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mc:AlternateContent xmlns:mc="http://schemas.openxmlformats.org/markup-compatibility/2006">
    <mc:Choice Requires="x15">
      <x15ac:absPath xmlns:x15ac="http://schemas.microsoft.com/office/spreadsheetml/2010/11/ac" url="C:\Users\05828\OneDrive - Development Bank of Southern Africa\Asbestos Batch 3 - SCM Documents\Asbestos 3 x Batches\Batch 3 - Asbestos\Cluster 4\BOQ\"/>
    </mc:Choice>
  </mc:AlternateContent>
  <xr:revisionPtr revIDLastSave="0" documentId="13_ncr:1_{16C0F002-9915-42C1-839A-91EC2D07D9F6}" xr6:coauthVersionLast="47" xr6:coauthVersionMax="47" xr10:uidLastSave="{00000000-0000-0000-0000-000000000000}"/>
  <bookViews>
    <workbookView xWindow="-110" yWindow="-110" windowWidth="19420" windowHeight="11620" tabRatio="868" xr2:uid="{00000000-000D-0000-FFFF-FFFF00000000}"/>
  </bookViews>
  <sheets>
    <sheet name="Buhlebethu Unpriced" sheetId="62" r:id="rId1"/>
    <sheet name="SNP Kitchen" sheetId="32" state="hidden" r:id="rId2"/>
    <sheet name="Borehole" sheetId="31" state="hidden" r:id="rId3"/>
    <sheet name="New" sheetId="30" state="hidden" r:id="rId4"/>
    <sheet name="Combined" sheetId="29" state="hidden" r:id="rId5"/>
    <sheet name="Blk 8 Toilet" sheetId="25" state="hidden" r:id="rId6"/>
    <sheet name="Blk 10 leaners Toilet" sheetId="26" state="hidden" r:id="rId7"/>
    <sheet name="Blk 9 Toilet" sheetId="27" state="hidden" r:id="rId8"/>
    <sheet name="Blk 11 Guard H" sheetId="28" state="hidden" r:id="rId9"/>
  </sheets>
  <definedNames>
    <definedName name="_xlnm._FilterDatabase" localSheetId="0" hidden="1">'Buhlebethu Unpriced'!$A$1:$L$17349</definedName>
    <definedName name="_xlnm.Print_Area" localSheetId="2">Borehole!$A$1:$G$97</definedName>
    <definedName name="_xlnm.Print_Area" localSheetId="0">'Buhlebethu Unpriced'!$A$1:$F$17354</definedName>
    <definedName name="_xlnm.Print_Area" localSheetId="4">Combined!$A$1:$G$2868</definedName>
    <definedName name="_xlnm.Print_Area" localSheetId="3">New!$A$1:$F$1044</definedName>
    <definedName name="_xlnm.Print_Titles" localSheetId="0">'Buhlebethu Unpriced'!$1:$2</definedName>
    <definedName name="_xlnm.Print_Titles" localSheetId="4">Combined!$1:$2</definedName>
    <definedName name="_xlnm.Print_Titles" localSheetId="3">New!$1:$2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208" i="62" l="1"/>
  <c r="B17212" i="62"/>
  <c r="B17281" i="62"/>
  <c r="G17151" i="62"/>
  <c r="B16935" i="62"/>
  <c r="B16998" i="62"/>
  <c r="B17062" i="62"/>
  <c r="B17066" i="62"/>
  <c r="B17135" i="62"/>
  <c r="B16804" i="62"/>
  <c r="B16808" i="62"/>
  <c r="B16877" i="62"/>
  <c r="B16735" i="62"/>
  <c r="C16690" i="62"/>
  <c r="C16688" i="62"/>
  <c r="C16686" i="62"/>
  <c r="C16684" i="62"/>
  <c r="C16682" i="62"/>
  <c r="C16680" i="62"/>
  <c r="C16678" i="62"/>
  <c r="C16676" i="62"/>
  <c r="C16674" i="62"/>
  <c r="C16672" i="62"/>
  <c r="C16670" i="62"/>
  <c r="B16662" i="62"/>
  <c r="B16592" i="62"/>
  <c r="B16525" i="62"/>
  <c r="B16455" i="62"/>
  <c r="B16379" i="62"/>
  <c r="B16309" i="62"/>
  <c r="B16240" i="62"/>
  <c r="B16170" i="62"/>
  <c r="B16098" i="62"/>
  <c r="B16028" i="62"/>
  <c r="B15955" i="62"/>
  <c r="B15885" i="62"/>
  <c r="B15815" i="62"/>
  <c r="B15745" i="62"/>
  <c r="B15679" i="62"/>
  <c r="B15609" i="62"/>
  <c r="B15541" i="62"/>
  <c r="B15471" i="62"/>
  <c r="B15397" i="62"/>
  <c r="B15328" i="62"/>
  <c r="B15255" i="62"/>
  <c r="B15185" i="62"/>
  <c r="B15113" i="62"/>
  <c r="B15043" i="62"/>
  <c r="B14970" i="62"/>
  <c r="C14925" i="62"/>
  <c r="C14923" i="62"/>
  <c r="C14921" i="62"/>
  <c r="C14919" i="62"/>
  <c r="C14917" i="62"/>
  <c r="C14915" i="62"/>
  <c r="C14913" i="62"/>
  <c r="C14911" i="62"/>
  <c r="C14909" i="62"/>
  <c r="C14907" i="62"/>
  <c r="C14905" i="62"/>
  <c r="B14897" i="62"/>
  <c r="B14827" i="62"/>
  <c r="B14760" i="62"/>
  <c r="B14690" i="62"/>
  <c r="B14614" i="62"/>
  <c r="B14545" i="62"/>
  <c r="B14476" i="62"/>
  <c r="B14406" i="62"/>
  <c r="B14334" i="62"/>
  <c r="B14264" i="62"/>
  <c r="B14191" i="62"/>
  <c r="B14123" i="62"/>
  <c r="B14054" i="62"/>
  <c r="B13985" i="62"/>
  <c r="B13920" i="62"/>
  <c r="B13850" i="62"/>
  <c r="B13782" i="62"/>
  <c r="B13712" i="62"/>
  <c r="B13638" i="62"/>
  <c r="B13570" i="62"/>
  <c r="B13498" i="62"/>
  <c r="B13428" i="62"/>
  <c r="B13356" i="62"/>
  <c r="B13286" i="62"/>
  <c r="B13212" i="62"/>
  <c r="C13167" i="62"/>
  <c r="C13165" i="62"/>
  <c r="C13163" i="62"/>
  <c r="C13161" i="62"/>
  <c r="C13159" i="62"/>
  <c r="C13157" i="62"/>
  <c r="C13155" i="62"/>
  <c r="C13153" i="62"/>
  <c r="C13151" i="62"/>
  <c r="C13149" i="62"/>
  <c r="C13147" i="62"/>
  <c r="B13139" i="62"/>
  <c r="B13069" i="62"/>
  <c r="B13002" i="62"/>
  <c r="B12932" i="62"/>
  <c r="B12856" i="62"/>
  <c r="B12787" i="62"/>
  <c r="B12718" i="62"/>
  <c r="B12648" i="62"/>
  <c r="B12576" i="62"/>
  <c r="B12506" i="62"/>
  <c r="B12433" i="62"/>
  <c r="B12365" i="62"/>
  <c r="B12296" i="62"/>
  <c r="B12226" i="62"/>
  <c r="B12160" i="62"/>
  <c r="B12090" i="62"/>
  <c r="B12022" i="62"/>
  <c r="B11952" i="62"/>
  <c r="B11878" i="62"/>
  <c r="B11810" i="62"/>
  <c r="B11738" i="62"/>
  <c r="B11668" i="62"/>
  <c r="B11596" i="62"/>
  <c r="B11526" i="62"/>
  <c r="B11453" i="62"/>
  <c r="C11408" i="62"/>
  <c r="C11406" i="62"/>
  <c r="C11404" i="62"/>
  <c r="C11402" i="62"/>
  <c r="C11400" i="62"/>
  <c r="C11398" i="62"/>
  <c r="C11396" i="62"/>
  <c r="C11394" i="62"/>
  <c r="C11392" i="62"/>
  <c r="C11390" i="62"/>
  <c r="C11388" i="62"/>
  <c r="B11380" i="62"/>
  <c r="B11311" i="62"/>
  <c r="B11244" i="62"/>
  <c r="B11175" i="62"/>
  <c r="B11099" i="62"/>
  <c r="B11031" i="62"/>
  <c r="B10963" i="62"/>
  <c r="B10894" i="62"/>
  <c r="B10822" i="62"/>
  <c r="B10753" i="62"/>
  <c r="B10680" i="62"/>
  <c r="B10612" i="62"/>
  <c r="B10543" i="62"/>
  <c r="B10475" i="62"/>
  <c r="B10410" i="62"/>
  <c r="B10342" i="62"/>
  <c r="B10275" i="62"/>
  <c r="B10205" i="62"/>
  <c r="B10131" i="62"/>
  <c r="B10063" i="62"/>
  <c r="B9991" i="62"/>
  <c r="B9922" i="62"/>
  <c r="B9850" i="62"/>
  <c r="B9781" i="62"/>
  <c r="B9708" i="62"/>
  <c r="C9663" i="62"/>
  <c r="C9661" i="62"/>
  <c r="C9659" i="62"/>
  <c r="C9657" i="62"/>
  <c r="C9655" i="62"/>
  <c r="C9653" i="62"/>
  <c r="C9651" i="62"/>
  <c r="C9649" i="62"/>
  <c r="C9647" i="62"/>
  <c r="C9645" i="62"/>
  <c r="C9643" i="62"/>
  <c r="B9635" i="62"/>
  <c r="B9565" i="62"/>
  <c r="B9498" i="62"/>
  <c r="B9428" i="62"/>
  <c r="B9352" i="62"/>
  <c r="B9282" i="62"/>
  <c r="B9213" i="62"/>
  <c r="B9143" i="62"/>
  <c r="B9071" i="62"/>
  <c r="B9001" i="62"/>
  <c r="B8928" i="62"/>
  <c r="B8858" i="62"/>
  <c r="B8788" i="62"/>
  <c r="B8718" i="62"/>
  <c r="B8651" i="62"/>
  <c r="B8581" i="62"/>
  <c r="B8513" i="62"/>
  <c r="B8443" i="62"/>
  <c r="B8369" i="62"/>
  <c r="B8300" i="62"/>
  <c r="B8227" i="62"/>
  <c r="B8157" i="62"/>
  <c r="B8085" i="62"/>
  <c r="B8015" i="62"/>
  <c r="B7942" i="62"/>
  <c r="C7897" i="62"/>
  <c r="C7895" i="62"/>
  <c r="C7893" i="62"/>
  <c r="C7891" i="62"/>
  <c r="C7889" i="62"/>
  <c r="C7887" i="62"/>
  <c r="C7885" i="62"/>
  <c r="C7883" i="62"/>
  <c r="C7881" i="62"/>
  <c r="C7879" i="62"/>
  <c r="C7877" i="62"/>
  <c r="B7869" i="62"/>
  <c r="B7799" i="62"/>
  <c r="B7732" i="62"/>
  <c r="B7662" i="62"/>
  <c r="B7586" i="62"/>
  <c r="B7516" i="62"/>
  <c r="B7447" i="62"/>
  <c r="B7377" i="62"/>
  <c r="B7305" i="62"/>
  <c r="B7235" i="62"/>
  <c r="B7162" i="62"/>
  <c r="B7092" i="62"/>
  <c r="B7022" i="62"/>
  <c r="B6952" i="62"/>
  <c r="B6886" i="62"/>
  <c r="B6816" i="62"/>
  <c r="B6748" i="62"/>
  <c r="B6678" i="62"/>
  <c r="B6604" i="62"/>
  <c r="B6535" i="62"/>
  <c r="B6462" i="62"/>
  <c r="B6392" i="62"/>
  <c r="B6320" i="62"/>
  <c r="B6250" i="62"/>
  <c r="B6177" i="62"/>
  <c r="C6127" i="62"/>
  <c r="C6125" i="62"/>
  <c r="C6123" i="62"/>
  <c r="C6121" i="62"/>
  <c r="C6119" i="62"/>
  <c r="C6117" i="62"/>
  <c r="C6115" i="62"/>
  <c r="C6113" i="62"/>
  <c r="C6111" i="62"/>
  <c r="B6104" i="62"/>
  <c r="B6034" i="62"/>
  <c r="B5966" i="62"/>
  <c r="B5896" i="62"/>
  <c r="B5820" i="62"/>
  <c r="B5750" i="62"/>
  <c r="B5681" i="62"/>
  <c r="B5611" i="62"/>
  <c r="B5535" i="62"/>
  <c r="B5465" i="62"/>
  <c r="B5393" i="62"/>
  <c r="B5323" i="62"/>
  <c r="B5250" i="62"/>
  <c r="B5181" i="62"/>
  <c r="B5111" i="62"/>
  <c r="B5041" i="62"/>
  <c r="B4975" i="62"/>
  <c r="B4905" i="62"/>
  <c r="B4837" i="62"/>
  <c r="B4767" i="62"/>
  <c r="B4693" i="62"/>
  <c r="B4620" i="62"/>
  <c r="B4550" i="62"/>
  <c r="B4481" i="62"/>
  <c r="B4411" i="62"/>
  <c r="B4335" i="62"/>
  <c r="B4265" i="62"/>
  <c r="B4196" i="62"/>
  <c r="B4126" i="62"/>
  <c r="B4051" i="62"/>
  <c r="B3981" i="62"/>
  <c r="B3909" i="62"/>
  <c r="B3839" i="62"/>
  <c r="B3766" i="62"/>
  <c r="B3696" i="62"/>
  <c r="B3626" i="62"/>
  <c r="B3556" i="62"/>
  <c r="B3484" i="62"/>
  <c r="B3414" i="62"/>
  <c r="B3339" i="62"/>
  <c r="B3266" i="62"/>
  <c r="B3196" i="62"/>
  <c r="G3151" i="62"/>
  <c r="G3147" i="62"/>
  <c r="G3146" i="62"/>
  <c r="G3142" i="62"/>
  <c r="G3138" i="62"/>
  <c r="G3137" i="62"/>
  <c r="G3133" i="62"/>
  <c r="G3132" i="62"/>
  <c r="B3128" i="62"/>
  <c r="B3058" i="62"/>
  <c r="G2990" i="62"/>
  <c r="B2982" i="62"/>
  <c r="B2912" i="62"/>
  <c r="G2851" i="62"/>
  <c r="G2850" i="62"/>
  <c r="G2849" i="62"/>
  <c r="G2848" i="62"/>
  <c r="G2846" i="62"/>
  <c r="G2844" i="62"/>
  <c r="B2838" i="62"/>
  <c r="B2768" i="62"/>
  <c r="G2699" i="62"/>
  <c r="G2701" i="62"/>
  <c r="B2693" i="62"/>
  <c r="B2623" i="62"/>
  <c r="G2572" i="62"/>
  <c r="G2571" i="62"/>
  <c r="G2565" i="62"/>
  <c r="G2564" i="62"/>
  <c r="G2558" i="62"/>
  <c r="G2557" i="62"/>
  <c r="B2551" i="62"/>
  <c r="B2481" i="62"/>
  <c r="B2408" i="62"/>
  <c r="B2338" i="62"/>
  <c r="G2275" i="62"/>
  <c r="G2283" i="62"/>
  <c r="G2273" i="62"/>
  <c r="B2267" i="62"/>
  <c r="B2197" i="62"/>
  <c r="D2149" i="62"/>
  <c r="G2147" i="62"/>
  <c r="G2141" i="62"/>
  <c r="G2139" i="62"/>
  <c r="G2137" i="62"/>
  <c r="G2135" i="62"/>
  <c r="B2129" i="62"/>
  <c r="B2059" i="62"/>
  <c r="G2003" i="62"/>
  <c r="D1999" i="62"/>
  <c r="B1985" i="62"/>
  <c r="B1915" i="62"/>
  <c r="G1881" i="62"/>
  <c r="B1842" i="62"/>
  <c r="B1772" i="62"/>
  <c r="G1734" i="62"/>
  <c r="B1700" i="62"/>
  <c r="B1630" i="62"/>
  <c r="G1584" i="62"/>
  <c r="G1583" i="62"/>
  <c r="G1582" i="62"/>
  <c r="G1581" i="62"/>
  <c r="B1487" i="62"/>
  <c r="B1484" i="62"/>
  <c r="B1557" i="62"/>
  <c r="B1413" i="62"/>
  <c r="B1483" i="62"/>
  <c r="B1556" i="62"/>
  <c r="C1304" i="62"/>
  <c r="C1306" i="62"/>
  <c r="C1308" i="62"/>
  <c r="C1310" i="62"/>
  <c r="C1312" i="62"/>
  <c r="C1314" i="62"/>
  <c r="C1316" i="62"/>
  <c r="C1318" i="62"/>
  <c r="C1320" i="62"/>
  <c r="C1322" i="62"/>
  <c r="C1324" i="62"/>
  <c r="C1326" i="62"/>
  <c r="C1328" i="62"/>
  <c r="C1330" i="62"/>
  <c r="C1332" i="62"/>
  <c r="C1334" i="62"/>
  <c r="C1336" i="62"/>
  <c r="C1338" i="62"/>
  <c r="C1340" i="62"/>
  <c r="C1342" i="62"/>
  <c r="C1344" i="62"/>
  <c r="C1346" i="62"/>
  <c r="G2588" i="62"/>
  <c r="G3153" i="62"/>
  <c r="G1599" i="62"/>
  <c r="G2149" i="62"/>
  <c r="G2423" i="62"/>
  <c r="B1486" i="62"/>
  <c r="F1505" i="32"/>
  <c r="F1497" i="32"/>
  <c r="F1495" i="32"/>
  <c r="F1416" i="32"/>
  <c r="F1404" i="32"/>
  <c r="F1398" i="32"/>
  <c r="F1395" i="32"/>
  <c r="F1393" i="32"/>
  <c r="F1391" i="32"/>
  <c r="F1388" i="32"/>
  <c r="F1385" i="32"/>
  <c r="F1380" i="32"/>
  <c r="F1373" i="32"/>
  <c r="F1371" i="32"/>
  <c r="F1362" i="32"/>
  <c r="F1353" i="32"/>
  <c r="F1285" i="32"/>
  <c r="F1261" i="32"/>
  <c r="F1255" i="32"/>
  <c r="F1253" i="32"/>
  <c r="F1249" i="32"/>
  <c r="F1239" i="32"/>
  <c r="F1233" i="32"/>
  <c r="F1228" i="32"/>
  <c r="F1224" i="32"/>
  <c r="F1222" i="32"/>
  <c r="F1220" i="32"/>
  <c r="F1216" i="32"/>
  <c r="F1212" i="32"/>
  <c r="F1202" i="32"/>
  <c r="F1200" i="32"/>
  <c r="F1195" i="32"/>
  <c r="F1189" i="32"/>
  <c r="F1185" i="32"/>
  <c r="F1183" i="32"/>
  <c r="F1181" i="32"/>
  <c r="F1179" i="32"/>
  <c r="F1177" i="32"/>
  <c r="F1175" i="32"/>
  <c r="F1171" i="32"/>
  <c r="F1169" i="32"/>
  <c r="F1165" i="32"/>
  <c r="F1159" i="32"/>
  <c r="F1155" i="32"/>
  <c r="F1149" i="32"/>
  <c r="F1124" i="32"/>
  <c r="F1121" i="32"/>
  <c r="F1112" i="32"/>
  <c r="F1110" i="32"/>
  <c r="D1108" i="32"/>
  <c r="F1108" i="32"/>
  <c r="F1106" i="32"/>
  <c r="F1103" i="32"/>
  <c r="D1101" i="32"/>
  <c r="F1101" i="32"/>
  <c r="F1036" i="32"/>
  <c r="F1034" i="32"/>
  <c r="F1024" i="32"/>
  <c r="F1018" i="32"/>
  <c r="F998" i="32"/>
  <c r="F986" i="32"/>
  <c r="F978" i="32"/>
  <c r="F974" i="32"/>
  <c r="F967" i="32"/>
  <c r="F891" i="32"/>
  <c r="F887" i="32"/>
  <c r="F882" i="32"/>
  <c r="F825" i="32"/>
  <c r="F823" i="32"/>
  <c r="F821" i="32"/>
  <c r="F775" i="32"/>
  <c r="F767" i="32"/>
  <c r="F762" i="32"/>
  <c r="F754" i="32"/>
  <c r="F716" i="32"/>
  <c r="F703" i="32"/>
  <c r="F698" i="32"/>
  <c r="F694" i="32"/>
  <c r="F684" i="32"/>
  <c r="F667" i="32"/>
  <c r="F663" i="32"/>
  <c r="F653" i="32"/>
  <c r="F641" i="32"/>
  <c r="F637" i="32"/>
  <c r="F635" i="32"/>
  <c r="F633" i="32"/>
  <c r="F631" i="32"/>
  <c r="F625" i="32"/>
  <c r="F623" i="32"/>
  <c r="F621" i="32"/>
  <c r="D591" i="32"/>
  <c r="F591" i="32"/>
  <c r="F580" i="32"/>
  <c r="F574" i="32"/>
  <c r="F571" i="32"/>
  <c r="F566" i="32"/>
  <c r="F564" i="32"/>
  <c r="F559" i="32"/>
  <c r="F556" i="32"/>
  <c r="F553" i="32"/>
  <c r="F511" i="32"/>
  <c r="F503" i="32"/>
  <c r="F492" i="32"/>
  <c r="F483" i="32"/>
  <c r="F449" i="32"/>
  <c r="F441" i="32"/>
  <c r="F437" i="32"/>
  <c r="F430" i="32"/>
  <c r="F428" i="32"/>
  <c r="F426" i="32"/>
  <c r="F424" i="32"/>
  <c r="F422" i="32"/>
  <c r="F411" i="32"/>
  <c r="F409" i="32"/>
  <c r="F398" i="32"/>
  <c r="F395" i="32"/>
  <c r="F388" i="32"/>
  <c r="F383" i="32"/>
  <c r="F379" i="32"/>
  <c r="F374" i="32"/>
  <c r="F369" i="32"/>
  <c r="F364" i="32"/>
  <c r="F357" i="32"/>
  <c r="F354" i="32"/>
  <c r="F351" i="32"/>
  <c r="F348" i="32"/>
  <c r="F346" i="32"/>
  <c r="F344" i="32"/>
  <c r="F278" i="32"/>
  <c r="F264" i="32"/>
  <c r="F261" i="32"/>
  <c r="F251" i="32"/>
  <c r="F244" i="32"/>
  <c r="F233" i="32"/>
  <c r="F223" i="32"/>
  <c r="F221" i="32"/>
  <c r="D219" i="32"/>
  <c r="F219" i="32"/>
  <c r="F215" i="32"/>
  <c r="F212" i="32"/>
  <c r="F177" i="32"/>
  <c r="F165" i="32"/>
  <c r="D162" i="32"/>
  <c r="F162" i="32"/>
  <c r="F155" i="32"/>
  <c r="F153" i="32"/>
  <c r="F151" i="32"/>
  <c r="F144" i="32"/>
  <c r="F141" i="32"/>
  <c r="F130" i="32"/>
  <c r="F121" i="32"/>
  <c r="F111" i="32"/>
  <c r="F105" i="32"/>
  <c r="F95" i="32"/>
  <c r="F89" i="32"/>
  <c r="F80" i="32"/>
  <c r="F74" i="32"/>
  <c r="F63" i="32"/>
  <c r="F56" i="32"/>
  <c r="F47" i="32"/>
  <c r="F38" i="32"/>
  <c r="F31" i="32"/>
  <c r="F26" i="32"/>
  <c r="F21" i="32"/>
  <c r="F17" i="32"/>
  <c r="F15" i="32"/>
  <c r="F11" i="32"/>
  <c r="F9" i="32"/>
  <c r="F600" i="32"/>
  <c r="F1489" i="32"/>
  <c r="F1067" i="32"/>
  <c r="F1501" i="32"/>
  <c r="F66" i="32"/>
  <c r="F69" i="32"/>
  <c r="F133" i="32"/>
  <c r="F136" i="32"/>
  <c r="F197" i="32"/>
  <c r="F1481" i="32"/>
  <c r="F669" i="32"/>
  <c r="F672" i="32"/>
  <c r="F733" i="32"/>
  <c r="F1491" i="32"/>
  <c r="F1407" i="32"/>
  <c r="F1409" i="32"/>
  <c r="F1470" i="32"/>
  <c r="F1507" i="32"/>
  <c r="F802" i="32"/>
  <c r="F1493" i="32"/>
  <c r="F267" i="32"/>
  <c r="F270" i="32"/>
  <c r="F332" i="32"/>
  <c r="F1483" i="32"/>
  <c r="F532" i="32"/>
  <c r="F1487" i="32"/>
  <c r="F1002" i="32"/>
  <c r="F1499" i="32"/>
  <c r="F401" i="32"/>
  <c r="F404" i="32"/>
  <c r="F466" i="32"/>
  <c r="F1485" i="32"/>
  <c r="F1138" i="32"/>
  <c r="F1143" i="32"/>
  <c r="F1205" i="32"/>
  <c r="F1210" i="32"/>
  <c r="F1271" i="32"/>
  <c r="F1503" i="32"/>
  <c r="F1533" i="32"/>
  <c r="F93" i="31"/>
  <c r="F89" i="31"/>
  <c r="F85" i="31"/>
  <c r="F81" i="31"/>
  <c r="F77" i="31"/>
  <c r="F75" i="31"/>
  <c r="F71" i="31"/>
  <c r="F69" i="31"/>
  <c r="F67" i="31"/>
  <c r="F65" i="31"/>
  <c r="F61" i="31"/>
  <c r="F57" i="31"/>
  <c r="F53" i="31"/>
  <c r="F51" i="31"/>
  <c r="F49" i="31"/>
  <c r="F47" i="31"/>
  <c r="F43" i="31"/>
  <c r="F39" i="31"/>
  <c r="F35" i="31"/>
  <c r="F31" i="31"/>
  <c r="F27" i="31"/>
  <c r="F25" i="31"/>
  <c r="F23" i="31"/>
  <c r="F19" i="31"/>
  <c r="F17" i="31"/>
  <c r="F13" i="31"/>
  <c r="F11" i="31"/>
  <c r="F7" i="31"/>
  <c r="G97" i="31"/>
  <c r="F97" i="31"/>
  <c r="A1020" i="30"/>
  <c r="A1021" i="30"/>
  <c r="A1022" i="30"/>
  <c r="A1023" i="30"/>
  <c r="A1024" i="30"/>
  <c r="A1025" i="30"/>
  <c r="A1026" i="30"/>
  <c r="A1027" i="30"/>
  <c r="A1028" i="30"/>
  <c r="A1029" i="30"/>
  <c r="A1030" i="30"/>
  <c r="A1031" i="30"/>
  <c r="A1032" i="30"/>
  <c r="A1033" i="30"/>
  <c r="E1001" i="30"/>
  <c r="B1033" i="30"/>
  <c r="E1013" i="30"/>
  <c r="F1013" i="30"/>
  <c r="F1011" i="30"/>
  <c r="F1006" i="30"/>
  <c r="F998" i="30"/>
  <c r="F995" i="30"/>
  <c r="E1008" i="30"/>
  <c r="F1008" i="30"/>
  <c r="E1003" i="30"/>
  <c r="F1003" i="30"/>
  <c r="F992" i="30"/>
  <c r="G988" i="30"/>
  <c r="G978" i="30"/>
  <c r="G977" i="30"/>
  <c r="G971" i="30"/>
  <c r="G972" i="30"/>
  <c r="G963" i="30"/>
  <c r="G927" i="30"/>
  <c r="G924" i="30"/>
  <c r="G903" i="30"/>
  <c r="F855" i="30"/>
  <c r="G839" i="30"/>
  <c r="G830" i="30"/>
  <c r="G797" i="30"/>
  <c r="G793" i="30"/>
  <c r="G787" i="30"/>
  <c r="G584" i="30"/>
  <c r="G578" i="30"/>
  <c r="G574" i="30"/>
  <c r="G572" i="30"/>
  <c r="G570" i="30"/>
  <c r="G559" i="30"/>
  <c r="D552" i="30"/>
  <c r="F552" i="30"/>
  <c r="G965" i="30"/>
  <c r="G911" i="30"/>
  <c r="G738" i="30"/>
  <c r="G582" i="30"/>
  <c r="F853" i="30"/>
  <c r="G741" i="30"/>
  <c r="G556" i="30"/>
  <c r="B1028" i="30"/>
  <c r="G905" i="30"/>
  <c r="G983" i="30"/>
  <c r="G895" i="30"/>
  <c r="F893" i="30"/>
  <c r="F891" i="30"/>
  <c r="D850" i="30"/>
  <c r="G848" i="30"/>
  <c r="G771" i="30"/>
  <c r="G764" i="30"/>
  <c r="G761" i="30"/>
  <c r="G754" i="30"/>
  <c r="G715" i="30"/>
  <c r="G707" i="30"/>
  <c r="G705" i="30"/>
  <c r="D595" i="30"/>
  <c r="G595" i="30"/>
  <c r="F559" i="30"/>
  <c r="G548" i="30"/>
  <c r="G550" i="30"/>
  <c r="G970" i="30"/>
  <c r="F970" i="30"/>
  <c r="G767" i="30"/>
  <c r="G713" i="30"/>
  <c r="F895" i="30"/>
  <c r="F1028" i="30"/>
  <c r="F1001" i="30"/>
  <c r="F1015" i="30"/>
  <c r="F1033" i="30"/>
  <c r="F988" i="30"/>
  <c r="F983" i="30"/>
  <c r="F978" i="30"/>
  <c r="F977" i="30"/>
  <c r="F971" i="30"/>
  <c r="F965" i="30"/>
  <c r="F963" i="30"/>
  <c r="F953" i="30"/>
  <c r="F955" i="30"/>
  <c r="F1031" i="30"/>
  <c r="F945" i="30"/>
  <c r="F935" i="30"/>
  <c r="F933" i="30"/>
  <c r="F931" i="30"/>
  <c r="F929" i="30"/>
  <c r="F927" i="30"/>
  <c r="F924" i="30"/>
  <c r="F913" i="30"/>
  <c r="F911" i="30"/>
  <c r="F905" i="30"/>
  <c r="F878" i="30"/>
  <c r="F875" i="30"/>
  <c r="F867" i="30"/>
  <c r="F865" i="30"/>
  <c r="F850" i="30"/>
  <c r="F848" i="30"/>
  <c r="F839" i="30"/>
  <c r="F835" i="30"/>
  <c r="F830" i="30"/>
  <c r="F815" i="30"/>
  <c r="F808" i="30"/>
  <c r="F803" i="30"/>
  <c r="F797" i="30"/>
  <c r="F793" i="30"/>
  <c r="F787" i="30"/>
  <c r="F778" i="30"/>
  <c r="F771" i="30"/>
  <c r="F767" i="30"/>
  <c r="F764" i="30"/>
  <c r="F761" i="30"/>
  <c r="F754" i="30"/>
  <c r="F745" i="30"/>
  <c r="F743" i="30"/>
  <c r="F741" i="30"/>
  <c r="F738" i="30"/>
  <c r="F722" i="30"/>
  <c r="F719" i="30"/>
  <c r="F715" i="30"/>
  <c r="F713" i="30"/>
  <c r="F707" i="30"/>
  <c r="F705" i="30"/>
  <c r="F694" i="30"/>
  <c r="F690" i="30"/>
  <c r="F687" i="30"/>
  <c r="F682" i="30"/>
  <c r="F675" i="30"/>
  <c r="F671" i="30"/>
  <c r="F664" i="30"/>
  <c r="F660" i="30"/>
  <c r="F658" i="30"/>
  <c r="F651" i="30"/>
  <c r="F648" i="30"/>
  <c r="F639" i="30"/>
  <c r="D630" i="30"/>
  <c r="F630" i="30"/>
  <c r="F624" i="30"/>
  <c r="F620" i="30"/>
  <c r="F618" i="30"/>
  <c r="F611" i="30"/>
  <c r="F608" i="30"/>
  <c r="F605" i="30"/>
  <c r="F601" i="30"/>
  <c r="F599" i="30"/>
  <c r="F595" i="30"/>
  <c r="F586" i="30"/>
  <c r="F584" i="30"/>
  <c r="F582" i="30"/>
  <c r="F578" i="30"/>
  <c r="F576" i="30"/>
  <c r="F574" i="30"/>
  <c r="F572" i="30"/>
  <c r="F570" i="30"/>
  <c r="J568" i="30"/>
  <c r="F568" i="30"/>
  <c r="F566" i="30"/>
  <c r="F563" i="30"/>
  <c r="F561" i="30"/>
  <c r="F556" i="30"/>
  <c r="F554" i="30"/>
  <c r="F550" i="30"/>
  <c r="F548" i="30"/>
  <c r="F546" i="30"/>
  <c r="F544" i="30"/>
  <c r="F539" i="30"/>
  <c r="F535" i="30"/>
  <c r="F533" i="30"/>
  <c r="F903" i="30"/>
  <c r="F915" i="30"/>
  <c r="F1029" i="30"/>
  <c r="F972" i="30"/>
  <c r="F990" i="30"/>
  <c r="F1032" i="30"/>
  <c r="F588" i="30"/>
  <c r="F1019" i="30"/>
  <c r="F756" i="30"/>
  <c r="F1023" i="30"/>
  <c r="F841" i="30"/>
  <c r="F1025" i="30"/>
  <c r="F858" i="30"/>
  <c r="F1026" i="30"/>
  <c r="F724" i="30"/>
  <c r="F1021" i="30"/>
  <c r="F947" i="30"/>
  <c r="F1030" i="30"/>
  <c r="F696" i="30"/>
  <c r="F1022" i="30"/>
  <c r="F880" i="30"/>
  <c r="F1027" i="30"/>
  <c r="F641" i="30"/>
  <c r="F1020" i="30"/>
  <c r="F820" i="30"/>
  <c r="F1024" i="30"/>
  <c r="E2832" i="29"/>
  <c r="G2832" i="29"/>
  <c r="F2834" i="29"/>
  <c r="F2856" i="29"/>
  <c r="G2830" i="29"/>
  <c r="G2826" i="29"/>
  <c r="G2825" i="29"/>
  <c r="E2824" i="29"/>
  <c r="E2827" i="29"/>
  <c r="G2827" i="29"/>
  <c r="G2821" i="29"/>
  <c r="G2820" i="29"/>
  <c r="G2819" i="29"/>
  <c r="G2818" i="29"/>
  <c r="G2816" i="29"/>
  <c r="F2815" i="29"/>
  <c r="G2815" i="29"/>
  <c r="F2806" i="29"/>
  <c r="F2804" i="29"/>
  <c r="F2802" i="29"/>
  <c r="F2800" i="29"/>
  <c r="F2798" i="29"/>
  <c r="F2796" i="29"/>
  <c r="F2794" i="29"/>
  <c r="F2792" i="29"/>
  <c r="G2786" i="29"/>
  <c r="G2806" i="29"/>
  <c r="G2776" i="29"/>
  <c r="G2775" i="29"/>
  <c r="G2770" i="29"/>
  <c r="G2769" i="29"/>
  <c r="G2764" i="29"/>
  <c r="G2763" i="29"/>
  <c r="D2750" i="29"/>
  <c r="G2750" i="29"/>
  <c r="G2740" i="29"/>
  <c r="G2742" i="29"/>
  <c r="G2802" i="29"/>
  <c r="G2732" i="29"/>
  <c r="G2722" i="29"/>
  <c r="G2720" i="29"/>
  <c r="G2719" i="29"/>
  <c r="G2718" i="29"/>
  <c r="G2717" i="29"/>
  <c r="G2715" i="29"/>
  <c r="D2712" i="29"/>
  <c r="G2712" i="29"/>
  <c r="G2701" i="29"/>
  <c r="G2699" i="29"/>
  <c r="D2693" i="29"/>
  <c r="G2682" i="29"/>
  <c r="G2680" i="29"/>
  <c r="G2677" i="29"/>
  <c r="G2669" i="29"/>
  <c r="G2667" i="29"/>
  <c r="G2657" i="29"/>
  <c r="G2660" i="29"/>
  <c r="G2794" i="29"/>
  <c r="G2648" i="29"/>
  <c r="G2644" i="29"/>
  <c r="G2624" i="29"/>
  <c r="G2618" i="29"/>
  <c r="G2614" i="29"/>
  <c r="D2594" i="29"/>
  <c r="G2594" i="29"/>
  <c r="D2592" i="29"/>
  <c r="G2592" i="29"/>
  <c r="G2588" i="29"/>
  <c r="G2586" i="29"/>
  <c r="G2581" i="29"/>
  <c r="G2579" i="29"/>
  <c r="G2577" i="29"/>
  <c r="D2575" i="29"/>
  <c r="G2575" i="29"/>
  <c r="G2571" i="29"/>
  <c r="D2560" i="29"/>
  <c r="D2566" i="29"/>
  <c r="G2566" i="29"/>
  <c r="F2548" i="29"/>
  <c r="F2546" i="29"/>
  <c r="F2544" i="29"/>
  <c r="F2542" i="29"/>
  <c r="F2540" i="29"/>
  <c r="F2538" i="29"/>
  <c r="F2536" i="29"/>
  <c r="F2534" i="29"/>
  <c r="F2532" i="29"/>
  <c r="F2530" i="29"/>
  <c r="G2524" i="29"/>
  <c r="G2548" i="29"/>
  <c r="G2514" i="29"/>
  <c r="G2513" i="29"/>
  <c r="D2507" i="29"/>
  <c r="G2507" i="29"/>
  <c r="G2506" i="29"/>
  <c r="G2501" i="29"/>
  <c r="G2500" i="29"/>
  <c r="D2494" i="29"/>
  <c r="G2494" i="29"/>
  <c r="D2488" i="29"/>
  <c r="G2488" i="29"/>
  <c r="G2482" i="29"/>
  <c r="D2481" i="29"/>
  <c r="G2481" i="29"/>
  <c r="G2471" i="29"/>
  <c r="G2473" i="29"/>
  <c r="G2544" i="29"/>
  <c r="G2463" i="29"/>
  <c r="G2448" i="29"/>
  <c r="G2447" i="29"/>
  <c r="G2446" i="29"/>
  <c r="G2445" i="29"/>
  <c r="G2443" i="29"/>
  <c r="G2440" i="29"/>
  <c r="G2429" i="29"/>
  <c r="G2417" i="29"/>
  <c r="G2414" i="29"/>
  <c r="G2406" i="29"/>
  <c r="G2404" i="29"/>
  <c r="G2395" i="29"/>
  <c r="G2397" i="29"/>
  <c r="G2536" i="29"/>
  <c r="G2386" i="29"/>
  <c r="G2382" i="29"/>
  <c r="G2377" i="29"/>
  <c r="G2388" i="29"/>
  <c r="G2534" i="29"/>
  <c r="G2348" i="29"/>
  <c r="D2342" i="29"/>
  <c r="D2512" i="29"/>
  <c r="G2512" i="29"/>
  <c r="G2338" i="29"/>
  <c r="G2332" i="29"/>
  <c r="G2320" i="29"/>
  <c r="G2311" i="29"/>
  <c r="G2309" i="29"/>
  <c r="G2307" i="29"/>
  <c r="D2304" i="29"/>
  <c r="G2304" i="29"/>
  <c r="G2286" i="29"/>
  <c r="D2284" i="29"/>
  <c r="D2427" i="29"/>
  <c r="G2427" i="29"/>
  <c r="G2282" i="29"/>
  <c r="G2278" i="29"/>
  <c r="G2276" i="29"/>
  <c r="G2272" i="29"/>
  <c r="G2270" i="29"/>
  <c r="G2268" i="29"/>
  <c r="G2265" i="29"/>
  <c r="G2261" i="29"/>
  <c r="G2256" i="29"/>
  <c r="D2253" i="29"/>
  <c r="G2253" i="29"/>
  <c r="F2238" i="29"/>
  <c r="F2236" i="29"/>
  <c r="F2234" i="29"/>
  <c r="F2232" i="29"/>
  <c r="F2230" i="29"/>
  <c r="F2228" i="29"/>
  <c r="F2226" i="29"/>
  <c r="F2224" i="29"/>
  <c r="F2222" i="29"/>
  <c r="F2220" i="29"/>
  <c r="G2214" i="29"/>
  <c r="G2238" i="29"/>
  <c r="G2204" i="29"/>
  <c r="G2203" i="29"/>
  <c r="D2202" i="29"/>
  <c r="G2202" i="29"/>
  <c r="D2197" i="29"/>
  <c r="G2197" i="29"/>
  <c r="G2196" i="29"/>
  <c r="G2191" i="29"/>
  <c r="G2190" i="29"/>
  <c r="D2184" i="29"/>
  <c r="G2184" i="29"/>
  <c r="G2178" i="29"/>
  <c r="D2177" i="29"/>
  <c r="G2177" i="29"/>
  <c r="G2171" i="29"/>
  <c r="D2170" i="29"/>
  <c r="G2170" i="29"/>
  <c r="G2160" i="29"/>
  <c r="G2162" i="29"/>
  <c r="G2234" i="29"/>
  <c r="G2152" i="29"/>
  <c r="G2140" i="29"/>
  <c r="G2134" i="29"/>
  <c r="G2133" i="29"/>
  <c r="G2132" i="29"/>
  <c r="G2131" i="29"/>
  <c r="G2129" i="29"/>
  <c r="G2126" i="29"/>
  <c r="G2115" i="29"/>
  <c r="G2113" i="29"/>
  <c r="G2117" i="29"/>
  <c r="G2230" i="29"/>
  <c r="G2103" i="29"/>
  <c r="G2100" i="29"/>
  <c r="G2092" i="29"/>
  <c r="G2090" i="29"/>
  <c r="G2081" i="29"/>
  <c r="G2083" i="29"/>
  <c r="G2226" i="29"/>
  <c r="G2072" i="29"/>
  <c r="G2068" i="29"/>
  <c r="G2063" i="29"/>
  <c r="G2074" i="29"/>
  <c r="G2224" i="29"/>
  <c r="G2034" i="29"/>
  <c r="G2029" i="29"/>
  <c r="G2023" i="29"/>
  <c r="G2019" i="29"/>
  <c r="G2013" i="29"/>
  <c r="G2001" i="29"/>
  <c r="G1992" i="29"/>
  <c r="G1990" i="29"/>
  <c r="G1988" i="29"/>
  <c r="D1967" i="29"/>
  <c r="G1967" i="29"/>
  <c r="D1965" i="29"/>
  <c r="G1965" i="29"/>
  <c r="D1963" i="29"/>
  <c r="D1985" i="29"/>
  <c r="G1985" i="29"/>
  <c r="G1959" i="29"/>
  <c r="G1957" i="29"/>
  <c r="G1953" i="29"/>
  <c r="G1951" i="29"/>
  <c r="G1949" i="29"/>
  <c r="G1946" i="29"/>
  <c r="G1942" i="29"/>
  <c r="G1938" i="29"/>
  <c r="D1933" i="29"/>
  <c r="G1933" i="29"/>
  <c r="D1930" i="29"/>
  <c r="G1930" i="29"/>
  <c r="F1916" i="29"/>
  <c r="F1914" i="29"/>
  <c r="F1912" i="29"/>
  <c r="F1910" i="29"/>
  <c r="F1908" i="29"/>
  <c r="F1906" i="29"/>
  <c r="F1904" i="29"/>
  <c r="F1902" i="29"/>
  <c r="F1900" i="29"/>
  <c r="F1898" i="29"/>
  <c r="G1890" i="29"/>
  <c r="G1916" i="29"/>
  <c r="G1880" i="29"/>
  <c r="G1879" i="29"/>
  <c r="D1878" i="29"/>
  <c r="G1878" i="29"/>
  <c r="D1873" i="29"/>
  <c r="G1873" i="29"/>
  <c r="G1872" i="29"/>
  <c r="G1867" i="29"/>
  <c r="G1866" i="29"/>
  <c r="D1860" i="29"/>
  <c r="G1860" i="29"/>
  <c r="G1854" i="29"/>
  <c r="D1853" i="29"/>
  <c r="G1853" i="29"/>
  <c r="D1846" i="29"/>
  <c r="G1846" i="29"/>
  <c r="G1836" i="29"/>
  <c r="G1838" i="29"/>
  <c r="G1912" i="29"/>
  <c r="G1828" i="29"/>
  <c r="G1813" i="29"/>
  <c r="G1812" i="29"/>
  <c r="G1811" i="29"/>
  <c r="G1810" i="29"/>
  <c r="G1808" i="29"/>
  <c r="G1805" i="29"/>
  <c r="G1794" i="29"/>
  <c r="G1792" i="29"/>
  <c r="D1786" i="29"/>
  <c r="G1786" i="29"/>
  <c r="D1784" i="29"/>
  <c r="D1847" i="29"/>
  <c r="G1847" i="29"/>
  <c r="G1774" i="29"/>
  <c r="G1771" i="29"/>
  <c r="G1763" i="29"/>
  <c r="G1761" i="29"/>
  <c r="G1751" i="29"/>
  <c r="G1749" i="29"/>
  <c r="G1740" i="29"/>
  <c r="D1736" i="29"/>
  <c r="G1736" i="29"/>
  <c r="G1730" i="29"/>
  <c r="G1725" i="29"/>
  <c r="G1694" i="29"/>
  <c r="G1687" i="29"/>
  <c r="G1682" i="29"/>
  <c r="G1676" i="29"/>
  <c r="G1672" i="29"/>
  <c r="G1666" i="29"/>
  <c r="D1658" i="29"/>
  <c r="G1658" i="29"/>
  <c r="D1654" i="29"/>
  <c r="G1654" i="29"/>
  <c r="D1651" i="29"/>
  <c r="G1651" i="29"/>
  <c r="D1648" i="29"/>
  <c r="G1648" i="29"/>
  <c r="G1641" i="29"/>
  <c r="G1632" i="29"/>
  <c r="G1630" i="29"/>
  <c r="G1628" i="29"/>
  <c r="G1625" i="29"/>
  <c r="G1609" i="29"/>
  <c r="D1606" i="29"/>
  <c r="G1606" i="29"/>
  <c r="D1605" i="29"/>
  <c r="G1605" i="29"/>
  <c r="D1599" i="29"/>
  <c r="G1599" i="29"/>
  <c r="G1598" i="29"/>
  <c r="D1585" i="29"/>
  <c r="G1585" i="29"/>
  <c r="D1583" i="29"/>
  <c r="G1583" i="29"/>
  <c r="D1581" i="29"/>
  <c r="G1581" i="29"/>
  <c r="G1577" i="29"/>
  <c r="G1575" i="29"/>
  <c r="G1571" i="29"/>
  <c r="G1569" i="29"/>
  <c r="D1567" i="29"/>
  <c r="G1567" i="29"/>
  <c r="G1565" i="29"/>
  <c r="G1562" i="29"/>
  <c r="G1558" i="29"/>
  <c r="G1554" i="29"/>
  <c r="D1549" i="29"/>
  <c r="G1549" i="29"/>
  <c r="D1546" i="29"/>
  <c r="G1546" i="29"/>
  <c r="G1540" i="29"/>
  <c r="G1535" i="29"/>
  <c r="G1533" i="29"/>
  <c r="F1520" i="29"/>
  <c r="F1518" i="29"/>
  <c r="F1516" i="29"/>
  <c r="F1514" i="29"/>
  <c r="F1512" i="29"/>
  <c r="F1510" i="29"/>
  <c r="F1508" i="29"/>
  <c r="F1506" i="29"/>
  <c r="F1504" i="29"/>
  <c r="F1502" i="29"/>
  <c r="F1500" i="29"/>
  <c r="F1498" i="29"/>
  <c r="F1496" i="29"/>
  <c r="F1523" i="29"/>
  <c r="F2846" i="29"/>
  <c r="G1492" i="29"/>
  <c r="G1520" i="29"/>
  <c r="G1482" i="29"/>
  <c r="G1481" i="29"/>
  <c r="D1480" i="29"/>
  <c r="G1480" i="29"/>
  <c r="D1475" i="29"/>
  <c r="G1475" i="29"/>
  <c r="G1474" i="29"/>
  <c r="G1469" i="29"/>
  <c r="G1468" i="29"/>
  <c r="D1462" i="29"/>
  <c r="G1462" i="29"/>
  <c r="G1456" i="29"/>
  <c r="D1455" i="29"/>
  <c r="G1455" i="29"/>
  <c r="D1448" i="29"/>
  <c r="G1448" i="29"/>
  <c r="G1438" i="29"/>
  <c r="G1440" i="29"/>
  <c r="G1516" i="29"/>
  <c r="G1430" i="29"/>
  <c r="G1418" i="29"/>
  <c r="G1412" i="29"/>
  <c r="G1411" i="29"/>
  <c r="G1410" i="29"/>
  <c r="G1409" i="29"/>
  <c r="G1407" i="29"/>
  <c r="G1404" i="29"/>
  <c r="G1393" i="29"/>
  <c r="G1391" i="29"/>
  <c r="D1385" i="29"/>
  <c r="G1385" i="29"/>
  <c r="D1383" i="29"/>
  <c r="G1383" i="29"/>
  <c r="F1373" i="29"/>
  <c r="G1375" i="29"/>
  <c r="G1510" i="29"/>
  <c r="F1371" i="29"/>
  <c r="G1358" i="29"/>
  <c r="G1355" i="29"/>
  <c r="G1347" i="29"/>
  <c r="G1345" i="29"/>
  <c r="G1335" i="29"/>
  <c r="G1338" i="29"/>
  <c r="G1506" i="29"/>
  <c r="G1333" i="29"/>
  <c r="G1324" i="29"/>
  <c r="D1320" i="29"/>
  <c r="G1320" i="29"/>
  <c r="G1314" i="29"/>
  <c r="G1309" i="29"/>
  <c r="G1278" i="29"/>
  <c r="G1271" i="29"/>
  <c r="G1266" i="29"/>
  <c r="G1260" i="29"/>
  <c r="G1256" i="29"/>
  <c r="G1250" i="29"/>
  <c r="D1242" i="29"/>
  <c r="G1242" i="29"/>
  <c r="D1238" i="29"/>
  <c r="G1238" i="29"/>
  <c r="D1235" i="29"/>
  <c r="G1235" i="29"/>
  <c r="D1232" i="29"/>
  <c r="G1232" i="29"/>
  <c r="G1225" i="29"/>
  <c r="G1216" i="29"/>
  <c r="G1214" i="29"/>
  <c r="G1212" i="29"/>
  <c r="G1209" i="29"/>
  <c r="G1193" i="29"/>
  <c r="D1190" i="29"/>
  <c r="G1190" i="29"/>
  <c r="D1189" i="29"/>
  <c r="G1189" i="29"/>
  <c r="D1183" i="29"/>
  <c r="G1183" i="29"/>
  <c r="G1182" i="29"/>
  <c r="D1169" i="29"/>
  <c r="G1169" i="29"/>
  <c r="D1167" i="29"/>
  <c r="G1167" i="29"/>
  <c r="D1165" i="29"/>
  <c r="G1165" i="29"/>
  <c r="G1161" i="29"/>
  <c r="G1159" i="29"/>
  <c r="G1155" i="29"/>
  <c r="G1153" i="29"/>
  <c r="D1151" i="29"/>
  <c r="G1151" i="29"/>
  <c r="G1149" i="29"/>
  <c r="G1146" i="29"/>
  <c r="G1142" i="29"/>
  <c r="G1138" i="29"/>
  <c r="D1133" i="29"/>
  <c r="G1133" i="29"/>
  <c r="D1130" i="29"/>
  <c r="G1130" i="29"/>
  <c r="G1124" i="29"/>
  <c r="G1119" i="29"/>
  <c r="G1117" i="29"/>
  <c r="G1105" i="29"/>
  <c r="G1083" i="29"/>
  <c r="G1081" i="29"/>
  <c r="G1074" i="29"/>
  <c r="F1074" i="29"/>
  <c r="F1105" i="29"/>
  <c r="G1066" i="29"/>
  <c r="G1103" i="29"/>
  <c r="F1064" i="29"/>
  <c r="F1063" i="29"/>
  <c r="D1062" i="29"/>
  <c r="F1062" i="29"/>
  <c r="D1057" i="29"/>
  <c r="F1057" i="29"/>
  <c r="F1056" i="29"/>
  <c r="F1051" i="29"/>
  <c r="F1050" i="29"/>
  <c r="D1044" i="29"/>
  <c r="F1044" i="29"/>
  <c r="F1038" i="29"/>
  <c r="D1037" i="29"/>
  <c r="F1037" i="29"/>
  <c r="D1030" i="29"/>
  <c r="F1030" i="29"/>
  <c r="G1022" i="29"/>
  <c r="G1101" i="29"/>
  <c r="F1020" i="29"/>
  <c r="F1022" i="29"/>
  <c r="F1101" i="29"/>
  <c r="G1014" i="29"/>
  <c r="G1099" i="29"/>
  <c r="F1012" i="29"/>
  <c r="F1000" i="29"/>
  <c r="F994" i="29"/>
  <c r="F993" i="29"/>
  <c r="F992" i="29"/>
  <c r="F991" i="29"/>
  <c r="F989" i="29"/>
  <c r="F986" i="29"/>
  <c r="G977" i="29"/>
  <c r="G1097" i="29"/>
  <c r="F975" i="29"/>
  <c r="F973" i="29"/>
  <c r="D967" i="29"/>
  <c r="F967" i="29"/>
  <c r="D965" i="29"/>
  <c r="D1031" i="29"/>
  <c r="F1031" i="29"/>
  <c r="G956" i="29"/>
  <c r="G1095" i="29"/>
  <c r="F954" i="29"/>
  <c r="F951" i="29"/>
  <c r="F943" i="29"/>
  <c r="F941" i="29"/>
  <c r="G934" i="29"/>
  <c r="G1093" i="29"/>
  <c r="F931" i="29"/>
  <c r="F929" i="29"/>
  <c r="F934" i="29"/>
  <c r="F1093" i="29"/>
  <c r="G922" i="29"/>
  <c r="G1091" i="29"/>
  <c r="F920" i="29"/>
  <c r="F916" i="29"/>
  <c r="F911" i="29"/>
  <c r="G895" i="29"/>
  <c r="G1089" i="29"/>
  <c r="F884" i="29"/>
  <c r="F877" i="29"/>
  <c r="F872" i="29"/>
  <c r="F866" i="29"/>
  <c r="F862" i="29"/>
  <c r="F856" i="29"/>
  <c r="F847" i="29"/>
  <c r="D840" i="29"/>
  <c r="F840" i="29"/>
  <c r="D836" i="29"/>
  <c r="F836" i="29"/>
  <c r="D833" i="29"/>
  <c r="F833" i="29"/>
  <c r="D830" i="29"/>
  <c r="F830" i="29"/>
  <c r="G825" i="29"/>
  <c r="G1087" i="29"/>
  <c r="F823" i="29"/>
  <c r="F814" i="29"/>
  <c r="F812" i="29"/>
  <c r="F810" i="29"/>
  <c r="F807" i="29"/>
  <c r="G793" i="29"/>
  <c r="G1085" i="29"/>
  <c r="F791" i="29"/>
  <c r="F788" i="29"/>
  <c r="D784" i="29"/>
  <c r="F784" i="29"/>
  <c r="D783" i="29"/>
  <c r="F783" i="29"/>
  <c r="D777" i="29"/>
  <c r="F777" i="29"/>
  <c r="F776" i="29"/>
  <c r="F765" i="29"/>
  <c r="F761" i="29"/>
  <c r="F757" i="29"/>
  <c r="F755" i="29"/>
  <c r="F753" i="29"/>
  <c r="F746" i="29"/>
  <c r="F743" i="29"/>
  <c r="D738" i="29"/>
  <c r="F738" i="29"/>
  <c r="F731" i="29"/>
  <c r="D727" i="29"/>
  <c r="F727" i="29"/>
  <c r="F720" i="29"/>
  <c r="F716" i="29"/>
  <c r="D716" i="29"/>
  <c r="F714" i="29"/>
  <c r="F707" i="29"/>
  <c r="F704" i="29"/>
  <c r="D704" i="29"/>
  <c r="G694" i="29"/>
  <c r="F691" i="29"/>
  <c r="F689" i="29"/>
  <c r="F687" i="29"/>
  <c r="F684" i="29"/>
  <c r="F677" i="29"/>
  <c r="F669" i="29"/>
  <c r="F667" i="29"/>
  <c r="F663" i="29"/>
  <c r="F661" i="29"/>
  <c r="G648" i="29"/>
  <c r="G1079" i="29"/>
  <c r="D646" i="29"/>
  <c r="F646" i="29"/>
  <c r="D644" i="29"/>
  <c r="F644" i="29"/>
  <c r="D642" i="29"/>
  <c r="F642" i="29"/>
  <c r="F638" i="29"/>
  <c r="F636" i="29"/>
  <c r="F632" i="29"/>
  <c r="F630" i="29"/>
  <c r="D628" i="29"/>
  <c r="F628" i="29"/>
  <c r="F626" i="29"/>
  <c r="F624" i="29"/>
  <c r="F621" i="29"/>
  <c r="F617" i="29"/>
  <c r="D611" i="29"/>
  <c r="F611" i="29"/>
  <c r="F605" i="29"/>
  <c r="F600" i="29"/>
  <c r="F598" i="29"/>
  <c r="F596" i="29"/>
  <c r="G585" i="29"/>
  <c r="G583" i="29"/>
  <c r="G565" i="29"/>
  <c r="G563" i="29"/>
  <c r="G554" i="29"/>
  <c r="F554" i="29"/>
  <c r="F585" i="29"/>
  <c r="F544" i="29"/>
  <c r="F543" i="29"/>
  <c r="D542" i="29"/>
  <c r="F542" i="29"/>
  <c r="D537" i="29"/>
  <c r="F537" i="29"/>
  <c r="F536" i="29"/>
  <c r="F531" i="29"/>
  <c r="F530" i="29"/>
  <c r="D524" i="29"/>
  <c r="F524" i="29"/>
  <c r="F518" i="29"/>
  <c r="D518" i="29"/>
  <c r="D512" i="29"/>
  <c r="F512" i="29"/>
  <c r="G504" i="29"/>
  <c r="G581" i="29"/>
  <c r="F502" i="29"/>
  <c r="F504" i="29"/>
  <c r="F581" i="29"/>
  <c r="G496" i="29"/>
  <c r="G579" i="29"/>
  <c r="F494" i="29"/>
  <c r="F482" i="29"/>
  <c r="F476" i="29"/>
  <c r="F475" i="29"/>
  <c r="F474" i="29"/>
  <c r="F473" i="29"/>
  <c r="F471" i="29"/>
  <c r="F468" i="29"/>
  <c r="G459" i="29"/>
  <c r="G577" i="29"/>
  <c r="F457" i="29"/>
  <c r="F455" i="29"/>
  <c r="D449" i="29"/>
  <c r="F449" i="29"/>
  <c r="D447" i="29"/>
  <c r="F447" i="29"/>
  <c r="F459" i="29"/>
  <c r="F577" i="29"/>
  <c r="G438" i="29"/>
  <c r="G575" i="29"/>
  <c r="F436" i="29"/>
  <c r="F433" i="29"/>
  <c r="F425" i="29"/>
  <c r="F423" i="29"/>
  <c r="G416" i="29"/>
  <c r="G573" i="29"/>
  <c r="F413" i="29"/>
  <c r="F411" i="29"/>
  <c r="F416" i="29"/>
  <c r="F573" i="29"/>
  <c r="G404" i="29"/>
  <c r="G571" i="29"/>
  <c r="F402" i="29"/>
  <c r="F398" i="29"/>
  <c r="F393" i="29"/>
  <c r="F404" i="29"/>
  <c r="F571" i="29"/>
  <c r="G377" i="29"/>
  <c r="G569" i="29"/>
  <c r="F366" i="29"/>
  <c r="F359" i="29"/>
  <c r="F354" i="29"/>
  <c r="F348" i="29"/>
  <c r="F344" i="29"/>
  <c r="F338" i="29"/>
  <c r="F329" i="29"/>
  <c r="D322" i="29"/>
  <c r="F322" i="29"/>
  <c r="D318" i="29"/>
  <c r="F318" i="29"/>
  <c r="F315" i="29"/>
  <c r="D315" i="29"/>
  <c r="D312" i="29"/>
  <c r="F312" i="29"/>
  <c r="G307" i="29"/>
  <c r="G567" i="29"/>
  <c r="F305" i="29"/>
  <c r="F296" i="29"/>
  <c r="F294" i="29"/>
  <c r="F292" i="29"/>
  <c r="F289" i="29"/>
  <c r="G275" i="29"/>
  <c r="G561" i="29"/>
  <c r="F273" i="29"/>
  <c r="F270" i="29"/>
  <c r="D266" i="29"/>
  <c r="F266" i="29"/>
  <c r="D265" i="29"/>
  <c r="F265" i="29"/>
  <c r="D259" i="29"/>
  <c r="F259" i="29"/>
  <c r="F258" i="29"/>
  <c r="G249" i="29"/>
  <c r="F246" i="29"/>
  <c r="F244" i="29"/>
  <c r="F242" i="29"/>
  <c r="F239" i="29"/>
  <c r="F232" i="29"/>
  <c r="F224" i="29"/>
  <c r="F222" i="29"/>
  <c r="F218" i="29"/>
  <c r="F216" i="29"/>
  <c r="F201" i="29"/>
  <c r="F197" i="29"/>
  <c r="F193" i="29"/>
  <c r="F191" i="29"/>
  <c r="F189" i="29"/>
  <c r="F182" i="29"/>
  <c r="F179" i="29"/>
  <c r="D174" i="29"/>
  <c r="F174" i="29"/>
  <c r="F167" i="29"/>
  <c r="D163" i="29"/>
  <c r="F163" i="29"/>
  <c r="F156" i="29"/>
  <c r="D152" i="29"/>
  <c r="F152" i="29"/>
  <c r="F150" i="29"/>
  <c r="F143" i="29"/>
  <c r="D140" i="29"/>
  <c r="F140" i="29"/>
  <c r="F129" i="29"/>
  <c r="F127" i="29"/>
  <c r="D120" i="29"/>
  <c r="F120" i="29"/>
  <c r="F114" i="29"/>
  <c r="F110" i="29"/>
  <c r="F108" i="29"/>
  <c r="F101" i="29"/>
  <c r="F98" i="29"/>
  <c r="F95" i="29"/>
  <c r="F91" i="29"/>
  <c r="F89" i="29"/>
  <c r="D85" i="29"/>
  <c r="F85" i="29"/>
  <c r="G76" i="29"/>
  <c r="G559" i="29"/>
  <c r="D74" i="29"/>
  <c r="F74" i="29"/>
  <c r="D72" i="29"/>
  <c r="F72" i="29"/>
  <c r="D70" i="29"/>
  <c r="F70" i="29"/>
  <c r="F66" i="29"/>
  <c r="F64" i="29"/>
  <c r="F60" i="29"/>
  <c r="F58" i="29"/>
  <c r="F56" i="29"/>
  <c r="D56" i="29"/>
  <c r="K54" i="29"/>
  <c r="F54" i="29"/>
  <c r="F52" i="29"/>
  <c r="F49" i="29"/>
  <c r="F45" i="29"/>
  <c r="D39" i="29"/>
  <c r="F39" i="29"/>
  <c r="F35" i="29"/>
  <c r="F29" i="29"/>
  <c r="F24" i="29"/>
  <c r="D22" i="29"/>
  <c r="F22" i="29"/>
  <c r="F20" i="29"/>
  <c r="F13" i="29"/>
  <c r="F9" i="29"/>
  <c r="F7" i="29"/>
  <c r="G1326" i="29"/>
  <c r="G1504" i="29"/>
  <c r="F438" i="29"/>
  <c r="F575" i="29"/>
  <c r="F825" i="29"/>
  <c r="F1087" i="29"/>
  <c r="G2431" i="29"/>
  <c r="G2540" i="29"/>
  <c r="F496" i="29"/>
  <c r="F579" i="29"/>
  <c r="D1449" i="29"/>
  <c r="G1449" i="29"/>
  <c r="F307" i="29"/>
  <c r="F567" i="29"/>
  <c r="G1742" i="29"/>
  <c r="G1902" i="29"/>
  <c r="F76" i="29"/>
  <c r="F559" i="29"/>
  <c r="F694" i="29"/>
  <c r="F1081" i="29"/>
  <c r="G1227" i="29"/>
  <c r="G1500" i="29"/>
  <c r="G1754" i="29"/>
  <c r="G1904" i="29"/>
  <c r="G2105" i="29"/>
  <c r="G2228" i="29"/>
  <c r="F2809" i="29"/>
  <c r="F2854" i="29"/>
  <c r="F131" i="29"/>
  <c r="F793" i="29"/>
  <c r="F1085" i="29"/>
  <c r="G1360" i="29"/>
  <c r="G1508" i="29"/>
  <c r="G1432" i="29"/>
  <c r="G1514" i="29"/>
  <c r="G2322" i="29"/>
  <c r="G2530" i="29"/>
  <c r="G2342" i="29"/>
  <c r="G2560" i="29"/>
  <c r="F203" i="29"/>
  <c r="F563" i="29"/>
  <c r="F249" i="29"/>
  <c r="F565" i="29"/>
  <c r="F965" i="29"/>
  <c r="F977" i="29"/>
  <c r="F1097" i="29"/>
  <c r="G1643" i="29"/>
  <c r="G1898" i="29"/>
  <c r="G1784" i="29"/>
  <c r="G1796" i="29"/>
  <c r="G1908" i="29"/>
  <c r="F1919" i="29"/>
  <c r="F2848" i="29"/>
  <c r="G1963" i="29"/>
  <c r="G1969" i="29"/>
  <c r="G2218" i="29"/>
  <c r="G2047" i="29"/>
  <c r="G2222" i="29"/>
  <c r="G2154" i="29"/>
  <c r="G2232" i="29"/>
  <c r="F2241" i="29"/>
  <c r="F2850" i="29"/>
  <c r="G2361" i="29"/>
  <c r="G2532" i="29"/>
  <c r="F2550" i="29"/>
  <c r="F2852" i="29"/>
  <c r="F1034" i="30"/>
  <c r="F1014" i="29"/>
  <c r="F1099" i="29"/>
  <c r="G1484" i="29"/>
  <c r="G1518" i="29"/>
  <c r="F275" i="29"/>
  <c r="F561" i="29"/>
  <c r="F377" i="29"/>
  <c r="F569" i="29"/>
  <c r="F546" i="29"/>
  <c r="F583" i="29"/>
  <c r="G588" i="29"/>
  <c r="G2842" i="29"/>
  <c r="F767" i="29"/>
  <c r="F1083" i="29"/>
  <c r="G1108" i="29"/>
  <c r="G2844" i="29"/>
  <c r="F895" i="29"/>
  <c r="F1089" i="29"/>
  <c r="F922" i="29"/>
  <c r="F1091" i="29"/>
  <c r="F956" i="29"/>
  <c r="F1095" i="29"/>
  <c r="G1171" i="29"/>
  <c r="G1496" i="29"/>
  <c r="G1195" i="29"/>
  <c r="G1498" i="29"/>
  <c r="G1611" i="29"/>
  <c r="G1896" i="29"/>
  <c r="G1830" i="29"/>
  <c r="G1910" i="29"/>
  <c r="G2465" i="29"/>
  <c r="G2542" i="29"/>
  <c r="G2693" i="29"/>
  <c r="G2703" i="29"/>
  <c r="G2798" i="29"/>
  <c r="D2751" i="29"/>
  <c r="G2751" i="29"/>
  <c r="G2734" i="29"/>
  <c r="G2800" i="29"/>
  <c r="G1293" i="29"/>
  <c r="G1502" i="29"/>
  <c r="G1395" i="29"/>
  <c r="G1512" i="29"/>
  <c r="G1709" i="29"/>
  <c r="G1900" i="29"/>
  <c r="G1882" i="29"/>
  <c r="G1914" i="29"/>
  <c r="G2003" i="29"/>
  <c r="G2220" i="29"/>
  <c r="G2516" i="29"/>
  <c r="G2546" i="29"/>
  <c r="F1066" i="29"/>
  <c r="F1103" i="29"/>
  <c r="F648" i="29"/>
  <c r="F1079" i="29"/>
  <c r="G1587" i="29"/>
  <c r="G1894" i="29"/>
  <c r="G1776" i="29"/>
  <c r="G1906" i="29"/>
  <c r="G2206" i="29"/>
  <c r="G2236" i="29"/>
  <c r="G2419" i="29"/>
  <c r="G2538" i="29"/>
  <c r="G2596" i="29"/>
  <c r="G2790" i="29"/>
  <c r="D2608" i="29"/>
  <c r="G2685" i="29"/>
  <c r="G2796" i="29"/>
  <c r="G2284" i="29"/>
  <c r="G2288" i="29"/>
  <c r="G2528" i="29"/>
  <c r="G2824" i="29"/>
  <c r="G2834" i="29"/>
  <c r="G2856" i="29"/>
  <c r="D2631" i="29"/>
  <c r="F1036" i="30"/>
  <c r="F1038" i="30"/>
  <c r="G1034" i="30"/>
  <c r="F588" i="29"/>
  <c r="F2842" i="29"/>
  <c r="F1108" i="29"/>
  <c r="F2844" i="29"/>
  <c r="G2241" i="29"/>
  <c r="G2850" i="29"/>
  <c r="G2550" i="29"/>
  <c r="G2852" i="29"/>
  <c r="D2639" i="29"/>
  <c r="G2639" i="29"/>
  <c r="D2757" i="29"/>
  <c r="G2757" i="29"/>
  <c r="G2778" i="29"/>
  <c r="G2804" i="29"/>
  <c r="G2608" i="29"/>
  <c r="G1919" i="29"/>
  <c r="G2848" i="29"/>
  <c r="G1523" i="29"/>
  <c r="G2846" i="29"/>
  <c r="F1040" i="30"/>
  <c r="F1042" i="30"/>
  <c r="E1044" i="30"/>
  <c r="F2858" i="29"/>
  <c r="G2650" i="29"/>
  <c r="G2792" i="29"/>
  <c r="G2809" i="29"/>
  <c r="G2854" i="29"/>
  <c r="G2858" i="29"/>
  <c r="G2860" i="29"/>
  <c r="G2862" i="29"/>
  <c r="I2858" i="29"/>
  <c r="F2860" i="29"/>
  <c r="F2862" i="29"/>
  <c r="H2858" i="29"/>
  <c r="G2864" i="29"/>
  <c r="G2866" i="29"/>
  <c r="F2864" i="29"/>
  <c r="F2866" i="29"/>
  <c r="F2868" i="29"/>
  <c r="F787" i="28"/>
  <c r="F785" i="28"/>
  <c r="F783" i="28"/>
  <c r="F781" i="28"/>
  <c r="F779" i="28"/>
  <c r="F777" i="28"/>
  <c r="F775" i="28"/>
  <c r="F773" i="28"/>
  <c r="F771" i="28"/>
  <c r="F769" i="28"/>
  <c r="F767" i="28"/>
  <c r="F765" i="28"/>
  <c r="G763" i="28"/>
  <c r="F763" i="28"/>
  <c r="F761" i="28"/>
  <c r="F759" i="28"/>
  <c r="F757" i="28"/>
  <c r="G748" i="28"/>
  <c r="G743" i="28"/>
  <c r="G738" i="28"/>
  <c r="G737" i="28"/>
  <c r="G731" i="28"/>
  <c r="G726" i="28"/>
  <c r="G716" i="28"/>
  <c r="G715" i="28"/>
  <c r="G714" i="28"/>
  <c r="G713" i="28"/>
  <c r="G712" i="28"/>
  <c r="G711" i="28"/>
  <c r="G708" i="28"/>
  <c r="G698" i="28"/>
  <c r="G690" i="28"/>
  <c r="G683" i="28"/>
  <c r="G682" i="28"/>
  <c r="G681" i="28"/>
  <c r="G680" i="28"/>
  <c r="G678" i="28"/>
  <c r="G675" i="28"/>
  <c r="G664" i="28"/>
  <c r="G662" i="28"/>
  <c r="G653" i="28"/>
  <c r="G651" i="28"/>
  <c r="G644" i="28"/>
  <c r="G634" i="28"/>
  <c r="G632" i="28"/>
  <c r="G622" i="28"/>
  <c r="G615" i="28"/>
  <c r="G609" i="28"/>
  <c r="G604" i="28"/>
  <c r="G598" i="28"/>
  <c r="G588" i="28"/>
  <c r="G585" i="28"/>
  <c r="G574" i="28"/>
  <c r="G571" i="28"/>
  <c r="G568" i="28"/>
  <c r="G565" i="28"/>
  <c r="G556" i="28"/>
  <c r="G547" i="28"/>
  <c r="G543" i="28"/>
  <c r="G538" i="28"/>
  <c r="G530" i="28"/>
  <c r="G516" i="28"/>
  <c r="G509" i="28"/>
  <c r="G507" i="28"/>
  <c r="G501" i="28"/>
  <c r="G496" i="28"/>
  <c r="G490" i="28"/>
  <c r="G486" i="28"/>
  <c r="G480" i="28"/>
  <c r="G471" i="28"/>
  <c r="G467" i="28"/>
  <c r="G461" i="28"/>
  <c r="G454" i="28"/>
  <c r="G450" i="28"/>
  <c r="G447" i="28"/>
  <c r="G444" i="28"/>
  <c r="G437" i="28"/>
  <c r="G428" i="28"/>
  <c r="G426" i="28"/>
  <c r="G424" i="28"/>
  <c r="G421" i="28"/>
  <c r="G404" i="28"/>
  <c r="G403" i="28"/>
  <c r="G398" i="28"/>
  <c r="G393" i="28"/>
  <c r="G389" i="28"/>
  <c r="G383" i="28"/>
  <c r="G374" i="28"/>
  <c r="G367" i="28"/>
  <c r="G366" i="28"/>
  <c r="G361" i="28"/>
  <c r="G358" i="28"/>
  <c r="G354" i="28"/>
  <c r="G351" i="28"/>
  <c r="G350" i="28"/>
  <c r="G349" i="28"/>
  <c r="G343" i="28"/>
  <c r="G342" i="28"/>
  <c r="G341" i="28"/>
  <c r="G334" i="28"/>
  <c r="G332" i="28"/>
  <c r="G319" i="28"/>
  <c r="G312" i="28"/>
  <c r="G304" i="28"/>
  <c r="G300" i="28"/>
  <c r="G296" i="28"/>
  <c r="G294" i="28"/>
  <c r="G287" i="28"/>
  <c r="G284" i="28"/>
  <c r="G279" i="28"/>
  <c r="G272" i="28"/>
  <c r="G267" i="28"/>
  <c r="M261" i="28"/>
  <c r="G260" i="28"/>
  <c r="L258" i="28"/>
  <c r="M258" i="28"/>
  <c r="G256" i="28"/>
  <c r="G254" i="28"/>
  <c r="G247" i="28"/>
  <c r="N245" i="28"/>
  <c r="G244" i="28"/>
  <c r="G233" i="28"/>
  <c r="G231" i="28"/>
  <c r="G224" i="28"/>
  <c r="G218" i="28"/>
  <c r="G214" i="28"/>
  <c r="G212" i="28"/>
  <c r="G205" i="28"/>
  <c r="G202" i="28"/>
  <c r="G195" i="28"/>
  <c r="G193" i="28"/>
  <c r="N192" i="28"/>
  <c r="L189" i="28"/>
  <c r="O189" i="28"/>
  <c r="O190" i="28"/>
  <c r="G189" i="28"/>
  <c r="G186" i="28"/>
  <c r="G182" i="28"/>
  <c r="G179" i="28"/>
  <c r="G169" i="28"/>
  <c r="G163" i="28"/>
  <c r="G156" i="28"/>
  <c r="G148" i="28"/>
  <c r="G145" i="28"/>
  <c r="G141" i="28"/>
  <c r="G130" i="28"/>
  <c r="G120" i="28"/>
  <c r="G118" i="28"/>
  <c r="N116" i="28"/>
  <c r="G116" i="28"/>
  <c r="N115" i="28"/>
  <c r="G113" i="28"/>
  <c r="G108" i="28"/>
  <c r="G106" i="28"/>
  <c r="G104" i="28"/>
  <c r="G102" i="28"/>
  <c r="G100" i="28"/>
  <c r="G97" i="28"/>
  <c r="G95" i="28"/>
  <c r="G88" i="28"/>
  <c r="G86" i="28"/>
  <c r="G84" i="28"/>
  <c r="G82" i="28"/>
  <c r="G80" i="28"/>
  <c r="G78" i="28"/>
  <c r="G73" i="28"/>
  <c r="G68" i="28"/>
  <c r="G66" i="28"/>
  <c r="G61" i="28"/>
  <c r="G59" i="28"/>
  <c r="G55" i="28"/>
  <c r="G50" i="28"/>
  <c r="G45" i="28"/>
  <c r="G37" i="28"/>
  <c r="G35" i="28"/>
  <c r="G33" i="28"/>
  <c r="G24" i="28"/>
  <c r="G22" i="28"/>
  <c r="G13" i="28"/>
  <c r="G9" i="28"/>
  <c r="G7" i="28"/>
  <c r="F786" i="27"/>
  <c r="F784" i="27"/>
  <c r="F782" i="27"/>
  <c r="F780" i="27"/>
  <c r="F778" i="27"/>
  <c r="F776" i="27"/>
  <c r="F774" i="27"/>
  <c r="F772" i="27"/>
  <c r="F770" i="27"/>
  <c r="F768" i="27"/>
  <c r="F766" i="27"/>
  <c r="F764" i="27"/>
  <c r="G762" i="27"/>
  <c r="F762" i="27"/>
  <c r="F760" i="27"/>
  <c r="F758" i="27"/>
  <c r="F756" i="27"/>
  <c r="G747" i="27"/>
  <c r="G742" i="27"/>
  <c r="G737" i="27"/>
  <c r="G736" i="27"/>
  <c r="G730" i="27"/>
  <c r="G725" i="27"/>
  <c r="G715" i="27"/>
  <c r="G707" i="27"/>
  <c r="G697" i="27"/>
  <c r="G695" i="27"/>
  <c r="G689" i="27"/>
  <c r="G683" i="27"/>
  <c r="G682" i="27"/>
  <c r="G681" i="27"/>
  <c r="G680" i="27"/>
  <c r="G678" i="27"/>
  <c r="G675" i="27"/>
  <c r="G664" i="27"/>
  <c r="G662" i="27"/>
  <c r="G653" i="27"/>
  <c r="G651" i="27"/>
  <c r="G644" i="27"/>
  <c r="G634" i="27"/>
  <c r="G632" i="27"/>
  <c r="G622" i="27"/>
  <c r="G615" i="27"/>
  <c r="G609" i="27"/>
  <c r="G604" i="27"/>
  <c r="G598" i="27"/>
  <c r="G588" i="27"/>
  <c r="G585" i="27"/>
  <c r="G574" i="27"/>
  <c r="G571" i="27"/>
  <c r="G568" i="27"/>
  <c r="G565" i="27"/>
  <c r="G556" i="27"/>
  <c r="G547" i="27"/>
  <c r="G543" i="27"/>
  <c r="G538" i="27"/>
  <c r="G530" i="27"/>
  <c r="G516" i="27"/>
  <c r="G509" i="27"/>
  <c r="G507" i="27"/>
  <c r="G501" i="27"/>
  <c r="G496" i="27"/>
  <c r="G490" i="27"/>
  <c r="G489" i="27"/>
  <c r="G488" i="27"/>
  <c r="G487" i="27"/>
  <c r="G486" i="27"/>
  <c r="G480" i="27"/>
  <c r="G471" i="27"/>
  <c r="G467" i="27"/>
  <c r="G461" i="27"/>
  <c r="G454" i="27"/>
  <c r="G450" i="27"/>
  <c r="G447" i="27"/>
  <c r="G444" i="27"/>
  <c r="G437" i="27"/>
  <c r="G428" i="27"/>
  <c r="G426" i="27"/>
  <c r="G424" i="27"/>
  <c r="G421" i="27"/>
  <c r="G404" i="27"/>
  <c r="G403" i="27"/>
  <c r="G398" i="27"/>
  <c r="G393" i="27"/>
  <c r="G389" i="27"/>
  <c r="G383" i="27"/>
  <c r="G374" i="27"/>
  <c r="G367" i="27"/>
  <c r="G366" i="27"/>
  <c r="G361" i="27"/>
  <c r="G358" i="27"/>
  <c r="G354" i="27"/>
  <c r="G351" i="27"/>
  <c r="G350" i="27"/>
  <c r="G349" i="27"/>
  <c r="G343" i="27"/>
  <c r="G342" i="27"/>
  <c r="G341" i="27"/>
  <c r="G334" i="27"/>
  <c r="G332" i="27"/>
  <c r="G319" i="27"/>
  <c r="G312" i="27"/>
  <c r="G304" i="27"/>
  <c r="G300" i="27"/>
  <c r="G296" i="27"/>
  <c r="G294" i="27"/>
  <c r="G287" i="27"/>
  <c r="G284" i="27"/>
  <c r="G279" i="27"/>
  <c r="G272" i="27"/>
  <c r="G267" i="27"/>
  <c r="M261" i="27"/>
  <c r="G260" i="27"/>
  <c r="L258" i="27"/>
  <c r="M258" i="27"/>
  <c r="G256" i="27"/>
  <c r="G254" i="27"/>
  <c r="G247" i="27"/>
  <c r="N245" i="27"/>
  <c r="G244" i="27"/>
  <c r="G233" i="27"/>
  <c r="G231" i="27"/>
  <c r="G224" i="27"/>
  <c r="G218" i="27"/>
  <c r="G214" i="27"/>
  <c r="G212" i="27"/>
  <c r="G205" i="27"/>
  <c r="G202" i="27"/>
  <c r="G199" i="27"/>
  <c r="G195" i="27"/>
  <c r="G193" i="27"/>
  <c r="N192" i="27"/>
  <c r="L189" i="27"/>
  <c r="O189" i="27"/>
  <c r="O190" i="27"/>
  <c r="G189" i="27"/>
  <c r="G186" i="27"/>
  <c r="G182" i="27"/>
  <c r="G179" i="27"/>
  <c r="G169" i="27"/>
  <c r="G163" i="27"/>
  <c r="G156" i="27"/>
  <c r="G148" i="27"/>
  <c r="G145" i="27"/>
  <c r="G141" i="27"/>
  <c r="G130" i="27"/>
  <c r="G120" i="27"/>
  <c r="G118" i="27"/>
  <c r="N116" i="27"/>
  <c r="G116" i="27"/>
  <c r="N115" i="27"/>
  <c r="G113" i="27"/>
  <c r="G108" i="27"/>
  <c r="G106" i="27"/>
  <c r="G104" i="27"/>
  <c r="G102" i="27"/>
  <c r="G100" i="27"/>
  <c r="G97" i="27"/>
  <c r="G95" i="27"/>
  <c r="G90" i="27"/>
  <c r="G88" i="27"/>
  <c r="G86" i="27"/>
  <c r="G84" i="27"/>
  <c r="G82" i="27"/>
  <c r="G80" i="27"/>
  <c r="G78" i="27"/>
  <c r="G73" i="27"/>
  <c r="G68" i="27"/>
  <c r="G66" i="27"/>
  <c r="G61" i="27"/>
  <c r="G59" i="27"/>
  <c r="G55" i="27"/>
  <c r="G50" i="27"/>
  <c r="G45" i="27"/>
  <c r="G37" i="27"/>
  <c r="G35" i="27"/>
  <c r="G33" i="27"/>
  <c r="G24" i="27"/>
  <c r="G22" i="27"/>
  <c r="G13" i="27"/>
  <c r="G9" i="27"/>
  <c r="G7" i="27"/>
  <c r="F787" i="26"/>
  <c r="F785" i="26"/>
  <c r="F783" i="26"/>
  <c r="F781" i="26"/>
  <c r="F779" i="26"/>
  <c r="F777" i="26"/>
  <c r="F775" i="26"/>
  <c r="F773" i="26"/>
  <c r="F771" i="26"/>
  <c r="F769" i="26"/>
  <c r="F767" i="26"/>
  <c r="F765" i="26"/>
  <c r="G763" i="26"/>
  <c r="F763" i="26"/>
  <c r="F761" i="26"/>
  <c r="F759" i="26"/>
  <c r="F757" i="26"/>
  <c r="G748" i="26"/>
  <c r="G743" i="26"/>
  <c r="G737" i="26"/>
  <c r="G731" i="26"/>
  <c r="G726" i="26"/>
  <c r="G716" i="26"/>
  <c r="G708" i="26"/>
  <c r="G698" i="26"/>
  <c r="G696" i="26"/>
  <c r="G690" i="26"/>
  <c r="G683" i="26"/>
  <c r="G682" i="26"/>
  <c r="G681" i="26"/>
  <c r="G680" i="26"/>
  <c r="G678" i="26"/>
  <c r="G675" i="26"/>
  <c r="G664" i="26"/>
  <c r="G662" i="26"/>
  <c r="G661" i="26"/>
  <c r="F661" i="26"/>
  <c r="G660" i="26"/>
  <c r="F660" i="26"/>
  <c r="G659" i="26"/>
  <c r="F659" i="26"/>
  <c r="G653" i="26"/>
  <c r="G651" i="26"/>
  <c r="G644" i="26"/>
  <c r="G634" i="26"/>
  <c r="G632" i="26"/>
  <c r="G622" i="26"/>
  <c r="G615" i="26"/>
  <c r="G609" i="26"/>
  <c r="G604" i="26"/>
  <c r="G598" i="26"/>
  <c r="G588" i="26"/>
  <c r="G585" i="26"/>
  <c r="G574" i="26"/>
  <c r="G571" i="26"/>
  <c r="G568" i="26"/>
  <c r="G565" i="26"/>
  <c r="G556" i="26"/>
  <c r="G547" i="26"/>
  <c r="G543" i="26"/>
  <c r="G538" i="26"/>
  <c r="G530" i="26"/>
  <c r="G516" i="26"/>
  <c r="G509" i="26"/>
  <c r="G507" i="26"/>
  <c r="G501" i="26"/>
  <c r="G496" i="26"/>
  <c r="G490" i="26"/>
  <c r="G486" i="26"/>
  <c r="G480" i="26"/>
  <c r="G471" i="26"/>
  <c r="G467" i="26"/>
  <c r="G461" i="26"/>
  <c r="G454" i="26"/>
  <c r="G450" i="26"/>
  <c r="G447" i="26"/>
  <c r="G444" i="26"/>
  <c r="G437" i="26"/>
  <c r="G428" i="26"/>
  <c r="G426" i="26"/>
  <c r="G424" i="26"/>
  <c r="G421" i="26"/>
  <c r="G404" i="26"/>
  <c r="G403" i="26"/>
  <c r="G398" i="26"/>
  <c r="G393" i="26"/>
  <c r="G389" i="26"/>
  <c r="G383" i="26"/>
  <c r="G374" i="26"/>
  <c r="G367" i="26"/>
  <c r="G366" i="26"/>
  <c r="G361" i="26"/>
  <c r="G358" i="26"/>
  <c r="G354" i="26"/>
  <c r="G351" i="26"/>
  <c r="G350" i="26"/>
  <c r="G349" i="26"/>
  <c r="G343" i="26"/>
  <c r="G342" i="26"/>
  <c r="G341" i="26"/>
  <c r="G334" i="26"/>
  <c r="G332" i="26"/>
  <c r="G319" i="26"/>
  <c r="G312" i="26"/>
  <c r="G304" i="26"/>
  <c r="G300" i="26"/>
  <c r="G296" i="26"/>
  <c r="G294" i="26"/>
  <c r="G287" i="26"/>
  <c r="G284" i="26"/>
  <c r="G279" i="26"/>
  <c r="G272" i="26"/>
  <c r="G267" i="26"/>
  <c r="M261" i="26"/>
  <c r="G260" i="26"/>
  <c r="L258" i="26"/>
  <c r="M258" i="26"/>
  <c r="G256" i="26"/>
  <c r="G254" i="26"/>
  <c r="G247" i="26"/>
  <c r="N245" i="26"/>
  <c r="G244" i="26"/>
  <c r="G233" i="26"/>
  <c r="G231" i="26"/>
  <c r="G224" i="26"/>
  <c r="G218" i="26"/>
  <c r="G214" i="26"/>
  <c r="G212" i="26"/>
  <c r="G205" i="26"/>
  <c r="G202" i="26"/>
  <c r="G195" i="26"/>
  <c r="G193" i="26"/>
  <c r="N192" i="26"/>
  <c r="L189" i="26"/>
  <c r="O189" i="26"/>
  <c r="O190" i="26"/>
  <c r="G189" i="26"/>
  <c r="G186" i="26"/>
  <c r="G182" i="26"/>
  <c r="G179" i="26"/>
  <c r="G169" i="26"/>
  <c r="G163" i="26"/>
  <c r="G156" i="26"/>
  <c r="G148" i="26"/>
  <c r="G145" i="26"/>
  <c r="G141" i="26"/>
  <c r="G130" i="26"/>
  <c r="G120" i="26"/>
  <c r="G118" i="26"/>
  <c r="N116" i="26"/>
  <c r="G116" i="26"/>
  <c r="N115" i="26"/>
  <c r="G113" i="26"/>
  <c r="G108" i="26"/>
  <c r="G106" i="26"/>
  <c r="G104" i="26"/>
  <c r="G102" i="26"/>
  <c r="G100" i="26"/>
  <c r="G97" i="26"/>
  <c r="G95" i="26"/>
  <c r="G88" i="26"/>
  <c r="G86" i="26"/>
  <c r="G84" i="26"/>
  <c r="G82" i="26"/>
  <c r="G80" i="26"/>
  <c r="G78" i="26"/>
  <c r="G68" i="26"/>
  <c r="G61" i="26"/>
  <c r="G59" i="26"/>
  <c r="G55" i="26"/>
  <c r="G50" i="26"/>
  <c r="G45" i="26"/>
  <c r="G37" i="26"/>
  <c r="G35" i="26"/>
  <c r="G33" i="26"/>
  <c r="G24" i="26"/>
  <c r="G22" i="26"/>
  <c r="G13" i="26"/>
  <c r="G9" i="26"/>
  <c r="G7" i="26"/>
  <c r="G690" i="25"/>
  <c r="G467" i="25"/>
  <c r="F787" i="25"/>
  <c r="F785" i="25"/>
  <c r="F783" i="25"/>
  <c r="F781" i="25"/>
  <c r="F779" i="25"/>
  <c r="F777" i="25"/>
  <c r="F775" i="25"/>
  <c r="F773" i="25"/>
  <c r="F771" i="25"/>
  <c r="F769" i="25"/>
  <c r="F767" i="25"/>
  <c r="F765" i="25"/>
  <c r="G763" i="25"/>
  <c r="F763" i="25"/>
  <c r="F761" i="25"/>
  <c r="F759" i="25"/>
  <c r="F757" i="25"/>
  <c r="G748" i="25"/>
  <c r="G743" i="25"/>
  <c r="G737" i="25"/>
  <c r="G731" i="25"/>
  <c r="G726" i="25"/>
  <c r="G716" i="25"/>
  <c r="G708" i="25"/>
  <c r="G698" i="25"/>
  <c r="G683" i="25"/>
  <c r="G682" i="25"/>
  <c r="G681" i="25"/>
  <c r="G680" i="25"/>
  <c r="G678" i="25"/>
  <c r="G675" i="25"/>
  <c r="G664" i="25"/>
  <c r="G662" i="25"/>
  <c r="G653" i="25"/>
  <c r="G651" i="25"/>
  <c r="G644" i="25"/>
  <c r="G634" i="25"/>
  <c r="G632" i="25"/>
  <c r="G622" i="25"/>
  <c r="G615" i="25"/>
  <c r="G609" i="25"/>
  <c r="G604" i="25"/>
  <c r="G598" i="25"/>
  <c r="G588" i="25"/>
  <c r="G585" i="25"/>
  <c r="G574" i="25"/>
  <c r="G571" i="25"/>
  <c r="G568" i="25"/>
  <c r="G565" i="25"/>
  <c r="G556" i="25"/>
  <c r="G547" i="25"/>
  <c r="G543" i="25"/>
  <c r="G538" i="25"/>
  <c r="G530" i="25"/>
  <c r="G516" i="25"/>
  <c r="G509" i="25"/>
  <c r="G507" i="25"/>
  <c r="G501" i="25"/>
  <c r="G496" i="25"/>
  <c r="G490" i="25"/>
  <c r="G486" i="25"/>
  <c r="G480" i="25"/>
  <c r="G471" i="25"/>
  <c r="G461" i="25"/>
  <c r="G454" i="25"/>
  <c r="G450" i="25"/>
  <c r="G447" i="25"/>
  <c r="G444" i="25"/>
  <c r="G437" i="25"/>
  <c r="G428" i="25"/>
  <c r="G426" i="25"/>
  <c r="G424" i="25"/>
  <c r="G421" i="25"/>
  <c r="G404" i="25"/>
  <c r="G403" i="25"/>
  <c r="G398" i="25"/>
  <c r="G393" i="25"/>
  <c r="G389" i="25"/>
  <c r="G383" i="25"/>
  <c r="G374" i="25"/>
  <c r="G367" i="25"/>
  <c r="G366" i="25"/>
  <c r="G361" i="25"/>
  <c r="G358" i="25"/>
  <c r="G354" i="25"/>
  <c r="G351" i="25"/>
  <c r="G350" i="25"/>
  <c r="G349" i="25"/>
  <c r="G343" i="25"/>
  <c r="G342" i="25"/>
  <c r="G341" i="25"/>
  <c r="G334" i="25"/>
  <c r="G332" i="25"/>
  <c r="G319" i="25"/>
  <c r="G312" i="25"/>
  <c r="G304" i="25"/>
  <c r="G300" i="25"/>
  <c r="G296" i="25"/>
  <c r="G294" i="25"/>
  <c r="G287" i="25"/>
  <c r="G284" i="25"/>
  <c r="G279" i="25"/>
  <c r="G272" i="25"/>
  <c r="G267" i="25"/>
  <c r="M261" i="25"/>
  <c r="G260" i="25"/>
  <c r="L258" i="25"/>
  <c r="M258" i="25"/>
  <c r="G256" i="25"/>
  <c r="G254" i="25"/>
  <c r="G247" i="25"/>
  <c r="N245" i="25"/>
  <c r="G244" i="25"/>
  <c r="G233" i="25"/>
  <c r="G231" i="25"/>
  <c r="G224" i="25"/>
  <c r="G218" i="25"/>
  <c r="G214" i="25"/>
  <c r="G212" i="25"/>
  <c r="G205" i="25"/>
  <c r="G202" i="25"/>
  <c r="G199" i="25"/>
  <c r="G195" i="25"/>
  <c r="G193" i="25"/>
  <c r="N192" i="25"/>
  <c r="L189" i="25"/>
  <c r="O189" i="25"/>
  <c r="O190" i="25"/>
  <c r="G189" i="25"/>
  <c r="G186" i="25"/>
  <c r="G182" i="25"/>
  <c r="G179" i="25"/>
  <c r="G169" i="25"/>
  <c r="G163" i="25"/>
  <c r="G156" i="25"/>
  <c r="G148" i="25"/>
  <c r="G145" i="25"/>
  <c r="G141" i="25"/>
  <c r="G130" i="25"/>
  <c r="G120" i="25"/>
  <c r="G118" i="25"/>
  <c r="N116" i="25"/>
  <c r="G116" i="25"/>
  <c r="N115" i="25"/>
  <c r="G113" i="25"/>
  <c r="G108" i="25"/>
  <c r="G106" i="25"/>
  <c r="G104" i="25"/>
  <c r="G102" i="25"/>
  <c r="G100" i="25"/>
  <c r="G97" i="25"/>
  <c r="G95" i="25"/>
  <c r="G88" i="25"/>
  <c r="G86" i="25"/>
  <c r="G84" i="25"/>
  <c r="G82" i="25"/>
  <c r="G80" i="25"/>
  <c r="G78" i="25"/>
  <c r="G73" i="25"/>
  <c r="G68" i="25"/>
  <c r="G66" i="25"/>
  <c r="G61" i="25"/>
  <c r="G59" i="25"/>
  <c r="G55" i="25"/>
  <c r="G50" i="25"/>
  <c r="G45" i="25"/>
  <c r="G37" i="25"/>
  <c r="G35" i="25"/>
  <c r="G33" i="25"/>
  <c r="G24" i="25"/>
  <c r="G22" i="25"/>
  <c r="G13" i="25"/>
  <c r="G9" i="25"/>
  <c r="G7" i="25"/>
  <c r="N117" i="28"/>
  <c r="N118" i="28"/>
  <c r="N119" i="28"/>
  <c r="G558" i="26"/>
  <c r="G773" i="26"/>
  <c r="G636" i="26"/>
  <c r="G777" i="26"/>
  <c r="F790" i="26"/>
  <c r="F790" i="28"/>
  <c r="G549" i="26"/>
  <c r="G771" i="26"/>
  <c r="G549" i="28"/>
  <c r="G771" i="28"/>
  <c r="G636" i="28"/>
  <c r="G777" i="28"/>
  <c r="G321" i="26"/>
  <c r="G761" i="26"/>
  <c r="G439" i="26"/>
  <c r="G767" i="26"/>
  <c r="G439" i="28"/>
  <c r="G767" i="28"/>
  <c r="G558" i="28"/>
  <c r="G773" i="28"/>
  <c r="G406" i="28"/>
  <c r="G765" i="28"/>
  <c r="G718" i="28"/>
  <c r="G785" i="28"/>
  <c r="N117" i="26"/>
  <c r="N118" i="26"/>
  <c r="N119" i="26"/>
  <c r="G406" i="26"/>
  <c r="G765" i="26"/>
  <c r="G655" i="26"/>
  <c r="G779" i="26"/>
  <c r="G666" i="26"/>
  <c r="G781" i="26"/>
  <c r="G718" i="26"/>
  <c r="G785" i="26"/>
  <c r="G549" i="27"/>
  <c r="G770" i="27"/>
  <c r="G655" i="28"/>
  <c r="G779" i="28"/>
  <c r="G750" i="28"/>
  <c r="G787" i="28"/>
  <c r="G710" i="28"/>
  <c r="G783" i="28"/>
  <c r="G666" i="28"/>
  <c r="G781" i="28"/>
  <c r="G590" i="28"/>
  <c r="G775" i="28"/>
  <c r="G521" i="28"/>
  <c r="G769" i="28"/>
  <c r="G321" i="28"/>
  <c r="G761" i="28"/>
  <c r="G306" i="28"/>
  <c r="G759" i="28"/>
  <c r="G235" i="28"/>
  <c r="G757" i="28"/>
  <c r="G171" i="28"/>
  <c r="G755" i="28"/>
  <c r="G655" i="27"/>
  <c r="G778" i="27"/>
  <c r="G171" i="27"/>
  <c r="G754" i="27"/>
  <c r="N117" i="27"/>
  <c r="N118" i="27"/>
  <c r="N119" i="27"/>
  <c r="G321" i="27"/>
  <c r="G760" i="27"/>
  <c r="G406" i="27"/>
  <c r="G764" i="27"/>
  <c r="G521" i="27"/>
  <c r="G768" i="27"/>
  <c r="G636" i="27"/>
  <c r="G776" i="27"/>
  <c r="G709" i="27"/>
  <c r="G782" i="27"/>
  <c r="G717" i="27"/>
  <c r="G784" i="27"/>
  <c r="G666" i="27"/>
  <c r="G780" i="27"/>
  <c r="G558" i="27"/>
  <c r="G772" i="27"/>
  <c r="G439" i="27"/>
  <c r="G766" i="27"/>
  <c r="G590" i="27"/>
  <c r="G774" i="27"/>
  <c r="G749" i="27"/>
  <c r="G786" i="27"/>
  <c r="F789" i="27"/>
  <c r="G306" i="27"/>
  <c r="G758" i="27"/>
  <c r="G235" i="27"/>
  <c r="G756" i="27"/>
  <c r="G750" i="26"/>
  <c r="G787" i="26"/>
  <c r="G710" i="26"/>
  <c r="G783" i="26"/>
  <c r="G590" i="26"/>
  <c r="G775" i="26"/>
  <c r="G521" i="26"/>
  <c r="G769" i="26"/>
  <c r="G306" i="26"/>
  <c r="G759" i="26"/>
  <c r="G235" i="26"/>
  <c r="G757" i="26"/>
  <c r="G171" i="26"/>
  <c r="G755" i="26"/>
  <c r="G306" i="25"/>
  <c r="G759" i="25"/>
  <c r="G558" i="25"/>
  <c r="G773" i="25"/>
  <c r="G750" i="25"/>
  <c r="G787" i="25"/>
  <c r="F790" i="25"/>
  <c r="G549" i="25"/>
  <c r="G771" i="25"/>
  <c r="G655" i="25"/>
  <c r="G779" i="25"/>
  <c r="G710" i="25"/>
  <c r="G783" i="25"/>
  <c r="G590" i="25"/>
  <c r="G775" i="25"/>
  <c r="G666" i="25"/>
  <c r="G781" i="25"/>
  <c r="N117" i="25"/>
  <c r="N118" i="25"/>
  <c r="N119" i="25"/>
  <c r="G321" i="25"/>
  <c r="G761" i="25"/>
  <c r="G406" i="25"/>
  <c r="G765" i="25"/>
  <c r="G636" i="25"/>
  <c r="G777" i="25"/>
  <c r="G718" i="25"/>
  <c r="G785" i="25"/>
  <c r="G521" i="25"/>
  <c r="G769" i="25"/>
  <c r="G439" i="25"/>
  <c r="G767" i="25"/>
  <c r="G235" i="25"/>
  <c r="G757" i="25"/>
  <c r="G171" i="25"/>
  <c r="G755" i="25"/>
  <c r="G790" i="28"/>
  <c r="G789" i="27"/>
  <c r="G790" i="26"/>
  <c r="G790" i="25"/>
</calcChain>
</file>

<file path=xl/sharedStrings.xml><?xml version="1.0" encoding="utf-8"?>
<sst xmlns="http://schemas.openxmlformats.org/spreadsheetml/2006/main" count="11570" uniqueCount="3292">
  <si>
    <t>m2</t>
  </si>
  <si>
    <t>m3</t>
  </si>
  <si>
    <t>No</t>
  </si>
  <si>
    <t>PRELIMINARIES</t>
  </si>
  <si>
    <t>Item</t>
  </si>
  <si>
    <t>Sides of trench and hole excavations not exceeding 1,5m deep</t>
  </si>
  <si>
    <t>Backfilling to trenches, holes, etc</t>
  </si>
  <si>
    <t>8mm Diameter bars</t>
  </si>
  <si>
    <t>t</t>
  </si>
  <si>
    <t>10mm Diameter bars</t>
  </si>
  <si>
    <t>Half brick walls</t>
  </si>
  <si>
    <t>m</t>
  </si>
  <si>
    <t>Extra over brickwork for face brickwork</t>
  </si>
  <si>
    <t>150mm Wide reinforcement built in horizontally</t>
  </si>
  <si>
    <t>On walls</t>
  </si>
  <si>
    <t>TILING</t>
  </si>
  <si>
    <t>Cement plaster on brickwork</t>
  </si>
  <si>
    <t>INTERNAL PLASTER</t>
  </si>
  <si>
    <t>Screeds on concrete</t>
  </si>
  <si>
    <t>SCREEDS</t>
  </si>
  <si>
    <t>PLASTERING</t>
  </si>
  <si>
    <t>Double ended strongroom ventilator</t>
  </si>
  <si>
    <t>rating or equal approved, as per Architect's specification</t>
  </si>
  <si>
    <t>Strongroom door (D5), Size 948 x 1980mm with 2 hour fire test</t>
  </si>
  <si>
    <t>walls, fixed to brickwork or concrete</t>
  </si>
  <si>
    <t>deteriorating insulation material etc suitable for 230mm</t>
  </si>
  <si>
    <t>Category 2, record room strongroom doors with non</t>
  </si>
  <si>
    <t>STEEL STRONGROOM DOORS, VENTILATORS, ETC</t>
  </si>
  <si>
    <t>manufacturer's detail</t>
  </si>
  <si>
    <t>lockset and hinges, as per Architect's Specification or</t>
  </si>
  <si>
    <t>Door Gate (G1) size 813 x 2032 mm high, including handles,</t>
  </si>
  <si>
    <t>Galvanised hot dipped mild steel</t>
  </si>
  <si>
    <t>STEEL ROLLER SHUTTERS ETC</t>
  </si>
  <si>
    <t>Window (SS32) Size 987 x 978 mm high - as per Architect's</t>
  </si>
  <si>
    <t>DOORS,etc</t>
  </si>
  <si>
    <t>GALVANISED STEEL WINDOWS, LOUVRES,</t>
  </si>
  <si>
    <t>Frame for door size 813 x 2032 mm high</t>
  </si>
  <si>
    <t>complete with straps for building in</t>
  </si>
  <si>
    <t>1,2mm Double rebated frames suitable for one brick walls</t>
  </si>
  <si>
    <t>Frame for door 877 x 2032 mm high</t>
  </si>
  <si>
    <t>1,2mm Double rebated frames suitable for half brick walls</t>
  </si>
  <si>
    <t>GALVANISED STEEL DOOR FRAMES</t>
  </si>
  <si>
    <t>and all other related items, as per engineer's details).</t>
  </si>
  <si>
    <t>an extreme height of 2600mm (Including connecting brackets</t>
  </si>
  <si>
    <t>100mm diameter galvanised steel posts on the veranda, with</t>
  </si>
  <si>
    <t>STEEL HANDRAILS, BALUSTRADES, ETC</t>
  </si>
  <si>
    <t>METALWORK</t>
  </si>
  <si>
    <t>with a 50mm long brass screw</t>
  </si>
  <si>
    <t>38mm Diameter rubber door stop plugged and screwed to floor</t>
  </si>
  <si>
    <t>50mm High plastic letter or numeral</t>
  </si>
  <si>
    <t>reading as follows:-</t>
  </si>
  <si>
    <t>numerals fixed with two self-tapping screws to steel and</t>
  </si>
  <si>
    <t>200 x 30mm High signs with 15mm high letters and</t>
  </si>
  <si>
    <t>numerals reverse engraved and painted black</t>
  </si>
  <si>
    <t>4mm Perspex signs painted white on back with letters and</t>
  </si>
  <si>
    <t>LETTERS, NAMEPLATES, ETC</t>
  </si>
  <si>
    <t>Solid Art 390/313</t>
  </si>
  <si>
    <t>Seven lever mortice lockset and satin chrome plated handles</t>
  </si>
  <si>
    <t>Five lever mortice lockset and satin chrome plated handles</t>
  </si>
  <si>
    <t>Three lever mortice lockset and satin chrome plated handles</t>
  </si>
  <si>
    <t>per architect's specification</t>
  </si>
  <si>
    <t>100mm Galvanised steel loose-pin hinges welded in position as</t>
  </si>
  <si>
    <t>HINGES, BOLTS, ETC</t>
  </si>
  <si>
    <t>IRONMONGERY</t>
  </si>
  <si>
    <t>On floors</t>
  </si>
  <si>
    <t>300 x 300 x 2.5mm Johnson ceramic floor tiles with all the adhesive</t>
  </si>
  <si>
    <t>FLOOR COVERINGS</t>
  </si>
  <si>
    <t>FLOOR COVERINGS, PLASTIC LININGS, ETC</t>
  </si>
  <si>
    <t>75mm Coved cornices</t>
  </si>
  <si>
    <t>DECORATIVE MOULDINGS AND CORNICES</t>
  </si>
  <si>
    <t>opening</t>
  </si>
  <si>
    <t>cross brander covered with ceiling board and fitted flush in</t>
  </si>
  <si>
    <t>softwood rebated framing with one 50 x 50mm sawn softwood</t>
  </si>
  <si>
    <t>Extra over ceiling for 900 x 900mm trap door of Xmm wrought</t>
  </si>
  <si>
    <t>trusses ( elsewhere measured).</t>
  </si>
  <si>
    <t>brandering at maximum 400mm centres in one direction only to</t>
  </si>
  <si>
    <t>Horizontal ceilings, including 38 x 38mm sawn softwood</t>
  </si>
  <si>
    <t>steel jointing strips</t>
  </si>
  <si>
    <t>6,4mm "Rhino" gypsum plasterboard with H-type pressed</t>
  </si>
  <si>
    <t>NAILED UP CEILINGS</t>
  </si>
  <si>
    <t>brandering between roof timbers, etc</t>
  </si>
  <si>
    <t>76mm Insulation blanket closely fitted and laid on top of</t>
  </si>
  <si>
    <t>Glasswool insulation</t>
  </si>
  <si>
    <t>AND ACCESS FLOORING</t>
  </si>
  <si>
    <t>CEILINGS, PARTITIONS</t>
  </si>
  <si>
    <t>TABLES (AS PER ARCHITECT'S DETAILS)</t>
  </si>
  <si>
    <t>2400 x 1140mm Whiteboards</t>
  </si>
  <si>
    <t>aluminium brackets, sleeve and screw</t>
  </si>
  <si>
    <t>surround fixed 3 no. times at the top and bottom with</t>
  </si>
  <si>
    <t>'Vitrex Execuboard' magnetic whiteboard with aluminium</t>
  </si>
  <si>
    <t>WHITE BOARDS</t>
  </si>
  <si>
    <t>Flortime Premier pinning boards</t>
  </si>
  <si>
    <t>PINNING BOARDS</t>
  </si>
  <si>
    <t>Schedule</t>
  </si>
  <si>
    <t>hung to steel frames, size 813 x 2032mm high.Refer Architect's</t>
  </si>
  <si>
    <t>hardwood veneer on both sides and two hardwood edge strips</t>
  </si>
  <si>
    <t>44mm (D3) Solid flush panel hollow core doors with approved</t>
  </si>
  <si>
    <t>Solid flush panel doors</t>
  </si>
  <si>
    <t>Architect's Specification</t>
  </si>
  <si>
    <t>44mm (D1) Framed double door 813 x 2032m high, as per</t>
  </si>
  <si>
    <t>Wrought meranti doors hung to steel frame, etc</t>
  </si>
  <si>
    <t>DOORS, ETC</t>
  </si>
  <si>
    <t>19 x 75mm Skirtings including 19mm quadrant bead plugged</t>
  </si>
  <si>
    <t>Wrought meranti</t>
  </si>
  <si>
    <t>SKIRTINGS</t>
  </si>
  <si>
    <t>washers</t>
  </si>
  <si>
    <t>685-187), drill for and fix with hot-dip galvanised screws and</t>
  </si>
  <si>
    <t>with aluminium H-profile barge board joiners (Product No.</t>
  </si>
  <si>
    <t>80 x 200mm Socketless barge boards (Product No.721-800)</t>
  </si>
  <si>
    <t>drive screws and washers</t>
  </si>
  <si>
    <t>(Product No. 685-195), drill for and fix with hot-dip galvanised</t>
  </si>
  <si>
    <t>(Product No.041-202) with aluminium H-profile fascia joiners</t>
  </si>
  <si>
    <t>12 x 225mm Medium density fibre-cement fascia boards</t>
  </si>
  <si>
    <t>Everite medium density plain nutec-cement</t>
  </si>
  <si>
    <t>EAVES, VERGES, ETC</t>
  </si>
  <si>
    <t>manufacture's details.The description includes all related items.</t>
  </si>
  <si>
    <t>and fixed approximately 4m above ground level as per</t>
  </si>
  <si>
    <t>approximately 8970mm and 1689mm high, truss to be hoisted</t>
  </si>
  <si>
    <t>Double pitched prefabricated plate nailed roof truss spanning</t>
  </si>
  <si>
    <t>related items</t>
  </si>
  <si>
    <t>level as per manufacture's details.The description includes all</t>
  </si>
  <si>
    <t>truss to be hoisted and fixed approximately 4m above ground</t>
  </si>
  <si>
    <t>truss spanning approximately 10848mm and 1689mm high,</t>
  </si>
  <si>
    <t>PREFABRICATED TIMBER ROOF TRUSSES, ETC</t>
  </si>
  <si>
    <t>to be used</t>
  </si>
  <si>
    <t>at every intersection externally and internally galvanised wire is</t>
  </si>
  <si>
    <t>Teco two way hurricane clips secured to purlins and trusses</t>
  </si>
  <si>
    <t>Two coats ABE Provinite on wrought timbers</t>
  </si>
  <si>
    <t>Sundries</t>
  </si>
  <si>
    <t>manufacturer's specification</t>
  </si>
  <si>
    <t>50 x 76mm Purlins not exceeding 6.6 m in lenght, to</t>
  </si>
  <si>
    <t>38 x 114mm Wall plates</t>
  </si>
  <si>
    <t>Sawn softwood</t>
  </si>
  <si>
    <t>CARPENTRY AND JOINERY</t>
  </si>
  <si>
    <t>taped laps and nylon straining wires</t>
  </si>
  <si>
    <t>centres) and fixed concurrent with roof covering, including</t>
  </si>
  <si>
    <t>Insulation laid taut over purlins (at approximately 1,80m</t>
  </si>
  <si>
    <t>grade aluminium foil based insulation</t>
  </si>
  <si>
    <t>Sisalation 420 or equal and approved heavy industrial</t>
  </si>
  <si>
    <t>ROOF AND WALL INSULATION</t>
  </si>
  <si>
    <t>Moulded narrow and broad rib polyethylene filler blocks</t>
  </si>
  <si>
    <t>Narrow and broad flute closers</t>
  </si>
  <si>
    <t>roof profile with pre-painted factory finish.</t>
  </si>
  <si>
    <t>AG 150 G550 ridge capping with broad flute closures to suit</t>
  </si>
  <si>
    <t>exceeding 20m. The description includes all related items.</t>
  </si>
  <si>
    <t>Roof covering with 15 degree pitch, in transportable lengths not</t>
  </si>
  <si>
    <t>recommendations and specifications.</t>
  </si>
  <si>
    <t>clips srcrew fixed to purlins as per manufacturer's</t>
  </si>
  <si>
    <t>taking into account windloads) secured with saflok 700</t>
  </si>
  <si>
    <t>intermediate purlins (purlins as per manufacturer's spec,</t>
  </si>
  <si>
    <t>Z275 to both sides, on sisalation, fixed to timber</t>
  </si>
  <si>
    <t>Saflock 700 AZ150 G550 interlocking roof sheeting with</t>
  </si>
  <si>
    <t>ROOF SHEETING AND ACCESSORIES</t>
  </si>
  <si>
    <t>ROOF COVERINGS ETC</t>
  </si>
  <si>
    <t>12 x 10mm expansion joints in floors</t>
  </si>
  <si>
    <t>10 x 10mm in expansion joints in floors</t>
  </si>
  <si>
    <t>breaker, primer, etc</t>
  </si>
  <si>
    <t>Polysulphide sealant including backing cord, bond</t>
  </si>
  <si>
    <t>In joints between frames and walls</t>
  </si>
  <si>
    <t>Silicone rubber base sealing compound</t>
  </si>
  <si>
    <t>JOINT SEALANTS ETC</t>
  </si>
  <si>
    <t>waterproofing compound:</t>
  </si>
  <si>
    <t>Two coats of "Brixeal" or similar and approved bitumen</t>
  </si>
  <si>
    <t>Under surface beds</t>
  </si>
  <si>
    <t>Pressure Sensitive Tape"</t>
  </si>
  <si>
    <t>Green" waterproof sheeting sealed at laps with "Gunplas</t>
  </si>
  <si>
    <t>One layer of 250 micron "Consol Plastics Gunplas USB</t>
  </si>
  <si>
    <t>dpc - In walls</t>
  </si>
  <si>
    <t>embossed damp proof course</t>
  </si>
  <si>
    <t>One layer of 375 micron "Consol Plastics Brikgrip DPC"</t>
  </si>
  <si>
    <t>WATERPROOFING</t>
  </si>
  <si>
    <t>(refer architect's specification</t>
  </si>
  <si>
    <t>220mm wide window sill set sloping and slightly projecting</t>
  </si>
  <si>
    <t>with recessed joints on all exposed faces</t>
  </si>
  <si>
    <t>Corobrik Firelight Travertine FBX face bricks pointed</t>
  </si>
  <si>
    <t>Brick-on-edge header course copings, sills, etc., of</t>
  </si>
  <si>
    <t>Extra over brickwork for brick-on-edge header course lintel</t>
  </si>
  <si>
    <t>horizontal and vertical joints</t>
  </si>
  <si>
    <t>Corobrik FBA face bricks pointed with recessed</t>
  </si>
  <si>
    <t>FACE BRICKWORK</t>
  </si>
  <si>
    <t>229 x 152mm Terra-cotta vermin proof air brick</t>
  </si>
  <si>
    <t>Air bricks etc</t>
  </si>
  <si>
    <t>and other end built into brickwork</t>
  </si>
  <si>
    <t>30 x 1,6mm Cramp 500mm long with one end fixed to wood</t>
  </si>
  <si>
    <t>Galvanised hoop iron cramps, ties, etc</t>
  </si>
  <si>
    <t>150mm Wide turning piece to lintels etc</t>
  </si>
  <si>
    <t>Turning pieces</t>
  </si>
  <si>
    <t>Brickwork reinforcement</t>
  </si>
  <si>
    <t>On brick walls, piers, etc</t>
  </si>
  <si>
    <t>Bagging of 1:3 cement and sand mixture</t>
  </si>
  <si>
    <t>BRICKWORK SUNDRIES</t>
  </si>
  <si>
    <t>One brick walls</t>
  </si>
  <si>
    <t>Half brick walls in beamfilling</t>
  </si>
  <si>
    <t>galvanised crimp wire wall ties ( 7 per m2 laid staggered)</t>
  </si>
  <si>
    <t>Brickwork of NFP bricks in class II mortar including</t>
  </si>
  <si>
    <t>SUPERSTRUCTURE</t>
  </si>
  <si>
    <t>wall ties ( 7 per m2 laid staggered)</t>
  </si>
  <si>
    <t>strength) in class 1 mortar including galvanised crimp wire</t>
  </si>
  <si>
    <t>Brickwork of NFX bricks (14 MPa nominal compressive</t>
  </si>
  <si>
    <t>FOUNDATIONS</t>
  </si>
  <si>
    <t>MASONRY</t>
  </si>
  <si>
    <t>110 x 75mm Lintels in lengths not exceeding 3m.</t>
  </si>
  <si>
    <t>lintels:</t>
  </si>
  <si>
    <t>Stalton or similar and approved prestressed fabricated</t>
  </si>
  <si>
    <t>Joint sealants</t>
  </si>
  <si>
    <t>450 x 450 x Precast concrete inspection chamber covers</t>
  </si>
  <si>
    <t>PRECAST CONCRETE</t>
  </si>
  <si>
    <t>etc</t>
  </si>
  <si>
    <t>Type 193 fabric reinforcement in concrete surface beds, slabs,</t>
  </si>
  <si>
    <t>Fabric reinforcement</t>
  </si>
  <si>
    <t>25mm Diameter bars</t>
  </si>
  <si>
    <t>work</t>
  </si>
  <si>
    <t>High tensile steel reinforcement to structural concrete</t>
  </si>
  <si>
    <t>Mild steel reinforcement to structural concrete work</t>
  </si>
  <si>
    <t>Group 114)</t>
  </si>
  <si>
    <t>REINFORCEMENT (PROVISIONAL) (CPAP Work</t>
  </si>
  <si>
    <t>50 x 3mm Saw cut joints in top of concrete</t>
  </si>
  <si>
    <t>Saw cut joints</t>
  </si>
  <si>
    <t>10mm Isolation Joints not exceeding 300mm high or wide</t>
  </si>
  <si>
    <t>between vertical concrete and brickwork surfaces</t>
  </si>
  <si>
    <t>Expansion joints with bitumen-impregnated softboard</t>
  </si>
  <si>
    <t>15mm Joints not exceeding 300mm high or wide</t>
  </si>
  <si>
    <t>surfaces</t>
  </si>
  <si>
    <t>Expansion joints with softboard between vertical concrete</t>
  </si>
  <si>
    <t>MOVEMENT JOINTS ETC</t>
  </si>
  <si>
    <t>high, including removal from confined area.</t>
  </si>
  <si>
    <t>pit slabs propped up exceeding 1,5m and not exceeding 3.5m</t>
  </si>
  <si>
    <t>Rough formwork to sides</t>
  </si>
  <si>
    <t>Surface beds, slabs, etc</t>
  </si>
  <si>
    <t>float finish</t>
  </si>
  <si>
    <t>Finishing top surfaces of concrete to a Class U2 wood</t>
  </si>
  <si>
    <t>CONCRETE SUNDRIES</t>
  </si>
  <si>
    <t>strength test cubes</t>
  </si>
  <si>
    <t>Making and testing of three 150 x 150 x 150mm concrete</t>
  </si>
  <si>
    <t>TEST BLOCKS</t>
  </si>
  <si>
    <t>Slab to cover pit</t>
  </si>
  <si>
    <t>25 Mpa: Strip footings</t>
  </si>
  <si>
    <t>25MPa/20mm concrete</t>
  </si>
  <si>
    <t>EXCAVATED SURFACES</t>
  </si>
  <si>
    <t>REINFORCED CONCRETE CAST AGAINST</t>
  </si>
  <si>
    <t>joints filled with polysulphide sealant, every 3000mm centres</t>
  </si>
  <si>
    <t>Concrete aprons cast in panels, laid to fall in 1:200, with control</t>
  </si>
  <si>
    <t>joints every 7400 centres</t>
  </si>
  <si>
    <t>verandah floor cast in panels of 1850 centres, with controlled</t>
  </si>
  <si>
    <t>20Mpa/19mm concrete</t>
  </si>
  <si>
    <t>AND REINFORCEMENT</t>
  </si>
  <si>
    <t>CONCRETE, FORMWORK</t>
  </si>
  <si>
    <t>To bottoms and sides of trenches etc</t>
  </si>
  <si>
    <t>furrows and ramming</t>
  </si>
  <si>
    <t>poisoning shallow furrows against foundation walls etc, filling in</t>
  </si>
  <si>
    <t>Soil Poisoning: Under floors etc, including forming and</t>
  </si>
  <si>
    <t>Soil insecticide</t>
  </si>
  <si>
    <t>SOIL POISONING</t>
  </si>
  <si>
    <t>compacting to 95% Mod AASHTO density</t>
  </si>
  <si>
    <t>material, adding suitable material where necessary and</t>
  </si>
  <si>
    <t>scarifying for a depth of 150mm, breaking down oversize</t>
  </si>
  <si>
    <t>Compaction of ground surface under floors etc including</t>
  </si>
  <si>
    <t>Compaction of surfaces</t>
  </si>
  <si>
    <t>Under floors etc</t>
  </si>
  <si>
    <t>95% Mod. AASHTO density</t>
  </si>
  <si>
    <t>Coarse river sand filling compacted to a density of at least</t>
  </si>
  <si>
    <t>Under floors, steps, pavings, etc</t>
  </si>
  <si>
    <t>Mod AASHTO density</t>
  </si>
  <si>
    <t>Earth filling supplied by the contractor, compacted to 95%</t>
  </si>
  <si>
    <t>water</t>
  </si>
  <si>
    <t>Keeping excavations free of all water other than subterranean</t>
  </si>
  <si>
    <t>Risk of collapse of excavations</t>
  </si>
  <si>
    <t>a dumping site to be located by the contractor</t>
  </si>
  <si>
    <t>Surplus material from excavations and/or stock piles on site to</t>
  </si>
  <si>
    <t>Extra over all excavations for carting away</t>
  </si>
  <si>
    <t>Hard rock</t>
  </si>
  <si>
    <t>Soft rock</t>
  </si>
  <si>
    <t>excavation in</t>
  </si>
  <si>
    <t>Extra over trench and hole excavations in earth for</t>
  </si>
  <si>
    <t>Excavation in earth not exceeding 2m deep</t>
  </si>
  <si>
    <t>Open face excavation to reduce levels "cut to fill'</t>
  </si>
  <si>
    <t>EXCAVATIONS</t>
  </si>
  <si>
    <t>on site</t>
  </si>
  <si>
    <t>Stripping average 100mm thick layer of top soil and stockpiling</t>
  </si>
  <si>
    <t>shrubs and trees not exceeding 200mm girth, bush, etc</t>
  </si>
  <si>
    <t>Digging up and removing rubbish, debris, vegetation, hedges,</t>
  </si>
  <si>
    <t>Site clearance</t>
  </si>
  <si>
    <t>SUB TOTAL</t>
  </si>
  <si>
    <t>To Collection</t>
  </si>
  <si>
    <t>Demolition</t>
  </si>
  <si>
    <t>Doors</t>
  </si>
  <si>
    <t>Fascia boards</t>
  </si>
  <si>
    <t>Windows</t>
  </si>
  <si>
    <t>A</t>
  </si>
  <si>
    <t>Maintenance</t>
  </si>
  <si>
    <t>Storm Damage</t>
  </si>
  <si>
    <t>Rate</t>
  </si>
  <si>
    <t>Qty</t>
  </si>
  <si>
    <t>Unit</t>
  </si>
  <si>
    <t>Description</t>
  </si>
  <si>
    <t>On narrow widths</t>
  </si>
  <si>
    <t>PLUMBING AND DRAINAGE</t>
  </si>
  <si>
    <t>RAINWATER DISPOSAL</t>
  </si>
  <si>
    <t>Seamless Aluminium</t>
  </si>
  <si>
    <t>155 x 100 x 115mm ogee gutter with baked enamel finish fixed</t>
  </si>
  <si>
    <t>with concealed brackets (all to supplies spec).</t>
  </si>
  <si>
    <t>100 x 75 mm fluted downpipes with baked enamel afinish as</t>
  </si>
  <si>
    <t>per supplier's details</t>
  </si>
  <si>
    <t>Extra for angle</t>
  </si>
  <si>
    <t>Extra for stop end</t>
  </si>
  <si>
    <t>Extra for outlet for 100mm pipe</t>
  </si>
  <si>
    <t>Extra for eaves or plinth offset</t>
  </si>
  <si>
    <t>FIRE APPLIANCES ETC</t>
  </si>
  <si>
    <t>Chubb</t>
  </si>
  <si>
    <t>Everyway" hose reel complete with 30m plastic hose,</t>
  </si>
  <si>
    <t>chromium plated stopcock, shut-off nozzle and wall bracket</t>
  </si>
  <si>
    <t>4,5kg Carbon dioxide fire extinguisher</t>
  </si>
  <si>
    <t>TANKS</t>
  </si>
  <si>
    <t>Jojo Polyproline water tank</t>
  </si>
  <si>
    <t>5000 litre Polyproline water tank with 35mm diameter inlet at</t>
  </si>
  <si>
    <t>top and 50mm overflow outlet and 25mm outlet at base of tank</t>
  </si>
  <si>
    <t>including access hatch on top fitted with vernim-proof vent, and</t>
  </si>
  <si>
    <t>including 1.6 x 50mm galvanised hoop iron or other approved</t>
  </si>
  <si>
    <t>holding down material secured around pedestal complete</t>
  </si>
  <si>
    <t>engineer's or Architect's drawings.</t>
  </si>
  <si>
    <t>GLAZING</t>
  </si>
  <si>
    <t>GLAZING TO STEEL WITH PUTTY</t>
  </si>
  <si>
    <t>4mm Anodised</t>
  </si>
  <si>
    <t>Panes exceeding 0,5m2 and not exceeding 2m2</t>
  </si>
  <si>
    <t>PAINTWORK</t>
  </si>
  <si>
    <t>Prepare and apply one coat primer and two coats 'WALL N'</t>
  </si>
  <si>
    <t>ALL' emulsion paint ( colour to be approved by the</t>
  </si>
  <si>
    <t>Department of Education)</t>
  </si>
  <si>
    <t>Internal walls</t>
  </si>
  <si>
    <t>Prepare and apply one coat primer and two coats PVC</t>
  </si>
  <si>
    <t>emulsion paint ( colour to be approved by the Department</t>
  </si>
  <si>
    <t>of Education)</t>
  </si>
  <si>
    <t>Fascias and barge boards</t>
  </si>
  <si>
    <t>Spot priming defects in pre-primed surfaces with zinc</t>
  </si>
  <si>
    <t>phosphate metal primer, one coat universal undercoat and</t>
  </si>
  <si>
    <t>two coats super universal enamel paint on steel</t>
  </si>
  <si>
    <t>Door frames</t>
  </si>
  <si>
    <t>Prepare and apply one coat calcium plumbate primer, one</t>
  </si>
  <si>
    <t>coat undercoat and one coat gloss enamel paint</t>
  </si>
  <si>
    <t>One coat oil wood primer, one coat universal undercoat</t>
  </si>
  <si>
    <t>and two coats super universal enamel paint on</t>
  </si>
  <si>
    <t>Skirtings, rails, etc not exceeding 300mm girth</t>
  </si>
  <si>
    <t>PROVISIONAL SUMS</t>
  </si>
  <si>
    <t>contractor</t>
  </si>
  <si>
    <t>Allow for Profit &amp; Attendance</t>
  </si>
  <si>
    <t>EARTHWORK</t>
  </si>
  <si>
    <t>CONCRETE, FORMWORK, REINFORCEMENT</t>
  </si>
  <si>
    <t>ROOF COVERING</t>
  </si>
  <si>
    <t>CEILING</t>
  </si>
  <si>
    <t>FLOOR COVERING</t>
  </si>
  <si>
    <t>METAL WORKS</t>
  </si>
  <si>
    <t>GALZING</t>
  </si>
  <si>
    <t>PAINT WORK</t>
  </si>
  <si>
    <t>Carried to summary</t>
  </si>
  <si>
    <t>CONTINGENCY @ 10%</t>
  </si>
  <si>
    <t>CARRIED TO TENDER</t>
  </si>
  <si>
    <t>FINAL SUMMARY</t>
  </si>
  <si>
    <t>SUMMARY BUILDING WORKS</t>
  </si>
  <si>
    <t>EARTHWORKS</t>
  </si>
  <si>
    <t>FILLING ETC</t>
  </si>
  <si>
    <t>PS</t>
  </si>
  <si>
    <t xml:space="preserve">Temporary barriers, screens, etc including removal </t>
  </si>
  <si>
    <t>Existing hoarding with poles</t>
  </si>
  <si>
    <t>Existing shadecloth hoarding 1,8m high on Bonnox</t>
  </si>
  <si>
    <t xml:space="preserve"> fence fixed to gumpoles at suitable centres and refix in new</t>
  </si>
  <si>
    <t xml:space="preserve"> position all to the Architect's approval</t>
  </si>
  <si>
    <t>Double gate size 6000 x 1800mm high formed of suitable</t>
  </si>
  <si>
    <t xml:space="preserve"> tubular steel frame filled in with Bonnox fencing and covered</t>
  </si>
  <si>
    <t xml:space="preserve"> with shadecloth including all necessary gate posts, locking</t>
  </si>
  <si>
    <t xml:space="preserve"> mechanism, etc</t>
  </si>
  <si>
    <t xml:space="preserve">RELOCATION OF EXISTING STRUCTURES </t>
  </si>
  <si>
    <t xml:space="preserve">Breaking down and removing brickwork etc </t>
  </si>
  <si>
    <t xml:space="preserve">Half brick wall </t>
  </si>
  <si>
    <t>Carefully disconnect all existing electrical, water and</t>
  </si>
  <si>
    <t xml:space="preserve"> drainage service connections, etc and relocate existing</t>
  </si>
  <si>
    <t xml:space="preserve"> park home including creating a new platform in the new</t>
  </si>
  <si>
    <t xml:space="preserve"> position within the existing site boundary and</t>
  </si>
  <si>
    <t xml:space="preserve"> re-connecting all services complete as per Architect's site</t>
  </si>
  <si>
    <t xml:space="preserve"> plan </t>
  </si>
  <si>
    <t xml:space="preserve">Relocate existing Parking Home 9 x 7 x 3m high </t>
  </si>
  <si>
    <t xml:space="preserve">Relocate existing Parking Home 14,5 x 7 x 3m high wide </t>
  </si>
  <si>
    <t xml:space="preserve">Relocate existing Parking Home 28 x 7 x 3m high </t>
  </si>
  <si>
    <t xml:space="preserve">REMOVAL OF EXISTING WORK </t>
  </si>
  <si>
    <t>Breaking up and removing reinforced concrete including</t>
  </si>
  <si>
    <t xml:space="preserve"> cutting off and removing reinforcement and cart away to a</t>
  </si>
  <si>
    <t xml:space="preserve"> dumping site to be located by the contractor </t>
  </si>
  <si>
    <t>100mm Thick surface bed</t>
  </si>
  <si>
    <t>Taking out and removing doors, windows, etc from</t>
  </si>
  <si>
    <t xml:space="preserve"> brickwork to be demolished </t>
  </si>
  <si>
    <t>Glazed steel window not exceeding 2,5m2</t>
  </si>
  <si>
    <t>Taking down and removing roofs, floors, panelling,</t>
  </si>
  <si>
    <t xml:space="preserve"> ceilings, partitions, etc </t>
  </si>
  <si>
    <t xml:space="preserve"> and rainwater goods adn dispose off as per the SHE</t>
  </si>
  <si>
    <t xml:space="preserve"> regulations. </t>
  </si>
  <si>
    <t>Wooden floors tiles including skirting, joints, bearers etc</t>
  </si>
  <si>
    <t>Gypsum plasterboard ceilings, including cornices, timber</t>
  </si>
  <si>
    <t xml:space="preserve"> brandering, etc </t>
  </si>
  <si>
    <t xml:space="preserve">Taking out and removing joinery fittings etc </t>
  </si>
  <si>
    <t>Timber door 1610 x 2032mm high</t>
  </si>
  <si>
    <t>Timber door 910 x 2032mm high</t>
  </si>
  <si>
    <t>Taking up and removing vinyl floor coverings, carpeting,</t>
  </si>
  <si>
    <t xml:space="preserve"> etc </t>
  </si>
  <si>
    <t>Vinyl tile floor covering including preparing screed for new vinyl</t>
  </si>
  <si>
    <t xml:space="preserve"> floor covering </t>
  </si>
  <si>
    <t xml:space="preserve">Taking out and removing ironmongery </t>
  </si>
  <si>
    <t>Mortice lock and striking plate from timber door and steel frame</t>
  </si>
  <si>
    <t>Take out and remove mirror and replace with new.</t>
  </si>
  <si>
    <t>Taking  out and removing piping, sanitary fittings, etc</t>
  </si>
  <si>
    <t xml:space="preserve"> including disconnecting  piping  from fittings  and  making</t>
  </si>
  <si>
    <t xml:space="preserve"> good floor and wall finishes (making good tiling and</t>
  </si>
  <si>
    <t xml:space="preserve"> paintwork elsewhere) </t>
  </si>
  <si>
    <t>50mm Cast iron piping including fittings and brackets</t>
  </si>
  <si>
    <t>Copper piping not exceeding 50mm dia including fittings and</t>
  </si>
  <si>
    <t xml:space="preserve"> brackets</t>
  </si>
  <si>
    <t>100mm PVC piping including fittings and brackets</t>
  </si>
  <si>
    <t>Piping exceeding 150mm and not exceeding 200mm.</t>
  </si>
  <si>
    <t xml:space="preserve">Vitreous china wash hand basin </t>
  </si>
  <si>
    <t xml:space="preserve">Vitreous china WC pan with cistern </t>
  </si>
  <si>
    <t>Stainless steel urinal including breaking up and removing</t>
  </si>
  <si>
    <t xml:space="preserve"> concrete urinal step.</t>
  </si>
  <si>
    <t xml:space="preserve">PREPARATORY WORK TO EXISTING SURFACES </t>
  </si>
  <si>
    <t xml:space="preserve"> elesewhere measured)</t>
  </si>
  <si>
    <t xml:space="preserve">Chipping of screed in floors to recieve new screed. </t>
  </si>
  <si>
    <t>Cleaning walls to recieve paint.</t>
  </si>
  <si>
    <t xml:space="preserve">Walls in patches </t>
  </si>
  <si>
    <t xml:space="preserve">OPENINGS THROUGH EXISTING WALLS ETC </t>
  </si>
  <si>
    <t>Breaking out for and forming openings through brick walls</t>
  </si>
  <si>
    <t xml:space="preserve"> for new doors and frames including necessary precast</t>
  </si>
  <si>
    <t xml:space="preserve"> concrete lintels and making good plaster on both sides</t>
  </si>
  <si>
    <t xml:space="preserve"> and into reveals (new doors and frames and making good</t>
  </si>
  <si>
    <t>Opening for door with Aluminium frame 2032 x 900mm high</t>
  </si>
  <si>
    <t xml:space="preserve"> overall through 230mm brick wall.</t>
  </si>
  <si>
    <t xml:space="preserve"> for new windows including necessary precast concrete</t>
  </si>
  <si>
    <t xml:space="preserve"> lintels and making good plaster on one side and into</t>
  </si>
  <si>
    <t xml:space="preserve"> reveals and face brickwork on other side and into reveals</t>
  </si>
  <si>
    <t xml:space="preserve"> and with 230mm Wide facebrick sill set sloping and slightly</t>
  </si>
  <si>
    <t xml:space="preserve"> projecting on outside and flat plastered sill on inside (new</t>
  </si>
  <si>
    <t xml:space="preserve"> windows and making good paintwork elsewhere) </t>
  </si>
  <si>
    <t>Opening for window 600 x 654mm high through one brick wall</t>
  </si>
  <si>
    <t xml:space="preserve">MAKING GOOD OF FINISHES ETC </t>
  </si>
  <si>
    <t>Making good brickwork to face of wall where half brick have</t>
  </si>
  <si>
    <t xml:space="preserve"> been demolished.</t>
  </si>
  <si>
    <t>Making good brickwork to face of wall where one brickwall was</t>
  </si>
  <si>
    <t xml:space="preserve"> removed</t>
  </si>
  <si>
    <t>Carefully inspect timber roof structure, report findings to</t>
  </si>
  <si>
    <t xml:space="preserve"> Representative/Agent and repair as instructed by cutting</t>
  </si>
  <si>
    <t xml:space="preserve"> out rotten or damaged timber, inserting new like sized and</t>
  </si>
  <si>
    <t xml:space="preserve"> graded timber and joining old to new timber as described </t>
  </si>
  <si>
    <t xml:space="preserve">Allow the net sum of R…………………………. (………….. Rand) for the </t>
  </si>
  <si>
    <t>inspection of timber roof structure on plan by a registered</t>
  </si>
  <si>
    <t xml:space="preserve"> entomologist</t>
  </si>
  <si>
    <t>Carefully inspect, repair and make good existing roof</t>
  </si>
  <si>
    <t xml:space="preserve"> coverings and other related elements </t>
  </si>
  <si>
    <t>Inspect existing IRB roofsheeting, refix or replace any damaged</t>
  </si>
  <si>
    <t xml:space="preserve"> areas with new to match existing</t>
  </si>
  <si>
    <t>Clean with a high pressure cleaner to remove stains,</t>
  </si>
  <si>
    <t xml:space="preserve"> marks, algae, etc </t>
  </si>
  <si>
    <r>
      <t>m</t>
    </r>
    <r>
      <rPr>
        <sz val="10"/>
        <color indexed="8"/>
        <rFont val="Times New Roman"/>
        <family val="1"/>
      </rPr>
      <t>²</t>
    </r>
  </si>
  <si>
    <r>
      <t>IBR roof sheeting covering with a pitch not exceeding 25</t>
    </r>
    <r>
      <rPr>
        <sz val="10"/>
        <color indexed="8"/>
        <rFont val="Times New Roman"/>
        <family val="1"/>
      </rPr>
      <t>⁰</t>
    </r>
  </si>
  <si>
    <t>NEW WORKS</t>
  </si>
  <si>
    <t>Asbestors/metal roof covering including fascias and bardgeboards</t>
  </si>
  <si>
    <t>Chipping of plaster in walls to recieve new all tiles. (Tiles</t>
  </si>
  <si>
    <t>Trenches for V-drains</t>
  </si>
  <si>
    <t>Double pitched prefabricated plate nailed roof</t>
  </si>
  <si>
    <t>Specification. Making good to existing</t>
  </si>
  <si>
    <t>23mm Thick on floors and landings to receive floor tiles</t>
  </si>
  <si>
    <t>including pedestal, including concrete, brickwork for stand as per</t>
  </si>
  <si>
    <t>DEMOLITION</t>
  </si>
  <si>
    <t>Roof trusses including purlins</t>
  </si>
  <si>
    <t>Roof gutters</t>
  </si>
  <si>
    <t>Downpipes</t>
  </si>
  <si>
    <t>Chalk boards (2420mm x 1230mm)</t>
  </si>
  <si>
    <t>Tile skirting</t>
  </si>
  <si>
    <t>FLOOR TILING</t>
  </si>
  <si>
    <t>Lean to prefabricated plate nailed roof</t>
  </si>
  <si>
    <t>STAFF TOILET  -  BLOCK 8</t>
  </si>
  <si>
    <t>SANITARY FITTINGS</t>
  </si>
  <si>
    <t>Aquasave duct type wc pan as per Architect's Specification,</t>
  </si>
  <si>
    <t>including forming opening through the concrete slab.</t>
  </si>
  <si>
    <t>Vaal</t>
  </si>
  <si>
    <t>truss spanning approximately 12848mm and 1689mm high,</t>
  </si>
  <si>
    <t xml:space="preserve">  -  BLOCK 9</t>
  </si>
  <si>
    <t>LEANERS TOILET  -  BLOCK 10</t>
  </si>
  <si>
    <t xml:space="preserve"> GUARD HOUSE -  BLOCK 10</t>
  </si>
  <si>
    <t>GENERAL WORKS</t>
  </si>
  <si>
    <t>Provide the sum of R350,000.00 for the electrical selected sub -</t>
  </si>
  <si>
    <t>contractor. New fence to match the existing</t>
  </si>
  <si>
    <t>Perimeter Fencing</t>
  </si>
  <si>
    <t>Electrical Works</t>
  </si>
  <si>
    <t>To Summary</t>
  </si>
  <si>
    <t>GRAND TOTAL</t>
  </si>
  <si>
    <t>BLOCK 1: 3 CLASSROOM</t>
  </si>
  <si>
    <t>One brick walls in beam filling</t>
  </si>
  <si>
    <t>truss spanning approximately 7300mm and 1689mm high,</t>
  </si>
  <si>
    <t>Flortime Premier pinning boards size 7000 x 1400mm high</t>
  </si>
  <si>
    <t>75mm Wide Brickwork reinforcement built in horizontally</t>
  </si>
  <si>
    <t xml:space="preserve">229 x 152mm Terra-cotta vermin proof air brick including making good surface to </t>
  </si>
  <si>
    <t>Greenboard 2400 x 1140mm high</t>
  </si>
  <si>
    <t>229 x 152mm Terra-cotta vermin proof air brick (pair)</t>
  </si>
  <si>
    <t>50 x 76mm Purlins not exceeding 6.6 m in length, to</t>
  </si>
  <si>
    <t>WHITE BOARDS, GREEN BOARDS, etc</t>
  </si>
  <si>
    <t xml:space="preserve">'Vitrex' Green board Wall mounted All steel fabricated board with rear </t>
  </si>
  <si>
    <t xml:space="preserve">stiffeners and sound deadener surround fixed 3 no. times at the top and </t>
  </si>
  <si>
    <t>bottom with aluminium brackets, sleeve and screw</t>
  </si>
  <si>
    <t xml:space="preserve">Standard Green chalk boards 3500 x 1140mm high with two side swinging leaves  in </t>
  </si>
  <si>
    <t>an epoxy coated tubular steel frame with a hinged bracket (top) and a pivot pin</t>
  </si>
  <si>
    <t xml:space="preserve"> (bottom). and one permanent leaf, with aluminium chalk tray at the bottom</t>
  </si>
  <si>
    <t>Wall mounted capboards comprising approximately 900 x 1800mm high door and</t>
  </si>
  <si>
    <t xml:space="preserve">TABLES, FITTINGS, ETC (AS PER ARCHITECT'S DETAILS) </t>
  </si>
  <si>
    <t>Fittings</t>
  </si>
  <si>
    <t>Floors</t>
  </si>
  <si>
    <t xml:space="preserve">2mm vinyl tiles </t>
  </si>
  <si>
    <t>Two coats wax polish on vinyl flooring including sealing</t>
  </si>
  <si>
    <t xml:space="preserve"> frame, 4No. 900 x 900 shelves, all including hinges, brackets, lockset, etc</t>
  </si>
  <si>
    <t>Timber cupboard comprising door size 900 x 1800mm high with a timber frame,</t>
  </si>
  <si>
    <t xml:space="preserve"> shelves, etc and making good surfaces to receive new</t>
  </si>
  <si>
    <t>Timber door 813 x 2032mm high</t>
  </si>
  <si>
    <t>44mm (D1) Framed batten door 813 x 2032m high, as per</t>
  </si>
  <si>
    <t>item</t>
  </si>
  <si>
    <t>Stays, latches, handles, hinges, etc to existing window frames</t>
  </si>
  <si>
    <t xml:space="preserve">Breaking down and removing concrete, etc </t>
  </si>
  <si>
    <t>25mm screeds (varendas, external steps, etc) and prepare surface to receive new</t>
  </si>
  <si>
    <t>25mm Thick on floors and landings to varendas and steps</t>
  </si>
  <si>
    <t>Stays, latches, handles, etc from window steel frame</t>
  </si>
  <si>
    <t>Cleaning and removing broken glazing, putty and paint to window frames</t>
  </si>
  <si>
    <t>On walls in patches and repairing cracks</t>
  </si>
  <si>
    <t>Internal walls including gypsum coat where necessary</t>
  </si>
  <si>
    <t>External walls including gypsum coat where necessary</t>
  </si>
  <si>
    <t>Department of Education) on</t>
  </si>
  <si>
    <t>of Education) on</t>
  </si>
  <si>
    <t>Sanding and Spot priming defects in pre-primed surfaces with zinc</t>
  </si>
  <si>
    <t>Cornices, etc not exceeding 300mm girth</t>
  </si>
  <si>
    <t>and two coats varnish on</t>
  </si>
  <si>
    <t xml:space="preserve">Fittings, shelves, cupboards, etc </t>
  </si>
  <si>
    <t>Taking out and removing doors, windows, etc from brickwork and making good</t>
  </si>
  <si>
    <t xml:space="preserve">Taking down and removing roofs, floors, panelling,  ceilings, partitions, etc </t>
  </si>
  <si>
    <t>Metal roof covering including fascias, bargeboards  and rainwater</t>
  </si>
  <si>
    <t xml:space="preserve"> </t>
  </si>
  <si>
    <t xml:space="preserve"> goods and dispose off as per the SHE  regulations.</t>
  </si>
  <si>
    <t>CEILINGS, PARTITIONS AND ACCESS FLOORING</t>
  </si>
  <si>
    <t>receive new (new air brick elsewhere measured)</t>
  </si>
  <si>
    <t>Extra over ceiling for 900 x 900mm trap door of 6mm wrought</t>
  </si>
  <si>
    <t>surfaces to receive new</t>
  </si>
  <si>
    <t>BLOCK 2: HALL</t>
  </si>
  <si>
    <t>BLOCK 3: 3 CLASSROOM AND 1 STRONGROOM</t>
  </si>
  <si>
    <t>One brick walls in parapet</t>
  </si>
  <si>
    <t>Wall mounted cupboards comprising approximately 900 x 1800mm high door and</t>
  </si>
  <si>
    <t>Ceiling board</t>
  </si>
  <si>
    <t>Open face excavation to expose foundations for inspection and underpinning</t>
  </si>
  <si>
    <t>Verandah floor cast in panels of 1850 centres, with controlled</t>
  </si>
  <si>
    <t>To sides n.e. 300mm</t>
  </si>
  <si>
    <t>Drilling in strata of a more difficult character</t>
  </si>
  <si>
    <t>EXPOSING PILES FOR INSPECTION</t>
  </si>
  <si>
    <t>Exposing pile for inspection including excavation 2m deep and backfilling</t>
  </si>
  <si>
    <t>Exposing pile for inspection including excavation 4m deep and backfilling compacted to 98% MOD AASHTO density</t>
  </si>
  <si>
    <t>TRIMMING ETC</t>
  </si>
  <si>
    <t>450mm Diameter pile</t>
  </si>
  <si>
    <t>Transporting and establishment on site of necessary testing plant for the execution of the work and removal thereof on completion</t>
  </si>
  <si>
    <t>TESTING</t>
  </si>
  <si>
    <t>Testing all piles, maximum load to be determinerd by the Engineer.</t>
  </si>
  <si>
    <t>PILING</t>
  </si>
  <si>
    <t>Precast concrete piles including reinforcement, couplings, all including driving</t>
  </si>
  <si>
    <t xml:space="preserve"> to required set, grouting, ground water treatment, rock shoe, shafts, carting away</t>
  </si>
  <si>
    <t xml:space="preserve"> displaced soil, bore tests, boring, temporary casing, casing, formwork, etc </t>
  </si>
  <si>
    <t xml:space="preserve">completely to Engineer's Instructions. Contractor to determine/recommend </t>
  </si>
  <si>
    <t xml:space="preserve">450mm Diameter piles driven to existing bedrock approximately not exceeding </t>
  </si>
  <si>
    <t xml:space="preserve">10m deep below ground level through all classes of strata to the required </t>
  </si>
  <si>
    <t>set in 35MPa reinforced concrete</t>
  </si>
  <si>
    <t xml:space="preserve">most suitable methodology upon thorough site investigations and exposing </t>
  </si>
  <si>
    <t>existing foundations.</t>
  </si>
  <si>
    <t xml:space="preserve">Stripping back head of concrete pile for a height to a minimum of 450mm to </t>
  </si>
  <si>
    <t xml:space="preserve">expose reinforcement including trimming to defined level and bending reinforcement </t>
  </si>
  <si>
    <t>as necessary for casting into pile cap</t>
  </si>
  <si>
    <t xml:space="preserve">Cutting off and removing excess length of precast concrete pile as necessary </t>
  </si>
  <si>
    <t xml:space="preserve">including stripping back for a height not exceeding ?mm to expose reinforcement, </t>
  </si>
  <si>
    <t xml:space="preserve">Installing 450mm diameter pile to a depth not exceeding 10m below ground level </t>
  </si>
  <si>
    <t>and testing to a maximum load determined by the Engineer.</t>
  </si>
  <si>
    <t xml:space="preserve">trimming to defined level and bending reinforcement as necessary for casting </t>
  </si>
  <si>
    <t>into pile cap</t>
  </si>
  <si>
    <t>25 Mpa: Pile Caps</t>
  </si>
  <si>
    <t>12mm Diameter bars</t>
  </si>
  <si>
    <t>Taking down and removing off site</t>
  </si>
  <si>
    <t>5000litres concrete water tanks including grubbing up bases, etc</t>
  </si>
  <si>
    <t>CONCRETE</t>
  </si>
  <si>
    <t>Taking out and removing fittings and making good surfaces to receive new</t>
  </si>
  <si>
    <t>Ceiling fan</t>
  </si>
  <si>
    <t>ELECTRICAL WORKS</t>
  </si>
  <si>
    <t>Inspect existing works and decommission</t>
  </si>
  <si>
    <t>Allow for repair of all electrical works</t>
  </si>
  <si>
    <t>Ceilings</t>
  </si>
  <si>
    <t>9mm "Rhino" gypsum plasterboard with H-type pressed</t>
  </si>
  <si>
    <t>trusses ( elsewhere measured). (externally at eaves)</t>
  </si>
  <si>
    <t>External Ceilings to eaves</t>
  </si>
  <si>
    <t>Internal ceilings</t>
  </si>
  <si>
    <t>External ceilings</t>
  </si>
  <si>
    <t>Shelving</t>
  </si>
  <si>
    <t>BLOCK 5: ADMINISTRATION</t>
  </si>
  <si>
    <t>BLOCK 4: 4 CLASSROOM</t>
  </si>
  <si>
    <t>Flortime Premier pinning boards size 2000 x 1400mm high</t>
  </si>
  <si>
    <t>Clean ceramic tiles with suitable chemicals and repair grout</t>
  </si>
  <si>
    <t>50mm High plastic letter or numeral (HEADMASTER, etc)</t>
  </si>
  <si>
    <t>25mm screeds and prepare surface to receive new tiles</t>
  </si>
  <si>
    <t>305 x 305mm non slip ceramic tiles</t>
  </si>
  <si>
    <t>Kimberley-Clark' 405597 or other similar approved lockable toilet roll</t>
  </si>
  <si>
    <t xml:space="preserve"> holder plugged 750mm above floor finish</t>
  </si>
  <si>
    <t>VIP type washdown pan complete with seat</t>
  </si>
  <si>
    <t>VIP type washdown pan complete with seat including making good floors to</t>
  </si>
  <si>
    <t xml:space="preserve"> receive new</t>
  </si>
  <si>
    <t>BLOCK 1: 3 CLASSROOM BLOCK</t>
  </si>
  <si>
    <t>BLOCK 4: 4 CLASSROOM BLOCK</t>
  </si>
  <si>
    <t>BLOCK 5: ADMINISTRATION BLOCK</t>
  </si>
  <si>
    <t>BLOCK 3: 3 CLASSROOM BLOCK &amp; 1 STRONG-ROOM</t>
  </si>
  <si>
    <t>BLOCK 6: KITCHEN</t>
  </si>
  <si>
    <t>BLOCK 7: 3 NO. ABLUTION BLOCKS</t>
  </si>
  <si>
    <t xml:space="preserve">BLOCK 7: 3 NO ABLUTION BLOCKS </t>
  </si>
  <si>
    <t>50mm High plastic letter or numeral (KITCHEN)</t>
  </si>
  <si>
    <t>Provide the sum of R245,000.00 for the repair of damaged fence by selected sub -</t>
  </si>
  <si>
    <t>Woodborer Fumigation</t>
  </si>
  <si>
    <t>Provide the sum of R200,000.00 for Diamond fence</t>
  </si>
  <si>
    <r>
      <t>m</t>
    </r>
    <r>
      <rPr>
        <sz val="10"/>
        <color indexed="8"/>
        <rFont val="Arial"/>
        <family val="2"/>
      </rPr>
      <t>²</t>
    </r>
  </si>
  <si>
    <r>
      <t>galvanised crimp wire wall ties ( 7 per m</t>
    </r>
    <r>
      <rPr>
        <b/>
        <vertAlign val="superscript"/>
        <sz val="10"/>
        <rFont val="Arial"/>
        <family val="2"/>
      </rPr>
      <t>2</t>
    </r>
    <r>
      <rPr>
        <b/>
        <sz val="10"/>
        <rFont val="Arial"/>
        <family val="2"/>
      </rPr>
      <t xml:space="preserve"> laid staggered)</t>
    </r>
  </si>
  <si>
    <r>
      <t>m</t>
    </r>
    <r>
      <rPr>
        <vertAlign val="superscript"/>
        <sz val="10"/>
        <rFont val="Arial"/>
        <family val="2"/>
      </rPr>
      <t>2</t>
    </r>
  </si>
  <si>
    <t>Amount</t>
  </si>
  <si>
    <t>44mm Framed batten door 813 x 2032m high, as per</t>
  </si>
  <si>
    <t>goods and dispose off as per the SHE  regulations.</t>
  </si>
  <si>
    <t>tubular steel frame filled in with Bonnox fencing and covered</t>
  </si>
  <si>
    <t>with shadecloth including all necessary gate posts, locking</t>
  </si>
  <si>
    <t>mechanism, etc</t>
  </si>
  <si>
    <t>(bottom). and one permanent leaf, with aluminium chalk tray at the bottom</t>
  </si>
  <si>
    <t>Supply and install new 305 x 305mm non slip ceramic tiles</t>
  </si>
  <si>
    <t>Floors tiles</t>
  </si>
  <si>
    <t>Provide the sum of R100,000.00 for Diamond fence</t>
  </si>
  <si>
    <t>CLO</t>
  </si>
  <si>
    <t>Provide the sum of R40,000.00 for CLO</t>
  </si>
  <si>
    <t xml:space="preserve">Provide the sum of R245,000.00 for the repair of damaged fence </t>
  </si>
  <si>
    <t xml:space="preserve">SUMMARY </t>
  </si>
  <si>
    <t>Sub Total</t>
  </si>
  <si>
    <t>CONCRETE, FORMWORK AND REINFORCEMENT</t>
  </si>
  <si>
    <t>229 x 152mm Terra-cotta vermin proof air brick including making good surface to 25mm screed and prepare surface to receive new</t>
  </si>
  <si>
    <t>PRELIMINARY AND GENERAL</t>
  </si>
  <si>
    <t>NOTES</t>
  </si>
  <si>
    <t>BUILDING AGREEMENT AND PRELIMINARIES</t>
  </si>
  <si>
    <t>The JBCC Series 2000 Principal Building Agreement (July 2007</t>
  </si>
  <si>
    <t>edition) prepared by the Joint Building Contract Committee</t>
  </si>
  <si>
    <t>shall be the applicable building agreement, amended as</t>
  </si>
  <si>
    <t>hereinafter described The ASAQS Preliminaries (November</t>
  </si>
  <si>
    <t xml:space="preserve"> 2007 edition) published by the Association of South African</t>
  </si>
  <si>
    <t xml:space="preserve"> Quantity Surveyors for use with the said JBCC Principal</t>
  </si>
  <si>
    <t xml:space="preserve"> Building Agreement shall be deemed to be incorporated in</t>
  </si>
  <si>
    <t xml:space="preserve"> these bills of quantities Contractors are referred to the</t>
  </si>
  <si>
    <t xml:space="preserve"> abovementioned documents for the full intent and meaning of</t>
  </si>
  <si>
    <t xml:space="preserve"> each clause thereof</t>
  </si>
  <si>
    <t>These clauses are hereinafter referred to by clause number</t>
  </si>
  <si>
    <t>and heading only. Where standard clauses or alternatives are</t>
  </si>
  <si>
    <t>not entirely applicable to this contract such modifications,</t>
  </si>
  <si>
    <t>corrections or supplements as will apply are given under each</t>
  </si>
  <si>
    <t>relevant clause heading and such modifications, corrections or</t>
  </si>
  <si>
    <t>supplements shall take precedence notwithstanding anything</t>
  </si>
  <si>
    <t>contrary contained in the abovementioned documents</t>
  </si>
  <si>
    <t>Where any item is not relevant to this specific contract such</t>
  </si>
  <si>
    <t>item is marked N/A, signifying "not applicable"</t>
  </si>
  <si>
    <t xml:space="preserve">PREAMBLES FOR TRADES </t>
  </si>
  <si>
    <t>The Model Preambles for Trades (1999 edition) as published</t>
  </si>
  <si>
    <t>by the Association of South African Quantity Surveyors shall be</t>
  </si>
  <si>
    <t xml:space="preserve"> deemed to be incorporated in these bills of quantities and no</t>
  </si>
  <si>
    <t xml:space="preserve"> claims arising from brevity of description of items fully</t>
  </si>
  <si>
    <t>described in the said Model Preambles will be entertained</t>
  </si>
  <si>
    <t>Supplementary preambles are incorporated in these bills of</t>
  </si>
  <si>
    <t>quantities to satisfy the requirements of this project Such</t>
  </si>
  <si>
    <t>supplementary preambles shall take precedence over the</t>
  </si>
  <si>
    <t>provisions of the said Model Preambles</t>
  </si>
  <si>
    <t>The contractor's prices for all items throughout these bills of</t>
  </si>
  <si>
    <t>quantities must take account of and include for all of the</t>
  </si>
  <si>
    <t>obligations, requirements and specifications given in the said</t>
  </si>
  <si>
    <t>Model Preambles and in any supplementary preambles</t>
  </si>
  <si>
    <t>Carried Forward</t>
  </si>
  <si>
    <t>Brought Forward</t>
  </si>
  <si>
    <t xml:space="preserve">CPAP WORK GROUP </t>
  </si>
  <si>
    <t>Unless otherwise stated all items in this bill will be Work Group</t>
  </si>
  <si>
    <t>PRICING OF PRELIMINARIES</t>
  </si>
  <si>
    <t>Should the contractor select Option A in terms of subclause</t>
  </si>
  <si>
    <t>32.1 in the Contract Data - Contractor to Employer (CE) for the</t>
  </si>
  <si>
    <t>purpose of adjustment of these preliminaries, the amount</t>
  </si>
  <si>
    <t>entered into the amount column in these preliminaries is to be</t>
  </si>
  <si>
    <t>divided into one or more of the three categories provided</t>
  </si>
  <si>
    <t>namely Fixed (F), Value Related (V) and Time Related (T)</t>
  </si>
  <si>
    <t>SECTION A - PRINCIPAL BUILDING</t>
  </si>
  <si>
    <t>AGREEMENT</t>
  </si>
  <si>
    <t>Definitions</t>
  </si>
  <si>
    <t>Clause 1.0 - Definitions and interpretation</t>
  </si>
  <si>
    <t>Objective and preparations</t>
  </si>
  <si>
    <t>Clause 2.0 - Offer acceptance and performance obligations</t>
  </si>
  <si>
    <t>Clause 3.0 - Documents</t>
  </si>
  <si>
    <t>Clause 4.0 - Design responsibility</t>
  </si>
  <si>
    <t>Clause 5.0 - Employer's agents</t>
  </si>
  <si>
    <t>Clause 6.0 - Contractor's site representative</t>
  </si>
  <si>
    <t>Clause 7.0 - Compliance with laws and regulations</t>
  </si>
  <si>
    <t>Clause 8.0 - Works risk</t>
  </si>
  <si>
    <t>Clause 9.0 - Indemnities</t>
  </si>
  <si>
    <t>Clause 10.0 - General insurances</t>
  </si>
  <si>
    <t>Clause 11.0 - Special insurances</t>
  </si>
  <si>
    <t>Clause 12.0 - Effecting insurances</t>
  </si>
  <si>
    <t>Clause 13.0 - Assignment</t>
  </si>
  <si>
    <t>Clause 14.0 - Security</t>
  </si>
  <si>
    <t>Execution</t>
  </si>
  <si>
    <t>Clause 15.0 -Preparation for and execution of the works</t>
  </si>
  <si>
    <t>Clause 16.0 - Site and access</t>
  </si>
  <si>
    <t>Clause 16.7 - Known services</t>
  </si>
  <si>
    <t>Clause 16.8 - Protection of trees</t>
  </si>
  <si>
    <t>Clause 17.0 - Contract instructions</t>
  </si>
  <si>
    <t>Clause 18.0 - Setting out of the works</t>
  </si>
  <si>
    <t>The contractor shall notify the principal agent if any</t>
  </si>
  <si>
    <t>encroachments of adjoining foundations, buildings, structures,</t>
  </si>
  <si>
    <t>pavements, boundaries, etc exist in order that the necessary</t>
  </si>
  <si>
    <t>arrangements may be made for the rectification of any such</t>
  </si>
  <si>
    <t>encroachments</t>
  </si>
  <si>
    <t>Clause 19.0 - Temporary works and plant</t>
  </si>
  <si>
    <t>Subclause 19.1.1 - Enclosure of the works</t>
  </si>
  <si>
    <t>Subclause 19.1.2 - Office accommodation</t>
  </si>
  <si>
    <t>Clause 19.2 - Notice boards</t>
  </si>
  <si>
    <t>Clause 20.0 - Nominated subcontractors</t>
  </si>
  <si>
    <t>Clause 21.0 - Selected subcontractors</t>
  </si>
  <si>
    <t>Clause 22.0 - Employer's direct contractors</t>
  </si>
  <si>
    <t>Clause 23.0 - Contractor's domestic subcontractors</t>
  </si>
  <si>
    <t>Completion</t>
  </si>
  <si>
    <t>Clause 24.0 - Practical completion</t>
  </si>
  <si>
    <t>Clause 25.0 - Works completion</t>
  </si>
  <si>
    <t>Clause 26.0 - Final completion</t>
  </si>
  <si>
    <t>Clause 27.0 - Latent defects liability period</t>
  </si>
  <si>
    <t>Clause 28.0 - Sectional completion</t>
  </si>
  <si>
    <t>Clause 29.0 - Revision of date for practical completion</t>
  </si>
  <si>
    <t>The removal and replacement of materials and/or workmanship</t>
  </si>
  <si>
    <t>which do not conform to specification or drawing shall not</t>
  </si>
  <si>
    <t>constitute grounds for the extension of the construction period</t>
  </si>
  <si>
    <t>nor for the adjustment of the contract value (Clause 29.3)</t>
  </si>
  <si>
    <t>Clause 30.0 - Penalty for late or non-completion</t>
  </si>
  <si>
    <t>Payment</t>
  </si>
  <si>
    <t>Clause 31.0 - Interim payment</t>
  </si>
  <si>
    <t>Materials and goods stored off site shall not be included in the</t>
  </si>
  <si>
    <t>amount authorised for payment unless Advanced Payment</t>
  </si>
  <si>
    <t xml:space="preserve"> Guarantee provided</t>
  </si>
  <si>
    <t>Clause 32.0 - Adjustment to the contract value</t>
  </si>
  <si>
    <t>Clause 33.0 - Recovery of expense and loss</t>
  </si>
  <si>
    <t>Clause 34.0 - Final account and final payment</t>
  </si>
  <si>
    <t>Clause 35.0 - Payment to other parties</t>
  </si>
  <si>
    <t>Termination</t>
  </si>
  <si>
    <t>Clause 37.0 - Termination by employer - loss and damage</t>
  </si>
  <si>
    <t>Clause 38.0 - Termination by contractor - employer's default</t>
  </si>
  <si>
    <t>Clause 39.0 - Termination - cessation of the works</t>
  </si>
  <si>
    <t>Clause 40.0 - Settlement of disputes</t>
  </si>
  <si>
    <t>Clause 41.0 - Post tender provisions</t>
  </si>
  <si>
    <t>The required post tender information shall be inserted in the</t>
  </si>
  <si>
    <t>post tender provisions after consultation with the contractor</t>
  </si>
  <si>
    <t>Clause 42 0 - Contractual agreement</t>
  </si>
  <si>
    <t>The required information of the contracting parties and the</t>
  </si>
  <si>
    <t>amount of the accepted contract sum shall be inserted in the</t>
  </si>
  <si>
    <t>contractual agreement for signature of the agreement by the</t>
  </si>
  <si>
    <t>contracting parties</t>
  </si>
  <si>
    <t>SECTION B - PRELIMINARIES</t>
  </si>
  <si>
    <t>Definitions and interpretation</t>
  </si>
  <si>
    <t>Clause 36.0 - Termination by employer - contractor's default</t>
  </si>
  <si>
    <t>Documents</t>
  </si>
  <si>
    <t>Clause 2.1 - Checking of documents</t>
  </si>
  <si>
    <t>Clause 2.2 - Provisional bills of quantities</t>
  </si>
  <si>
    <t>Previous work and adjoining properties</t>
  </si>
  <si>
    <t>Clause 3.1 - Previous work - dimensional accuracy</t>
  </si>
  <si>
    <t>Clause 2.3 - Availability of construction documentation</t>
  </si>
  <si>
    <t>The budgetary allowances and selected subcontract amounts</t>
  </si>
  <si>
    <t xml:space="preserve"> allocated for subsequent trades included in this document will</t>
  </si>
  <si>
    <t xml:space="preserve"> be separately procured, based on selected subcontractors</t>
  </si>
  <si>
    <t xml:space="preserve"> during the construction period</t>
  </si>
  <si>
    <t>Clause 3.2 - Previous work - defects</t>
  </si>
  <si>
    <t>Clause 3.3 - Inspection of adjoining properties</t>
  </si>
  <si>
    <t>Samples, shop drawings and manufacturer's instructions</t>
  </si>
  <si>
    <t>Clause 4.1 - Samples of materials</t>
  </si>
  <si>
    <t>Clause 4.2 - Workmanship samples</t>
  </si>
  <si>
    <t>Clause 4.3 - Shop drawings</t>
  </si>
  <si>
    <t>Clause 4.4 - Compliance with manufacturer's instructions</t>
  </si>
  <si>
    <t>Deposits and fees</t>
  </si>
  <si>
    <t>Clause 5.1 - Deposits and fees</t>
  </si>
  <si>
    <t>Temporary services</t>
  </si>
  <si>
    <t>Clause 6.1 - Water</t>
  </si>
  <si>
    <t>Clause 6.2 - Electricity</t>
  </si>
  <si>
    <t>Clause 6.3 - Telecommunication facilities</t>
  </si>
  <si>
    <t>Clause 6.4 - Ablution facilities</t>
  </si>
  <si>
    <t>Prime cost amounts</t>
  </si>
  <si>
    <t>Clause 7.1 - Responsibility for prime cost amounts</t>
  </si>
  <si>
    <t>Special attendance on nls subcontractors</t>
  </si>
  <si>
    <t>Clause 8.1 - Special attendance</t>
  </si>
  <si>
    <t>General</t>
  </si>
  <si>
    <t>Clause 9.1 - Protection of the works</t>
  </si>
  <si>
    <t>Clause 9.2 -Protection/isolation of existing/sectionally occupied</t>
  </si>
  <si>
    <t>works</t>
  </si>
  <si>
    <t>Clause 9.3 - Security of the works</t>
  </si>
  <si>
    <t>Clause 9.4 - Notice before covering work</t>
  </si>
  <si>
    <t>Clause 9.5 - Disturbance</t>
  </si>
  <si>
    <t>Clause 9.6 - Environmental disturbance</t>
  </si>
  <si>
    <t>Clause 9.7 - Works cleaning and clearing (please price</t>
  </si>
  <si>
    <t xml:space="preserve"> according to assessment of the site at the site inspection)</t>
  </si>
  <si>
    <t>Clause 9.8 - Vermin</t>
  </si>
  <si>
    <t>Clause 9.9 - Overhand work</t>
  </si>
  <si>
    <t>Schedule of variables</t>
  </si>
  <si>
    <t>Information necessary for elections and completion of those</t>
  </si>
  <si>
    <t>clauses contained in the schedule which are necessary for</t>
  </si>
  <si>
    <t>tender purposes is given hereunder Where no information is</t>
  </si>
  <si>
    <t>given it shall mean that no specific requirements are expected</t>
  </si>
  <si>
    <t xml:space="preserve"> or that the clause is not relevant to this specific contract</t>
  </si>
  <si>
    <t>10.1 - Provisional bills of quantities [clause 2.2]</t>
  </si>
  <si>
    <t>The quantities are provisional   Yes</t>
  </si>
  <si>
    <t>10.2 - Availability of construction documentation [clause 2 3]</t>
  </si>
  <si>
    <t>Construction documentation is complete  No</t>
  </si>
  <si>
    <t>10.3 - Previous work - dimensional accuracy [clause 3.1]</t>
  </si>
  <si>
    <t>10.4 - Previous work - defects [clause 32]</t>
  </si>
  <si>
    <t>10.5 - Inspection of adjoining properties [clause 33]</t>
  </si>
  <si>
    <t>10.6 - Water [clause 7.2]</t>
  </si>
  <si>
    <t>Option A (by contractor)  yes</t>
  </si>
  <si>
    <t>Option B (by employer - free of charge) no</t>
  </si>
  <si>
    <t>Option C (by employer - metered) no</t>
  </si>
  <si>
    <t>10.7 - Electricity [clause 7.3]</t>
  </si>
  <si>
    <t>Option A (by contractor) yes</t>
  </si>
  <si>
    <t>10.8 - Telecommunications [clause 7.4]</t>
  </si>
  <si>
    <t>Telephone  yes</t>
  </si>
  <si>
    <t>Facsimile no</t>
  </si>
  <si>
    <t>E-mail no</t>
  </si>
  <si>
    <t>10.9 - Ablution facilities [clause 7 5]</t>
  </si>
  <si>
    <t>Option B (by employer) no</t>
  </si>
  <si>
    <t>10.10 - Protection of the works [clause 9 1]</t>
  </si>
  <si>
    <t>10.11 - Protection/isolation of existing/sectionally occupied</t>
  </si>
  <si>
    <t>works [clause 9 2]</t>
  </si>
  <si>
    <t>Protection/isolation is required No</t>
  </si>
  <si>
    <t>10.12 - Disturbance [clause 9 5]</t>
  </si>
  <si>
    <t>10.13 - Environmental disturbance [clause 9.6]</t>
  </si>
  <si>
    <t>SECTION C - SPECIFIC PRELIMINARIES</t>
  </si>
  <si>
    <t>Site instructions</t>
  </si>
  <si>
    <t>Instructions issued on site are to be recorded in triplicate in a</t>
  </si>
  <si>
    <t>site instruction book which is to be maintained on site by the</t>
  </si>
  <si>
    <t>Warranties for material and workmanship</t>
  </si>
  <si>
    <t>Where warranties for materials and/or workmanship are called</t>
  </si>
  <si>
    <t>for, the contractor shall obtain a written warranty, addressed to</t>
  </si>
  <si>
    <t>the employer, from the firm supplying the materials and/or</t>
  </si>
  <si>
    <t>doing the work and shall deliver same to the principal agent on</t>
  </si>
  <si>
    <t>the certified completion of the contract. The warranty shall state</t>
  </si>
  <si>
    <t>that workmanship, materials and installation are warranteed for</t>
  </si>
  <si>
    <t>a specified period from the date of final completion and that any</t>
  </si>
  <si>
    <t>defects that may arise during the specified period shall be</t>
  </si>
  <si>
    <t>made good at the expense of the firm supplying the materials</t>
  </si>
  <si>
    <t>and/or doing the work, upon written notice to do so The</t>
  </si>
  <si>
    <t>warranty will not be enforced if the work is damaged by defects</t>
  </si>
  <si>
    <t>in the construction of the building in which case the</t>
  </si>
  <si>
    <t>responsibility for replacement shall rest entirely with the</t>
  </si>
  <si>
    <t>Co-operation of contractor for cost management</t>
  </si>
  <si>
    <t>It is specifically agreed that the contractor accepts the</t>
  </si>
  <si>
    <t>obligation of assisting the principai agent in implementing</t>
  </si>
  <si>
    <t>proper cost management The contractor will be advised by the</t>
  </si>
  <si>
    <t>principai agent of all cost management procedures which will</t>
  </si>
  <si>
    <t>be implemented to ensure that the final building cost does not</t>
  </si>
  <si>
    <t>exceed the budget The principal agent undertakes to make</t>
  </si>
  <si>
    <t>available to the contractor all budgetary allowances and cost</t>
  </si>
  <si>
    <t>assessments/reports to enable the proper procedure to be</t>
  </si>
  <si>
    <t>implemented and the contractor shall attend all cost plan review</t>
  </si>
  <si>
    <t>and cost management meetings The contractor undertakes to</t>
  </si>
  <si>
    <t>extend these procedures, as necessary, to all subcontractors</t>
  </si>
  <si>
    <t>Propping of floors below</t>
  </si>
  <si>
    <t>The contractor is advised that propping of floors below may be</t>
  </si>
  <si>
    <t>required if he wishes to use any areas of completed suspended</t>
  </si>
  <si>
    <t>reinforced concrete slabs for vehicle access, storage of</t>
  </si>
  <si>
    <t>materials and goods and location of plant, scaffolding, etc The</t>
  </si>
  <si>
    <t>location of these areas and any necessary propping shall be</t>
  </si>
  <si>
    <t>approved by the principal agent and the cost thereof shall be</t>
  </si>
  <si>
    <t>borne by the contractor</t>
  </si>
  <si>
    <t>Testing of windows for watertightness</t>
  </si>
  <si>
    <t>Each window shall be tested for watertightness with water</t>
  </si>
  <si>
    <t>sprayed on using adequate pressure. If in the opinion of the</t>
  </si>
  <si>
    <t>principal agent, the pressure proves to be inadequate, then the</t>
  </si>
  <si>
    <t>pressure shall be boosted by means of compressed air or other</t>
  </si>
  <si>
    <t>approved means</t>
  </si>
  <si>
    <t>Completion of Works</t>
  </si>
  <si>
    <t>This is a completion project. The contractor will be liable to</t>
  </si>
  <si>
    <t xml:space="preserve"> notify the Principal Agent of any defects or damage noticed on</t>
  </si>
  <si>
    <t xml:space="preserve"> the existing works which will negatively affect the structural</t>
  </si>
  <si>
    <t xml:space="preserve"> intergrity of the new works or works as a whole. Once the</t>
  </si>
  <si>
    <t xml:space="preserve"> contractor has commenced with the works, the responsibility of</t>
  </si>
  <si>
    <t xml:space="preserve"> the complete structure lies with the contractor. </t>
  </si>
  <si>
    <t>SUMMARY OF CATEGORIES</t>
  </si>
  <si>
    <t>Category: Fixed</t>
  </si>
  <si>
    <t>Category: Value</t>
  </si>
  <si>
    <t>Category: Time</t>
  </si>
  <si>
    <t xml:space="preserve">ALTERATIONS </t>
  </si>
  <si>
    <t>Tenderers are to refer to the Model Preambles for Trades</t>
  </si>
  <si>
    <t xml:space="preserve"> (Latest Edition) and Supplementary Preambles for further</t>
  </si>
  <si>
    <t xml:space="preserve"> description and amplification of work in this section</t>
  </si>
  <si>
    <t xml:space="preserve">PREAMBLES </t>
  </si>
  <si>
    <t>Tenderers are referred to the relevant clauses in the Model</t>
  </si>
  <si>
    <t xml:space="preserve"> Preambles for Trades (Latest Edition) as published by the</t>
  </si>
  <si>
    <t xml:space="preserve"> Association of South African Quantity Surveyors and to the</t>
  </si>
  <si>
    <t xml:space="preserve"> Supplementary Preambles which are incorporated in these Bills</t>
  </si>
  <si>
    <t xml:space="preserve"> of Quantities.</t>
  </si>
  <si>
    <t xml:space="preserve">SUPPLEMENTARY PREAMBLES </t>
  </si>
  <si>
    <t xml:space="preserve">Descriptions and Preambles </t>
  </si>
  <si>
    <t>The full descriptions of the items and all preambles in the</t>
  </si>
  <si>
    <t xml:space="preserve"> previous and following trades, shall, unless otherwise stated,</t>
  </si>
  <si>
    <t xml:space="preserve"> also be applicable to the relevant items in this trade. </t>
  </si>
  <si>
    <t xml:space="preserve">View site </t>
  </si>
  <si>
    <t>Before submitting this tender, the contractor shall visit the site</t>
  </si>
  <si>
    <t xml:space="preserve"> and satisfy himself as to the nature and extent of the work to be</t>
  </si>
  <si>
    <t xml:space="preserve"> done and the value of the materials contained in the buildings</t>
  </si>
  <si>
    <t xml:space="preserve"> or portions of the buildings to be demolished.  No claim for any</t>
  </si>
  <si>
    <t xml:space="preserve"> variations of the contract sum in respect of the nature and</t>
  </si>
  <si>
    <t xml:space="preserve"> extent of the work or of inferior or damaged materials will be</t>
  </si>
  <si>
    <t xml:space="preserve"> entertained.</t>
  </si>
  <si>
    <t xml:space="preserve">Explosives </t>
  </si>
  <si>
    <t>No explosives whatsoever may be used for demolition</t>
  </si>
  <si>
    <t xml:space="preserve"> purposes unless otherwise stated.</t>
  </si>
  <si>
    <t xml:space="preserve">General </t>
  </si>
  <si>
    <t>The contractor shall carry out the whole of the works with as</t>
  </si>
  <si>
    <t>little mess and noise as possible and with a minimum of</t>
  </si>
  <si>
    <t>disturbance to adjoining premises and their tenants. He</t>
  </si>
  <si>
    <t>shall provide proper protection and provide, erect and</t>
  </si>
  <si>
    <t>remove when directed, any temporary tarpaulins that may</t>
  </si>
  <si>
    <t>be necessary during the progress of the works, all to the</t>
  </si>
  <si>
    <t>satisfaction of the principal agent</t>
  </si>
  <si>
    <t>Water supply pipes and other piping that may be encountered</t>
  </si>
  <si>
    <t xml:space="preserve"> and found necessary to disconnect or cut, shall be effectively</t>
  </si>
  <si>
    <t xml:space="preserve"> stopped off or grubbed up and removed, and any new</t>
  </si>
  <si>
    <t xml:space="preserve"> connections that may be necessary shall be made with proper</t>
  </si>
  <si>
    <t xml:space="preserve"> fittings, to the satisfaction of the principal agent.</t>
  </si>
  <si>
    <t>Doors, fanlights, fittings, frames, linings, etc which are to be</t>
  </si>
  <si>
    <t xml:space="preserve"> re-used shall be thoroughly overhauled before refixing including</t>
  </si>
  <si>
    <t xml:space="preserve"> taking off, easing and rehanging, cramping up, re-wedging as</t>
  </si>
  <si>
    <t xml:space="preserve"> required and making good cramps, dowels, etc, and easing,</t>
  </si>
  <si>
    <t xml:space="preserve"> oiling, adjusting and repairing ironmongery as necessary,</t>
  </si>
  <si>
    <t xml:space="preserve"> replacing any glass damaged in removal or subsequently and</t>
  </si>
  <si>
    <t xml:space="preserve"> stopping up all nail and screw holes with tinted plastic wood to</t>
  </si>
  <si>
    <t xml:space="preserve"> match timber, unless otherwise described. Re-painting or</t>
  </si>
  <si>
    <t xml:space="preserve"> re-varnishing is given separately.</t>
  </si>
  <si>
    <t>Prices for taking out of windows, doors and frames, etc shall</t>
  </si>
  <si>
    <t xml:space="preserve"> include for removal of all beads, architraves, ironmongery,</t>
  </si>
  <si>
    <t xml:space="preserve"> doorstops, cabin hooks, etc and making good floor and wall</t>
  </si>
  <si>
    <t xml:space="preserve"> finishes to match existing.</t>
  </si>
  <si>
    <t>With regard to building up of openings in existing walls, cement</t>
  </si>
  <si>
    <t xml:space="preserve"> screeds and pavings, granolithic, tops of walls, etc, shall be</t>
  </si>
  <si>
    <t xml:space="preserve"> levelled and prepared for raising of brickwork.</t>
  </si>
  <si>
    <t>Making good of finishes shall include making good of the brick</t>
  </si>
  <si>
    <t xml:space="preserve"> and concrete surfaces onto which the new finishes are applied</t>
  </si>
  <si>
    <t xml:space="preserve"> where necessary.</t>
  </si>
  <si>
    <t>The contractor will be required to take all dimensions affecting</t>
  </si>
  <si>
    <t xml:space="preserve"> the existing buildings on the site and he will be held solely</t>
  </si>
  <si>
    <t xml:space="preserve"> responsible for the accuracy of all such dimensions where used</t>
  </si>
  <si>
    <t xml:space="preserve"> in the manufacture of new items (doors, windows, fittings, etc)</t>
  </si>
  <si>
    <t>The contractor must note that the demolition of all existing</t>
  </si>
  <si>
    <t xml:space="preserve"> electrical and mechanical work has been measured and</t>
  </si>
  <si>
    <t xml:space="preserve"> addressed under the electrical and mechanical tender</t>
  </si>
  <si>
    <t xml:space="preserve"> documents.</t>
  </si>
  <si>
    <t>Any damage to existing electrical work will be for the</t>
  </si>
  <si>
    <t xml:space="preserve"> contractors account.</t>
  </si>
  <si>
    <t>Removal of asbestos materials shall be executed in compliance</t>
  </si>
  <si>
    <t xml:space="preserve"> with the regulations set out in the Occupational Health and</t>
  </si>
  <si>
    <t xml:space="preserve"> Saftey Act</t>
  </si>
  <si>
    <t xml:space="preserve">Old materials to be carted away </t>
  </si>
  <si>
    <t>Old materials from the alterations, except where described to</t>
  </si>
  <si>
    <t xml:space="preserve"> be re-used or handed over, as well as all rubbish, etc., must be</t>
  </si>
  <si>
    <t xml:space="preserve"> regularly carted from the site and not be allowed to accumulate</t>
  </si>
  <si>
    <t xml:space="preserve"> on or around the site.</t>
  </si>
  <si>
    <t xml:space="preserve">Old materials not to be re-used </t>
  </si>
  <si>
    <t>None of the old materials are to be used for new work except</t>
  </si>
  <si>
    <t xml:space="preserve"> where specifically described to be set aside for re-use.</t>
  </si>
  <si>
    <t>Where certain materials or articles from demolitions or articles</t>
  </si>
  <si>
    <t xml:space="preserve"> are described as to be handed over by the Contractor to the</t>
  </si>
  <si>
    <t xml:space="preserve"> Client, such materials or articles shall be properly stored by the</t>
  </si>
  <si>
    <t xml:space="preserve"> contractor, until handing over thereof. The contractor must</t>
  </si>
  <si>
    <t xml:space="preserve"> obtain an official receipt listing the materials or articles and</t>
  </si>
  <si>
    <t xml:space="preserve"> dates of handing over. </t>
  </si>
  <si>
    <t>If the contractor fails to submit the receipt when requested, it</t>
  </si>
  <si>
    <t xml:space="preserve"> shall be deemed that the materials or articles are still in his</t>
  </si>
  <si>
    <t xml:space="preserve"> possession and he will be held liable to the Client for the full</t>
  </si>
  <si>
    <t xml:space="preserve"> replacement value thereof, which amount will be deducted from</t>
  </si>
  <si>
    <t xml:space="preserve"> any monies due to the contractor. </t>
  </si>
  <si>
    <t xml:space="preserve">Handing over of materials </t>
  </si>
  <si>
    <t xml:space="preserve">Abbreviations </t>
  </si>
  <si>
    <t xml:space="preserve">For the purpose of this bill certain abbreviations have been </t>
  </si>
  <si>
    <t xml:space="preserve">made use of, the full meanings of which are as follows: </t>
  </si>
  <si>
    <r>
      <rPr>
        <b/>
        <sz val="10"/>
        <color theme="1"/>
        <rFont val="Arial"/>
        <family val="2"/>
      </rPr>
      <t>Breaking down and removing</t>
    </r>
    <r>
      <rPr>
        <sz val="10"/>
        <rFont val="Arial"/>
        <family val="2"/>
      </rPr>
      <t xml:space="preserve"> walls, etc implies that the</t>
    </r>
  </si>
  <si>
    <t>wall is to be taken down to the extent shown on the drawings or</t>
  </si>
  <si>
    <t xml:space="preserve"> as may be described and that all necessary shoring is to be</t>
  </si>
  <si>
    <t xml:space="preserve"> provided and allowed for to ensure the safety of the building</t>
  </si>
  <si>
    <t xml:space="preserve"> during the pulling down or until new walls are erected and all</t>
  </si>
  <si>
    <t xml:space="preserve"> portions of the remaining walls where disturbed or affected by</t>
  </si>
  <si>
    <t xml:space="preserve"> the removal are to be made good and left ready for the plaster</t>
  </si>
  <si>
    <t xml:space="preserve"> or other finishings</t>
  </si>
  <si>
    <r>
      <rPr>
        <b/>
        <sz val="10"/>
        <color theme="1"/>
        <rFont val="Arial"/>
        <family val="2"/>
      </rPr>
      <t>Taking out and removing doors, windows, etc</t>
    </r>
    <r>
      <rPr>
        <sz val="10"/>
        <rFont val="Arial"/>
        <family val="2"/>
      </rPr>
      <t xml:space="preserve"> implies that</t>
    </r>
  </si>
  <si>
    <t xml:space="preserve"> the door, etc is to be carefully taken down together with the</t>
  </si>
  <si>
    <t xml:space="preserve"> frame, linings, architraves, window sills, etc complete and</t>
  </si>
  <si>
    <t>where brick lintels occur, it must be supported and propped</t>
  </si>
  <si>
    <t>until the openings are built up or new doors or windows built in</t>
  </si>
  <si>
    <t xml:space="preserve"> position</t>
  </si>
  <si>
    <r>
      <rPr>
        <b/>
        <sz val="10"/>
        <color theme="1"/>
        <rFont val="Arial"/>
        <family val="2"/>
      </rPr>
      <t>Making good</t>
    </r>
    <r>
      <rPr>
        <sz val="10"/>
        <rFont val="Arial"/>
        <family val="2"/>
      </rPr>
      <t xml:space="preserve"> implies that all necessary repairs are to be</t>
    </r>
  </si>
  <si>
    <t>made to reinstate articles that may be damaged through the</t>
  </si>
  <si>
    <t>removal or otherwise, and the supplying of any new materials to</t>
  </si>
  <si>
    <t xml:space="preserve"> match existing work, and is to include any necessary repairs to</t>
  </si>
  <si>
    <t xml:space="preserve"> adjacent finishings such as floors, skirtings, plaster, painting,</t>
  </si>
  <si>
    <t xml:space="preserve"> etc and such making good is to match adjoining work in all</t>
  </si>
  <si>
    <t xml:space="preserve"> respects and in all trades</t>
  </si>
  <si>
    <t xml:space="preserve">GENERAL </t>
  </si>
  <si>
    <t xml:space="preserve">Protection from damage </t>
  </si>
  <si>
    <t>All floors, doors, windows, fittings, ceilings, roofs, etc not to be</t>
  </si>
  <si>
    <t xml:space="preserve"> removed and become the property of the Contractor shall be</t>
  </si>
  <si>
    <t xml:space="preserve"> adequately protected from damage during the progress of the</t>
  </si>
  <si>
    <t xml:space="preserve"> works and any damage resulting from the repairs, renovations,</t>
  </si>
  <si>
    <t xml:space="preserve"> alterations or demolitions shall be made good by the Contractor</t>
  </si>
  <si>
    <t xml:space="preserve"> at his own expense</t>
  </si>
  <si>
    <t>Security and safety warning tapes and signage to enclose the</t>
  </si>
  <si>
    <t xml:space="preserve"> Works where necessary</t>
  </si>
  <si>
    <t>Any temporary tarpaulins, dust and weatherproof screens and</t>
  </si>
  <si>
    <t xml:space="preserve"> barriers that may be necessary for protection of the Works</t>
  </si>
  <si>
    <t xml:space="preserve">Watering the Works </t>
  </si>
  <si>
    <t>Wherever and whenever necessary, or when directed by the</t>
  </si>
  <si>
    <t xml:space="preserve"> Representative/Agent, the Works shall be well watered with a</t>
  </si>
  <si>
    <t xml:space="preserve"> jet or spray from a hose sufficient to prevent any nuisance from</t>
  </si>
  <si>
    <t xml:space="preserve"> dust</t>
  </si>
  <si>
    <t>Carried to Summary</t>
  </si>
  <si>
    <t>ADD VAT @ 15%</t>
  </si>
  <si>
    <t>Water &amp; Sanitation</t>
  </si>
  <si>
    <t>Barge boards.</t>
  </si>
  <si>
    <t>Tank stand</t>
  </si>
  <si>
    <t>Repairs to cracked walls.</t>
  </si>
  <si>
    <t>One brick walls.</t>
  </si>
  <si>
    <t>Hack off existing plaster and make good to receive new.</t>
  </si>
  <si>
    <t>Brick reinforcement</t>
  </si>
  <si>
    <t>EXTERNAL PLASTER</t>
  </si>
  <si>
    <t>In narrow widths</t>
  </si>
  <si>
    <t>44mm Framed batten door 813 x 2032m high.</t>
  </si>
  <si>
    <t>Narrow widths</t>
  </si>
  <si>
    <t>WALL TILING</t>
  </si>
  <si>
    <t>300 x 300 x 6mm ceramic wall tiles fixed with adhesive to</t>
  </si>
  <si>
    <t>cement render (cement render elsewhere) and flush</t>
  </si>
  <si>
    <t>pointed with tinted grout</t>
  </si>
  <si>
    <t>On splashbacks</t>
  </si>
  <si>
    <t>BOREHOLE</t>
  </si>
  <si>
    <t>Visit to the construction site, establishthe availability of reliable power supply, take the site coordinates</t>
  </si>
  <si>
    <t>Feasibility Study</t>
  </si>
  <si>
    <t>Sighting</t>
  </si>
  <si>
    <t>Preparation of Desktop report to locate possible underground water, exploration exercise report</t>
  </si>
  <si>
    <t>Locating of the position to drill for underground water</t>
  </si>
  <si>
    <t>Establishment</t>
  </si>
  <si>
    <t>Site establishment</t>
  </si>
  <si>
    <t>Setting up</t>
  </si>
  <si>
    <t>Drilling</t>
  </si>
  <si>
    <t>216mm rotary percussion 0-25</t>
  </si>
  <si>
    <t>165mm rotary percussion 0-100</t>
  </si>
  <si>
    <t>Steel Casing</t>
  </si>
  <si>
    <t>Supply and Install 6.5X0.3mm casing, say 20meters</t>
  </si>
  <si>
    <t>Development</t>
  </si>
  <si>
    <t>Estimate yield, constant discharge test &amp; deflowering of borehole</t>
  </si>
  <si>
    <t>Hr</t>
  </si>
  <si>
    <t>Sanitary Seal</t>
  </si>
  <si>
    <t>Sanitary seal around casing</t>
  </si>
  <si>
    <t>Each</t>
  </si>
  <si>
    <t>Capping</t>
  </si>
  <si>
    <t>Cut, bend and weld casing closed</t>
  </si>
  <si>
    <t>De-establishment</t>
  </si>
  <si>
    <t>Borehole marking</t>
  </si>
  <si>
    <t>Gravel parking</t>
  </si>
  <si>
    <t>Construction of concrete plinth</t>
  </si>
  <si>
    <t>Dissemble setting out</t>
  </si>
  <si>
    <t>Water Quality Test</t>
  </si>
  <si>
    <t>Take three water samples to Laboratory for Bacterial and for chemical presence (takes 5 days)</t>
  </si>
  <si>
    <t>Ironmongery</t>
  </si>
  <si>
    <t>Construction of the Galvanized Tank Stand 4.5 M, inclusive of Manufacture, delivery to site, construction of foundations, installation and issuing of the COC 10,000 litres</t>
  </si>
  <si>
    <t>Plumbing</t>
  </si>
  <si>
    <t>Installation of submersible pump, SVM 3038 Pump, 1.1 Kw 230V motor, including the subtronic controlbox, 82A2 Joint Kit, 16mm 4 core submersible cable, 32mm Baseplate</t>
  </si>
  <si>
    <t>Reticulation trenching from the borehole to the school reservoir , distance not greater than 300meters, pipe size unknown but we shall use 32mm</t>
  </si>
  <si>
    <t>Reticulation to the School Kitchen and the Drinking Fountain using the 32mm HDPE pipe,distance not greater than 300meters (each come in 100m)</t>
  </si>
  <si>
    <t>Installation of 10 000l plastic Tank</t>
  </si>
  <si>
    <t>Cable trenching to the nearest electrical supply point, for intermediate material distance not greater than 100 meters, 2,5mm 4 core cable</t>
  </si>
  <si>
    <t>Fitment of the circuit board and circuit breakers</t>
  </si>
  <si>
    <t>Provisional</t>
  </si>
  <si>
    <t>Masonry</t>
  </si>
  <si>
    <t>Construction of Generator Room</t>
  </si>
  <si>
    <t>Travelling</t>
  </si>
  <si>
    <t>Traveling and Tollgates</t>
  </si>
  <si>
    <t>Labour</t>
  </si>
  <si>
    <t>Labour rate for period of 2 days</t>
  </si>
  <si>
    <t xml:space="preserve">No </t>
  </si>
  <si>
    <t>Moving off the construction site</t>
  </si>
  <si>
    <t>165mm rotary percussion100-150</t>
  </si>
  <si>
    <t>%</t>
  </si>
  <si>
    <t>Concrete to 200 wide x 200mm deep ground beam</t>
  </si>
  <si>
    <t>Fencing Panels and Poles</t>
  </si>
  <si>
    <t>Supply and fit 3m high Clearvu fencing including gates, etc or equivalent</t>
  </si>
  <si>
    <t>Steel windows approximately 0.95 x 1.40m high.</t>
  </si>
  <si>
    <t>Descriptions</t>
  </si>
  <si>
    <t>Quantity</t>
  </si>
  <si>
    <t>BILL NO. 1</t>
  </si>
  <si>
    <t>FOUNDATIONS (ALL TRADES) (PROVISIONAL)</t>
  </si>
  <si>
    <t>Excavation in earth not exceeding 2m deep for:</t>
  </si>
  <si>
    <t>Reducing levels under solid floors.</t>
  </si>
  <si>
    <t>Trenches.</t>
  </si>
  <si>
    <t>Extra over trench and hole excavations in earth for excavation in:</t>
  </si>
  <si>
    <t>Hard rock.</t>
  </si>
  <si>
    <t>Keeping excavations free of water:</t>
  </si>
  <si>
    <t>Allow for keeping all excavations free of water.</t>
  </si>
  <si>
    <t>Risk of collapse of excavations:</t>
  </si>
  <si>
    <t>Vertical sides of excavation for trenches, etc., from</t>
  </si>
  <si>
    <t>ground level to not exceeding 1,5m deep.</t>
  </si>
  <si>
    <t>Extra only over all excavations for loading and carting away</t>
  </si>
  <si>
    <t>Surplus spoil away from site (by volume as measured</t>
  </si>
  <si>
    <t>for excavation - Contractor to make allowance for increase in bulk</t>
  </si>
  <si>
    <t>Selected earth filling from the excavations deposited in</t>
  </si>
  <si>
    <t>layers not exceeding 150mm thick after compaction and</t>
  </si>
  <si>
    <t>compacted to a density of 95% Modified AASHTO</t>
  </si>
  <si>
    <t>maximum density:</t>
  </si>
  <si>
    <t>In backfilling to foundations around foundation walls</t>
  </si>
  <si>
    <t>Selected granular G5 filling material supplied and</t>
  </si>
  <si>
    <t>carted onto the site by the Contractor and having a</t>
  </si>
  <si>
    <t>plasticity index of less than 12, deposited in layers not</t>
  </si>
  <si>
    <t>exceeding 150mm thick after compaction and</t>
  </si>
  <si>
    <t>In filling under solid floors.</t>
  </si>
  <si>
    <t>Selected granular G7 filling material supplied and</t>
  </si>
  <si>
    <t>compacted to a density of 93% Modified AASHTO</t>
  </si>
  <si>
    <t>Selected coarse river sand filling material supplied and</t>
  </si>
  <si>
    <t>carted onto the site by the Contractor:</t>
  </si>
  <si>
    <t>50mm (Consolidated) layer of clean river sand well</t>
  </si>
  <si>
    <t>watered and rolled to a hard true and even surface</t>
  </si>
  <si>
    <t>under solid floors.</t>
  </si>
  <si>
    <t>Compaction of ground surfaces:</t>
  </si>
  <si>
    <t>Stabilize in-situ reduced levels by scarifying to a depth</t>
  </si>
  <si>
    <t>of 150mm and compacting to a density of 98%</t>
  </si>
  <si>
    <t>Modified AASHTO maximum density.</t>
  </si>
  <si>
    <t>Prescribed density tests on filling:</t>
  </si>
  <si>
    <t>Allow for the execution of all prescribed density tests</t>
  </si>
  <si>
    <t>on filling, etc., as pointed out by the Principal Agent on</t>
  </si>
  <si>
    <t>site.</t>
  </si>
  <si>
    <t>Soil poisoning applied by a registered pest control</t>
  </si>
  <si>
    <t>company and guaranteed against termite infestation for</t>
  </si>
  <si>
    <t>five years:</t>
  </si>
  <si>
    <t>Antproofing ground under solid foundations and to</t>
  </si>
  <si>
    <t>vertical sides of excavations with a solution of Aldrin</t>
  </si>
  <si>
    <t>or other approved emulsifiable concentrates</t>
  </si>
  <si>
    <t>complying with SABS 1164 and applied in accordance</t>
  </si>
  <si>
    <t>with SABS 0124.</t>
  </si>
  <si>
    <t>Antproofing ground under solid floors ditto including</t>
  </si>
  <si>
    <t>raking out V-shaped channel 75mm wide against</t>
  </si>
  <si>
    <t>walls, etc., and thoroughly saturate with antproofing</t>
  </si>
  <si>
    <t>solution and fill in and tamp down.</t>
  </si>
  <si>
    <t>Unreinforced Concrete</t>
  </si>
  <si>
    <t>15 MPa/19 mm concrete in:</t>
  </si>
  <si>
    <t>In blinding to foundations to walls cast against</t>
  </si>
  <si>
    <t>excavated surfaces</t>
  </si>
  <si>
    <t>Reinforced Concrete</t>
  </si>
  <si>
    <t>25 MPa/19 mm concrete in:</t>
  </si>
  <si>
    <t>Foundations to walls cast against excavated surfaces</t>
  </si>
  <si>
    <t>CONCRETE TESTING</t>
  </si>
  <si>
    <t>Concrete test cubes:</t>
  </si>
  <si>
    <t>Allow for all necessary concrete test cubes size 150 x</t>
  </si>
  <si>
    <t>150 x 150mm cast from batches of concrete required</t>
  </si>
  <si>
    <t>for the entire contract as specified, made, stored,</t>
  </si>
  <si>
    <t>cured and tested in accordance with SABS Methods</t>
  </si>
  <si>
    <t>861 and 863, including use and waste of approved</t>
  </si>
  <si>
    <t>cube moulds, transporting to an approved testing</t>
  </si>
  <si>
    <t>laboratory for testing, paying all charges and</t>
  </si>
  <si>
    <t>submitting reports to the Principal Agent.</t>
  </si>
  <si>
    <t>FORMWORK</t>
  </si>
  <si>
    <t>Formwork (use and waste) to concrete to:</t>
  </si>
  <si>
    <t>Edges of foundation steppings not exceeding 300mm high</t>
  </si>
  <si>
    <t>REINFORCEMENT</t>
  </si>
  <si>
    <t>Steel bar reinforcement to concrete:</t>
  </si>
  <si>
    <t>Mild steel bars 6mm diameter in reinforcement to</t>
  </si>
  <si>
    <t>kg</t>
  </si>
  <si>
    <t>foundations, etc.</t>
  </si>
  <si>
    <t>High tensile steel bars 12mm diameter ditto</t>
  </si>
  <si>
    <t>BRICKWORK</t>
  </si>
  <si>
    <t>Brickwork of 'Corobrik NFX' extra hard burnt bricks</t>
  </si>
  <si>
    <t>(14MPa compressive strength) in Class I mortar:</t>
  </si>
  <si>
    <t>Half brick wall.</t>
  </si>
  <si>
    <t>One brick wall in English bond.</t>
  </si>
  <si>
    <t>One brick wall of two half brick skins in stretcher bond (no wire ties)</t>
  </si>
  <si>
    <t>Brickwork Sundries</t>
  </si>
  <si>
    <t>Brickwork reinforcement:</t>
  </si>
  <si>
    <t>High tensile steel fabric reinforcement 75mm wide to</t>
  </si>
  <si>
    <t>every course of brick walls lapped full widths at angles</t>
  </si>
  <si>
    <t>and junctions and building in.</t>
  </si>
  <si>
    <t>Ditto 150mm wide ditto.</t>
  </si>
  <si>
    <t>Facings</t>
  </si>
  <si>
    <t>Corobrik Firelight Satin FBX face bricks in stretcher</t>
  </si>
  <si>
    <t>bond, in class I cement mortar, pointed with square</t>
  </si>
  <si>
    <t>recessed horizontal and vertical joints (all brick skins to be</t>
  </si>
  <si>
    <t>bagged and sealed)</t>
  </si>
  <si>
    <t>Extra over ordinary brickwork for facing in stretcher</t>
  </si>
  <si>
    <t>bond and pointing.</t>
  </si>
  <si>
    <t xml:space="preserve">Carried to Summary </t>
  </si>
  <si>
    <t>BILL NO. 2</t>
  </si>
  <si>
    <t>VIBRATED REINFORCED CONCRETE</t>
  </si>
  <si>
    <t>25MPa/19mm concrete in:</t>
  </si>
  <si>
    <t>Surface beds laid in panels</t>
  </si>
  <si>
    <t>Turndowns to edges of surface beds including</t>
  </si>
  <si>
    <t>additional excavations, filling in and ramming</t>
  </si>
  <si>
    <t>In veranda and play area</t>
  </si>
  <si>
    <t>In V drains</t>
  </si>
  <si>
    <t>Concrete testing:</t>
  </si>
  <si>
    <t>cube moulds, transporting to an approved laboratory</t>
  </si>
  <si>
    <t>for testing, paying all charges and submitting reports</t>
  </si>
  <si>
    <t>to the Principal Agent</t>
  </si>
  <si>
    <t>Finishing top of concrete to a non-slip finish obtained</t>
  </si>
  <si>
    <t>by brushing with a stiff bristle broom before the</t>
  </si>
  <si>
    <t>concrete has set:</t>
  </si>
  <si>
    <t>Surface beds.</t>
  </si>
  <si>
    <t>Edges, risers, ends and reveals not exceeding 300mm</t>
  </si>
  <si>
    <t>high or wide</t>
  </si>
  <si>
    <t>MOVEMENT JOINTS</t>
  </si>
  <si>
    <t>10mm Bitumen impregnated insulation board</t>
  </si>
  <si>
    <t>expansion joint filler closely butt jointed at</t>
  </si>
  <si>
    <t>intersections including all cutting and waste and</t>
  </si>
  <si>
    <t>maintaining in position during concreting in:</t>
  </si>
  <si>
    <t>Expansion joint between abutting edges of concrete</t>
  </si>
  <si>
    <t>surface beds not exceeding 300mm high</t>
  </si>
  <si>
    <t>surface beds and brickwork not exceeding 300mm</t>
  </si>
  <si>
    <t>high.</t>
  </si>
  <si>
    <t>Steel fabric reinforcement to concrete</t>
  </si>
  <si>
    <t>Welded high tensile steel square mesh fabric</t>
  </si>
  <si>
    <t>reinforcement reference 617 (mass 6,17kg/m2) to</t>
  </si>
  <si>
    <t>surface beds laid in panels and lapped 200mm at</t>
  </si>
  <si>
    <t>sides and ends including all cutting and waste</t>
  </si>
  <si>
    <t>(measured nett).</t>
  </si>
  <si>
    <t>BILL NO. 3</t>
  </si>
  <si>
    <t>BRICKWORK IN CEMENT MORTAR</t>
  </si>
  <si>
    <t>Half brick beamfilling</t>
  </si>
  <si>
    <t>Half brick wall above wall plate level inside roof space</t>
  </si>
  <si>
    <t>One brick wall of two half brick skins in stretcher bond</t>
  </si>
  <si>
    <t>(no wire ties).</t>
  </si>
  <si>
    <t>above wall plate level inside roof space (no wire ties).</t>
  </si>
  <si>
    <t>bagged and sealed (no wire ties).</t>
  </si>
  <si>
    <t>Flashings, etc:</t>
  </si>
  <si>
    <t>Cut groove in brickwork for turn-in of metal flashings and</t>
  </si>
  <si>
    <t>point with an approved polysulphide joint sealant</t>
  </si>
  <si>
    <t>brick walls lapped full width at angles and junctions and</t>
  </si>
  <si>
    <t>building in (measured nett).</t>
  </si>
  <si>
    <t>High tensile steel fabric reinforcement 150mm wide to</t>
  </si>
  <si>
    <t>Galvanised hoop iron cramps, ties, etc:</t>
  </si>
  <si>
    <t>1,2 x 25mm Galvanised iron articulation anchor 365mm</t>
  </si>
  <si>
    <t>girth bent once in centre and built into brickwork at</t>
  </si>
  <si>
    <t>425mm centres vertically</t>
  </si>
  <si>
    <t>1,2 x 25mm Galvanised iron articulation anchor 665mm</t>
  </si>
  <si>
    <t>girth ditto</t>
  </si>
  <si>
    <t>2 x 38mm Galvanised hoop iron roof truss anchor</t>
  </si>
  <si>
    <t>1620mm girth with one end bent around timber roof truss</t>
  </si>
  <si>
    <t>and spiked to timber wall plate and the other end</t>
  </si>
  <si>
    <t>wrapped around and including 10mm diameter mild steel</t>
  </si>
  <si>
    <t>rod 150mm long and built six courses deep into top of</t>
  </si>
  <si>
    <t>brick wall in cement mortar.</t>
  </si>
  <si>
    <t>Air bricks, etc:</t>
  </si>
  <si>
    <t>Set of four 229 x 152mm Terra cotta vermin proof air</t>
  </si>
  <si>
    <t>bricks and building in.</t>
  </si>
  <si>
    <t>229 x 152mm Terra cotta vermin proof air brick and</t>
  </si>
  <si>
    <t>building in.</t>
  </si>
  <si>
    <t>Turning pieces, etc., (use and waste) including propping,</t>
  </si>
  <si>
    <t>struts, etc:</t>
  </si>
  <si>
    <t>To soffit of flat brick lintel 110mm wide.</t>
  </si>
  <si>
    <t>To soffit of flat brick lintel 220mm wide</t>
  </si>
  <si>
    <t>External</t>
  </si>
  <si>
    <t>Extra over ordinary brickwork for face brickwork in half brick walls</t>
  </si>
  <si>
    <t>Extra over ordinary brickwork for face brickwork on one side</t>
  </si>
  <si>
    <t>Extra over ordinary brickwork for face brickwork on both sides</t>
  </si>
  <si>
    <t>Extra over brickwork for facing brickwork in beamfilling</t>
  </si>
  <si>
    <t>Fair raking cutting</t>
  </si>
  <si>
    <t>110mm Brick-on-edge sills with dpc sandwiched in mortar set</t>
  </si>
  <si>
    <t>sloping at 15 degrees and slightly projecting</t>
  </si>
  <si>
    <t>Extra over ordinary brickwork for brick-on-edge header</t>
  </si>
  <si>
    <t>course lining to soffit of one brick wall over opening and</t>
  </si>
  <si>
    <t>pointing on one face and soffit 220mm wide.</t>
  </si>
  <si>
    <t>PRESSED FIBRE REINFORCED CEMENT SILLS</t>
  </si>
  <si>
    <t>Pressed fibre reinforced cement sills:</t>
  </si>
  <si>
    <t>15 x 150mm Natural colour sills in single lengths set flat</t>
  </si>
  <si>
    <t>and slightly projecting on front edge. (In No. 23).</t>
  </si>
  <si>
    <t>BILL NO. 4</t>
  </si>
  <si>
    <t>DAMPPROOFING OF WALLS AND FLOORS</t>
  </si>
  <si>
    <t>DAMP PROOF COURSES</t>
  </si>
  <si>
    <t>One layer of 375 micron 'Consol Plastics Brikgrip DPC'</t>
  </si>
  <si>
    <t>embossed damp proof course:</t>
  </si>
  <si>
    <t>In walls.</t>
  </si>
  <si>
    <t>VAPOUR BARRIERS</t>
  </si>
  <si>
    <t>One layer of 250 micron 'Gunplas USB Green' or other</t>
  </si>
  <si>
    <t>approved waterproof sheeting sealed at laps with 'Gunplas</t>
  </si>
  <si>
    <t>Pressure Sensitive Tape':</t>
  </si>
  <si>
    <t>Under concrete surface beds including turning up edges</t>
  </si>
  <si>
    <t>against walls.</t>
  </si>
  <si>
    <t>EXPANSION JOINT SEALANTS</t>
  </si>
  <si>
    <t>Polysulphide joint sealant:</t>
  </si>
  <si>
    <t>Elastomeric gun-grade two component polysulphide joint</t>
  </si>
  <si>
    <t>sealant complying with SABS 110 including priming all</t>
  </si>
  <si>
    <t>joint surfaces.</t>
  </si>
  <si>
    <t>In filling to 10 x 15mm horizontal open joints including</t>
  </si>
  <si>
    <t>raking out softboard.</t>
  </si>
  <si>
    <t>WATERPROOF POINTING TO WINDOWS (PROVISIONAL</t>
  </si>
  <si>
    <t>Clear silicone non-hardening sealant:</t>
  </si>
  <si>
    <t>In pointing to one side of steel window frame against</t>
  </si>
  <si>
    <t>masonry with a pressure gun in strict accordance with the</t>
  </si>
  <si>
    <t>manufacturers instructions</t>
  </si>
  <si>
    <t>BILL NO. 5</t>
  </si>
  <si>
    <t>ROOF COVERINGS, ETC</t>
  </si>
  <si>
    <t>GALVANISED MILD STEEL PROFILED ROOF SHEETING</t>
  </si>
  <si>
    <t>AND ACCESSORIES</t>
  </si>
  <si>
    <t>0,58mm Thick galvanised (275g/m²) S-profile corrugated</t>
  </si>
  <si>
    <t>Z275 spelter galvanised sheet steel with 'Chromadek ISQ</t>
  </si>
  <si>
    <t>550' finsh one side in single lenghts fixed to timber purlins</t>
  </si>
  <si>
    <t>at 1200mm centres with 'Leak King' roof screws and</t>
  </si>
  <si>
    <t>washers all in accordance with the manufacturer's</t>
  </si>
  <si>
    <t>instructions:</t>
  </si>
  <si>
    <t>Roof covering with pitch not exceeding 25 degrees.</t>
  </si>
  <si>
    <t>Extra over for fixing every crown of roof covering at ends</t>
  </si>
  <si>
    <t>of sheets</t>
  </si>
  <si>
    <t>Extra over for fixing every crown of roof covering at</t>
  </si>
  <si>
    <t>ridges.</t>
  </si>
  <si>
    <t>0,58mm Thick galvanised (275g/m²) pressed steel fittings</t>
  </si>
  <si>
    <t>with 'Chromadek ISQ 550' polyester finish on one side:</t>
  </si>
  <si>
    <t>Sidewall flashing 305mm girth</t>
  </si>
  <si>
    <t>Ridge capping 460mm girth.</t>
  </si>
  <si>
    <t>Sundries:</t>
  </si>
  <si>
    <t>Sondor corrugated pattern polyethelene polyclosers to</t>
  </si>
  <si>
    <t>corrugated iron sheeting at ridge.</t>
  </si>
  <si>
    <t>corrugated iron sheeting at eaves.</t>
  </si>
  <si>
    <t>Purpose made cover flashing to detail, 205mm girth,</t>
  </si>
  <si>
    <t>twice bent with top edge wedged into groove (elsewhere</t>
  </si>
  <si>
    <t>measured) and with bottom edge fixed to side wall</t>
  </si>
  <si>
    <t>flashing with and including galvanised steel self-tapping</t>
  </si>
  <si>
    <t>screws at 450mm centres</t>
  </si>
  <si>
    <t>'Sisalation 420' heavy industrial grade reinforced</t>
  </si>
  <si>
    <t>aluminium foil and polyethylene insulation:</t>
  </si>
  <si>
    <t>Reinforced aluminium foil insulation and waterproofing</t>
  </si>
  <si>
    <t>lapped 140mm at all intersections as underlay to</t>
  </si>
  <si>
    <t>galvanised sheet steel roofing and supported on and</t>
  </si>
  <si>
    <t>including 1,6mm diameter galvanised wire supports</t>
  </si>
  <si>
    <t>spaced at 300mm centres and wound around and</t>
  </si>
  <si>
    <t>screwed to rafters of timber trusses including cutting and</t>
  </si>
  <si>
    <t>waste (measured nett).</t>
  </si>
  <si>
    <t>BILL NO. 6</t>
  </si>
  <si>
    <t>CARPENTRY</t>
  </si>
  <si>
    <t>SAWN SOFTWOOD</t>
  </si>
  <si>
    <t>Prices for all sawn timbers are to include for all</t>
  </si>
  <si>
    <t>notchings, splay cuttings, housings, scarfing, etc., cutting</t>
  </si>
  <si>
    <t>timbers to required lengths, spiking, clinching, bolting,</t>
  </si>
  <si>
    <t>hoisting and fixing timbers in positions.</t>
  </si>
  <si>
    <t>In roofs:</t>
  </si>
  <si>
    <t>38 x 114mm Wall plate.</t>
  </si>
  <si>
    <t>50 x 76mm Purlins.</t>
  </si>
  <si>
    <t>38 x 228mm Gangboard. (Provisional</t>
  </si>
  <si>
    <t>WROT SOFTWOOD</t>
  </si>
  <si>
    <t>In roofs</t>
  </si>
  <si>
    <t>50 X 76mm Purlins.</t>
  </si>
  <si>
    <t>50 x 76mm Counter battens for barge board fixing.</t>
  </si>
  <si>
    <t>50 x 76mm Eaves and verge trimmers</t>
  </si>
  <si>
    <t>76 x 76mm Splayed eaves purlins</t>
  </si>
  <si>
    <t>Teco galvanised two way hurricane clip.</t>
  </si>
  <si>
    <t>PREFABRICATED TIMBER ROOF TRUSSES</t>
  </si>
  <si>
    <t>Prefabricated roof trusses having a pitch of 15 degrees</t>
  </si>
  <si>
    <t>Double pitched trusses</t>
  </si>
  <si>
    <t>Double pitched truss for a clear span of 7,01m between</t>
  </si>
  <si>
    <t>bearing walls of rafters, tie beam, posts and struts, with</t>
  </si>
  <si>
    <t>110mm bearing each end and with tie beam projecting</t>
  </si>
  <si>
    <t>1,81m beyond outer wall face and rafter end projecting</t>
  </si>
  <si>
    <t>1m beyond outer wall face.</t>
  </si>
  <si>
    <t>'Everite Nutec' or other approved fascias:</t>
  </si>
  <si>
    <t>12 x 225mm medium density fibre reinforced cement</t>
  </si>
  <si>
    <t>plain fascia boarding fixed to ends of softwood rafters at</t>
  </si>
  <si>
    <t>400mm centres in one direction including standard</t>
  </si>
  <si>
    <t>plastic 'H'-section jointing strips fixed between abutting</t>
  </si>
  <si>
    <t>edges of boarding and countersunk screwed on</t>
  </si>
  <si>
    <t>80 x 200mm medium density fibre reinforced cement</t>
  </si>
  <si>
    <t>plain barge boarding fixed to ends of softwood counter</t>
  </si>
  <si>
    <t>battens ditto.</t>
  </si>
  <si>
    <t>JOINERY</t>
  </si>
  <si>
    <t>DOORS</t>
  </si>
  <si>
    <t>EXTERIOR QUALITY FRAMED DOORS</t>
  </si>
  <si>
    <t>Exterior quality laminated batten framed, ledged and</t>
  </si>
  <si>
    <t>braced doors faced on both sides with wrot saligna</t>
  </si>
  <si>
    <t>battens:</t>
  </si>
  <si>
    <t xml:space="preserve">2032 x 813 x 40mm 'Meranti' ledged and braced battened door with </t>
  </si>
  <si>
    <t>40 x 110mm styles and top rail, 20 x 150mm middle ledge, 20 x 225mm</t>
  </si>
  <si>
    <t>bottom ledge and 20 x 110mm braces. (D1)</t>
  </si>
  <si>
    <t>FLUSH DOORS</t>
  </si>
  <si>
    <t>Semi-solid flush doors with 3,2mm hardboard covering on</t>
  </si>
  <si>
    <t>both sides suitable for painting and with hardwood edge</t>
  </si>
  <si>
    <t>strips</t>
  </si>
  <si>
    <t>2032 x 813 x 40mm thick Solid flush panel door with hardwood on both sides</t>
  </si>
  <si>
    <t>and two hardwood edge strips completely as per Architect Specifications (D2)</t>
  </si>
  <si>
    <t xml:space="preserve">SHELF AND WORKTOPS </t>
  </si>
  <si>
    <t>"L" Shaped wall shelves overall size 3 500mm long x 332mm wide x</t>
  </si>
  <si>
    <t xml:space="preserve"> 2100mm high completely according to Architect's drawings  (Detail No DT41B)</t>
  </si>
  <si>
    <t>WORKTOPS, etc</t>
  </si>
  <si>
    <t xml:space="preserve">3129 x 600mm wide at 900mm high from floor level counter top with a drawer </t>
  </si>
  <si>
    <t xml:space="preserve">and lockable cupboard underneath comprising 19mm quadrant,22mm </t>
  </si>
  <si>
    <t xml:space="preserve">chipboard shelves with hardwood veneer including 19 x 70mm S.A Pine wall </t>
  </si>
  <si>
    <t>strip bolted to wall with 600 x 22mm Chipboard work top with 6mm bavelled</t>
  </si>
  <si>
    <t xml:space="preserve"> edges screwed to support  brackets from underneath against the wall, finished </t>
  </si>
  <si>
    <t xml:space="preserve">with melamine incliding 50 x 50 x 3mm angle-iron brackets welded together </t>
  </si>
  <si>
    <t>with gusset plate to shape and fixed securely to the wall with 8 x 70 masonry</t>
  </si>
  <si>
    <t xml:space="preserve"> anchors at 1000mm centres. Finished with one coat zinc-chromate primer. </t>
  </si>
  <si>
    <t xml:space="preserve">One coat universal undercoat and 2 coats high gloss enamel paint in </t>
  </si>
  <si>
    <t>appoved colour and all in accordance to Architect's specifications.</t>
  </si>
  <si>
    <t>SKIRTING</t>
  </si>
  <si>
    <t>Meranti skirting</t>
  </si>
  <si>
    <t>BILL NO. 7</t>
  </si>
  <si>
    <t xml:space="preserve">25mm Thick Lambdaboard" or other similar approved laminated </t>
  </si>
  <si>
    <t xml:space="preserve">polyisocyanurate core board (PIR), minimum of 34kg/m3 core density, </t>
  </si>
  <si>
    <t xml:space="preserve">uperfacing to be natural matt mineral-coated fibre glass tissue: lower </t>
  </si>
  <si>
    <t>facing to be white matt mineral - coated fibreglass tissue, laminated on</t>
  </si>
  <si>
    <t xml:space="preserve">both sides. Supplied in 1220mm widths to be fixed to ceiling brandering. </t>
  </si>
  <si>
    <t>all including tapping and skiming as per supplier's instructions.</t>
  </si>
  <si>
    <t>Ceilings fixed to and including 50 x 50mm sawn softwood</t>
  </si>
  <si>
    <t xml:space="preserve">brandering spaced at 1000mm centres (or to manufacture's instructions) </t>
  </si>
  <si>
    <t>in one direction and spiked to softwood tie beams.</t>
  </si>
  <si>
    <t>Gypsum plasterboard:</t>
  </si>
  <si>
    <t>75mm Stock coved cornice with top edge nailed through</t>
  </si>
  <si>
    <t>ceiling sheets to softwood brandering and bottom edge</t>
  </si>
  <si>
    <t>bedded in gypsum plaster against and steel nailed to</t>
  </si>
  <si>
    <t>wall.</t>
  </si>
  <si>
    <t>Ceiling insulation</t>
  </si>
  <si>
    <t>50mm Resin-bonded fibreglass insulation laid loose on</t>
  </si>
  <si>
    <t>top of brandering between tie beams.</t>
  </si>
  <si>
    <t>Wrot hardwood:</t>
  </si>
  <si>
    <t>Extra over ceilings for 600 x 600mm trap door of 32 x</t>
  </si>
  <si>
    <t>44mm wrot hardwood rebated framing and 38 x 114mm</t>
  </si>
  <si>
    <t>sawn softwood kerb spiked to rafters, etc., and filled in</t>
  </si>
  <si>
    <t>with matching ceiling board in void. (Ceiling plate not</t>
  </si>
  <si>
    <t>deducted).</t>
  </si>
  <si>
    <t>BILL NO. 8</t>
  </si>
  <si>
    <t>FLOOR TILES ECT</t>
  </si>
  <si>
    <t>VINYL FLOOR COVERINGS, ETC.</t>
  </si>
  <si>
    <t>FLOOR/WALL TILES</t>
  </si>
  <si>
    <t>330 x 330 x 7mm 'Johnson Granito GN 573' ceramic floor</t>
  </si>
  <si>
    <t>tiles of selected colour fixed with 'Tal Gold Star 6' rapid</t>
  </si>
  <si>
    <t>setting tile adhesive with 6mm wide joints continuous in</t>
  </si>
  <si>
    <t>both directions with joints pointed with 'Tal Fine Epoxy</t>
  </si>
  <si>
    <t>Grout' on</t>
  </si>
  <si>
    <t>Non-slip to Floors</t>
  </si>
  <si>
    <t>Skirting to walls 100mm high.</t>
  </si>
  <si>
    <t>Walls</t>
  </si>
  <si>
    <t>BILL NO. 9</t>
  </si>
  <si>
    <t>LOCKS</t>
  </si>
  <si>
    <t>Union' or other similar approved:</t>
  </si>
  <si>
    <t>Padlock as 'Union UN332500000010'.</t>
  </si>
  <si>
    <t>Solid' or other similar approved:</t>
  </si>
  <si>
    <t>Art 390/313 four lever lockset with striking plate fixed to</t>
  </si>
  <si>
    <t>metal.</t>
  </si>
  <si>
    <t>38mm Diameter rubber door stop plugged</t>
  </si>
  <si>
    <t>BILL NO. 10</t>
  </si>
  <si>
    <t>GALVANISED MILD STEEL GATES AND FRAMES</t>
  </si>
  <si>
    <t>Galvanised mild steel gates and frames:</t>
  </si>
  <si>
    <t>Gate and frame to detail size 1,1 x 2,20m overall, the</t>
  </si>
  <si>
    <t>gate in single leaf size 0,98 x 2,16m overall, with 50 x 30</t>
  </si>
  <si>
    <t>x 3mm hollow section surround mitred and welded at</t>
  </si>
  <si>
    <t>angles, two 30 x 6mm flat section intermediate rails</t>
  </si>
  <si>
    <t>welded at ends to surrounds and holed for seven 12mm</t>
  </si>
  <si>
    <t>diameter vertical bars welded at ends to surround and to</t>
  </si>
  <si>
    <t>intermediate rails and with 55 x 40 x 8mm locking plate</t>
  </si>
  <si>
    <t>holed for padlock (elsewhere measured) and welded to</t>
  </si>
  <si>
    <t>surround, fitted with 40 x 60 x 2mm stop plate welded on</t>
  </si>
  <si>
    <t>end to surround and 150mm galvanised steel heavy duty</t>
  </si>
  <si>
    <t>barrel bolt welded to bottom of stile with brass ferrule</t>
  </si>
  <si>
    <t>sunk flush in concrete floor as bolt socket; hang gate on</t>
  </si>
  <si>
    <t>one and a half pairs of 25mm diameter x 80mm long</t>
  </si>
  <si>
    <t>heavy duty pin hinges, each welded to gate surround and</t>
  </si>
  <si>
    <t>to 60 x 40 x 3mm hollow section frame mitred and</t>
  </si>
  <si>
    <t>welded at angles and each jamb four times holed and</t>
  </si>
  <si>
    <t>head twice holed for and bolted to wall with four 12mm</t>
  </si>
  <si>
    <t>diameter expanding bolts each 80mm long including</t>
  </si>
  <si>
    <t>holing side of frame for passage of bolt heads.</t>
  </si>
  <si>
    <t>GALVANISED MILD STEEL PRESSED DOOR FRAMES</t>
  </si>
  <si>
    <t>BUILT INTO BRICKWORK</t>
  </si>
  <si>
    <t>1,2mm Double rebated frames suitable for half brick walls:</t>
  </si>
  <si>
    <t>Frame for door 813 x 2032mm high.</t>
  </si>
  <si>
    <t>1,2mm Double rebated frames suitable for one brick walls:</t>
  </si>
  <si>
    <t>Frame for door 813 x 2032mm high</t>
  </si>
  <si>
    <t>GALVANISED MILD STEEL WINDOWS BUILT INTO</t>
  </si>
  <si>
    <t>Standard industrial type windows with burglar guards to</t>
  </si>
  <si>
    <t>opening and fixed sections:</t>
  </si>
  <si>
    <t>Window type SS41. Size 1302 x 511mm (W3).</t>
  </si>
  <si>
    <t>Serranda' or other approved roller shutter:</t>
  </si>
  <si>
    <t>Approved hot dipped galvanised steel 46mm interlocking 11,5kg/m2</t>
  </si>
  <si>
    <t>slatted roller shutter door with push up action supplied complete with the</t>
  </si>
  <si>
    <t xml:space="preserve">manufacture's recommendations </t>
  </si>
  <si>
    <t>complete with guides, brackets, barrel, counterbalance</t>
  </si>
  <si>
    <t>canopy, crank handle, gearbox, drive shaft, gears, etc.,</t>
  </si>
  <si>
    <t>and suitable locking device, all assembled and erected in</t>
  </si>
  <si>
    <t>accordance with the manufaturer's instructions including</t>
  </si>
  <si>
    <t>bolting hood, guides, etc., to wall, oiling, greasing and</t>
  </si>
  <si>
    <t>adjusting until working perfectly.(D7)</t>
  </si>
  <si>
    <t>BILL NO. 11</t>
  </si>
  <si>
    <t>PAVINGS</t>
  </si>
  <si>
    <t>Cement (1:3) steel trowelled to a smooth even surface on</t>
  </si>
  <si>
    <t>concrete:</t>
  </si>
  <si>
    <t>30mm Screed on floors for vinyl tiles.</t>
  </si>
  <si>
    <t>Dividing strips, etc:</t>
  </si>
  <si>
    <t>3 x 30mm Brass dividing strips in single lengths and</t>
  </si>
  <si>
    <t>embedding in floor screed with top edge set projecting to</t>
  </si>
  <si>
    <t>finish flush with floor finish</t>
  </si>
  <si>
    <t>Internal</t>
  </si>
  <si>
    <t>Render one coat plaster composed of four parts sand to</t>
  </si>
  <si>
    <t>one part cement steel trowelled to a smooth even surface</t>
  </si>
  <si>
    <t>on concrete or brickwork:</t>
  </si>
  <si>
    <t>On walls.</t>
  </si>
  <si>
    <t>On narrow widths.</t>
  </si>
  <si>
    <t>BILL NO. 12</t>
  </si>
  <si>
    <t>PLUMBING</t>
  </si>
  <si>
    <t>The Tenderer is referred to the relevent Clauses in the</t>
  </si>
  <si>
    <t>Model Preambles to All Trades and to the Supplementary</t>
  </si>
  <si>
    <t>Preambles which are incorporated at the back of these</t>
  </si>
  <si>
    <t>Bills of Quantities</t>
  </si>
  <si>
    <t>SUPPLEMENTARY PREAMBLES</t>
  </si>
  <si>
    <t>Note</t>
  </si>
  <si>
    <t>All notes and supplementary preambles in the various</t>
  </si>
  <si>
    <t>trades shall apply equally to this trade insofar as they are</t>
  </si>
  <si>
    <t>relevant</t>
  </si>
  <si>
    <t>EXTERNAL</t>
  </si>
  <si>
    <t>0.6mm Sheet iron with 'Chromadek' white powder-coated</t>
  </si>
  <si>
    <t>finish seamless gutters or other similar approved</t>
  </si>
  <si>
    <t xml:space="preserve">125 x 100 x 0.6mm seamless aluminium gutters, all according to architects </t>
  </si>
  <si>
    <t>specification</t>
  </si>
  <si>
    <t>Extra over 125 x 100mm eaves gutter for stopped end</t>
  </si>
  <si>
    <t>Extra over 125 x 100mm eaves gutter for outlet for 125 x</t>
  </si>
  <si>
    <t xml:space="preserve"> 75mm pipe</t>
  </si>
  <si>
    <t>75mm diameter hollowed steel post Rainwater pipes.</t>
  </si>
  <si>
    <t>Extra over 100 x 75mm rainwater pipe for bend</t>
  </si>
  <si>
    <t>Extra over 100 x 75mm rainwater pipe for shoe.</t>
  </si>
  <si>
    <t xml:space="preserve">SANITARY FITTINGS </t>
  </si>
  <si>
    <t xml:space="preserve">L G Green </t>
  </si>
  <si>
    <t>Franke Kitchen System (Pty) Ltd (trading as Citimal)</t>
  </si>
  <si>
    <t>Stainless steel or other similar approved</t>
  </si>
  <si>
    <t>Franke Model SIRX342 Wash trough, 500x450x240mm deep,</t>
  </si>
  <si>
    <t>with a 40mm waste outlet, including all necessary accessories completely.</t>
  </si>
  <si>
    <t>Soap dish</t>
  </si>
  <si>
    <t xml:space="preserve">TRAPS ETC </t>
  </si>
  <si>
    <t>"Cobra Watertech" or other similar approved</t>
  </si>
  <si>
    <t>40mm 340 CP Bottle trap</t>
  </si>
  <si>
    <t xml:space="preserve">TAPS, VALVES, ETC </t>
  </si>
  <si>
    <t xml:space="preserve">Brass </t>
  </si>
  <si>
    <t xml:space="preserve">22mm Fullway gate valve </t>
  </si>
  <si>
    <t xml:space="preserve">Chromium Plated </t>
  </si>
  <si>
    <t>20mm Angle regulating valve</t>
  </si>
  <si>
    <t xml:space="preserve">WASTE PIPES </t>
  </si>
  <si>
    <t xml:space="preserve">uPVC pipes </t>
  </si>
  <si>
    <t xml:space="preserve">40mm Pipes </t>
  </si>
  <si>
    <t xml:space="preserve">Extra over uPVC pipes for fittings </t>
  </si>
  <si>
    <t>40mm Bend</t>
  </si>
  <si>
    <t xml:space="preserve">40mm Junction </t>
  </si>
  <si>
    <t xml:space="preserve">Class 0 copper pipes </t>
  </si>
  <si>
    <t>15mm Pipes</t>
  </si>
  <si>
    <t xml:space="preserve">22mm Pipes </t>
  </si>
  <si>
    <t>15mm Pipe in and including chase</t>
  </si>
  <si>
    <t>22mm Pipe in and including chase</t>
  </si>
  <si>
    <t>15mm Fittings</t>
  </si>
  <si>
    <t xml:space="preserve">22mm Fittings </t>
  </si>
  <si>
    <t xml:space="preserve">Testing </t>
  </si>
  <si>
    <t xml:space="preserve">Testing waste pipe system </t>
  </si>
  <si>
    <t xml:space="preserve">WATER SUPPLIES </t>
  </si>
  <si>
    <t xml:space="preserve">Class 9 uPVC pressure pipes </t>
  </si>
  <si>
    <t>50mm Pipe</t>
  </si>
  <si>
    <t>Extra over uPVC Class 9 pressure pipes for fittings with rubber</t>
  </si>
  <si>
    <t xml:space="preserve"> ring joints </t>
  </si>
  <si>
    <t xml:space="preserve">63mm Reducer </t>
  </si>
  <si>
    <t xml:space="preserve">50mm Bend </t>
  </si>
  <si>
    <t xml:space="preserve">63mm Bend </t>
  </si>
  <si>
    <t xml:space="preserve">HDPE pipes </t>
  </si>
  <si>
    <t>63mm Pipe in and including trenches</t>
  </si>
  <si>
    <t xml:space="preserve">Extra over HDPE pipes for fittings </t>
  </si>
  <si>
    <t>63mm Bend</t>
  </si>
  <si>
    <t>63mm Tee</t>
  </si>
  <si>
    <t>63 x 40 x 63mm Reducing Tee</t>
  </si>
  <si>
    <t xml:space="preserve">Extra over HDPE Pipes for cast iron fittings </t>
  </si>
  <si>
    <t>63mm Gate valve including all necessary flanges, drilling, bolts</t>
  </si>
  <si>
    <t>and connection to HDPE pipe</t>
  </si>
  <si>
    <t>Testing water pipe system</t>
  </si>
  <si>
    <t>ELECTRIC WATER HEATERS</t>
  </si>
  <si>
    <t>"ZIP" or other similar approved HydroBoil</t>
  </si>
  <si>
    <t>5 Litre Stainless Steel instant boiling water unit. Outer case manufactured</t>
  </si>
  <si>
    <t>from Stainless Steel with a two-way tap, complete with twin-chamber</t>
  </si>
  <si>
    <t>technology. Unit to be installed in accordance with manufacturer’s</t>
  </si>
  <si>
    <t>installation instruction.</t>
  </si>
  <si>
    <t>Chubb' or other approved</t>
  </si>
  <si>
    <t>Portable 4,5kg dry chemical powder all-purpose hand fire</t>
  </si>
  <si>
    <t>extinguisher complying with SABS 1151 including</t>
  </si>
  <si>
    <t>charging and complete with wall mounting bracket and</t>
  </si>
  <si>
    <t>fixing to hardwood backboard (elsewhere measured).</t>
  </si>
  <si>
    <t>19 x 225mm Wrot all red meranti chamfered and oil</t>
  </si>
  <si>
    <t>polished backboard 750mm long four times plugged and</t>
  </si>
  <si>
    <t>countersunk screwed to plastered wall</t>
  </si>
  <si>
    <t>"Everyway" hose reel complete with 30m plastic hose,</t>
  </si>
  <si>
    <t xml:space="preserve"> chromium plated stopcock, shut-off nozzle and wall bracket.</t>
  </si>
  <si>
    <t>Concrete Wash hand basin</t>
  </si>
  <si>
    <t>Supply and install precast made concrete wash hand basin</t>
  </si>
  <si>
    <t>fixed to external walls of the kitchen</t>
  </si>
  <si>
    <t>BILL NO. 13</t>
  </si>
  <si>
    <t>CLEAR FLOAT GLASS AND GLAZING</t>
  </si>
  <si>
    <t>4mm Pacific obscure glass and glazing to:</t>
  </si>
  <si>
    <t>Steel sashes in panes exceeding 0,1m2 but not</t>
  </si>
  <si>
    <t>exceeding 0,5m2.</t>
  </si>
  <si>
    <t>BILL NO. 14</t>
  </si>
  <si>
    <t>PAINT ON WALLS, CEILINGS, ETC</t>
  </si>
  <si>
    <t>Prepare and apply one coat acrylic fillercoat to SABS 1416</t>
  </si>
  <si>
    <t>and two finishing coats acrylic polyvinyl acetate emulsion</t>
  </si>
  <si>
    <t>paint to SABS 1586 on:</t>
  </si>
  <si>
    <t>Internal plastered walls.</t>
  </si>
  <si>
    <t>PAINT ON PLASTERBOARD</t>
  </si>
  <si>
    <t>Prepare and apply one sealer undercoat to SABS 1416 and</t>
  </si>
  <si>
    <t>two finishing coats acrylic polyvinyl acetate emulsion paint</t>
  </si>
  <si>
    <t>to SABS 1586 on</t>
  </si>
  <si>
    <t>Ceilings with primed steel jointing strips and cornices</t>
  </si>
  <si>
    <t>including stopping up and priming nailheads</t>
  </si>
  <si>
    <t>PAINT ON FIBRE CEMENT</t>
  </si>
  <si>
    <t>to SABS 1586 on:</t>
  </si>
  <si>
    <t>External fibre reinforced cement fascias and barge</t>
  </si>
  <si>
    <t>boards</t>
  </si>
  <si>
    <t>Internal sill not exceeding 300mm girth.</t>
  </si>
  <si>
    <t>PAINT ON METAL</t>
  </si>
  <si>
    <t>Prepare and apply two coats approved bitumen paint on</t>
  </si>
  <si>
    <t>galvanised mild steel:</t>
  </si>
  <si>
    <t>Back of pressed steel door frames</t>
  </si>
  <si>
    <t>Prepare and apply two coats 'Silvershine' aluminium paint</t>
  </si>
  <si>
    <t>on galvanised mild steel to SABS 630 on</t>
  </si>
  <si>
    <t>Pressed steel door frames. (Provisional).</t>
  </si>
  <si>
    <t>Steel windows with glazing bars (both sides measured).</t>
  </si>
  <si>
    <t>(Provisional).</t>
  </si>
  <si>
    <t>Steel 'brick-pattern' burglar guards (both sides</t>
  </si>
  <si>
    <t>measured). (Provisional).</t>
  </si>
  <si>
    <t>Steel gates (both sides measured). (Provisional).</t>
  </si>
  <si>
    <t>Gate frame not exceeding 300mm girth. (Provisional).</t>
  </si>
  <si>
    <t>Rafters, bracing, wall ties, etc., not exceeding 300mm</t>
  </si>
  <si>
    <t>girth. (Provisional).</t>
  </si>
  <si>
    <t>PAINT ON WOOD</t>
  </si>
  <si>
    <t>Prepare and apply two coats 'ABE Provonite' on:</t>
  </si>
  <si>
    <t>General surfaces at eaves and verges. (Provisional).</t>
  </si>
  <si>
    <t>Prepare and apply one coat general purpose wood primer</t>
  </si>
  <si>
    <t>to SABS 678 Type III, one coat universal undercoat to</t>
  </si>
  <si>
    <t>SABS 681 Type II and two coats 'Velvaglo' polyurethane</t>
  </si>
  <si>
    <t>enamel to SABS 630 on:</t>
  </si>
  <si>
    <t>SUMMARY</t>
  </si>
  <si>
    <t>CEILINGS PARTITIONS AND ACCESS FLOORING</t>
  </si>
  <si>
    <t>FLOOR TILES, ETC</t>
  </si>
  <si>
    <t>Carried to Final Summary</t>
  </si>
  <si>
    <t>Damaged shelving</t>
  </si>
  <si>
    <t>Damaged chemical wash hand basin.</t>
  </si>
  <si>
    <t>CHEMICAL LAB ACCESSORIES</t>
  </si>
  <si>
    <t>Chemical lab wash hand basin to match existing.</t>
  </si>
  <si>
    <t>Steel windows approximately 0.9 x 1.20m high.</t>
  </si>
  <si>
    <t>SHELVING AND CUPBOARDS</t>
  </si>
  <si>
    <t>300x32mm Laminated SA pine shelves 5000mm x 1585mm high</t>
  </si>
  <si>
    <t>Asbestos</t>
  </si>
  <si>
    <t>External Works</t>
  </si>
  <si>
    <t>Provisional Sums</t>
  </si>
  <si>
    <t>Glazing</t>
  </si>
  <si>
    <t>Plumbing and Drainage</t>
  </si>
  <si>
    <t>Tiling</t>
  </si>
  <si>
    <t>Plastering</t>
  </si>
  <si>
    <t>Carpentry and Joinery</t>
  </si>
  <si>
    <t>Roof Coverings</t>
  </si>
  <si>
    <t>Earthworks</t>
  </si>
  <si>
    <t>Completely remove existing wire mesh fencing and prepare surfaces to receive new</t>
  </si>
  <si>
    <t xml:space="preserve">SECTION No. 1 </t>
  </si>
  <si>
    <t xml:space="preserve">PRELIMINARIES  </t>
  </si>
  <si>
    <t xml:space="preserve">NOTES  </t>
  </si>
  <si>
    <t>The Principal Building Agreement JBCC Series 2000 (Edition 4.1 Code 2101  March 2005), recommended by the Joint Building Contracts Committee and  amended as hereinafter described, shall apply.</t>
  </si>
  <si>
    <t xml:space="preserve">	The Preliminaries (May 2005 Edition) for use with the JBCC Series 2000 Principal Building Agreement as recommended by the Joint Building Contracts Committee  shall be deemed to be incorporated herein.</t>
  </si>
  <si>
    <t xml:space="preserve">	The Model Preambles for Trades as published by the Association of South African  Quantity Surveyors (1999 Edition) shall be taken to be incorporated in these bills of  quantities and shall be applicable to the building works.</t>
  </si>
  <si>
    <t xml:space="preserve">	Tenderers are referred to the above mentioned documents for the full intent and  meaning of each clause thereof.  These clauses are hereinafter referred to by clause  number and heading only.  Where standard clauses or alternatives are not applicable  to this contract, such modifications/corrections or additions as are necessary, are  given as far as possible under each relevant clause heading.</t>
  </si>
  <si>
    <t xml:space="preserve">	No claim whatsoever shall be entertained in respect of errors or omissions in pricing due to brevity of descriptions of items which are fully described when read in  Preliminaries and Preambles.</t>
  </si>
  <si>
    <t xml:space="preserve">	The Tenderers shall allow opposite each of the Clauses whatever costs and charges  he may consider necessary for the carrying out, comply with and due observance of the  provisions, conditions and requirements set out herein.  Only priced items will be  considered in respect of any adjustment of this Section.  Any items left unpriced will be  understood to be provided free of charge and no claim for any extras arising out of the  Tenderer's omission to price any item will be entertained.</t>
  </si>
  <si>
    <t xml:space="preserve">	Where modifications or amendments as described are made, such modifications  and/or amendments shall supercede any conflicting provisions in the relevant Clauses of  the Preliminaries or the Principal Building Agreement and the tenderer shall make due  allowance for whatever costs and charges he may consider necessary for the carrying  out and observance of the provisions of the clauses as modified and/or amended.</t>
  </si>
  <si>
    <t xml:space="preserve">	Any item not relevant to this Contract is marked N/A.</t>
  </si>
  <si>
    <t xml:space="preserve">	If alternative A for the adjustment of Preliminaries is selected (Clause 10.3) then each  priced item shall be clearly divided according to one or more of the following  denotations:</t>
  </si>
  <si>
    <t xml:space="preserve">	F = Fixed amount</t>
  </si>
  <si>
    <t xml:space="preserve">	V = Variable in proportion to contract value</t>
  </si>
  <si>
    <t xml:space="preserve">	T = Variable in proportion to construction period</t>
  </si>
  <si>
    <t xml:space="preserve">SECTION A: PRINCIPAL BUILDING AGREEMENT  (JBCC SERIES 2000 -  EDITION 4.1 CODE 2101 MARCH 2005) </t>
  </si>
  <si>
    <t xml:space="preserve">DEFINITIONS </t>
  </si>
  <si>
    <t xml:space="preserve">Definitions and Interpretation (Clause 1.0) </t>
  </si>
  <si>
    <t>F:.........................V:........................T:..........................</t>
  </si>
  <si>
    <t xml:space="preserve">OBJECTIVE AND PREPARATION </t>
  </si>
  <si>
    <t xml:space="preserve">Offer acceptance and Performance (Clause 2.0) </t>
  </si>
  <si>
    <t>F:....................... V:........................ T:.........................</t>
  </si>
  <si>
    <t xml:space="preserve">Documents (Clause 3.0) </t>
  </si>
  <si>
    <t>The Bills of Quantities shall not be used for ordering of materials</t>
  </si>
  <si>
    <t>Clause 3.1 shall be deleted in its entirety.</t>
  </si>
  <si>
    <t>Clause 3.2.2 shall be deleted in its entirety.</t>
  </si>
  <si>
    <t>Clause 3.3 shall be deleted and replaced with: "The Contractor shall, before or at Site  Handover, sign and deliver to the Principal Agent, a waiver of contractor's lien".</t>
  </si>
  <si>
    <t>F:........................ V:.........................T:.............................</t>
  </si>
  <si>
    <t xml:space="preserve">Design responsibility (Clause 4.0) </t>
  </si>
  <si>
    <t>The following new clauses  are hereby added to this clause:</t>
  </si>
  <si>
    <t>Any sub-contractor whose subcontract involves design work will be required to sign  an indemnity in order to provide to the employer evidence of "professional indemnity"  insurance for such design work.</t>
  </si>
  <si>
    <t>If the Contractor fails to obtain the necessary design warranties from the  subcontractors, the design responsibility shall be deemed to devolve upon the  Contractor.</t>
  </si>
  <si>
    <t>F:......................... V:........................T:.............................</t>
  </si>
  <si>
    <t xml:space="preserve">Employer's agents (Clause 5.0) </t>
  </si>
  <si>
    <t>F:..........................V:.........................T:.............................</t>
  </si>
  <si>
    <t xml:space="preserve">Site representative (Clause 6.0) </t>
  </si>
  <si>
    <t>Clause 6 is amended by the addition of the following:</t>
  </si>
  <si>
    <t>The names, CV's and organogram of the contractor's proposed management team  shall be submitted to the principal agent prior to commencement on site and, after the  principal agent's agreement on the composition and competence thereof has been  obtained, no changes shall be made nor shall any member of the said team be  removed from the project while remaining in the employ of the contractor, without the  principal agent's prior written approval.</t>
  </si>
  <si>
    <t>F:........................ V:........................ T:...............................</t>
  </si>
  <si>
    <t xml:space="preserve">Compliance with regulations (Clause 7.0) </t>
  </si>
  <si>
    <t>Clause 7.0 is amended by the addition of the following clause:</t>
  </si>
  <si>
    <t xml:space="preserve">	The employer reserves the right to pay direct (i.e. not through the contractor) for all or any permanent connections to local or other authority  services, for which provisional amounts have been included within the  selected subcontract bill/section hereof.  In the event of the employer paying  direct for these charges, the contractor will not be entitled to a ten percent  (10%) mark-up in terms of Clause 32.4.  All such provisional amounts included  in the contract sum will be omitted.</t>
  </si>
  <si>
    <t xml:space="preserve">	Without limiting the generality of the provisions of clause 7.0 of the  agreement, the contractor's attention is drawn to the provisions of the  Construction Regulations, 2003 issued in terms of the Occupational Health  and Safety Act, 1993 in which it is specifically stated that the employer shall  prepare a documented health and safety specification for the works and that  the employer shall ensure that the contractor has made provision for the cost  of health and safety measures during the execution of the works. The principal  agent shall, on behalf of the employer, issue such health and safety  specification and the contractor shall price opposite this item for compliance  with the act and the regulations and the provisions of the aforementioned  health and safety specification, provided such provisions are reasonable in  terms of the act and the regulations.</t>
  </si>
  <si>
    <t>F:...................... V:......................... T:............................</t>
  </si>
  <si>
    <t xml:space="preserve">Works risk (Clause 8.0) </t>
  </si>
  <si>
    <t>Clause 8.0 is amended by the addition of the following clause:</t>
  </si>
  <si>
    <t>8.2.3	The contractor shall be liable for and pay the deductibles.</t>
  </si>
  <si>
    <t>Clause 8.6 is deleted and substituted with:</t>
  </si>
  <si>
    <t xml:space="preserve">The Contractor shall forthwith notify the principal agent, the Employer and  Employer's  Insurance Broker, as well as any other insurer involved of any physical  loss and damage to the works that comes to his attention. </t>
  </si>
  <si>
    <t>F:......................... V:............................ T:................................</t>
  </si>
  <si>
    <t xml:space="preserve">Indemnities (Clause 9.0) </t>
  </si>
  <si>
    <t>Clause 9.1.1 is deleted and substituted with:</t>
  </si>
  <si>
    <t>Claims from other parties consequent upon the death or bodily injury or illness of  any person or physical loss or damage to any property, other than the works, arising  out of or due to the execution of the works or occupation of the Site by the Contractor  or his Subcontractors".</t>
  </si>
  <si>
    <t>F:....................... V:..................... T:...........................</t>
  </si>
  <si>
    <t xml:space="preserve">Works insurances (Clause 10.0) </t>
  </si>
  <si>
    <t>Clause 10.0 is amended by the addition of the following clause:</t>
  </si>
  <si>
    <t>10.5	The Contractor shall be liable for and pay the deductibles.</t>
  </si>
  <si>
    <t>F:........................ V:........................ T:.............................</t>
  </si>
  <si>
    <t xml:space="preserve">Liability insurances (Clause 11.0) </t>
  </si>
  <si>
    <t>Clause 11.0 is amended by the addition of the following clause:</t>
  </si>
  <si>
    <t>F:....................... V:..................... T:............................</t>
  </si>
  <si>
    <t xml:space="preserve">Effecting insurances (Clause 12.0) </t>
  </si>
  <si>
    <t>F:....................... V:......................... T:.......................</t>
  </si>
  <si>
    <t>No clause</t>
  </si>
  <si>
    <t>F:....................... V:......................... T:.............................</t>
  </si>
  <si>
    <t>Security (Clause 14.0)</t>
  </si>
  <si>
    <t>Tenderers are required to submit proof with their tenders from the Guarantor that  security will be provided should their tender be accepted - such proof to be in the  form of a letter from the Guarantor stating the amount of security to be provided.  The  above security requirement shall also apply to all nominated/selected sub-contractors.</t>
  </si>
  <si>
    <t>The following new sub-clause shall be added:</t>
  </si>
  <si>
    <t>In the event that the value of the works (excluding adjustments in terms of the  contract price adjustment provisions) were to increase during the course of the  contract by an amount of 15% or more of the contract sum, upon written request from  the Principal Agent, the Contractor shall immediately arrange to have the construction  guarantee  "guaranteed sum" increased accordingly, the verified cost of which shall  be added to the contract sum".</t>
  </si>
  <si>
    <t>F:....................... V:......................... T:...........................</t>
  </si>
  <si>
    <t xml:space="preserve">EXECUTION </t>
  </si>
  <si>
    <t xml:space="preserve">Preparation for and execution of the works (Clause 15.0) </t>
  </si>
  <si>
    <t>F:....................... V:....................... T:.............................</t>
  </si>
  <si>
    <t>Access to the works (Clause 16.0)</t>
  </si>
  <si>
    <t>F:....................... V:......................... T:..........................</t>
  </si>
  <si>
    <t xml:space="preserve">Contract instructions (Clause 17.0) </t>
  </si>
  <si>
    <t xml:space="preserve">Setting out of the works (Clause 18.0) </t>
  </si>
  <si>
    <t>The following sub-clauses are hereby added to this clause:</t>
  </si>
  <si>
    <t>18.5	The Contractor shall perform tolerance control checks regularly throughout  the contract period and report on these at regular intervals to the Principal Agent".</t>
  </si>
  <si>
    <t xml:space="preserve">Assignment (Clause 19.0) </t>
  </si>
  <si>
    <t xml:space="preserve">Nominated sub-contractors (Clause 20.0) </t>
  </si>
  <si>
    <t>All amounts allowed under Provisional Sums are intended to be awarded to  Nominated Subcontractors.</t>
  </si>
  <si>
    <t>F:....................... V:...................... T:...........................</t>
  </si>
  <si>
    <t xml:space="preserve">Selected sub-contractors (Clause 21.0) </t>
  </si>
  <si>
    <t>F:....................... V:...................... T:.........................</t>
  </si>
  <si>
    <t>Employers Direct Contractors (Clause 22.0)</t>
  </si>
  <si>
    <t>The contractor shall not be entitled to any percentage profit or discount on the value  of any work executed by direct contractors but shall nevertheless allow direct  contractors and the employer's tenants and employees to have access to the works,  allocate reasonable space in the building for the storage of their material, tools and  equipment, all to the satisfaction of the principal agent. The contractor shall also allow  the direct contractors, etc. to use, free of charge, the ablution facilities and water and  power supply on the site, and shall not in any way hinder or prevent the execution of  their work.</t>
  </si>
  <si>
    <t xml:space="preserve">Contractors Domestic Subcontractors (Clause 23.0) </t>
  </si>
  <si>
    <t xml:space="preserve">COMPLETION </t>
  </si>
  <si>
    <t xml:space="preserve">Practical completion (Clause 24.0) </t>
  </si>
  <si>
    <t>The Contractor shall also compile his own practical completion list, a copy of which  must be available to the Principal Agent prior to the Contractor giving notice to the  Principal Agent to inspect the works.</t>
  </si>
  <si>
    <t>F:....................... V:.................... T:..........................</t>
  </si>
  <si>
    <t xml:space="preserve">Works Completion (Clause 25.0) </t>
  </si>
  <si>
    <t xml:space="preserve">Final Completion (Clause 26.0) </t>
  </si>
  <si>
    <t>F:....................... V:....................... T:...........................</t>
  </si>
  <si>
    <t xml:space="preserve">Latent defects liability period (Clause 27.0) </t>
  </si>
  <si>
    <t>F:....................... V:........................ T:..........................</t>
  </si>
  <si>
    <t xml:space="preserve">Sectional completion (Clause 28.0) </t>
  </si>
  <si>
    <t>F:....................... V:.................... T:.............................</t>
  </si>
  <si>
    <t xml:space="preserve">Revision of date for practical completion (Clause 29.0) </t>
  </si>
  <si>
    <t xml:space="preserve">	"29.9  Revision to the date for practical completion shall only be considered  when work on the critical path of the agreed programme for the works is  delayed".</t>
  </si>
  <si>
    <t>(2)	29.10   ACCELERATION</t>
  </si>
  <si>
    <t>29.10.1	Irrespective of whether or not the Principal Agent rules that the  Contractor is entitled to an extension of time or a revision of the date for  practical completion, the Principal Agent shall nevertheless, at any time, be  entitled to instruct the Contractor, in writing, to accelerate the progress of the  remaining works, to ensure that the works are completed by the original date  for practical completion or revised date as the case may be.</t>
  </si>
  <si>
    <t>29.10.2	Upon receipt of such instruction, the contractor shall take necessary  steps to ensure that the works are completed timeously, including the  provision by him of additional resources, plant, manpower, etc. and the  working overtime or additional overtime beyond that contemplated at the time  of tender (at all times adhering to the regulations and requirements of all  authorities) and by all other adequate and   proper means and methods. The Contractor shall prove that such steps are  being taken if called upon to do so.</t>
  </si>
  <si>
    <t>29.10.3	The Contractor's entitlement to compensation arising out of or in  respect of any revision to the date for practical completion that may have been  granted by the Principal Agent, or alternatively, where the Principal Agent has  instructed the Contractor to accelerate, shall be adjudicated strictly in terms of  Clause B10.3 hereof.  The Contractor shall not be entitled to any compensation  of any nature whatsoever, other than that provided for in terms of Clause  B10.3.</t>
  </si>
  <si>
    <t>(3)	29.11.1  The removal and replacement of material and/or workmanship that  does not conform with specification or drawings shall not constitute ground  for an extension of the construction period nor for an adjustment to the  contract sum.</t>
  </si>
  <si>
    <t xml:space="preserve">Penalty for non-completion (Clause 30.0) </t>
  </si>
  <si>
    <t xml:space="preserve">PAYMENT </t>
  </si>
  <si>
    <t>Interim payment to the contractor (Clause 31.0)</t>
  </si>
  <si>
    <t>Materials and goods off site in terms of Clause 31.6.5 will not be included in the  amount authorized for payment.</t>
  </si>
  <si>
    <t>Clause 31.9: The period of payment by the employer to the contractor of the payment  certificate shall be deemed to be amended from seven (7) to twenty one(21) calendar  days from receipt of contractors Tax invoice.</t>
  </si>
  <si>
    <t>Adjustments to the contract value (Clause 32.0)</t>
  </si>
  <si>
    <t>Where prices are submitted by the Contractor or Nominated/Selected Subcontractor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Certificate, it will be in writing.</t>
  </si>
  <si>
    <t>This is a fixed price contract and no adjustment to the contract value due to  inflationary cost or other increases will be made</t>
  </si>
  <si>
    <t xml:space="preserve">Recovery of expense and loss (Clause 33.0) </t>
  </si>
  <si>
    <t>Final account and final payment (Clause 34.0)</t>
  </si>
  <si>
    <t>The Employer shall not pay any interest on amounts payable to the contractor for a  hundred and twenty days (120) after the date of issue of the certificate of practical  completion.</t>
  </si>
  <si>
    <t>The first sentence of Clause 34.10 shall be amended as follows:</t>
  </si>
  <si>
    <t>Payment to other parties (Clause 35.0)</t>
  </si>
  <si>
    <t xml:space="preserve">CANCELLATION </t>
  </si>
  <si>
    <t xml:space="preserve">Cancellation by employer - Contractor's default (Clause 36.0) </t>
  </si>
  <si>
    <t>Clause 36.3 is amended by the deletion of the words "ten (10) working days" and the  substitution with the words "five (5) working days"</t>
  </si>
  <si>
    <t xml:space="preserve">Cancellation by employer - Loss and damage (Clause 37.0) </t>
  </si>
  <si>
    <t xml:space="preserve">Cancellation by contractor - employer's default (Clause 38.0) </t>
  </si>
  <si>
    <t xml:space="preserve">Cancellation - cessation of the works (Clause 39.0) </t>
  </si>
  <si>
    <t xml:space="preserve">Dispute settlement (Clause 40.0) </t>
  </si>
  <si>
    <t xml:space="preserve">SUBSTITUTE PROVISIONS </t>
  </si>
  <si>
    <t xml:space="preserve">State clauses (Clause 41.0) </t>
  </si>
  <si>
    <t xml:space="preserve">PRE-TENDER INFORMATION  </t>
  </si>
  <si>
    <t xml:space="preserve">The schedule (Clause 42.0) </t>
  </si>
  <si>
    <t xml:space="preserve">Information necessary for completion of those clauses contained in the schedule which are  necessary for tender purposes is given hereunder  </t>
  </si>
  <si>
    <t xml:space="preserve">CONTRACTING AND OTHER PARTIES </t>
  </si>
  <si>
    <t xml:space="preserve">Employer: </t>
  </si>
  <si>
    <t>……………………………………………………………..</t>
  </si>
  <si>
    <t xml:space="preserve">Tel No: </t>
  </si>
  <si>
    <t>Fax No:</t>
  </si>
  <si>
    <t xml:space="preserve">Project Manager: </t>
  </si>
  <si>
    <t>………………………………………</t>
  </si>
  <si>
    <t xml:space="preserve">Fax No: </t>
  </si>
  <si>
    <t xml:space="preserve">Architect: </t>
  </si>
  <si>
    <t>…………………………………..</t>
  </si>
  <si>
    <t xml:space="preserve">Electrical Engineer: </t>
  </si>
  <si>
    <t>…………………………………….</t>
  </si>
  <si>
    <t>Quantity Surveyor:</t>
  </si>
  <si>
    <t xml:space="preserve">Civil Engineer: </t>
  </si>
  <si>
    <t>…………………………………………………</t>
  </si>
  <si>
    <t xml:space="preserve">CONTRACT DETAILS </t>
  </si>
  <si>
    <t xml:space="preserve">	Works description:  </t>
  </si>
  <si>
    <t>The work comprises….</t>
  </si>
  <si>
    <t xml:space="preserve">	Site description:</t>
  </si>
  <si>
    <t xml:space="preserve">	Work or installations by direct contractors: N/A</t>
  </si>
  <si>
    <t xml:space="preserve">	This agreement is for a government contract:  N/A</t>
  </si>
  <si>
    <t xml:space="preserve">	Date on which possession of the site is intended to be given</t>
  </si>
  <si>
    <t xml:space="preserve">	</t>
  </si>
  <si>
    <t xml:space="preserve">	Period for the commencement of the works after the contractor takes possession  of the site: One (1) working day</t>
  </si>
  <si>
    <t xml:space="preserve">	For the works as a whole :</t>
  </si>
  <si>
    <t xml:space="preserve">	Date for practical completion</t>
  </si>
  <si>
    <t xml:space="preserve">	For the works in sections: </t>
  </si>
  <si>
    <t xml:space="preserve">	Date:  N/A</t>
  </si>
  <si>
    <t xml:space="preserve">	Penalty:  N/A</t>
  </si>
  <si>
    <t xml:space="preserve">	The law applicable to this agreement: Republic of South Africa</t>
  </si>
  <si>
    <t xml:space="preserve">	The sites for the works is:</t>
  </si>
  <si>
    <t xml:space="preserve">INSURANCES </t>
  </si>
  <si>
    <t xml:space="preserve">	The Contractor shall be liable for the First Amount payable (deductible) in  respect of each claim in terms of all policies affected by either the Contractor  or Employer.          </t>
  </si>
  <si>
    <t xml:space="preserve">	Contract works insurance effected by: Contractor</t>
  </si>
  <si>
    <t xml:space="preserve">	For the amount of:  The contract sum plus 30%</t>
  </si>
  <si>
    <t xml:space="preserve">	With a deductible of: To be advised</t>
  </si>
  <si>
    <t xml:space="preserve">	Supplementary insurance required: Employer</t>
  </si>
  <si>
    <t xml:space="preserve">	For the amount: To be advised</t>
  </si>
  <si>
    <t xml:space="preserve">	Public liability insurance to be effected by: Contractor</t>
  </si>
  <si>
    <t xml:space="preserve">	For the amount of:  R 3 000 000.00</t>
  </si>
  <si>
    <t xml:space="preserve">	With a deductible of: To be determined by the Contractor</t>
  </si>
  <si>
    <t xml:space="preserve">	Support insurance - N/A</t>
  </si>
  <si>
    <t xml:space="preserve">DOCUMENTS </t>
  </si>
  <si>
    <t xml:space="preserve">Waiver of the contractor's lien is required: Yes </t>
  </si>
  <si>
    <t xml:space="preserve">	The contractor's lien is hereby waived. The 	contractor's right in terms of  clause 3.2 to receive a payment  guarantee from the Employer in terms of  clause 3.1 is also waived</t>
  </si>
  <si>
    <t xml:space="preserve">	Construction document copies to be supplied to the contractor free of charge: </t>
  </si>
  <si>
    <t xml:space="preserve">	Bills of Quantities: Two copies and Drawings: Four sets</t>
  </si>
  <si>
    <t xml:space="preserve">	Bills of quantities/schedule of rates drawn up in accordance with a system  other than the Standard System of Measuring Building Work:</t>
  </si>
  <si>
    <t xml:space="preserve">	Building works is drawn up in accordance with the Standard System of  Measuring Building work (Sixth Edition).</t>
  </si>
  <si>
    <t xml:space="preserve">	Priced Bills of Quantities to be submitted with tender : Yes</t>
  </si>
  <si>
    <t xml:space="preserve">	JBCC Engineering General Conditions are to be included in the contract  documents:  Yes </t>
  </si>
  <si>
    <t xml:space="preserve">	The contract value is to be adjusted using CPAP indices: No  </t>
  </si>
  <si>
    <t xml:space="preserve">	This is a fixed price contract and no adjustment due to inflationary cost  increase will be entertained</t>
  </si>
  <si>
    <t xml:space="preserve">	Details of changes made to the provisions of JBCC standard documentation:</t>
  </si>
  <si>
    <t xml:space="preserve">	1.	Clause 3.2: No payment guarantee provided by the Employ</t>
  </si>
  <si>
    <t xml:space="preserve">	2.	Clause 31.6.5:	Material off site will not be included in payment certificates.</t>
  </si>
  <si>
    <t xml:space="preserve">	4.	The Employer shall not pay compensatory interen terms of</t>
  </si>
  <si>
    <t xml:space="preserve">		Clause 31.10</t>
  </si>
  <si>
    <t xml:space="preserve">	5.	Clause 34.0:  Amplification of payment interest amounts.</t>
  </si>
  <si>
    <t xml:space="preserve">POST TENDER INFORMATION  </t>
  </si>
  <si>
    <t xml:space="preserve">	The latest day of the month for the issue of an interim payment certificate: </t>
  </si>
  <si>
    <t xml:space="preserve">	2nd day 	</t>
  </si>
  <si>
    <t xml:space="preserve">	Payment of preliminaries:  To be selected by Contractor (A or B) 	</t>
  </si>
  <si>
    <t xml:space="preserve">	Adjustment of preliminaries: To be selected by Contractor (A or B) </t>
  </si>
  <si>
    <t xml:space="preserve">	The Employer will not effect a payment guarantee </t>
  </si>
  <si>
    <t xml:space="preserve">	Securities to be provided: To be selected by contractor</t>
  </si>
  <si>
    <t xml:space="preserve">	Annual building holiday period: To be advised</t>
  </si>
  <si>
    <t xml:space="preserve">SECTION B : PRELIMINARIES  </t>
  </si>
  <si>
    <t xml:space="preserve">Definitions and interpretation (Clause 1.0) </t>
  </si>
  <si>
    <t xml:space="preserve">Documents  </t>
  </si>
  <si>
    <t xml:space="preserve">Checking of documents (Clause 2.1) </t>
  </si>
  <si>
    <t>Drawings indicating the scope of work is issued with this bill of quantities. A complete  set of drawings is available at the offices of  the Principal Agent. The tenderer shall  scrutinise these drawings to ensure that all aspects of the works, requirements, scope  and programming are included in the tender sum</t>
  </si>
  <si>
    <t xml:space="preserve">Provisional bills of quantities (Clause 2.2) </t>
  </si>
  <si>
    <t>These Bills of Quantities shall not be used for ordering purposes</t>
  </si>
  <si>
    <t xml:space="preserve">Availability of construction documentation (Clause 2.3) </t>
  </si>
  <si>
    <t xml:space="preserve">Interest of agents (Clause 2.4) </t>
  </si>
  <si>
    <t xml:space="preserve">Priced documents (Clause 2.5) </t>
  </si>
  <si>
    <t xml:space="preserve">Tender submission (Clause 2.6) </t>
  </si>
  <si>
    <t xml:space="preserve">The site  </t>
  </si>
  <si>
    <t xml:space="preserve">Defined works area (Clause 3.1) </t>
  </si>
  <si>
    <t>The area of the works to be occupied by the contractor for site establishment, material  deliveries, etc. will be pointed out at the site inspection.</t>
  </si>
  <si>
    <t xml:space="preserve">Geotechnical investigation (Clause 3.2) </t>
  </si>
  <si>
    <t>Inspection of the site (Clause 3.3)</t>
  </si>
  <si>
    <t>No claims for extras arising from the contractor having failed to comply with this  clause will be entertained</t>
  </si>
  <si>
    <t>Refer to compulsory site inspection in Notes to Tenderers</t>
  </si>
  <si>
    <t xml:space="preserve">Existing premises occupied (Clause 3.4) </t>
  </si>
  <si>
    <t>Care shall be taken to allow full access on the site for surrounding tenants and public.  The contractor shall ensure adequate functioning of the building services to existing  occupied areas at all times</t>
  </si>
  <si>
    <t>Change over procedures for building services shall be agreed with the Principal Agent</t>
  </si>
  <si>
    <t xml:space="preserve">Previous work - dimensional accuracy (Clause 3.5) </t>
  </si>
  <si>
    <t xml:space="preserve">Previous work - defects (Clause 3.6) </t>
  </si>
  <si>
    <t xml:space="preserve">Services - known (Clause 3.7) </t>
  </si>
  <si>
    <t xml:space="preserve">Services - Unknown (Clause 3.8) </t>
  </si>
  <si>
    <t xml:space="preserve">Protection of trees (Clause 3.9) </t>
  </si>
  <si>
    <t xml:space="preserve">Articles of value (Clause 3.10) </t>
  </si>
  <si>
    <t xml:space="preserve">Inspection of adjoining properties (Clause 3.11) </t>
  </si>
  <si>
    <t xml:space="preserve">Management of contract  </t>
  </si>
  <si>
    <t>Management of the works (Clause 4.1)</t>
  </si>
  <si>
    <t>CONT</t>
  </si>
  <si>
    <t>Clause 4.1 shall be deemed to be amended by the addition of the following:</t>
  </si>
  <si>
    <t>The contractor shall, to the satisfaction of the Principal Agent, provide the services of  an experienced and competent Construction Manager and Site Agent supported by a  management team who shall, inter alia be responsible for all activities of the  contractor and all subcontractors and in particular:</t>
  </si>
  <si>
    <t>Activities shown on the network shall consist not only of the actual construction  operations, but shall also include the submission of shop drawings and samples and  approvals therefor, procurements of materials and equipment, fabrication and delivery  of materials, installation and testing of major and critical items, contiguous or related  work under sub-contracts or under other contracts and all other items pertinent to the  work. Related activities shall be grouped on the network for simplification. The  selection of all activities shall be subject to approval by the principal agent.</t>
  </si>
  <si>
    <t>The contractor shall furnish, with the initial network analysis, a tabular listing of all  activities listed on the network analysis. For each activity there shall be listed the  earliest and latest start and finish times and the float. Activities on the critical path  shall be so indicated.</t>
  </si>
  <si>
    <t>Only the latest drawings available shall be used by the contractor as a basis for  drawing up the network and not the quantities contained in these Bills of Quantities.</t>
  </si>
  <si>
    <t>Programme Updates:</t>
  </si>
  <si>
    <t>During the progress of the work, the contractor shall agree progress on a two weekly  basis with the principal agent and update the network accordingly for reporting and  monitoring purposes. Items on the critical path shall be clearly identified</t>
  </si>
  <si>
    <t>In addition to the tabular report, the contractor shall provide a narrative report on the  construction progress and shall particularly note unusual conditions encountered that  may have delayed progress of the work. In the event of such delays, he shall describe  actions proposed to overcome adverse conditions to maintain the planned schedule  completion dates.</t>
  </si>
  <si>
    <t>Variations/Amendments:</t>
  </si>
  <si>
    <t>The contractor shall throughout the progress of the contract amend and update the  network to incorporate all variations, new drawings and site instructions and all such  amendments are subject to the principal agent's approval.</t>
  </si>
  <si>
    <t>The contractor shall not amend the completion dates of the project unless extensions  of time have been granted by the principal agent in terms of Clause 29.0 of the  agreement</t>
  </si>
  <si>
    <t>Work behind program:</t>
  </si>
  <si>
    <t>The names and CV's of the contractor's site management team shall be submitted to  the principal agent prior to commencement on site and, after the principal agent's  agreement on the composition thereof has been obtained, no changes shall be made  nor shall any member of the said team be removed from the site while remaining in the  employ of the contractor without the principal agent's express written approval</t>
  </si>
  <si>
    <t>F:.................... V:..................... T:............................</t>
  </si>
  <si>
    <t>Programme for the works (Clause 4.2)</t>
  </si>
  <si>
    <t>Clause 4.2 shall be deemed to be amended by the addition of the following:</t>
  </si>
  <si>
    <t>The program shall be prepared  by the contractor prior to commencement of  construction and shall be presented in the form of a network in accordance with the  procedures generally referred to as programme evaluation review techniques  (PERT)  or critical path method (CPM) in precedent format. The network shall be analysed and  shall include as a minimum, graphic representations (bar chart and network)  indicating all significant activities and critical paths, milestones and events involved  in the construction of the project.</t>
  </si>
  <si>
    <t>The network analysis, as described, shall be agreed with the principal agent and no  subsequent changes are to be made without his prior written approval</t>
  </si>
  <si>
    <t>The contractor shall incorporate into his network analysis the work being performed  by all sub-contractors, selected, nominated or otherwise, so that all work involved is  shown in the network analysis for the complete project</t>
  </si>
  <si>
    <t>The network graphic representation must clearly depict the sequence of the activities  planned by the contractor, their interdependence and time required to perform each  activity. In developing the project network, the contractor shall use arrow or  precedence notation.</t>
  </si>
  <si>
    <t>If in the opinion of the principal agent, the contractor, through causes under his  control, falls behind programme, the contractor shall take such steps as may be  necessary to improve his progress. The principal agent may require him to increase  the number of shifts and/or overtime operations, days of work and/or the amount of  construction plant, all without additional cost to the Employer. The contractor shall  submit for the approval of the principal agent, a revised network in the form required  above in order to demonstrate the manner in which the agreed rate of progress shall  be registered.</t>
  </si>
  <si>
    <t>Float indicated on the contract programme shall be shared by the contractor and  Employer on a 50:50 basis</t>
  </si>
  <si>
    <t>F:............................. V:......................... T:...........................</t>
  </si>
  <si>
    <t>Progress meetings (Clause 4.3)</t>
  </si>
  <si>
    <t>The contractor shall provide the principal agent at the progress meetings, with all the  available information in report form concerning the condition and progress of his and  his sub-contractor's work</t>
  </si>
  <si>
    <t>The principal agent's progress meetings shall be held as notified and based on formal  agenda established by the principal agent. These meetings shall be attended by all  agents and by at least the contractor's contract manager and his site agent as  directed, and will be chaired and minuted by the principal agent.</t>
  </si>
  <si>
    <t>The principal agent shall issue a schedule of progress meetings.</t>
  </si>
  <si>
    <t>The Employer's Representative/internal project leader may attend progress meetings.</t>
  </si>
  <si>
    <t>The contractor shall submit a summarised progress report at the progress meetings  covering all aspects of the work, including a statement of his assessment of the work  progress, any delays, labour complement and construction plant and equipment</t>
  </si>
  <si>
    <t>F:............................. V:.......................... T:...........................</t>
  </si>
  <si>
    <t xml:space="preserve">Technical meetings (Clause 4.4) </t>
  </si>
  <si>
    <t>The contractor shall convene, under his chairmanship, regular meetings with  nominated, selected and other sub-contractors for the purpose of establishing  co-ordination and progress of the works and all other matters, queries, etc. , relating  to their individual sub-contracts and schedule in order to allow the contractor to  report at the progress meetings</t>
  </si>
  <si>
    <t xml:space="preserve">Labour and plant records (Clause 4.5) </t>
  </si>
  <si>
    <t xml:space="preserve">Samples, shop drawings and manufacturer's instructions </t>
  </si>
  <si>
    <t xml:space="preserve">Samples of materials (Clause 5.1) </t>
  </si>
  <si>
    <t>Workmanship samples (Clause 5.2)</t>
  </si>
  <si>
    <t xml:space="preserve">Shop drawings (Clause 5.3) </t>
  </si>
  <si>
    <t xml:space="preserve">Compliance with manufacturers instructions (Clause 5.4) </t>
  </si>
  <si>
    <t xml:space="preserve">Temporary works and plant  </t>
  </si>
  <si>
    <t xml:space="preserve">Deposits and fees (Clause 6.1) </t>
  </si>
  <si>
    <t>Enclosure of the works (Clause 6.2)</t>
  </si>
  <si>
    <t xml:space="preserve">Advertising (Clause 6.3) </t>
  </si>
  <si>
    <t xml:space="preserve"> Plant, equipment, sheds and offices (Clause 6.4) </t>
  </si>
  <si>
    <t xml:space="preserve">Main noticeboard (Clause 6.5) </t>
  </si>
  <si>
    <t xml:space="preserve">Subcontractors noticeboard (Clause 6.6) </t>
  </si>
  <si>
    <t xml:space="preserve">Temporary services  </t>
  </si>
  <si>
    <t xml:space="preserve">Location (Clause 7.1) </t>
  </si>
  <si>
    <t>Water (Clause 7.2)</t>
  </si>
  <si>
    <t>Alternative B will apply: Free of charge but contractor to install a meter for monitoring  purposes</t>
  </si>
  <si>
    <t>Electricity (Clause 7.3)</t>
  </si>
  <si>
    <t>F:........................... V:........................... T:.............................</t>
  </si>
  <si>
    <t>11.3	 The Contractor shall be liable for and pay the deductible.</t>
  </si>
  <si>
    <t>(1)	  Clause 29.0 is amended by:</t>
  </si>
  <si>
    <t>Telecommunication facilities (Clause 7.4)</t>
  </si>
  <si>
    <t>Alternative A:  Contractor to supply a telephone</t>
  </si>
  <si>
    <t>F:..................... V:...................... T:...........................</t>
  </si>
  <si>
    <t>Ablution facilities (Clause 7.5)</t>
  </si>
  <si>
    <t>Alternative A: Contractor to provide</t>
  </si>
  <si>
    <t>F:......................... V:.......................... T:.............................</t>
  </si>
  <si>
    <t xml:space="preserve">Prime cost amounts  </t>
  </si>
  <si>
    <t xml:space="preserve">Responsibility for prime cost amounts (Clause 8.1) </t>
  </si>
  <si>
    <t xml:space="preserve">Attendance on N/S subcontractors  </t>
  </si>
  <si>
    <t xml:space="preserve">General attendance (Clause 9.1) </t>
  </si>
  <si>
    <t xml:space="preserve">Special attendance (Clause 9.2) </t>
  </si>
  <si>
    <t xml:space="preserve">Commissioning -fuel, water and electricity (Clause 9.3) </t>
  </si>
  <si>
    <t xml:space="preserve">Financial aspects  </t>
  </si>
  <si>
    <t xml:space="preserve">Statutory taxes duties and levies (Clause 10.1) </t>
  </si>
  <si>
    <t>Rates for quantities shall exclude VAT as provision is made in the summary of these  Bills for VAT</t>
  </si>
  <si>
    <t>Payment of preliminaries (Clause 10.2)</t>
  </si>
  <si>
    <t xml:space="preserve">Adjustment of preliminaries (Clause 10.3) </t>
  </si>
  <si>
    <t xml:space="preserve">Payment certificate cash flow (Clause 10.4) </t>
  </si>
  <si>
    <t xml:space="preserve">General  </t>
  </si>
  <si>
    <t>Protection of the works (Clause 11.1)</t>
  </si>
  <si>
    <t>The contractor shall ensure that dust be contained to the absolute minimum - this will  be strictly monitored.</t>
  </si>
  <si>
    <t>The contractor shall provide for the protection of all work for which a certificate of  practical completion has not been issued.</t>
  </si>
  <si>
    <t xml:space="preserve">The contractor shall be responsible for any damage which may occur and shall make  good at his own expense </t>
  </si>
  <si>
    <t xml:space="preserve">Protection/isolation of existing/sectionally occupied works (Clause 11.2) </t>
  </si>
  <si>
    <t>F:......................... V:............................. T:.............................</t>
  </si>
  <si>
    <t xml:space="preserve">Security of the works(Clause 11.3) </t>
  </si>
  <si>
    <t xml:space="preserve">All workmen shall be clearly identifiable at all times as authorized construction  workers and non-compliance will result in a person being evicted from site. </t>
  </si>
  <si>
    <t>Workers will be restricted to the immediate vicinity of building operations</t>
  </si>
  <si>
    <t>Refer also to Notes to Tenderers</t>
  </si>
  <si>
    <t>F:............................. V:....................... T:.............................</t>
  </si>
  <si>
    <t>Notice before covering work (Clause 11.4)</t>
  </si>
  <si>
    <t xml:space="preserve">F:........................ V:......................... T:............................. </t>
  </si>
  <si>
    <t xml:space="preserve">Disturbance (Clause 11.5) </t>
  </si>
  <si>
    <t>To least interfere with the occupants of the buildings, connections to services will  have to be done after hours and over weekends and Tenders shall allow for this in  their tenders</t>
  </si>
  <si>
    <t xml:space="preserve">Environmental disturbance (Clause 11.6) </t>
  </si>
  <si>
    <t>F:.......................... V:....................... T:.............................</t>
  </si>
  <si>
    <t>Works cleaning and clearing (Clause 11.7)</t>
  </si>
  <si>
    <t xml:space="preserve">Vermin (Clause 11.8) </t>
  </si>
  <si>
    <t xml:space="preserve">Overhand work (Clause 11.9) </t>
  </si>
  <si>
    <t xml:space="preserve">Instruction manuals and guarantees (Clause 11.10) </t>
  </si>
  <si>
    <t xml:space="preserve">As built information (Clause 11.11) </t>
  </si>
  <si>
    <t xml:space="preserve">Tenant installations (Clause 11.12) </t>
  </si>
  <si>
    <t xml:space="preserve">SCHEDULE OF VARIABLES  </t>
  </si>
  <si>
    <t xml:space="preserve">The schedule (Clause 12.0) </t>
  </si>
  <si>
    <t>12.1 PRE-TENDER INFORMATION</t>
  </si>
  <si>
    <t xml:space="preserve">	The quantities are provisional: Yes</t>
  </si>
  <si>
    <t xml:space="preserve">	Construction documentation is complete: No</t>
  </si>
  <si>
    <t xml:space="preserve">	The area of the works to be occupied by the contractor, any restriction to the  area and the limit of access or exit will be pointed out to the contractor by the  principal agent at the compulsory site inspection</t>
  </si>
  <si>
    <t xml:space="preserve">	Option B ( by employer - free of charge but the contractor to install a meter for  monitoring purposes): Yes</t>
  </si>
  <si>
    <t xml:space="preserve">12.1.7	  Previous work - dimensional accuracy (3.5):  All measurements to be taken from the existing buildings. </t>
  </si>
  <si>
    <t>12.1.8	   Previous work defects (3.6): Yes</t>
  </si>
  <si>
    <t>12.1.9	  Services - known (3.7): Yes</t>
  </si>
  <si>
    <t>12.1.10	  Protection of trees (3.9): Yes</t>
  </si>
  <si>
    <t>12.1.11	  Inspection of adjoining properties (3.11): N/A</t>
  </si>
  <si>
    <t xml:space="preserve">12.1.12  Enclosure of the works (6.2): </t>
  </si>
  <si>
    <t>12.1.13	  Offices (6.4.3): Offices to be suitable for meeting with at least 12  persons in attendance</t>
  </si>
  <si>
    <t>12.1.14  	Main noticeboard (6.5): Yes</t>
  </si>
  <si>
    <t>12.1.15  	Subcontractor's noticeboard (6.6): Yes</t>
  </si>
  <si>
    <t>12.1.16  	Water (7.2):</t>
  </si>
  <si>
    <t xml:space="preserve">12.1.4	  Defined work area (3.1): </t>
  </si>
  <si>
    <t>12.1.3  	Interest of agents (2.4): No interest</t>
  </si>
  <si>
    <t xml:space="preserve">12.1.2	  Availability of construction documentation (2.3):  </t>
  </si>
  <si>
    <t xml:space="preserve">12.1.1	  Provisional Bills of Quantities (2.2):  </t>
  </si>
  <si>
    <t xml:space="preserve">12.1.18	 Telecommunications (7.4): </t>
  </si>
  <si>
    <t xml:space="preserve">	Option A  (by contractor): Yes</t>
  </si>
  <si>
    <t xml:space="preserve">	Option A ( by contractor):  Yes</t>
  </si>
  <si>
    <t>12.1.22	 Protection of the works (11.1):  No specific requirements</t>
  </si>
  <si>
    <t xml:space="preserve">	Option A ( prorated): To be selected by contractor</t>
  </si>
  <si>
    <t xml:space="preserve">	Option B ( calculated): To be selected by contractor</t>
  </si>
  <si>
    <t xml:space="preserve">	Option A ( three categories): To be selected by contractor</t>
  </si>
  <si>
    <t xml:space="preserve">	Option B ( detailed breakdown): To be selected by contractor</t>
  </si>
  <si>
    <t xml:space="preserve">SECTION C - SPECIFIC PRELIMINARIES </t>
  </si>
  <si>
    <t>Proprietary branded products</t>
  </si>
  <si>
    <t>The contractor shall take delivery of, handle, store, use, apply and/or fix all proprietary  branded products in strict accordance with the manufacturer's instructions after consultation  with the manufacturer's authorized representative</t>
  </si>
  <si>
    <t>As built drawings</t>
  </si>
  <si>
    <t>The position of construction breaks and the extent of individual concrete pours are to be  recorded by the contractor on the structural engineer's drawings and are to be submitted to  the principal agent and the structural engineer for their records</t>
  </si>
  <si>
    <t>Contract Instructions</t>
  </si>
  <si>
    <t>Contract instructions issued on site are to be recorded in triplicate in a contract instruction  book which is to be supplied and maintained on site by the contractor</t>
  </si>
  <si>
    <t xml:space="preserve">12.1.17	  Electricity (7.3): </t>
  </si>
  <si>
    <t xml:space="preserve">12.1.19	  Ablution facilities  (7.5): </t>
  </si>
  <si>
    <t>12.1.20	  Protection of existing/sectionally occupied works (11.2): Yes</t>
  </si>
  <si>
    <t>12.1.21	  Special attendance (9.2): No</t>
  </si>
  <si>
    <t>12.1.23	  Disturbance (11.5): Refer to clause 11.5</t>
  </si>
  <si>
    <t>12.1.23  	Environmental disturbance (11.6): No specific requirements</t>
  </si>
  <si>
    <t>12.2  POST TENDER INFORMATION</t>
  </si>
  <si>
    <t xml:space="preserve">12.2.1	  Payment of preliminaries: </t>
  </si>
  <si>
    <t xml:space="preserve">12.2.2	  Adjustment of preliminaries: </t>
  </si>
  <si>
    <t>Labour Records</t>
  </si>
  <si>
    <t xml:space="preserve">At the end of each week the contractor shall provide the principal agent with a written record,  in schedule form, reflecting the number and descriptions of tradesmen and labourers  employed by him and all sub-contractors on the works of each day of that week. Content and  format of such reports shall be to the approval of the principal agent </t>
  </si>
  <si>
    <t>Plant Record</t>
  </si>
  <si>
    <t xml:space="preserve">At the end of each week the contractor shall provide the principal agent with a written record,  in schedule form, reflecting the number, type and capacity of all plant, excluding hand tools  used on the works each day of that week. These records to include plant of sub-contractors.  Content and format of such reports shall be to the approval of the principal agent </t>
  </si>
  <si>
    <t>Overtime</t>
  </si>
  <si>
    <t>Should overtime be required to be worked for any reason whatsoever, the cost of such  overtime are to be borne by the contractor unless the principal agent has specifically  authorized, in writing, prior to execution thereof, that costs for such overtime are to be borne  by the employer</t>
  </si>
  <si>
    <t>It is specifically agreed that the contractor accepts the obligation of assisting the professional  consultants in implementing proper cost management. The contractor will be advised by the  principal agent of all cost management procedures which will be implemented to ensure that  the final building cost does not exceed the budget. The quantity surveyor undertakes to make  available to the contractor all budgetary allowances and cost assessments/reports to enable  the proper procedures to be implemented and the contractor will attend all cost plan review  and cost management meetings. The contractor undertakes to extend these procedures in  regard to all sub-contractors</t>
  </si>
  <si>
    <t>COVID-19 Compliance</t>
  </si>
  <si>
    <t>The contractor is to ensure the site is compliant with the COVID-19 protocols as gazetted and provided for with regards to the OHS specification</t>
  </si>
  <si>
    <t>Infra-red scanner</t>
  </si>
  <si>
    <t>Cloth Masks (at least 3 per person)</t>
  </si>
  <si>
    <t>Dust Mask FFP2</t>
  </si>
  <si>
    <t>Hand sanitizer</t>
  </si>
  <si>
    <t>Hand washing station</t>
  </si>
  <si>
    <t>DEMOLITIONS</t>
  </si>
  <si>
    <t>12.1.6	  Existing premises occupied (3.4): Yes</t>
  </si>
  <si>
    <t>12.1.5	  Geotechnical Investigation (3.2): No</t>
  </si>
  <si>
    <t>ALL BLOCKS</t>
  </si>
  <si>
    <t>REMOVAL OF ASBESTOS ROOF SHEETING</t>
  </si>
  <si>
    <t>Tenderers are requested to inspect the works and check for themselves the site conditions which are likely to affect the progress of their work. No claims by the contractor will be considered by the Principal Agent afterwards</t>
  </si>
  <si>
    <t>A written authorization from the OHS Authority is to be obtained, setting out the conditions and procedures to be followed in the handling and removal of asbestos containing  material</t>
  </si>
  <si>
    <t>The contractor shall obtain from the competent authorities all permits, and licences required by law for the removal and disposal of asbestos containing material.</t>
  </si>
  <si>
    <t>A copy of these permits to be handed to the Principal Agent prior to commencement of the works</t>
  </si>
  <si>
    <t>The work procedure as approved by the OHS is to be made available to the Principal Agent. The contractor is to inform the relevant authorities and the Principal Agent if changes are to be made to this work procedure.</t>
  </si>
  <si>
    <t>The contractor is to submit to the Principal Agent a certificate showing that the asbestos has been disposed of.</t>
  </si>
  <si>
    <t>On completion of the works the contractor should use appropriate cleaning methods to clean the site where work was carried out of any traces of dust or debris.</t>
  </si>
  <si>
    <t>All fees paid in connection with the application for the works shall be borne by the contractor.</t>
  </si>
  <si>
    <t>Allow for any cost not included in the price of the above items arising from the contractor's obligation to adhere to the conditions for the handling of asbestos</t>
  </si>
  <si>
    <t>Carefully remove the existing Asbestos roof sheeting from roof trusses and/or rafters inclusive of the dismantling, repairing of the support framework, load and cartaway from site. (Rate to include for sealing off building).</t>
  </si>
  <si>
    <t xml:space="preserve">Allow for cost and charges for the disposal of asbestos </t>
  </si>
  <si>
    <t>Allow for any costs for the cleaning of the site, including the roof structure from any traces of asbestos dust or debris.</t>
  </si>
  <si>
    <t>The contractor entrusted to carry out the works should be experienced in such demolition work involving the handling and removal of asbestos contaminated materials, and must be fully aware of the risks involved when working with asbestos. A brief description of works is to be submitted with the tender documents.</t>
  </si>
  <si>
    <t>Guard House</t>
  </si>
  <si>
    <r>
      <t>m</t>
    </r>
    <r>
      <rPr>
        <vertAlign val="superscript"/>
        <sz val="10"/>
        <rFont val="Arial"/>
        <family val="2"/>
      </rPr>
      <t>3</t>
    </r>
    <r>
      <rPr>
        <sz val="11"/>
        <color theme="1"/>
        <rFont val="Calibri"/>
        <family val="2"/>
        <scheme val="minor"/>
      </rPr>
      <t/>
    </r>
  </si>
  <si>
    <t>Mini Administration Block</t>
  </si>
  <si>
    <t>4 Classroom Block</t>
  </si>
  <si>
    <t>5 Classroom Block</t>
  </si>
  <si>
    <t>Tuckshop, Computer Room and 2 Classroom Block</t>
  </si>
  <si>
    <t>Staff Room and 3 Classroom Block</t>
  </si>
  <si>
    <t>2 Classroom Block</t>
  </si>
  <si>
    <t>Extra over trench and hole excavations in earth for excavation in</t>
  </si>
  <si>
    <t>Soil Poisoning under floors etc, including forming and poisoning shallow furrows against foundation walls etc, filling in furrows and ramming</t>
  </si>
  <si>
    <t>2.1.1</t>
  </si>
  <si>
    <t>2.1.2</t>
  </si>
  <si>
    <t>2.1.3</t>
  </si>
  <si>
    <t>2.1.4</t>
  </si>
  <si>
    <t>2.1.5</t>
  </si>
  <si>
    <t>2.1.6</t>
  </si>
  <si>
    <t>2.1.7</t>
  </si>
  <si>
    <t>2.1.8</t>
  </si>
  <si>
    <t>A.1</t>
  </si>
  <si>
    <t>A.1.2</t>
  </si>
  <si>
    <t>A.1.3</t>
  </si>
  <si>
    <t>Taking out and removing doors, windows, etc from brickwork and  making good surfaces to receive new</t>
  </si>
  <si>
    <t>Taking out and removing joinery fittings etc and making good to  surfaces to receive new.</t>
  </si>
  <si>
    <t>A.1.4</t>
  </si>
  <si>
    <t>A.1.5</t>
  </si>
  <si>
    <t>A.1.6</t>
  </si>
  <si>
    <t>A.1.7</t>
  </si>
  <si>
    <t>A.1.8</t>
  </si>
  <si>
    <t>A.1.9</t>
  </si>
  <si>
    <t>A.1.10</t>
  </si>
  <si>
    <t>A.1.11</t>
  </si>
  <si>
    <t>A.1.12</t>
  </si>
  <si>
    <t>A.1.13</t>
  </si>
  <si>
    <t>A.1.14</t>
  </si>
  <si>
    <t>A.1.15</t>
  </si>
  <si>
    <t>A.1.16</t>
  </si>
  <si>
    <t>A.2</t>
  </si>
  <si>
    <t>A.2.1</t>
  </si>
  <si>
    <t>A.2.2</t>
  </si>
  <si>
    <t>Surplus material from excavations and/or stock piles on site to a dumping site to be located by the contractor</t>
  </si>
  <si>
    <t>Keeping excavations free of all water other than subterranean water</t>
  </si>
  <si>
    <t>A.2.3</t>
  </si>
  <si>
    <t>A.2.4</t>
  </si>
  <si>
    <t>A.2.5</t>
  </si>
  <si>
    <t>Compaction of ground surface under floors etc including scarifying for a depth of 150mm, breaking down oversize material, adding suitable material where necessary and compacting to 95% Mod AASHTO density</t>
  </si>
  <si>
    <t>A.2.6</t>
  </si>
  <si>
    <t>A.2.7</t>
  </si>
  <si>
    <t>A.2.8</t>
  </si>
  <si>
    <t>Concrete to V-drain cast in panels, laid to fall in 1:200, with control joints filled with polysulphide sealant, every 3000mm centres</t>
  </si>
  <si>
    <t>Making and testing of three 150 x 150 x 150mm concrete strength test cubes</t>
  </si>
  <si>
    <t>A.3</t>
  </si>
  <si>
    <t>A.3.1</t>
  </si>
  <si>
    <t>A.3.2</t>
  </si>
  <si>
    <t>Finishing top surfaces of concrete to a Class U2 wood float finish</t>
  </si>
  <si>
    <t>A.3.3</t>
  </si>
  <si>
    <t>A.3.4</t>
  </si>
  <si>
    <t>Expansion joints with softboard between vertical concrete surfaces</t>
  </si>
  <si>
    <t>A.3.5</t>
  </si>
  <si>
    <t>Expansion joints with bitumen-impregnated softboard between vertical concrete and brickwork surfaces</t>
  </si>
  <si>
    <t>A.3.6</t>
  </si>
  <si>
    <t>A.3.7</t>
  </si>
  <si>
    <t>Type 193 fabric reinforcement in concrete surface beds, slabs, etc.</t>
  </si>
  <si>
    <t>A.3.8</t>
  </si>
  <si>
    <t>A.4</t>
  </si>
  <si>
    <r>
      <t>Brickwork of NFP bricks in class II mortar including galvanised crimp wire wall ties ( 7 per m</t>
    </r>
    <r>
      <rPr>
        <b/>
        <vertAlign val="superscript"/>
        <sz val="10"/>
        <rFont val="Arial"/>
        <family val="2"/>
      </rPr>
      <t>2</t>
    </r>
    <r>
      <rPr>
        <b/>
        <sz val="10"/>
        <rFont val="Arial"/>
        <family val="2"/>
      </rPr>
      <t xml:space="preserve"> laid staggered)</t>
    </r>
  </si>
  <si>
    <t>30 x 1,6mm Cramp 500mm long with one end fixed to wood and other end built into brickwork</t>
  </si>
  <si>
    <t>A.4.1</t>
  </si>
  <si>
    <t>A.4.2</t>
  </si>
  <si>
    <t>A.4.3</t>
  </si>
  <si>
    <t>A.5</t>
  </si>
  <si>
    <t>12 x 225mm Medium density fibre-cement fascia boards (Product No.041-202) with aluminium H-profile fascia joiners (Product No. 685-195), drill for and fix with hot-dip galvanised drive screws and washers</t>
  </si>
  <si>
    <t>80 x 200mm Socketless barge boards (Product No.721-800) with aluminium H-profile barge board joiners (Product No. 685-187), drill for and fix with hot-dip galvanised screws and washers</t>
  </si>
  <si>
    <t>44mm (D1) Framed batten door 813 x 2032m high, as per Architect's Specification</t>
  </si>
  <si>
    <t>A.5.1</t>
  </si>
  <si>
    <t>A.5.2</t>
  </si>
  <si>
    <t>A.5.3</t>
  </si>
  <si>
    <t>A.5.4</t>
  </si>
  <si>
    <t>Three lever mortice lockset and satin chrome plated handles Solid Art 390/313</t>
  </si>
  <si>
    <t>A.6</t>
  </si>
  <si>
    <t>A.6.1</t>
  </si>
  <si>
    <t>A.6.2</t>
  </si>
  <si>
    <t>200 x 30mm High signs with 15mm high letters and numerals fixed with two self-tapping screws to steel and reading as follows:-</t>
  </si>
  <si>
    <t>38mm Diameter rubber door stop plugged and screwed to floor with a 50mm long brass screw</t>
  </si>
  <si>
    <t>A.6.4</t>
  </si>
  <si>
    <t>A.7</t>
  </si>
  <si>
    <t>A.7.1</t>
  </si>
  <si>
    <t>A.7.2</t>
  </si>
  <si>
    <t>A.7.3</t>
  </si>
  <si>
    <t>A.7.4</t>
  </si>
  <si>
    <t>A.8</t>
  </si>
  <si>
    <t>300 x 300 x 6mm ceramic wall tiles fixed with adhesive to cement render (cement render elsewhere) and flush pointed with tinted grout</t>
  </si>
  <si>
    <t>A.8.1</t>
  </si>
  <si>
    <t>155 x 100 x 115mm ogee gutter with baked enamel finish fixed with concealed brackets (all to supplies spec).</t>
  </si>
  <si>
    <t>100 x 75 mm fluted downpipes with baked enamel finish as per supplier's details</t>
  </si>
  <si>
    <t>SPECIALIST FLOOR AND WALL COATINGS</t>
  </si>
  <si>
    <t>Prime surfaces and apply two coats 'Flowcrete Flowcoat Quartz' or other approved non-slip self levelling epoxy floor finish with anti-microbial additive having finished thickness of 3mm on</t>
  </si>
  <si>
    <t xml:space="preserve">The rate to include for : </t>
  </si>
  <si>
    <t xml:space="preserve">- All specialist plant, labour and materials for executing the works under this item </t>
  </si>
  <si>
    <t>- Preparation of the surface by means of diamond grinding</t>
  </si>
  <si>
    <t>- Priming the surface with Abecote Primer at 4m² per litre</t>
  </si>
  <si>
    <t xml:space="preserve">- Application of Abecote 400 Hi-Build epoxy resin at 2mm with a non-slip finish using notched trowels </t>
  </si>
  <si>
    <t>Granolithic paved floors and skirtings</t>
  </si>
  <si>
    <t xml:space="preserve">23mm Thick on floors and landings </t>
  </si>
  <si>
    <t>A.9</t>
  </si>
  <si>
    <t>A.9.1</t>
  </si>
  <si>
    <t>E.9.3</t>
  </si>
  <si>
    <t>A.10</t>
  </si>
  <si>
    <t>A.10.1</t>
  </si>
  <si>
    <t>A.11</t>
  </si>
  <si>
    <t>Prepare and apply one coat primer and two coats 'WALL N' ALL' emulsion paint (colour to be approved by the Department of Education) on</t>
  </si>
  <si>
    <t>A.11.1</t>
  </si>
  <si>
    <t>Prepare and apply one coat primer and two coats PVC emulsion paint (colour to be approved by the Department of Education) on</t>
  </si>
  <si>
    <t>Sanding and Spot priming defects in pre-primed surfaces with zinc phosphate metal primer, one coat universal undercoat and two coats super universal enamel paint on steel</t>
  </si>
  <si>
    <t>Prepare and apply one coat calcium plumbate primer, one coat undercoat and one coat gloss enamel paint</t>
  </si>
  <si>
    <t>A.12</t>
  </si>
  <si>
    <t>A.12.1</t>
  </si>
  <si>
    <t>ALTERATIONS</t>
  </si>
  <si>
    <t>B.1</t>
  </si>
  <si>
    <t>B.1.1</t>
  </si>
  <si>
    <t>Taking out and removing joinery fittings etc and making good to surfaces to receive new.</t>
  </si>
  <si>
    <t>B.1.2</t>
  </si>
  <si>
    <t>B.1.3</t>
  </si>
  <si>
    <t>B.1.4</t>
  </si>
  <si>
    <t>B.1.5</t>
  </si>
  <si>
    <t>B.1.6</t>
  </si>
  <si>
    <t>B.1.7</t>
  </si>
  <si>
    <t>B.1.8</t>
  </si>
  <si>
    <t>B.1.9</t>
  </si>
  <si>
    <t>B.1.10</t>
  </si>
  <si>
    <t>B.1.11</t>
  </si>
  <si>
    <t>B.2</t>
  </si>
  <si>
    <t>B.2.1</t>
  </si>
  <si>
    <t>B.2.2</t>
  </si>
  <si>
    <t>B.2.3</t>
  </si>
  <si>
    <t>B.2.4</t>
  </si>
  <si>
    <t>76mm Insulation blanket closely fitted and laid on top of brandering between roof timbers, etc</t>
  </si>
  <si>
    <t>6,4mm "Rhino" gypsum plasterboard with H-type pressed steel jointing strips</t>
  </si>
  <si>
    <t>Horizontal ceilings, including 38 x 38mm sawn softwood brandering at maximum 400mm centres in one direction only to trusses ( elsewhere measured).</t>
  </si>
  <si>
    <t>Horizontal ceilings, including 38 x 38mm sawn softwood brandering at maximum 400mm centres in one direction only to trusses (elsewhere measured).</t>
  </si>
  <si>
    <t>Extra over ceiling for 900 x 900mm trap door of 6mm wrought softwood rebated framing with one 50 x 50mm sawn softwood cross brander covered with ceiling board and fitted flush in opening</t>
  </si>
  <si>
    <t>B.3</t>
  </si>
  <si>
    <t>B.3.1</t>
  </si>
  <si>
    <t>B.3.2</t>
  </si>
  <si>
    <t>B.3.3</t>
  </si>
  <si>
    <t>B.3.4</t>
  </si>
  <si>
    <t>B.4</t>
  </si>
  <si>
    <t>B.4.1</t>
  </si>
  <si>
    <t>B.4.2</t>
  </si>
  <si>
    <t>B.5</t>
  </si>
  <si>
    <t>B.5.1</t>
  </si>
  <si>
    <t>B.5.2</t>
  </si>
  <si>
    <t>B.5.3</t>
  </si>
  <si>
    <t>B.5.4</t>
  </si>
  <si>
    <t>B.6</t>
  </si>
  <si>
    <t>B.6.1</t>
  </si>
  <si>
    <t>B.7</t>
  </si>
  <si>
    <t>B.7.1</t>
  </si>
  <si>
    <t>B.8</t>
  </si>
  <si>
    <t>B.8.1</t>
  </si>
  <si>
    <t>B.9</t>
  </si>
  <si>
    <t>B.9.1</t>
  </si>
  <si>
    <t>One coat oil wood primer, one coat universal undercoat and two coats varnish on</t>
  </si>
  <si>
    <t>Taking out and removing doors, windows, etc from brickwork and making good surfaces to receive new</t>
  </si>
  <si>
    <t>C.1</t>
  </si>
  <si>
    <t>C.1.1</t>
  </si>
  <si>
    <t>C.1.2</t>
  </si>
  <si>
    <t>C.1.3</t>
  </si>
  <si>
    <t>C.1.4</t>
  </si>
  <si>
    <t>C.1.5</t>
  </si>
  <si>
    <t>C.1.6</t>
  </si>
  <si>
    <t>C.1.7</t>
  </si>
  <si>
    <t>C.1.8</t>
  </si>
  <si>
    <t>C.1.9</t>
  </si>
  <si>
    <t>C.1.10</t>
  </si>
  <si>
    <t>C.1.11</t>
  </si>
  <si>
    <t>C.2</t>
  </si>
  <si>
    <t>Roof covering with 15 degree pitch, in transportable lengths not exceeding 20m. The description includes all related items.</t>
  </si>
  <si>
    <t>AG 150 G550 ridge capping with broad flute closures to suit roof profile with pre-painted factory finish.</t>
  </si>
  <si>
    <t>Insulation laid taut over purlins (at approximately 1,80m centres) and fixed concurrent with roof covering, including taped laps and nylon straining wires</t>
  </si>
  <si>
    <t>Sisalation 420 or equal and approved heavy industrial grade aluminium foil based insulation</t>
  </si>
  <si>
    <t>C.2.1</t>
  </si>
  <si>
    <t>C.2.2</t>
  </si>
  <si>
    <t>C.2.3</t>
  </si>
  <si>
    <t>C.2.4</t>
  </si>
  <si>
    <t>C.2.5</t>
  </si>
  <si>
    <t>50 x 76mm Purlins not exceeding 6.6 m in length, to manufacturer's specification</t>
  </si>
  <si>
    <t>Teco two way hurricane clips secured to purlins and trusses at every intersection externally and internally galvanised wire is to be used</t>
  </si>
  <si>
    <t>C.3</t>
  </si>
  <si>
    <t>C.3.1</t>
  </si>
  <si>
    <t>C.3.2</t>
  </si>
  <si>
    <t>C.3.3</t>
  </si>
  <si>
    <t>C.3.4</t>
  </si>
  <si>
    <t>C.3.5</t>
  </si>
  <si>
    <t>C.3.6</t>
  </si>
  <si>
    <t>C.3.7</t>
  </si>
  <si>
    <t>C.3.8</t>
  </si>
  <si>
    <t>C.4</t>
  </si>
  <si>
    <t>C.4.1</t>
  </si>
  <si>
    <t>C.4.2</t>
  </si>
  <si>
    <t>C.4.3</t>
  </si>
  <si>
    <t>C.4.4</t>
  </si>
  <si>
    <t>C.5</t>
  </si>
  <si>
    <t>C.5.1</t>
  </si>
  <si>
    <t>C.5.2</t>
  </si>
  <si>
    <t>C.5.3</t>
  </si>
  <si>
    <t>C.5.4</t>
  </si>
  <si>
    <t>C.6</t>
  </si>
  <si>
    <t>C.6.1</t>
  </si>
  <si>
    <t>C.6.2</t>
  </si>
  <si>
    <t>23mm Thick on floors and landings</t>
  </si>
  <si>
    <t>C.6.3</t>
  </si>
  <si>
    <t>A.5.5</t>
  </si>
  <si>
    <t>A.8.2</t>
  </si>
  <si>
    <t>A.8.3</t>
  </si>
  <si>
    <t>A.8.4</t>
  </si>
  <si>
    <t>A.8.5</t>
  </si>
  <si>
    <t>A.8.6</t>
  </si>
  <si>
    <t>A.8.7</t>
  </si>
  <si>
    <t>A.10.2</t>
  </si>
  <si>
    <t>A.10.3</t>
  </si>
  <si>
    <t>A.10.4</t>
  </si>
  <si>
    <t>A.10.5</t>
  </si>
  <si>
    <t>A.10.6</t>
  </si>
  <si>
    <t>A.10.7</t>
  </si>
  <si>
    <t>A.12.2</t>
  </si>
  <si>
    <t>A.12.3</t>
  </si>
  <si>
    <t>A.12.4</t>
  </si>
  <si>
    <t>A.12.5</t>
  </si>
  <si>
    <t>A.12.6</t>
  </si>
  <si>
    <t>A.12.7</t>
  </si>
  <si>
    <t>A.12.8</t>
  </si>
  <si>
    <t>C.7</t>
  </si>
  <si>
    <t>C.7.1</t>
  </si>
  <si>
    <t>C.8</t>
  </si>
  <si>
    <t>C.8.1</t>
  </si>
  <si>
    <t>C.8.2</t>
  </si>
  <si>
    <t>C.8.3</t>
  </si>
  <si>
    <t>C.8.4</t>
  </si>
  <si>
    <t>C.8.5</t>
  </si>
  <si>
    <t>C.8.6</t>
  </si>
  <si>
    <t>C.8.7</t>
  </si>
  <si>
    <t>C.8.8</t>
  </si>
  <si>
    <t>C.9</t>
  </si>
  <si>
    <t>C.9.1</t>
  </si>
  <si>
    <t>C.10</t>
  </si>
  <si>
    <t>C.10.1</t>
  </si>
  <si>
    <t>C.10.2</t>
  </si>
  <si>
    <t>C.10.3</t>
  </si>
  <si>
    <t>C.10.4</t>
  </si>
  <si>
    <t>C.10.5</t>
  </si>
  <si>
    <t>C.10.6</t>
  </si>
  <si>
    <t>C.10.7</t>
  </si>
  <si>
    <t>C.10.8</t>
  </si>
  <si>
    <t>D.1</t>
  </si>
  <si>
    <t>D.1.1</t>
  </si>
  <si>
    <t>D.1.2</t>
  </si>
  <si>
    <t>D.1.3</t>
  </si>
  <si>
    <t>D.1.4</t>
  </si>
  <si>
    <t>D.1.5</t>
  </si>
  <si>
    <t>D.1.6</t>
  </si>
  <si>
    <t>D.1.7</t>
  </si>
  <si>
    <t>D.1.8</t>
  </si>
  <si>
    <t>D.1.9</t>
  </si>
  <si>
    <t>D.1.10</t>
  </si>
  <si>
    <t>D.1.11</t>
  </si>
  <si>
    <t>D.1.12</t>
  </si>
  <si>
    <t>D.1.13</t>
  </si>
  <si>
    <t>D.1.14</t>
  </si>
  <si>
    <t>D.1.15</t>
  </si>
  <si>
    <t>D.2</t>
  </si>
  <si>
    <t>D.2.1</t>
  </si>
  <si>
    <t>D.2.2</t>
  </si>
  <si>
    <t>D.2.3</t>
  </si>
  <si>
    <t>D.2.4</t>
  </si>
  <si>
    <t>D.2.5</t>
  </si>
  <si>
    <t>D.2.6</t>
  </si>
  <si>
    <t>D.2.7</t>
  </si>
  <si>
    <t>D.2.8</t>
  </si>
  <si>
    <t>D.3</t>
  </si>
  <si>
    <t>D.3.1</t>
  </si>
  <si>
    <t>D.3.2</t>
  </si>
  <si>
    <t>D.3.3</t>
  </si>
  <si>
    <t>D.3.4</t>
  </si>
  <si>
    <t>D.3.5</t>
  </si>
  <si>
    <t>D.3.6</t>
  </si>
  <si>
    <t>D.3.7</t>
  </si>
  <si>
    <t>D.3.8</t>
  </si>
  <si>
    <t>D.4</t>
  </si>
  <si>
    <t>D.4.1</t>
  </si>
  <si>
    <t>D.4.2</t>
  </si>
  <si>
    <t>D.4.3</t>
  </si>
  <si>
    <t>D.5</t>
  </si>
  <si>
    <t>D.5.1</t>
  </si>
  <si>
    <t>D.5.2</t>
  </si>
  <si>
    <t>D.5.3</t>
  </si>
  <si>
    <t>D.5.4</t>
  </si>
  <si>
    <t>D.5.5</t>
  </si>
  <si>
    <t>D.6</t>
  </si>
  <si>
    <t>D.6.1</t>
  </si>
  <si>
    <t>D.6.2</t>
  </si>
  <si>
    <t>D.6.3</t>
  </si>
  <si>
    <t>D.6.4</t>
  </si>
  <si>
    <t>D.6.5</t>
  </si>
  <si>
    <t>D.6.6</t>
  </si>
  <si>
    <t>D.6.7</t>
  </si>
  <si>
    <t>D.6.8</t>
  </si>
  <si>
    <t>D.6.9</t>
  </si>
  <si>
    <t>D.7</t>
  </si>
  <si>
    <t>D.7.1</t>
  </si>
  <si>
    <t>D.7.2</t>
  </si>
  <si>
    <t>D.7.3</t>
  </si>
  <si>
    <t>D.7.4</t>
  </si>
  <si>
    <t>D.8</t>
  </si>
  <si>
    <t>D.8.1</t>
  </si>
  <si>
    <t>D.8.2</t>
  </si>
  <si>
    <t>D.9</t>
  </si>
  <si>
    <t>D.9.1</t>
  </si>
  <si>
    <t>D.9.2</t>
  </si>
  <si>
    <t>D.9.3</t>
  </si>
  <si>
    <t>D.9.4</t>
  </si>
  <si>
    <t>D.10</t>
  </si>
  <si>
    <t>D.10.1</t>
  </si>
  <si>
    <t>D.10.2</t>
  </si>
  <si>
    <t>D.10.3</t>
  </si>
  <si>
    <t>D.10.4</t>
  </si>
  <si>
    <t>D.10.5</t>
  </si>
  <si>
    <t>D.10.6</t>
  </si>
  <si>
    <t>D.11</t>
  </si>
  <si>
    <t>D.11.1</t>
  </si>
  <si>
    <t>D.12</t>
  </si>
  <si>
    <t>D.12.1</t>
  </si>
  <si>
    <t>E.1</t>
  </si>
  <si>
    <t>E.1.1</t>
  </si>
  <si>
    <t>E.1.2</t>
  </si>
  <si>
    <t>E.1.3</t>
  </si>
  <si>
    <t>E.1.4</t>
  </si>
  <si>
    <t>E.1.5</t>
  </si>
  <si>
    <t>E.1.6</t>
  </si>
  <si>
    <t>E.1.7</t>
  </si>
  <si>
    <t>E.1.8</t>
  </si>
  <si>
    <t>E.1.9</t>
  </si>
  <si>
    <t>E.1.10</t>
  </si>
  <si>
    <t>E.1.11</t>
  </si>
  <si>
    <t>E.1.12</t>
  </si>
  <si>
    <t>E.1.13</t>
  </si>
  <si>
    <t>E.1.14</t>
  </si>
  <si>
    <t>E.1.15</t>
  </si>
  <si>
    <t>E.1.16</t>
  </si>
  <si>
    <t>E.1.17</t>
  </si>
  <si>
    <t>E.2</t>
  </si>
  <si>
    <t>E.2.1</t>
  </si>
  <si>
    <t>E.2.2</t>
  </si>
  <si>
    <t>E.2.3</t>
  </si>
  <si>
    <t>E.2.4</t>
  </si>
  <si>
    <t>E.2.5</t>
  </si>
  <si>
    <t>E.2.6</t>
  </si>
  <si>
    <t>E.2.7</t>
  </si>
  <si>
    <t>E.2.8</t>
  </si>
  <si>
    <t>E.3</t>
  </si>
  <si>
    <t>E.3.1</t>
  </si>
  <si>
    <t>E.3.2</t>
  </si>
  <si>
    <t>E.3.3</t>
  </si>
  <si>
    <t>E.3.4</t>
  </si>
  <si>
    <t>E.3.5</t>
  </si>
  <si>
    <t>E.3.6</t>
  </si>
  <si>
    <t>E.3.7</t>
  </si>
  <si>
    <t>E.3.8</t>
  </si>
  <si>
    <t>E.4</t>
  </si>
  <si>
    <t>E.4.1</t>
  </si>
  <si>
    <t>E.4.2</t>
  </si>
  <si>
    <t>E.4.3</t>
  </si>
  <si>
    <t>E.5</t>
  </si>
  <si>
    <t>E.5.1</t>
  </si>
  <si>
    <t>E.5.2</t>
  </si>
  <si>
    <t>E.5.3</t>
  </si>
  <si>
    <t>E.5.4</t>
  </si>
  <si>
    <t>E.5.5</t>
  </si>
  <si>
    <t>E.6</t>
  </si>
  <si>
    <t>E.6.1</t>
  </si>
  <si>
    <t>E.6.2</t>
  </si>
  <si>
    <t>E.6.3</t>
  </si>
  <si>
    <t>E.6.4</t>
  </si>
  <si>
    <t>E.6.5</t>
  </si>
  <si>
    <t>E.6.6</t>
  </si>
  <si>
    <t>E.6.7</t>
  </si>
  <si>
    <t>E.6.8</t>
  </si>
  <si>
    <t>E.6.9</t>
  </si>
  <si>
    <t>E.7</t>
  </si>
  <si>
    <t>E.7.1</t>
  </si>
  <si>
    <t>E.7.2</t>
  </si>
  <si>
    <t>E.7.3</t>
  </si>
  <si>
    <t>E.7.4</t>
  </si>
  <si>
    <t>E.8</t>
  </si>
  <si>
    <t>E.8.1</t>
  </si>
  <si>
    <t>E.8.2</t>
  </si>
  <si>
    <t>D.10.7</t>
  </si>
  <si>
    <t>E.9</t>
  </si>
  <si>
    <t>E.9.1</t>
  </si>
  <si>
    <t>E.9.2</t>
  </si>
  <si>
    <t>E.9.4</t>
  </si>
  <si>
    <t>E.10</t>
  </si>
  <si>
    <t>E.10.1</t>
  </si>
  <si>
    <t>E.10.2</t>
  </si>
  <si>
    <t>E.10.3</t>
  </si>
  <si>
    <t>E.10.4</t>
  </si>
  <si>
    <t>E.10.5</t>
  </si>
  <si>
    <t>E.10.6</t>
  </si>
  <si>
    <t>E.10.7</t>
  </si>
  <si>
    <t>E.11</t>
  </si>
  <si>
    <t>E.11.1</t>
  </si>
  <si>
    <t>E.12</t>
  </si>
  <si>
    <t>E.12.1</t>
  </si>
  <si>
    <t>F.1</t>
  </si>
  <si>
    <t>F.1.1</t>
  </si>
  <si>
    <t>F.1.2</t>
  </si>
  <si>
    <t>F.1.3</t>
  </si>
  <si>
    <t>F.1.4</t>
  </si>
  <si>
    <t>F.1.5</t>
  </si>
  <si>
    <t>Steel windows approximately 980 x 1400m high.</t>
  </si>
  <si>
    <t>F.1.6</t>
  </si>
  <si>
    <t>F.1.7</t>
  </si>
  <si>
    <t>F.1.8</t>
  </si>
  <si>
    <t>F.1.9</t>
  </si>
  <si>
    <t>F.1.10</t>
  </si>
  <si>
    <t>F.1.11</t>
  </si>
  <si>
    <t>F.1.1.14</t>
  </si>
  <si>
    <t>F.1.1.15</t>
  </si>
  <si>
    <t>F.1.1.16</t>
  </si>
  <si>
    <t>F.2</t>
  </si>
  <si>
    <t>F.2.1</t>
  </si>
  <si>
    <t>F.2.2</t>
  </si>
  <si>
    <t>F.2.3</t>
  </si>
  <si>
    <t>F.2.4</t>
  </si>
  <si>
    <t>F.2.5</t>
  </si>
  <si>
    <t>F.2.6</t>
  </si>
  <si>
    <t>F.2.7</t>
  </si>
  <si>
    <t>F.2.8</t>
  </si>
  <si>
    <t>Finishing top surfaces of concrete to a Class U2 woodfloat finish</t>
  </si>
  <si>
    <t>F.3</t>
  </si>
  <si>
    <t>F.3.1</t>
  </si>
  <si>
    <t>F.3.2</t>
  </si>
  <si>
    <t>F.3.3</t>
  </si>
  <si>
    <t>F.3.4</t>
  </si>
  <si>
    <t>F.3.5</t>
  </si>
  <si>
    <t>F.3.6</t>
  </si>
  <si>
    <t>F.3.7</t>
  </si>
  <si>
    <t>F.3.8</t>
  </si>
  <si>
    <t>F.4</t>
  </si>
  <si>
    <t>F.4.1</t>
  </si>
  <si>
    <t>F.4.2</t>
  </si>
  <si>
    <t>F.4.3</t>
  </si>
  <si>
    <t>F.5</t>
  </si>
  <si>
    <t>F.5.1</t>
  </si>
  <si>
    <t>F.5.2</t>
  </si>
  <si>
    <t>F.5.3</t>
  </si>
  <si>
    <t>F.5.4</t>
  </si>
  <si>
    <t>F.5.5</t>
  </si>
  <si>
    <t>F.6</t>
  </si>
  <si>
    <t>F.6.1</t>
  </si>
  <si>
    <t>F.6.2</t>
  </si>
  <si>
    <t>F.6.3</t>
  </si>
  <si>
    <t>F.6.4</t>
  </si>
  <si>
    <t>F.6.5</t>
  </si>
  <si>
    <t>F.6.6</t>
  </si>
  <si>
    <t>F.6.7</t>
  </si>
  <si>
    <t>F.6.8</t>
  </si>
  <si>
    <t>F.6.9</t>
  </si>
  <si>
    <t>F.7</t>
  </si>
  <si>
    <t>F.7.1</t>
  </si>
  <si>
    <t>F.7.2</t>
  </si>
  <si>
    <t>F.7.3</t>
  </si>
  <si>
    <t>F.7.4</t>
  </si>
  <si>
    <t>F.8</t>
  </si>
  <si>
    <t>F.8.1</t>
  </si>
  <si>
    <t>F.8.2</t>
  </si>
  <si>
    <t>F.9</t>
  </si>
  <si>
    <t>F.9.1</t>
  </si>
  <si>
    <t>F.9.2</t>
  </si>
  <si>
    <t>F.9.3</t>
  </si>
  <si>
    <t>F.9.4</t>
  </si>
  <si>
    <t>F.10</t>
  </si>
  <si>
    <t>F.10.1</t>
  </si>
  <si>
    <t>F.10.2</t>
  </si>
  <si>
    <t>F.10.3</t>
  </si>
  <si>
    <t>F.10.4</t>
  </si>
  <si>
    <t>F.10.5</t>
  </si>
  <si>
    <t>F.10.6</t>
  </si>
  <si>
    <t>F.10.7</t>
  </si>
  <si>
    <t>F.11</t>
  </si>
  <si>
    <t>F.11.1</t>
  </si>
  <si>
    <t>F.12</t>
  </si>
  <si>
    <t>F.12.1</t>
  </si>
  <si>
    <t>F.12.2</t>
  </si>
  <si>
    <t>F.12.3</t>
  </si>
  <si>
    <t>F.12.4</t>
  </si>
  <si>
    <t>F.12.5</t>
  </si>
  <si>
    <t>F.12.6</t>
  </si>
  <si>
    <t>F.12.7</t>
  </si>
  <si>
    <t>F.12.8</t>
  </si>
  <si>
    <t>F.12.9</t>
  </si>
  <si>
    <t>F.12.10</t>
  </si>
  <si>
    <t>G.1</t>
  </si>
  <si>
    <t>G.1.1</t>
  </si>
  <si>
    <t>G.1.2</t>
  </si>
  <si>
    <t>G.1.3</t>
  </si>
  <si>
    <t>G.1.4</t>
  </si>
  <si>
    <t>G.1.5</t>
  </si>
  <si>
    <t>G.1.6</t>
  </si>
  <si>
    <t>G.1.7</t>
  </si>
  <si>
    <t>G.1.8</t>
  </si>
  <si>
    <t>G.1.9</t>
  </si>
  <si>
    <t>G.1.10</t>
  </si>
  <si>
    <t>G.1.11</t>
  </si>
  <si>
    <t>G.1.12</t>
  </si>
  <si>
    <t>G.1.13</t>
  </si>
  <si>
    <t>G.1.14</t>
  </si>
  <si>
    <t>G.1.15</t>
  </si>
  <si>
    <t>G.2</t>
  </si>
  <si>
    <t>G.2.1</t>
  </si>
  <si>
    <t>G.2.2</t>
  </si>
  <si>
    <t>G.2.3</t>
  </si>
  <si>
    <t>G.2.4</t>
  </si>
  <si>
    <t>G.2.5</t>
  </si>
  <si>
    <t>G.2.6</t>
  </si>
  <si>
    <t>G.2.7</t>
  </si>
  <si>
    <t>G.2.8</t>
  </si>
  <si>
    <t>G.3</t>
  </si>
  <si>
    <t>G.3.1</t>
  </si>
  <si>
    <t>G.3.2</t>
  </si>
  <si>
    <t>G.3.3</t>
  </si>
  <si>
    <t>G.3.4</t>
  </si>
  <si>
    <t>G.3.5</t>
  </si>
  <si>
    <t>G.3.6</t>
  </si>
  <si>
    <t>G.3.7</t>
  </si>
  <si>
    <t>G.3.8</t>
  </si>
  <si>
    <t>G.4</t>
  </si>
  <si>
    <t>G.4.1</t>
  </si>
  <si>
    <t>G.4.2</t>
  </si>
  <si>
    <t>G.4.3</t>
  </si>
  <si>
    <t>G.5</t>
  </si>
  <si>
    <t>G.5.1</t>
  </si>
  <si>
    <t>G.5.2</t>
  </si>
  <si>
    <t>G.5.3</t>
  </si>
  <si>
    <t>G.5.4</t>
  </si>
  <si>
    <t>G.5.5</t>
  </si>
  <si>
    <t>G.6</t>
  </si>
  <si>
    <t>G.6.1</t>
  </si>
  <si>
    <t>G.6.2</t>
  </si>
  <si>
    <t>G.6.3</t>
  </si>
  <si>
    <t>G.6.4</t>
  </si>
  <si>
    <t>G.6.5</t>
  </si>
  <si>
    <t>G.6.6</t>
  </si>
  <si>
    <t>G.6.7</t>
  </si>
  <si>
    <t>G.6.8</t>
  </si>
  <si>
    <t>G.6.9</t>
  </si>
  <si>
    <t>G.7</t>
  </si>
  <si>
    <t>G.7.1</t>
  </si>
  <si>
    <t>G.7.2</t>
  </si>
  <si>
    <t>G.7.3</t>
  </si>
  <si>
    <t>G.7.4</t>
  </si>
  <si>
    <t>G.8</t>
  </si>
  <si>
    <t>G.8.1</t>
  </si>
  <si>
    <t>G.8.2</t>
  </si>
  <si>
    <t>G.9</t>
  </si>
  <si>
    <t>G.9.1</t>
  </si>
  <si>
    <t>G.9.2</t>
  </si>
  <si>
    <t>G.9.3</t>
  </si>
  <si>
    <t>G.9.4</t>
  </si>
  <si>
    <t>G.10</t>
  </si>
  <si>
    <t>G.10.1</t>
  </si>
  <si>
    <t>G.10.2</t>
  </si>
  <si>
    <t>G.10.3</t>
  </si>
  <si>
    <t>G.10.4</t>
  </si>
  <si>
    <t>G.10.5</t>
  </si>
  <si>
    <t>G.10.6</t>
  </si>
  <si>
    <t>G.10.7</t>
  </si>
  <si>
    <t>G.11</t>
  </si>
  <si>
    <t>G.11.1</t>
  </si>
  <si>
    <t>G.12</t>
  </si>
  <si>
    <t>G.12.1</t>
  </si>
  <si>
    <t>H.1</t>
  </si>
  <si>
    <t>H.1.1</t>
  </si>
  <si>
    <t>H.1.2</t>
  </si>
  <si>
    <t>H.1.3</t>
  </si>
  <si>
    <t>H.1.4</t>
  </si>
  <si>
    <t>H.1.5</t>
  </si>
  <si>
    <t>H.1.6</t>
  </si>
  <si>
    <t>H.1.7</t>
  </si>
  <si>
    <t>H.1.8</t>
  </si>
  <si>
    <t>H.1.9</t>
  </si>
  <si>
    <t>H.1.10</t>
  </si>
  <si>
    <t>H.1.11</t>
  </si>
  <si>
    <t>H.1.12</t>
  </si>
  <si>
    <t>H.1.13</t>
  </si>
  <si>
    <t>H.1.14</t>
  </si>
  <si>
    <t>H.1.15</t>
  </si>
  <si>
    <t>H.2</t>
  </si>
  <si>
    <t>Soil Poisoning: Under floors etc, including forming and poisoning shallow furrows against foundation walls etc, filling in furrows and ramming</t>
  </si>
  <si>
    <t>H.2.1</t>
  </si>
  <si>
    <t>H.2.2</t>
  </si>
  <si>
    <t>H.2.3</t>
  </si>
  <si>
    <t>H.2.4</t>
  </si>
  <si>
    <t>H.2.5</t>
  </si>
  <si>
    <t>H.2.6</t>
  </si>
  <si>
    <t>H.2.7</t>
  </si>
  <si>
    <t>H.2.8</t>
  </si>
  <si>
    <t>H.3</t>
  </si>
  <si>
    <t>H.3.1</t>
  </si>
  <si>
    <t>H.3.2</t>
  </si>
  <si>
    <t>H.3.3</t>
  </si>
  <si>
    <t>H.3.4</t>
  </si>
  <si>
    <t>H.3.5</t>
  </si>
  <si>
    <t>H.3.6</t>
  </si>
  <si>
    <t>H.3.7</t>
  </si>
  <si>
    <t>H.3.8</t>
  </si>
  <si>
    <t>H.4</t>
  </si>
  <si>
    <t>H.4.1</t>
  </si>
  <si>
    <t>H.4.2</t>
  </si>
  <si>
    <t>H.4.3</t>
  </si>
  <si>
    <t>H.5</t>
  </si>
  <si>
    <t>H.5.1</t>
  </si>
  <si>
    <t>H.5.2</t>
  </si>
  <si>
    <t>H.5.3</t>
  </si>
  <si>
    <t>H.5.4</t>
  </si>
  <si>
    <t>H.5.5</t>
  </si>
  <si>
    <t>H.6</t>
  </si>
  <si>
    <t>H.6.1</t>
  </si>
  <si>
    <t>H.6.2</t>
  </si>
  <si>
    <t>H.6.3</t>
  </si>
  <si>
    <t>H.6.4</t>
  </si>
  <si>
    <t>H.6.5</t>
  </si>
  <si>
    <t>Lockable floor cupboard 3000 x 500 x 875mm high with top, sides, bottom, adjustable shelf, back and six hinged doors</t>
  </si>
  <si>
    <t>H.6.6</t>
  </si>
  <si>
    <t>H.6.7</t>
  </si>
  <si>
    <t>H.6.8</t>
  </si>
  <si>
    <t>H.6.9</t>
  </si>
  <si>
    <t>H.6.10</t>
  </si>
  <si>
    <t>H.6.11</t>
  </si>
  <si>
    <t>H.7</t>
  </si>
  <si>
    <t>H.7.1</t>
  </si>
  <si>
    <t>H.7.2</t>
  </si>
  <si>
    <t>H.7.3</t>
  </si>
  <si>
    <t>H.7.4</t>
  </si>
  <si>
    <t>H.8</t>
  </si>
  <si>
    <t>H.8.1</t>
  </si>
  <si>
    <t>H.8.2</t>
  </si>
  <si>
    <t>H.9</t>
  </si>
  <si>
    <t>H.9.1</t>
  </si>
  <si>
    <t>H.9.2</t>
  </si>
  <si>
    <t>H.9.3</t>
  </si>
  <si>
    <t>H.9.4</t>
  </si>
  <si>
    <t>H.10</t>
  </si>
  <si>
    <t>H.10.1</t>
  </si>
  <si>
    <t>H.10.2</t>
  </si>
  <si>
    <t>H.10.3</t>
  </si>
  <si>
    <t>H.10.4</t>
  </si>
  <si>
    <t>H.10.5</t>
  </si>
  <si>
    <t>H.10.6</t>
  </si>
  <si>
    <t>H.10.7</t>
  </si>
  <si>
    <t>H.11</t>
  </si>
  <si>
    <t>H.11.1</t>
  </si>
  <si>
    <t>H.12</t>
  </si>
  <si>
    <t>H.12.1</t>
  </si>
  <si>
    <t>J.1</t>
  </si>
  <si>
    <t>J.1.1</t>
  </si>
  <si>
    <t>J.1.2</t>
  </si>
  <si>
    <t>J.1.3</t>
  </si>
  <si>
    <t>J.1.4</t>
  </si>
  <si>
    <t>J.1.5</t>
  </si>
  <si>
    <t>J.1.6</t>
  </si>
  <si>
    <t>J.1.7</t>
  </si>
  <si>
    <t>J.1.8</t>
  </si>
  <si>
    <t>J.1.9</t>
  </si>
  <si>
    <t>Type 193 fabric reinforcement in concrete surface beds, slabs, etc</t>
  </si>
  <si>
    <t>Concrete to 400 x 400 x 600mm deep footings, 1500mm centre to centre  spacing</t>
  </si>
  <si>
    <t>L</t>
  </si>
  <si>
    <t>L.1</t>
  </si>
  <si>
    <t>L.1.1</t>
  </si>
  <si>
    <t>L.1.2</t>
  </si>
  <si>
    <t>L.1.3</t>
  </si>
  <si>
    <t>L.2</t>
  </si>
  <si>
    <t>L.2.1</t>
  </si>
  <si>
    <t>L.2.2</t>
  </si>
  <si>
    <t>L.2.3</t>
  </si>
  <si>
    <t xml:space="preserve">Chipping of screed in floors to receive new screed. </t>
  </si>
  <si>
    <t>Cleaning internal walls to receive paint.</t>
  </si>
  <si>
    <t>Cleaning external walls to receive paint.</t>
  </si>
  <si>
    <t>Surface bed approximately 80mm thick (verandas, external steps, etc) and prepare surface to receive new.</t>
  </si>
  <si>
    <t>Saflock 700 AZ150 G550 interlocking roof sheeting with Z275 to both sides, on sisalation, fixed to timber intermediate purlins (purlins as per manufacturer's spec, taking into account windloads) secured with saflok 700 clips screw fixed to purlins as per manufacturer's recommendations and specifications.</t>
  </si>
  <si>
    <t>25mm Thick on floors and landings to verandas and steps</t>
  </si>
  <si>
    <t>- Re-cutting and sealing expansion joints</t>
  </si>
  <si>
    <t>JoJo Polyproline water tank</t>
  </si>
  <si>
    <t>5000 litre Polyproline water tank with 35mm diameter inlet at top and 50mm overflow outlet and 25mm outlet at base of tank including access hatch on top fitted with vermin-proof vent, and including 1.6 x 50mm galvanised hoop iron or other approved holding down material secured around pedestal complete including pedestal, including concrete, brickwork for stand as per engineer's or Architect's drawings.</t>
  </si>
  <si>
    <t>Double pitched prefabricated plate nailed roof truss spanning approximately 3700mm and 1689mm high, truss to be hoisted and fixed approximately 3m above ground level as per manufacture's details. The description includes all related items</t>
  </si>
  <si>
    <t>Double pitched prefabricated plate nailed roof truss spanning approximately 8800mm and 1689mm high, truss to be hoisted and fixed approximately 3m above ground level as per manufacture's details. The description includes all related items</t>
  </si>
  <si>
    <t>Double pitched prefabricated plate nailed roof truss spanning approximately 8000mm and 1689mm high, truss to be hoisted and fixed approximately 3m above ground level as per manufacture's details. The description includes all related items</t>
  </si>
  <si>
    <t xml:space="preserve">Surface bed approximately 80mm thick (verandas, external steps, etc) and prepare surface to receive new. </t>
  </si>
  <si>
    <t>Double pitched prefabricated plate nailed roof truss spanning approximately 7400mm and 1689mm high, truss to be hoisted and fixed approximately 3m above ground level as per manufacture's details. The description includes all related items</t>
  </si>
  <si>
    <t>The Employer shall pay the Contractor the amount certified for payment in the Final  Payment Certificate within twenty one (21) calendar days of the date of issue of the  Final Payment Certificate.</t>
  </si>
  <si>
    <t xml:space="preserve">	Penalties per calendar day:  R 4 000.00</t>
  </si>
  <si>
    <t xml:space="preserve">	Date of practical completion and the penalty per calendar day for: </t>
  </si>
  <si>
    <t xml:space="preserve">	3.	Clause 31.9: Payment by Employer will be within 21 calendar days</t>
  </si>
  <si>
    <t>The contractor shall submit a separate schedule of information regarding selected  sub-contractors indicating dates of information required and dates of sub-contractors  required on site.</t>
  </si>
  <si>
    <t>Awareness and Warning Signage</t>
  </si>
  <si>
    <t>The contractor is responsible to provide the appropriate personal protective equipment and be proficient in the different work practices which are appropriate for such works.  Monitoring of the atmosphere for possible contamination during the works is to be carried out in accordance with the Occupational Health and Safety Act 85 of 1993 and/or any other equivalent legislation.</t>
  </si>
  <si>
    <t>The contractor is to take full responsibility of the asbestos contaminated material once it has been removed from site. He will be responsible for the transportation to an approved dumping site.</t>
  </si>
  <si>
    <t>4 Classroom Block and 2 HOD Offices</t>
  </si>
  <si>
    <t>Steel windows in various sizes not exceeding 1.5 m²</t>
  </si>
  <si>
    <t>Panes exceeding 0,5m² and not exceeding 2m²</t>
  </si>
  <si>
    <t>Brickwork of NFP bricks in class II mortar including galvanised crimp wire wall ties (7 per m² laid staggered)</t>
  </si>
  <si>
    <t>GENERAL PREAMBLES</t>
  </si>
  <si>
    <t xml:space="preserve">The document "Specification of Materials and Methods to be used (PW371)" is obtainable on the Department's website (http://www.publicworks.gov.za/ under "Consultants Guidelines"), and shall be read in conjunction with the bills of quantities / lump sum document and be referred to for the full descriptions of work to be done and materials to be used </t>
  </si>
  <si>
    <t>TRADE NAMES</t>
  </si>
  <si>
    <t>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t>
  </si>
  <si>
    <t>IMPORTED MATERIALS AND EQUIPMENT</t>
  </si>
  <si>
    <t>Where imported items are listed in the tender documents, the tenderer shall provide all the information called for, failing which the price of any such item, materials or equipment shall be excluded from currency fluctuations. (refer to Schedule of Imported Materials and Equipment DPW-23(EC) to be completed by tenderer)  Notwithstanding any provisions elsewhere regarding the adjustment of contract prices, the price of any item, material or equipment listed in terms of this clause shall be excluded from the Contract Price Adjustment Provisions (if applicable)</t>
  </si>
  <si>
    <t>HIV/AIDS AWARENESS</t>
  </si>
  <si>
    <t>It is required of the contractor to thoroughly study the HIV/AIDS Specification (PW 1544) of the Department that must be read together with and is deemed to be incorporated under this Section of the bills of quantities / lump sum document.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principal agent, notwithstanding the provisions of clause A 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</si>
  <si>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AWARENESS CHAMPION</t>
  </si>
  <si>
    <t xml:space="preserve">Selection, appointment, briefing and making available of an Awareness Champion including provision of all relevant services, all in accordance with the HIV/AIDS Specification  </t>
  </si>
  <si>
    <t>AWARENESS WORKSHOPS</t>
  </si>
  <si>
    <t xml:space="preserve">Selection and appointment of a competent Service Provider approved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t>
  </si>
  <si>
    <t>POSTERS, BOOKLETS, VIDEOS, ETC</t>
  </si>
  <si>
    <t>Provision, displaying, maintaining and replacing when necessary of four plastic laminated posters, booklets and educational videos, etc. for the duration of the construction period, all in accordance with the HIV/AIDS Specification</t>
  </si>
  <si>
    <t>ACCESS TO CONDOMS</t>
  </si>
  <si>
    <t>Provision and maintenance of condom dispensers fixed in position, including male and female condoms, replenishing male and female condoms on a daily basis as required for the duration of the construction period, all in accordance with the HIV/AIDS Specification</t>
  </si>
  <si>
    <t>MONITORING</t>
  </si>
  <si>
    <t xml:space="preserve">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t>
  </si>
  <si>
    <t>OCCUPATIONAL HEALTH AND SAFETY</t>
  </si>
  <si>
    <t>The contractor shall comply with all the requirements set out in the Construction Regulations, 2003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t>
  </si>
  <si>
    <t>NOTIFICATION OF CONSTRUCTION WORK</t>
  </si>
  <si>
    <t xml:space="preserve"> (Construction Regulation 3) The Contractor shall, before commencing work, notify the Department of Labour of the intended construction work in terms of Regulation 3.  The Contractor shall submit the notification in writing, on the appropriate form, prior to commencement of work </t>
  </si>
  <si>
    <t>HEALTH AND SAFETY PLAN</t>
  </si>
  <si>
    <t>(Construction Regulation 5.4) The Contractor shall provide and demonstrate to the Principal Agent a suitable and sufficiently documented health and safety plan based on the Act, Construction Regulations and the health and safety specification, which shall be applied from the date of commencement of and for the duration of the construction work.  The Contractor shall ensure that a copy of the health and safety plan is available on request to an employee, inspector, sub contractor or principal agent all in terms of Regulation 5</t>
  </si>
  <si>
    <t>REGISTRATION WITH COMPENSATION FUND</t>
  </si>
  <si>
    <t>(Construction Regulation 5.3 f) The Contractor shall provide proof of his registration and good standing with the Compensation Fund or a licensed compensation insurer prior to the commencement of work</t>
  </si>
  <si>
    <t>HEALTH AND SAFETY FILE</t>
  </si>
  <si>
    <t>( Construction Regulation 5.7)  The Contractor shall ensure that a health and safety file, which shall include all documentation required in terms of the health and safety specification, the Act and the Construction Regulations, is opened and kept on site and made available to the Principal Agent or Inspector upon request.  Upon completion of the works, the Contractor shall hand over a consolidated health and safety file to the principal agent</t>
  </si>
  <si>
    <t>SUPERVISION OF CONSTRUCTION WORK (SAFETY OFFICER)</t>
  </si>
  <si>
    <t xml:space="preserve">(Construction Regulation 6)  The Contractor shall appoint a full-time competent employee in writing as the construction supervisor, with the duty of supervising the construction work. The Contractor shall appoint a full-time or part-time construction safety officer in writing to assist in the control of all safety related aspects on the site. Such appointments are required to ensure that at all times the requirements of the Act and Construction Regulations are adhered to. Refer to Regulation 6 </t>
  </si>
  <si>
    <t>RISK ASSESSMENT AND SAFETY POLICY</t>
  </si>
  <si>
    <t xml:space="preserve"> (Construction Regulation 7)  Before commencing work the Contractor shall cause a risk assessment to be performed by a competent person appointed in writing and the risk assessment shall form part of the health and safety plan. A copy of the risk assessment shall be available on site at all times for inspection. The Contractor shall at all time carry out the works in a manner to avoid the risk of bodily harm to persons or risk of damage to any property.  He shall take all precautions regarding training of employees in any hazards and the related work procedures, health and safety induction training of employees, visitors or any other persons entering the site and provide personal protective equipment to all employees and visitors to site which are necessary and adequate to eliminate any conditions which contribute to the risk of injury to persons or damage to property in terms of Regulation 7 </t>
  </si>
  <si>
    <t>SIGNIFICANT HAZARD IDENTIFICATION RISK ASSESSMENT</t>
  </si>
  <si>
    <t xml:space="preserve">The contractor shall allow for additional financial provision, if any, to take the necessary precautions regarding the significant hazards and risks identified and assessed by the design consultants </t>
  </si>
  <si>
    <t>ADDITIONAL FINANCIAL PROVISION</t>
  </si>
  <si>
    <t>The Contractor shall allow for additional financial provision, if any, to comply with the requirements of the Occupational Health and Safety Act  (Act No 85 of 1993) and the Construction Regulations issued there under which have not been specifically elsewhere provided</t>
  </si>
  <si>
    <t>FALL PROTECTION PLAN</t>
  </si>
  <si>
    <t xml:space="preserve">(Construction Regulation 8)  The contractor shall, before commencing any construction work submit a fall protection plan identified all steps to be taken in order to ensure the continued adherence to the fall protection plan and shall include a risk assessment of all work carried out from an relevant position. The fall protection plan shall form part of the health and safety plan and file </t>
  </si>
  <si>
    <t xml:space="preserve">(Construction Regulation 8.2(b))  The contractor and sub-contractors shall before commencing any construction work submit proof of his employees that shall carried out work from an elevated position their physical and psychological fitness. And shall be recorded in the health and safety file </t>
  </si>
  <si>
    <t>CONSTRUCTION VEHICLES AND MOBILE PLANT</t>
  </si>
  <si>
    <t xml:space="preserve">(Construction Regulation 21)  The contractor and sub-contractors shall ensure that all operated workers received training and been certified competent to operate such vehicle, and are physical and psychological fit to operate such construction vehicles and mobile plants. And shall be recorded in the health and safety file </t>
  </si>
  <si>
    <t>TRAINING</t>
  </si>
  <si>
    <t xml:space="preserve">(Construction Regulation 8 (c))  The contractor and sub-contractors shall, before commencing any construction work, submit his training program of all his employees. This program shall from part of the health and safety plan  </t>
  </si>
  <si>
    <t>DEMOLITION WORK</t>
  </si>
  <si>
    <t>REMOVAL AND DISPOSAL OF ASBESTOS MATERIAL</t>
  </si>
  <si>
    <t>(Construction Regulation 12)  The contractor shall, before any demolition work shall carried out, submit all method of demolition to be used. This method shall form part of the health and safety plan and file.</t>
  </si>
  <si>
    <t>(Asbestos Regulation) The principal contractor shall appoint a contractor that is registered with the Department of Labour as an AIA. The contractor must allow for; NOTIFICATION OF ASBESTOS PROCESSING PERSONAL PROTECTIVE EQUIPMENT PACKAGING AND TRANSPORT AND STORAGE TO DISPOSAL SITE DEMOLITION WORK OF SHEETS LABELLING AND INFORMATION</t>
  </si>
  <si>
    <r>
      <rPr>
        <b/>
        <sz val="10"/>
        <rFont val="Arial"/>
        <family val="2"/>
      </rPr>
      <t>Clause 31.10:</t>
    </r>
    <r>
      <rPr>
        <sz val="10"/>
        <rFont val="Arial"/>
        <family val="2"/>
      </rPr>
      <t xml:space="preserve"> The employer shall not pay compensatory interest on any amounts  certified after practical completion.</t>
    </r>
  </si>
  <si>
    <t>EXTERNAL WORKS</t>
  </si>
  <si>
    <t>DISLUDGING</t>
  </si>
  <si>
    <t>Provide the sum of R40,000.00 for disludging ablution blocks</t>
  </si>
  <si>
    <t>Allow for Attendance</t>
  </si>
  <si>
    <t xml:space="preserve">Allow for Profit </t>
  </si>
  <si>
    <t>B.4.3</t>
  </si>
  <si>
    <t>B.4.4</t>
  </si>
  <si>
    <t>B.5.5</t>
  </si>
  <si>
    <t>B.7.2</t>
  </si>
  <si>
    <t>B.7.3</t>
  </si>
  <si>
    <t>B.7.4</t>
  </si>
  <si>
    <t>B.7.5</t>
  </si>
  <si>
    <t>B.7.6</t>
  </si>
  <si>
    <t>B.7.7</t>
  </si>
  <si>
    <t>B.7.8</t>
  </si>
  <si>
    <t>B.7.9</t>
  </si>
  <si>
    <t>B.9.2</t>
  </si>
  <si>
    <t>B.9.3</t>
  </si>
  <si>
    <t>B.9.4</t>
  </si>
  <si>
    <t>B.9.5</t>
  </si>
  <si>
    <t>B.9.6</t>
  </si>
  <si>
    <t>B.9.7</t>
  </si>
  <si>
    <t>B.9.8</t>
  </si>
  <si>
    <t>B.9.9</t>
  </si>
  <si>
    <t>D.8.3</t>
  </si>
  <si>
    <t>D.8.4</t>
  </si>
  <si>
    <t>D.9.5</t>
  </si>
  <si>
    <t>D.9.6</t>
  </si>
  <si>
    <t>D.9.7</t>
  </si>
  <si>
    <t>D.10.8</t>
  </si>
  <si>
    <t>D.12.2</t>
  </si>
  <si>
    <t>D.12.3</t>
  </si>
  <si>
    <t>D.12.4</t>
  </si>
  <si>
    <t>D.12.5</t>
  </si>
  <si>
    <t>D.12.6</t>
  </si>
  <si>
    <t>D.12.7</t>
  </si>
  <si>
    <t>D.12.8</t>
  </si>
  <si>
    <t>D.12.9</t>
  </si>
  <si>
    <t>D.12.10</t>
  </si>
  <si>
    <t>E.8.3</t>
  </si>
  <si>
    <t>E.8.4</t>
  </si>
  <si>
    <t>E.9.5</t>
  </si>
  <si>
    <t>E.9.6</t>
  </si>
  <si>
    <t>E.9.7</t>
  </si>
  <si>
    <t>E.10.8</t>
  </si>
  <si>
    <t>E.12.2</t>
  </si>
  <si>
    <t>E.12.3</t>
  </si>
  <si>
    <t>E.12.4</t>
  </si>
  <si>
    <t>E.12.5</t>
  </si>
  <si>
    <t>E.12.6</t>
  </si>
  <si>
    <t>E.12.7</t>
  </si>
  <si>
    <t>E.12.8</t>
  </si>
  <si>
    <t>E.12.9</t>
  </si>
  <si>
    <t>E.12.10</t>
  </si>
  <si>
    <t>F.8.3</t>
  </si>
  <si>
    <t>F.8.4</t>
  </si>
  <si>
    <t>F.9.5</t>
  </si>
  <si>
    <t>F.9.6</t>
  </si>
  <si>
    <t>F.9.7</t>
  </si>
  <si>
    <t>F.10.8</t>
  </si>
  <si>
    <t>G.8.3</t>
  </si>
  <si>
    <t>G.8.4</t>
  </si>
  <si>
    <t>G.9.5</t>
  </si>
  <si>
    <t>G.9.6</t>
  </si>
  <si>
    <t>G.9.7</t>
  </si>
  <si>
    <t>G.10.8</t>
  </si>
  <si>
    <t>G.12.2</t>
  </si>
  <si>
    <t>G.12.3</t>
  </si>
  <si>
    <t>G.12.4</t>
  </si>
  <si>
    <t>G.12.5</t>
  </si>
  <si>
    <t>G.12.6</t>
  </si>
  <si>
    <t>G.12.7</t>
  </si>
  <si>
    <t>G.12.8</t>
  </si>
  <si>
    <t>G.12.9</t>
  </si>
  <si>
    <t>G.12.10</t>
  </si>
  <si>
    <t>H.8.3</t>
  </si>
  <si>
    <t>H.8.4</t>
  </si>
  <si>
    <t>H.9.5</t>
  </si>
  <si>
    <t>H.9.6</t>
  </si>
  <si>
    <t>H.9.7</t>
  </si>
  <si>
    <t>H.10.8</t>
  </si>
  <si>
    <t>H.12.2</t>
  </si>
  <si>
    <t>H.12.3</t>
  </si>
  <si>
    <t>H.12.4</t>
  </si>
  <si>
    <t>H.12.5</t>
  </si>
  <si>
    <t>H.12.6</t>
  </si>
  <si>
    <t>H.12.7</t>
  </si>
  <si>
    <t>H.12.8</t>
  </si>
  <si>
    <t>H.12.9</t>
  </si>
  <si>
    <t>H.12.10</t>
  </si>
  <si>
    <t>Carried to Collection</t>
  </si>
  <si>
    <t xml:space="preserve">Bill No. 1 </t>
  </si>
  <si>
    <t>Preliminaries</t>
  </si>
  <si>
    <t>MAIN COLLECTION</t>
  </si>
  <si>
    <t xml:space="preserve">Brought forward </t>
  </si>
  <si>
    <t>Page</t>
  </si>
  <si>
    <t>Bill No. 2</t>
  </si>
  <si>
    <t>Demolitions: Removal of Asbestos</t>
  </si>
  <si>
    <t>Block A: Guard House: A-2 Earthworks</t>
  </si>
  <si>
    <t>Block A: Guard House: A-3  Concrete, Formwork and Reinforcement</t>
  </si>
  <si>
    <t>Block A: Guard House: A-4 Masonry</t>
  </si>
  <si>
    <t>Block A: Guard House: A-5 Roof Coverings</t>
  </si>
  <si>
    <t>Block A: Guard House: A-6 Carpentry and Joinery</t>
  </si>
  <si>
    <t>Block A: Guard House: A-7 Ironmongery</t>
  </si>
  <si>
    <t>Block A: Guard House: A-8 Plastering</t>
  </si>
  <si>
    <t xml:space="preserve">Block A: Guard House: A-9 Tiling </t>
  </si>
  <si>
    <t>Block A: Guard House: A-10 Plumbing and Drainage</t>
  </si>
  <si>
    <t>Block A: Guard House: A-11 Glazing</t>
  </si>
  <si>
    <t>Block A: Guard House: A-12 Paintwork</t>
  </si>
  <si>
    <t>Block A: Guard House</t>
  </si>
  <si>
    <t>Alterations</t>
  </si>
  <si>
    <t>Concrete, Formwork and Reinforcement</t>
  </si>
  <si>
    <t>Paintwork</t>
  </si>
  <si>
    <t>Block A: Guard House: A-1 Alterations</t>
  </si>
  <si>
    <t>Block B: Laboratory: B-1 Alterations</t>
  </si>
  <si>
    <t>BLOCK B: LABORATORY</t>
  </si>
  <si>
    <t>Block B: Laboratory</t>
  </si>
  <si>
    <t>Bill No. 1</t>
  </si>
  <si>
    <t>Main Collection</t>
  </si>
  <si>
    <t>Summary</t>
  </si>
  <si>
    <t>Block C: Mini Admin Block</t>
  </si>
  <si>
    <t>Block C: Mini Admin Block: C-1 Alterations</t>
  </si>
  <si>
    <t>Block D: 4 Classroom Block: D-2 Earthworks</t>
  </si>
  <si>
    <t>Block D: 4 Classroom Block: D-3  Concrete, Formwork and Reinforcement</t>
  </si>
  <si>
    <t>Block D: 4 Classroom Block: D-4 Masonry</t>
  </si>
  <si>
    <t>Block D: 4 Classroom Block: D-5 Roof Coverings</t>
  </si>
  <si>
    <t>Block D: 4 Classroom Block: D-6 Carpentry and Joinery</t>
  </si>
  <si>
    <t>Block D: 4 Classroom Block: D-10 Plumbing and Drainage</t>
  </si>
  <si>
    <t>Block D: 4 Classroom Block: D-11 Glazing</t>
  </si>
  <si>
    <t>Block D: 4 Classroom Block: D-12 Paintwork</t>
  </si>
  <si>
    <t>Block D: 4 Classroom Block: D-1 Alterations</t>
  </si>
  <si>
    <t>Block D: 4 Classroom Block</t>
  </si>
  <si>
    <t>Block E: 5 Classroom Block</t>
  </si>
  <si>
    <t>Block E: 5 Classroom Block: E-10 Plumbing and Drainage</t>
  </si>
  <si>
    <t>Block E: 5 Classroom Block: E-11 Glazing</t>
  </si>
  <si>
    <t>Block E: 5 Classroom Block: E-12 Paintwork</t>
  </si>
  <si>
    <t>Block E: 5 Classroom Block: E-1 Alterations</t>
  </si>
  <si>
    <t>Block E: 5 Classroom Block: E-2 Earthworks</t>
  </si>
  <si>
    <t>Block E: 5 Classroom Block: E-3  Concrete, Formwork and Reinforcement</t>
  </si>
  <si>
    <t>Block E: 5 Classroom Block: E-4 Masonry</t>
  </si>
  <si>
    <t>Block E: 5 Classroom Block: E-5 Roof Coverings</t>
  </si>
  <si>
    <t>Block E: 5 Classroom Block: E-6 Carpentry and Joinery</t>
  </si>
  <si>
    <t>Block F: Tuckshop, Computer Room &amp; 2 Classroom Block</t>
  </si>
  <si>
    <t>Block F: Tuckshop, Computer Room &amp; 2 Classroom Block: F-1 Alterations</t>
  </si>
  <si>
    <t>Block F: Tuckshop, Computer Room &amp; 2 Classroom Block: F-2 Earthworks</t>
  </si>
  <si>
    <t>Block F: Tuckshop, Computer Room &amp; 2 Classroom Block: F-3  Concrete, Formwork and Reinforcement</t>
  </si>
  <si>
    <t>Block F: Tuckshop, Computer Room &amp; 2 Classroom Block: F-4 Masonry</t>
  </si>
  <si>
    <t>Block F: Tuckshop, Computer Room &amp; 2 Classroom Block: F-5 Roof Coverings</t>
  </si>
  <si>
    <t>Block F: Tuckshop, Computer Room &amp; 2 Classroom Block: F-6 Carpentry and Joinery</t>
  </si>
  <si>
    <t>Block F: Tuckshop, Computer Room &amp; 2 Classroom Block: F-10 Plumbing and Drainage</t>
  </si>
  <si>
    <t>Block F: Tuckshop, Computer Room &amp; 2 Classroom Block: F-11 Glazing</t>
  </si>
  <si>
    <t>Block F: Tuckshop, Computer Room &amp; 2 Classroom Block: F-12 Paintwork</t>
  </si>
  <si>
    <t>Block G: Staffroom &amp; 3 Classroom Block: G-2 Earthworks</t>
  </si>
  <si>
    <t>Block G: Staffroom &amp; 3 Classroom Block: G-3  Concrete, Formwork and Reinforcement</t>
  </si>
  <si>
    <t>Block G: Staffroom &amp; 3 Classroom Block: G-4 Masonry</t>
  </si>
  <si>
    <t>Block G: Staffroom &amp; 3 Classroom Block: G-5 Roof Coverings</t>
  </si>
  <si>
    <t>Block G: Staffroom &amp; 3 Classroom Block: G-6 Carpentry and Joinery</t>
  </si>
  <si>
    <t>Block G: Staffroom &amp; 3 Classroom Block: G-10 Plumbing and Drainage</t>
  </si>
  <si>
    <t>Block G: Staffroom &amp; 3 Classroom Block: G-11 Glazing</t>
  </si>
  <si>
    <t>Block G: Staffroom &amp; 3 Classroom Block: G-12 Paintwork</t>
  </si>
  <si>
    <t>Block G: Staffroom &amp; 3 Classroom Block</t>
  </si>
  <si>
    <t>Block G: Staffroom &amp; 3 Classroom Block: G-1 Alterations</t>
  </si>
  <si>
    <t>Block H: 4 Classroom Block &amp; 2 HOD Offices</t>
  </si>
  <si>
    <t>SUB-TOTAL</t>
  </si>
  <si>
    <t>IP65 Junction Box with 10A single pole circuit breaker</t>
  </si>
  <si>
    <t>40 Amp Single Pole isolators installed surface on wall for stove</t>
  </si>
  <si>
    <t>20 Amp Single Pole isolators installed surface on wall in a weatherproof enclosure.</t>
  </si>
  <si>
    <t>Supply and install isolators mounted as specified complete with cover plate and all accessories</t>
  </si>
  <si>
    <t>ISOLATORS</t>
  </si>
  <si>
    <t>Supply, install and connect switch socket outlets as specified including cover plates and all accessories 16 Amp double switched socket outlet installed flush on wall</t>
  </si>
  <si>
    <t>SWITCHED SOCKET OUTLETS</t>
  </si>
  <si>
    <t>GLS FC/R-235 TS ECG</t>
  </si>
  <si>
    <t>GLS LFL-100W ECG</t>
  </si>
  <si>
    <t>20W LED Bulkhead IP55 (EQUAL OR SIMILAR APPROVED TO BEKA OR SWANLITE)</t>
  </si>
  <si>
    <t>Suppy, deliver and store the following light fittings complete; inclusive of lamps (please refer to the Lightfitting Schedule for full specifications of the fittings):</t>
  </si>
  <si>
    <t>LIGHT FITTINGS</t>
  </si>
  <si>
    <t>Photocell poly-carbonate bulkhead</t>
  </si>
  <si>
    <t>16A, Single Lever, One Way</t>
  </si>
  <si>
    <t>Flush mounted switch unit complete with cover plate and all accessories</t>
  </si>
  <si>
    <t>LIGHT SWITCHES</t>
  </si>
  <si>
    <t>2.5 mm² BCEW</t>
  </si>
  <si>
    <t>2.5 mm² pvc conductor</t>
  </si>
  <si>
    <t>1.5 mm² BCEW</t>
  </si>
  <si>
    <t>1.5 mm² pvc conductor</t>
  </si>
  <si>
    <t>Supply and install PVC insulated copper conductors in required colours drawn into conduit or in trunking</t>
  </si>
  <si>
    <t>CONDUCTORS AND CABLES</t>
  </si>
  <si>
    <t>100 x 100 x 50 mm galv. box, flush mounted in brickwork</t>
  </si>
  <si>
    <t>100 x 50 x 50 mm galv. box, flush mounted in brickwork</t>
  </si>
  <si>
    <t>60 mm round, 60 mm deep PVC box for 20 mm conduit fixed in sofit or brickwork or ceiling void</t>
  </si>
  <si>
    <t>Supply and install boxes complete with all accessories, including conduit terminations</t>
  </si>
  <si>
    <t>CONDUIT BOXES</t>
  </si>
  <si>
    <t>50 mm - surface on brickwork (BOSAL)</t>
  </si>
  <si>
    <t>32 mm - chased in brickwork</t>
  </si>
  <si>
    <t>25 mm - chased in brickwork</t>
  </si>
  <si>
    <t>20 mm - ceiling void</t>
  </si>
  <si>
    <t>20 mm - chased in brickwork</t>
  </si>
  <si>
    <t>Supply and install PVC conduit complete with all accessories including couplings, bending, fixings and waste fixed as specified.</t>
  </si>
  <si>
    <t>CONDUITS</t>
  </si>
  <si>
    <t>SECTION 3 : POWER - GENERAL PURPOSE OUTLETS AND LIGHTING</t>
  </si>
  <si>
    <t>50mm Diameter</t>
  </si>
  <si>
    <t>110mm Diameter slow radius bends</t>
  </si>
  <si>
    <t>110mm Diameter</t>
  </si>
  <si>
    <t>Supply and install the following underground sleeves</t>
  </si>
  <si>
    <t>SLEEVES</t>
  </si>
  <si>
    <t>SECTION 2 : EXCAVATIONS AND SLEEVES</t>
  </si>
  <si>
    <t>Data Outlet</t>
  </si>
  <si>
    <t>Telephone outlet</t>
  </si>
  <si>
    <t>Supply and install telephone and data outlets in power skirting including cover plates and all accessories.</t>
  </si>
  <si>
    <t>Supply and install Power skirting complete with all fixings, end caps, separate covers and accessories.</t>
  </si>
  <si>
    <t>Supply and install 2 compartment P/Skirt complete with all fixings, separate covers and accessories. (EQUAL OR SIMILAR APPROVED TO BUFF DUCT OR LEGRANDE)</t>
  </si>
  <si>
    <t>WIRING TRUNKING &amp; MESH TRAY</t>
  </si>
  <si>
    <t>Supply and Install 50mm aluminium conductor</t>
  </si>
  <si>
    <t>Supply and Install 25mm pvc pipe</t>
  </si>
  <si>
    <t>Supply and install test point connection in each down conductor COMPLETE with 132x82x55mm deep screw lid enclosure.</t>
  </si>
  <si>
    <t>Supply and install 1.5m copper clad steel earth rods driven into the ground including jointing to copper bonding conductor.</t>
  </si>
  <si>
    <t>Supply and Install ferrules and lugs for bonding of any metalwork to air terminal system.</t>
  </si>
  <si>
    <t>Supply and install corrosion resistant stainless steel terminal for roof connection points and and aluminium bond to take aluminium down conductor from roof terminals.</t>
  </si>
  <si>
    <t>50mm² PVC insulated for bonding down conductors to earth rods, etc.  inclusive of lugs, ferrules, bolts, etc.</t>
  </si>
  <si>
    <t>Allow for the testing of the complete scheme, including lightning protection earth electrodes and the issuing of test certificates.</t>
  </si>
  <si>
    <t>Allow for the execution of a Soil Resistivity Survey for the site and for submitting a copy of the reports to the Engineer.</t>
  </si>
  <si>
    <t>LIGHTNING PROTECTION AND EARTHING</t>
  </si>
  <si>
    <t>Sum</t>
  </si>
  <si>
    <t>Issue a Certificate of Compliance (CoC) in accordance with the SANS 10142-1 (2006) requirements per DB.</t>
  </si>
  <si>
    <t>Test and Commision the complete installation in accordance with the Specifications and SANS Standards</t>
  </si>
  <si>
    <t>TEST AND COMMISSION</t>
  </si>
  <si>
    <t>Draw Wire</t>
  </si>
  <si>
    <t>SUNDRIES</t>
  </si>
  <si>
    <t>No.</t>
  </si>
  <si>
    <t>16mm²  2 Core PVC ECC Copper Cable</t>
  </si>
  <si>
    <t>6mm²  2 Core PVC ECC Copper Cable</t>
  </si>
  <si>
    <t>PVC/PVC/SWA/ECC/PVC/ copper cables</t>
  </si>
  <si>
    <t>Supply, delivery, installation and labour for making-off, terminating and connecting cables and earth wires including glands, shrouds, lugs and connections for the following cables and earth wires:-</t>
  </si>
  <si>
    <t>CABLE TERMINATIONS</t>
  </si>
  <si>
    <t>Rates to include for supply, delivery and installation via sleeves, cable tray or fixed to surface but excluding terminations, joints, cable trays or sleeves for 600/1000 Volts cables and earth wires:-</t>
  </si>
  <si>
    <t>CABLES AND EARTH WIRE (PROVISIONAL)</t>
  </si>
  <si>
    <t>Guard House DB (6 Way - 3CR12)</t>
  </si>
  <si>
    <t>Ablution Block DB (6 Way - 3CR12)</t>
  </si>
  <si>
    <t>Classroom Block DB (Prewired 12 Way - 3CR12)</t>
  </si>
  <si>
    <t>Supply the following Distribution Boards complete with all switchgear, accessories as specified on the schematic layouts, all fitted in the factory and tested, including delivery to Site and off-loading but excluding cable terminations. Install and connect up, including earthing and conduit terminations but excluding cable terminations.</t>
  </si>
  <si>
    <t>DISTRIBUTION BOARDS AND ACCESSORIES</t>
  </si>
  <si>
    <t>SECTION 1 : LT DISTRIBUTION</t>
  </si>
  <si>
    <t>Block B: Laboratory: B-2 Carpentry and Joinery</t>
  </si>
  <si>
    <t>Block B: Laboratory: B-3 Ceilings, Partitions and Access Flooring</t>
  </si>
  <si>
    <t>Block B: Laboratory: B-4 Ironmongery</t>
  </si>
  <si>
    <t>Block B: Laboratory: B-5 Plastering</t>
  </si>
  <si>
    <t xml:space="preserve">Block B: Laboratory: B-6 Tiling </t>
  </si>
  <si>
    <t>Block B: Laboratory: B-7 Plumbing and Drainage</t>
  </si>
  <si>
    <t>Block B: Laboratory: B-8 Glazing</t>
  </si>
  <si>
    <t>Block B: Laboratory: B-9 Paintwork</t>
  </si>
  <si>
    <t>Ceilings, Partitions &amp; Access Flooring</t>
  </si>
  <si>
    <t>Block C: Mini Admin Block: C-2 Roof Coverings</t>
  </si>
  <si>
    <t>Block C: Mini Admin Block: C-3 Carpentry and Joinery</t>
  </si>
  <si>
    <t>Block C: Mini Admin Block: C-4 Ceilings, Partitions and Access Flooring</t>
  </si>
  <si>
    <t>Block C: Mini Admin Block: C-5 Ironmongery</t>
  </si>
  <si>
    <t>Block C: Mini Admin Block: C-6 Plastering</t>
  </si>
  <si>
    <t xml:space="preserve">Block C: Mini Admin Block: C-7 Tiling </t>
  </si>
  <si>
    <t>Block C: Mini Admin Block: C-8 Plumbing and Drainage</t>
  </si>
  <si>
    <t>Block C: Mini Admin Block: C-9 Glazing</t>
  </si>
  <si>
    <t>Block C: Mini Admin Block: C-10 Paintwork</t>
  </si>
  <si>
    <t>Ceilings, Partitions and Access Flooring</t>
  </si>
  <si>
    <t>Block D: 4 Classroom Block: D-7 Ceilings, Partitions &amp; Access Flooring</t>
  </si>
  <si>
    <t>Block D: 4 Classroom Block: D-8 Ironmongery</t>
  </si>
  <si>
    <t>Block D: 4 Classroom Block: D-9 Plastering</t>
  </si>
  <si>
    <t>Block E: 5 Classroom Block: E-7 Ceilings, Partitions &amp; Access Flooring</t>
  </si>
  <si>
    <t>Block E: 5 Classroom Block: E-8 Ironmongery</t>
  </si>
  <si>
    <t>Block E: 5 Classroom Block: E-9 Plastering</t>
  </si>
  <si>
    <t>Block F: Tuckshop, Computer Room &amp; 2 Classroom Block: F-7 Ceilings, Partitions &amp; Access Flooring</t>
  </si>
  <si>
    <t>Block F: Tuckshop, Computer Room &amp; 2 Classroom Block: F-8 Ironmongery</t>
  </si>
  <si>
    <t>Block F: Tuckshop, Computer Room &amp; 2 Classroom Block: F-9 Plastering</t>
  </si>
  <si>
    <t>Block G: Staffroom &amp; 3 Classroom Block: G-7 Ceilings, Partitions &amp; Access Flooring</t>
  </si>
  <si>
    <t>Block G: Staffroom &amp; 3 Classroom Block: G-8 Ironmongery</t>
  </si>
  <si>
    <t>Block G: Staffroom &amp; 3 Classroom Block: G-9 Plastering</t>
  </si>
  <si>
    <t>Block H: 4 Classroom Block &amp; 2 HOD Offices:</t>
  </si>
  <si>
    <t>Block H: 4 Classroom Block &amp; 2 HOD Offices:: H-1 Alterations</t>
  </si>
  <si>
    <t>Block H: 4 Classroom Block &amp; 2 HOD Offices:: H-2 Earthworks</t>
  </si>
  <si>
    <t>Block H: 4 Classroom Block &amp; 2 HOD Offices:: H-3  Concrete, Formwork and Reinforcement</t>
  </si>
  <si>
    <t>Block H: 4 Classroom Block &amp; 2 HOD Offices:: H-4 Masonry</t>
  </si>
  <si>
    <t>Block H: 4 Classroom Block &amp; 2 HOD Offices:: H-5 Roof Coverings</t>
  </si>
  <si>
    <t>Block H: 4 Classroom Block &amp; 2 HOD Offices:: H-6 Carpentry and Joinery</t>
  </si>
  <si>
    <t>Block H: 4 Classroom Block &amp; 2 HOD Offices:: H-7 Ceilings, Partitions &amp; Access Flooring</t>
  </si>
  <si>
    <t>Block H: 4 Classroom Block &amp; 2 HOD Offices:: H-8 Ironmongery</t>
  </si>
  <si>
    <t>Block H: 4 Classroom Block &amp; 2 HOD Offices:: H-9 Plastering</t>
  </si>
  <si>
    <t>Block H: 4 Classroom Block &amp; 2 HOD Offices:: H-10 Plumbing and Drainage</t>
  </si>
  <si>
    <t>Block H: 4 Classroom Block &amp; 2 HOD Offices:: H-11 Glazing</t>
  </si>
  <si>
    <t>Block H: 4 Classroom Block &amp; 2 HOD Offices:: H-12 Paintwork</t>
  </si>
  <si>
    <t>Summary brought forward</t>
  </si>
  <si>
    <t>Bill</t>
  </si>
  <si>
    <t>PRELIMINARIES AND GENERAL</t>
  </si>
  <si>
    <t>BLOCK A: GUARD HOUSE</t>
  </si>
  <si>
    <t>BLOCK C: MINI ADMIN BLOCK</t>
  </si>
  <si>
    <t>BLOCK F: TUCHSHOP, COMPUTER ROOM &amp; 2 CLASSROOM BLOCK</t>
  </si>
  <si>
    <t>BLOCK E: 5 CLASSROOM BLOCK</t>
  </si>
  <si>
    <t>BLOCK D: 4 CLASSROOM BLOCK</t>
  </si>
  <si>
    <t>BLOCK G: STAFFROOM &amp; 3 CLASSROOM BLOCK</t>
  </si>
  <si>
    <t>BLOCK H: 4 CLASSROOM BLOCK &amp; 2 HOD OFFICES</t>
  </si>
  <si>
    <t>BLOCK J: 2 CLASSROOM BLOCK</t>
  </si>
  <si>
    <t>Block I: 2 Classroom Block</t>
  </si>
  <si>
    <t>Block I: 2 Classroom Block:</t>
  </si>
  <si>
    <t>Block I: 2 Classroom Block:: I-1 Alterations</t>
  </si>
  <si>
    <t>Block I: 2 Classroom Block:: I-2 Earthworks</t>
  </si>
  <si>
    <t>Block I: 2 Classroom Block:: I-3  Concrete, Formwork and Reinforcement</t>
  </si>
  <si>
    <t>Block I: 2 Classroom Block:: I-4 Masonry</t>
  </si>
  <si>
    <t>Block I: 2 Classroom Block:: I-5 Roof Coverings</t>
  </si>
  <si>
    <t>Block I: 2 Classroom Block:: I-6 Carpentry and Joinery</t>
  </si>
  <si>
    <t>Block I: 2 Classroom Block:: I-7 Ceilings, Partitions &amp; Access Flooring</t>
  </si>
  <si>
    <t>Block I: 2 Classroom Block:: I-8 Ironmongery</t>
  </si>
  <si>
    <t>Block I: 2 Classroom Block:: I-9 Plastering</t>
  </si>
  <si>
    <t>Block I: 2 Classroom Block:: I-10 Plumbing and Drainage</t>
  </si>
  <si>
    <t>Block I: 2 Classroom Block:: I-11 Glazing</t>
  </si>
  <si>
    <t>Block I: 2 Classroom Block:: I-12 Paintwork</t>
  </si>
  <si>
    <t>I.1</t>
  </si>
  <si>
    <t>I.1.1</t>
  </si>
  <si>
    <t>I.1.2</t>
  </si>
  <si>
    <t>I.1.3</t>
  </si>
  <si>
    <t>I.1.4</t>
  </si>
  <si>
    <t>I.1.5</t>
  </si>
  <si>
    <t>I.1.6</t>
  </si>
  <si>
    <t>I.1.7</t>
  </si>
  <si>
    <t>I.1.8</t>
  </si>
  <si>
    <t>I.1.9</t>
  </si>
  <si>
    <t>I.1.10</t>
  </si>
  <si>
    <t>I.1.11</t>
  </si>
  <si>
    <t>I.1.12</t>
  </si>
  <si>
    <t>I.1.13</t>
  </si>
  <si>
    <t>I.1.14</t>
  </si>
  <si>
    <t>I.1.15</t>
  </si>
  <si>
    <t>I.2</t>
  </si>
  <si>
    <t>I.2.1</t>
  </si>
  <si>
    <t>I.2.2</t>
  </si>
  <si>
    <t>I.2.3</t>
  </si>
  <si>
    <t>I.2.4</t>
  </si>
  <si>
    <t>I.2.5</t>
  </si>
  <si>
    <t>I.2.6</t>
  </si>
  <si>
    <t>I.2.7</t>
  </si>
  <si>
    <t>I.2.8</t>
  </si>
  <si>
    <t>I.3</t>
  </si>
  <si>
    <t>I.3.1</t>
  </si>
  <si>
    <t>I.3.2</t>
  </si>
  <si>
    <t>I.3.3</t>
  </si>
  <si>
    <t>I.3.4</t>
  </si>
  <si>
    <t>I.3.5</t>
  </si>
  <si>
    <t>I.3.6</t>
  </si>
  <si>
    <t>I.3.7</t>
  </si>
  <si>
    <t>I.3.8</t>
  </si>
  <si>
    <t>I.4</t>
  </si>
  <si>
    <t>I.4.1</t>
  </si>
  <si>
    <t>I.4.2</t>
  </si>
  <si>
    <t>I.4.3</t>
  </si>
  <si>
    <t>I.5</t>
  </si>
  <si>
    <t>I.5.1</t>
  </si>
  <si>
    <t>I.5.2</t>
  </si>
  <si>
    <t>I.5.3</t>
  </si>
  <si>
    <t>I.5.4</t>
  </si>
  <si>
    <t>I.5.5</t>
  </si>
  <si>
    <t>I.6</t>
  </si>
  <si>
    <t>I.6.1</t>
  </si>
  <si>
    <t>I.6.2</t>
  </si>
  <si>
    <t>I.6.3</t>
  </si>
  <si>
    <t>I.6.4</t>
  </si>
  <si>
    <t>I.6.5</t>
  </si>
  <si>
    <t>I.6.6</t>
  </si>
  <si>
    <t>I.6.7</t>
  </si>
  <si>
    <t>I.6.8</t>
  </si>
  <si>
    <t>I.6.9</t>
  </si>
  <si>
    <t>I.7</t>
  </si>
  <si>
    <t>I.7.1</t>
  </si>
  <si>
    <t>I.7.2</t>
  </si>
  <si>
    <t>I.7.3</t>
  </si>
  <si>
    <t>I.7.4</t>
  </si>
  <si>
    <t>I.8</t>
  </si>
  <si>
    <t>I.8.1</t>
  </si>
  <si>
    <t>I.8.2</t>
  </si>
  <si>
    <t>I.8.3</t>
  </si>
  <si>
    <t>I.8.4</t>
  </si>
  <si>
    <t>I.9</t>
  </si>
  <si>
    <t>I.9.1</t>
  </si>
  <si>
    <t>I.9.2</t>
  </si>
  <si>
    <t>I.9.3</t>
  </si>
  <si>
    <t>I.9.4</t>
  </si>
  <si>
    <t>I.9.5</t>
  </si>
  <si>
    <t>I.9.6</t>
  </si>
  <si>
    <t>I.9.7</t>
  </si>
  <si>
    <t>I.10</t>
  </si>
  <si>
    <t>I.10.1</t>
  </si>
  <si>
    <t>I.10.2</t>
  </si>
  <si>
    <t>I.10.3</t>
  </si>
  <si>
    <t>I.10.4</t>
  </si>
  <si>
    <t>I.10.5</t>
  </si>
  <si>
    <t>I.10.6</t>
  </si>
  <si>
    <t>I.10.7</t>
  </si>
  <si>
    <t>I.10.8</t>
  </si>
  <si>
    <t>I.11</t>
  </si>
  <si>
    <t>I.11.1</t>
  </si>
  <si>
    <t>I.12</t>
  </si>
  <si>
    <t>I.12.1</t>
  </si>
  <si>
    <t>I.12.2</t>
  </si>
  <si>
    <t>I.12.3</t>
  </si>
  <si>
    <t>I.12.4</t>
  </si>
  <si>
    <t>I.12.5</t>
  </si>
  <si>
    <t>I.12.6</t>
  </si>
  <si>
    <t>I.12.7</t>
  </si>
  <si>
    <t>I.12.8</t>
  </si>
  <si>
    <t>I.12.9</t>
  </si>
  <si>
    <t>I.12.10</t>
  </si>
  <si>
    <t>J</t>
  </si>
  <si>
    <t>K.13.1</t>
  </si>
  <si>
    <t>K.13.2</t>
  </si>
  <si>
    <t>K.13.3</t>
  </si>
  <si>
    <t>K.13.4</t>
  </si>
  <si>
    <t>K.13.5</t>
  </si>
  <si>
    <t>K.13.6</t>
  </si>
  <si>
    <t>K.13.7</t>
  </si>
  <si>
    <t>K.13.8</t>
  </si>
  <si>
    <t>K.13.9</t>
  </si>
  <si>
    <t>K.13.11</t>
  </si>
  <si>
    <t>K.13.12</t>
  </si>
  <si>
    <t>K.13.K.13</t>
  </si>
  <si>
    <t>K.13.14</t>
  </si>
  <si>
    <t>K.13.15</t>
  </si>
  <si>
    <t>K.13.16</t>
  </si>
  <si>
    <t>K.13.17</t>
  </si>
  <si>
    <t>K.13.18</t>
  </si>
  <si>
    <t>K.13.19</t>
  </si>
  <si>
    <t>K.13.21</t>
  </si>
  <si>
    <t>K.13.22</t>
  </si>
  <si>
    <t>K.13.23</t>
  </si>
  <si>
    <t>K.13.24</t>
  </si>
  <si>
    <t>K.13.25</t>
  </si>
  <si>
    <t>K.13.26</t>
  </si>
  <si>
    <t>K.13.27</t>
  </si>
  <si>
    <t>K.13.28</t>
  </si>
  <si>
    <t>K.13.29</t>
  </si>
  <si>
    <t>K.13.31</t>
  </si>
  <si>
    <t>K.13.32</t>
  </si>
  <si>
    <t>K.13.33</t>
  </si>
  <si>
    <t>K.13.34</t>
  </si>
  <si>
    <t>K.13.35</t>
  </si>
  <si>
    <t>K.13.36</t>
  </si>
  <si>
    <t>K.13.37</t>
  </si>
  <si>
    <t>K.13.38</t>
  </si>
  <si>
    <t>K.13.39</t>
  </si>
  <si>
    <t>K.13.41</t>
  </si>
  <si>
    <t>K.13.42</t>
  </si>
  <si>
    <t>K.13.43</t>
  </si>
  <si>
    <t>K.13.44</t>
  </si>
  <si>
    <t>K.13.45</t>
  </si>
  <si>
    <t>K.13.46</t>
  </si>
  <si>
    <t>F.1.1.12</t>
  </si>
  <si>
    <t>F.1.1.13</t>
  </si>
  <si>
    <t>12 x 225mm Medium density fibre-cement fascia boards with aluminium H-profile fascia joiners, drill for and fix with hot-dip galvanised drive screws and washers</t>
  </si>
  <si>
    <t>80 x 200mm Socketless barge boards with aluminium H-profile barge board joiners, drill for and fix with hot-dip galvanised screws and washers</t>
  </si>
  <si>
    <t>44mm Framed batten door 813 x 2032m high, as per Architect's Specification</t>
  </si>
  <si>
    <t>(a) Programming</t>
  </si>
  <si>
    <t>(b) Scheduling</t>
  </si>
  <si>
    <t>(c)	 Reporting</t>
  </si>
  <si>
    <t>(d)	 Production of shop drawings and samples</t>
  </si>
  <si>
    <t>(e)	 Procurement and expediting</t>
  </si>
  <si>
    <t>(f)	 Liaison and co-ordinating of construction</t>
  </si>
  <si>
    <t xml:space="preserve">(g)	 Commissioning, instruction, handover and 	follow up  </t>
  </si>
  <si>
    <t>(h)	 Monitoring and reporting on building 	activities  taking place on site</t>
  </si>
  <si>
    <t>PHYSICAL AND PSYCHOLOGICAL FITNESS</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</si>
  <si>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</si>
  <si>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</si>
  <si>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</si>
  <si>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</si>
  <si>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 xml:space="preserve">Allowance for profit and attendance, all inclusive of associated costs to the contractor for implementation. </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</si>
  <si>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</si>
  <si>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</si>
  <si>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</si>
  <si>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</si>
  <si>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</si>
  <si>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</si>
  <si>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</si>
  <si>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</si>
  <si>
    <t>L.3</t>
  </si>
  <si>
    <t>Provide the sum of R100,000.00 for the Client Liaison Officer</t>
  </si>
  <si>
    <t>CONTINGENCY AT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</si>
</sst>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 #,##0.00_ ;_ * \-#,##0.00_ ;_ * &quot;-&quot;??_ ;_ @_ "/>
    <numFmt numFmtId="166" formatCode="&quot;R&quot;\ #,##0.00"/>
    <numFmt numFmtId="167" formatCode="&quot;R&quot;#,##0.00"/>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0"/>
      <name val="Times New Roman"/>
      <family val="1"/>
    </font>
    <font>
      <sz val="10"/>
      <name val="Times New Roman"/>
      <family val="1"/>
    </font>
    <font>
      <sz val="10"/>
      <color indexed="8"/>
      <name val="Times New Roman"/>
      <family val="1"/>
    </font>
    <font>
      <b/>
      <sz val="10"/>
      <color theme="1"/>
      <name val="Times New Roman"/>
      <family val="1"/>
    </font>
    <font>
      <b/>
      <u/>
      <sz val="10"/>
      <color theme="1"/>
      <name val="Times New Roman"/>
      <family val="1"/>
    </font>
    <font>
      <u/>
      <sz val="10"/>
      <color theme="1"/>
      <name val="Times New Roman"/>
      <family val="1"/>
    </font>
    <font>
      <b/>
      <sz val="10"/>
      <color rgb="FFFF0000"/>
      <name val="Times New Roman"/>
      <family val="1"/>
    </font>
    <font>
      <sz val="10"/>
      <color rgb="FFFF0000"/>
      <name val="Times New Roman"/>
      <family val="1"/>
    </font>
    <font>
      <b/>
      <sz val="10"/>
      <name val="Arial"/>
      <family val="2"/>
    </font>
    <font>
      <sz val="14"/>
      <name val="Arial"/>
      <family val="2"/>
    </font>
    <font>
      <b/>
      <sz val="14"/>
      <name val="Arial"/>
      <family val="2"/>
    </font>
    <font>
      <b/>
      <sz val="10"/>
      <color theme="1"/>
      <name val="Arial"/>
      <family val="2"/>
    </font>
    <font>
      <b/>
      <u/>
      <sz val="10"/>
      <color theme="1"/>
      <name val="Arial"/>
      <family val="2"/>
    </font>
    <font>
      <sz val="10"/>
      <color indexed="8"/>
      <name val="Arial"/>
      <family val="2"/>
    </font>
    <font>
      <u/>
      <sz val="10"/>
      <name val="Arial"/>
      <family val="2"/>
    </font>
    <font>
      <u/>
      <sz val="10"/>
      <color theme="1"/>
      <name val="Arial"/>
      <family val="2"/>
    </font>
    <font>
      <sz val="10"/>
      <color rgb="FFFF0000"/>
      <name val="Arial"/>
      <family val="2"/>
    </font>
    <font>
      <b/>
      <u/>
      <sz val="10"/>
      <name val="Arial"/>
      <family val="2"/>
    </font>
    <font>
      <b/>
      <vertAlign val="superscript"/>
      <sz val="10"/>
      <name val="Arial"/>
      <family val="2"/>
    </font>
    <font>
      <vertAlign val="superscript"/>
      <sz val="10"/>
      <name val="Arial"/>
      <family val="2"/>
    </font>
    <font>
      <sz val="10"/>
      <color theme="1"/>
      <name val="Arial"/>
      <family val="2"/>
    </font>
    <font>
      <sz val="11"/>
      <color theme="1"/>
      <name val="Arial"/>
      <family val="2"/>
    </font>
    <font>
      <sz val="10"/>
      <color rgb="FF313439"/>
      <name val="Arial"/>
      <family val="2"/>
    </font>
    <font>
      <b/>
      <sz val="10"/>
      <color rgb="FF000000"/>
      <name val="Arial"/>
      <family val="2"/>
    </font>
    <font>
      <sz val="10"/>
      <color rgb="FF000000"/>
      <name val="Arial"/>
      <family val="2"/>
    </font>
    <font>
      <b/>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indexed="46"/>
        <bgColor indexed="64"/>
      </patternFill>
    </fill>
    <fill>
      <patternFill patternType="solid">
        <fgColor indexed="43"/>
        <bgColor indexed="64"/>
      </patternFill>
    </fill>
    <fill>
      <patternFill patternType="solid">
        <fgColor indexed="13"/>
        <bgColor indexed="64"/>
      </patternFill>
    </fill>
    <fill>
      <patternFill patternType="solid">
        <fgColor rgb="FFFFC0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auto="1"/>
      </left>
      <right/>
      <top style="medium">
        <color auto="1"/>
      </top>
      <bottom style="medium">
        <color auto="1"/>
      </bottom>
      <diagonal/>
    </border>
    <border>
      <left style="thin">
        <color indexed="64"/>
      </left>
      <right style="thin">
        <color indexed="64"/>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indexed="64"/>
      </right>
      <top/>
      <bottom/>
      <diagonal/>
    </border>
    <border>
      <left style="thin">
        <color indexed="64"/>
      </left>
      <right style="thin">
        <color indexed="64"/>
      </right>
      <top style="thin">
        <color theme="0" tint="-0.14996795556505021"/>
      </top>
      <bottom style="thin">
        <color theme="0" tint="-0.14996795556505021"/>
      </bottom>
      <diagonal/>
    </border>
    <border>
      <left style="thin">
        <color auto="1"/>
      </left>
      <right style="thin">
        <color auto="1"/>
      </right>
      <top style="thick">
        <color auto="1"/>
      </top>
      <bottom/>
      <diagonal/>
    </border>
    <border>
      <left style="thin">
        <color auto="1"/>
      </left>
      <right style="thin">
        <color auto="1"/>
      </right>
      <top/>
      <bottom style="double">
        <color auto="1"/>
      </bottom>
      <diagonal/>
    </border>
    <border>
      <left style="thin">
        <color auto="1"/>
      </left>
      <right style="thin">
        <color auto="1"/>
      </right>
      <top/>
      <bottom style="thick">
        <color auto="1"/>
      </bottom>
      <diagonal/>
    </border>
    <border>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s>
  <cellStyleXfs count="12">
    <xf numFmtId="0" fontId="0" fillId="0" borderId="0"/>
    <xf numFmtId="43" fontId="5" fillId="0" borderId="0" applyFont="0" applyFill="0" applyBorder="0" applyAlignment="0" applyProtection="0"/>
    <xf numFmtId="39" fontId="6" fillId="0" borderId="0"/>
    <xf numFmtId="0" fontId="5" fillId="0" borderId="0"/>
    <xf numFmtId="0" fontId="28" fillId="0" borderId="0"/>
    <xf numFmtId="164" fontId="28"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5" fillId="0" borderId="0"/>
    <xf numFmtId="0" fontId="3" fillId="0" borderId="0"/>
    <xf numFmtId="0" fontId="2" fillId="0" borderId="0"/>
  </cellStyleXfs>
  <cellXfs count="315">
    <xf numFmtId="0" fontId="0" fillId="0" borderId="0" xfId="0"/>
    <xf numFmtId="0" fontId="5" fillId="0" borderId="0" xfId="3"/>
    <xf numFmtId="0" fontId="8" fillId="0" borderId="2" xfId="3" applyFont="1" applyBorder="1"/>
    <xf numFmtId="0" fontId="8" fillId="0" borderId="3" xfId="3" applyFont="1" applyBorder="1"/>
    <xf numFmtId="0" fontId="7" fillId="0" borderId="3" xfId="3" applyFont="1" applyBorder="1"/>
    <xf numFmtId="0" fontId="7" fillId="4" borderId="3" xfId="3" applyFont="1" applyFill="1" applyBorder="1" applyAlignment="1">
      <alignment horizontal="right"/>
    </xf>
    <xf numFmtId="0" fontId="7" fillId="5" borderId="3" xfId="3" applyFont="1" applyFill="1" applyBorder="1" applyAlignment="1">
      <alignment horizontal="right"/>
    </xf>
    <xf numFmtId="0" fontId="8" fillId="0" borderId="3" xfId="3" applyFont="1" applyBorder="1" applyAlignment="1">
      <alignment horizontal="center"/>
    </xf>
    <xf numFmtId="0" fontId="7" fillId="0" borderId="3" xfId="3" applyFont="1" applyBorder="1" applyAlignment="1">
      <alignment horizontal="center"/>
    </xf>
    <xf numFmtId="3" fontId="8" fillId="0" borderId="3" xfId="3" applyNumberFormat="1" applyFont="1" applyBorder="1" applyAlignment="1">
      <alignment horizontal="center" vertical="center"/>
    </xf>
    <xf numFmtId="0" fontId="8" fillId="2" borderId="3" xfId="3" applyFont="1" applyFill="1" applyBorder="1" applyAlignment="1">
      <alignment horizontal="center"/>
    </xf>
    <xf numFmtId="0" fontId="7" fillId="2" borderId="3" xfId="3" applyFont="1" applyFill="1" applyBorder="1"/>
    <xf numFmtId="0" fontId="7" fillId="7" borderId="3" xfId="3" applyFont="1" applyFill="1" applyBorder="1"/>
    <xf numFmtId="0" fontId="7" fillId="0" borderId="3" xfId="3" applyFont="1" applyBorder="1" applyAlignment="1">
      <alignment horizontal="right"/>
    </xf>
    <xf numFmtId="0" fontId="7" fillId="0" borderId="4" xfId="3" applyFont="1" applyBorder="1" applyAlignment="1">
      <alignment horizontal="center"/>
    </xf>
    <xf numFmtId="0" fontId="5" fillId="0" borderId="3" xfId="3" applyBorder="1"/>
    <xf numFmtId="0" fontId="5" fillId="0" borderId="2" xfId="3" applyBorder="1"/>
    <xf numFmtId="0" fontId="7" fillId="3" borderId="3" xfId="3" applyFont="1" applyFill="1" applyBorder="1"/>
    <xf numFmtId="0" fontId="10" fillId="0" borderId="3" xfId="0" applyFont="1" applyBorder="1"/>
    <xf numFmtId="0" fontId="8" fillId="0" borderId="3" xfId="0" applyFont="1" applyBorder="1" applyAlignment="1">
      <alignment horizontal="center"/>
    </xf>
    <xf numFmtId="0" fontId="8" fillId="0" borderId="3" xfId="0" applyFont="1" applyBorder="1"/>
    <xf numFmtId="0" fontId="11" fillId="0" borderId="3" xfId="0" applyFont="1" applyBorder="1"/>
    <xf numFmtId="0" fontId="12" fillId="0" borderId="3" xfId="0" applyFont="1" applyBorder="1"/>
    <xf numFmtId="0" fontId="7" fillId="8" borderId="3" xfId="3" applyFont="1" applyFill="1" applyBorder="1" applyAlignment="1">
      <alignment horizontal="right"/>
    </xf>
    <xf numFmtId="0" fontId="8" fillId="8" borderId="3" xfId="3" applyFont="1" applyFill="1" applyBorder="1"/>
    <xf numFmtId="0" fontId="13" fillId="9" borderId="3" xfId="3" applyFont="1" applyFill="1" applyBorder="1"/>
    <xf numFmtId="0" fontId="8" fillId="9" borderId="3" xfId="3" applyFont="1" applyFill="1" applyBorder="1" applyAlignment="1">
      <alignment horizontal="center"/>
    </xf>
    <xf numFmtId="0" fontId="7" fillId="0" borderId="3" xfId="0" applyFont="1" applyBorder="1"/>
    <xf numFmtId="0" fontId="5" fillId="0" borderId="0" xfId="3" applyFont="1"/>
    <xf numFmtId="0" fontId="16" fillId="0" borderId="7" xfId="0" applyFont="1" applyBorder="1"/>
    <xf numFmtId="0" fontId="16" fillId="0" borderId="9" xfId="0" applyFont="1" applyBorder="1"/>
    <xf numFmtId="0" fontId="7" fillId="10" borderId="1" xfId="3" applyFont="1" applyFill="1" applyBorder="1" applyAlignment="1">
      <alignment horizontal="center"/>
    </xf>
    <xf numFmtId="166" fontId="7" fillId="10" borderId="1" xfId="3" applyNumberFormat="1" applyFont="1" applyFill="1" applyBorder="1" applyAlignment="1">
      <alignment horizontal="center"/>
    </xf>
    <xf numFmtId="166" fontId="7" fillId="10" borderId="5" xfId="3" applyNumberFormat="1" applyFont="1" applyFill="1" applyBorder="1" applyAlignment="1">
      <alignment horizontal="center"/>
    </xf>
    <xf numFmtId="166" fontId="7" fillId="0" borderId="4" xfId="3" applyNumberFormat="1" applyFont="1" applyBorder="1" applyAlignment="1">
      <alignment horizontal="center"/>
    </xf>
    <xf numFmtId="166" fontId="8" fillId="0" borderId="4" xfId="1" applyNumberFormat="1" applyFont="1" applyBorder="1"/>
    <xf numFmtId="166" fontId="8" fillId="0" borderId="3" xfId="3" applyNumberFormat="1" applyFont="1" applyBorder="1"/>
    <xf numFmtId="166" fontId="8" fillId="0" borderId="3" xfId="1" applyNumberFormat="1" applyFont="1" applyBorder="1"/>
    <xf numFmtId="166" fontId="8" fillId="0" borderId="3" xfId="1" applyNumberFormat="1" applyFont="1" applyBorder="1" applyAlignment="1">
      <alignment horizontal="center"/>
    </xf>
    <xf numFmtId="166" fontId="7" fillId="6" borderId="3" xfId="1" applyNumberFormat="1" applyFont="1" applyFill="1" applyBorder="1"/>
    <xf numFmtId="166" fontId="14" fillId="0" borderId="3" xfId="1" applyNumberFormat="1" applyFont="1" applyBorder="1"/>
    <xf numFmtId="166" fontId="7" fillId="0" borderId="3" xfId="3" applyNumberFormat="1" applyFont="1" applyBorder="1"/>
    <xf numFmtId="166" fontId="8" fillId="8" borderId="3" xfId="3" applyNumberFormat="1" applyFont="1" applyFill="1" applyBorder="1"/>
    <xf numFmtId="166" fontId="7" fillId="8" borderId="3" xfId="3" applyNumberFormat="1" applyFont="1" applyFill="1" applyBorder="1"/>
    <xf numFmtId="166" fontId="8" fillId="0" borderId="2" xfId="3" applyNumberFormat="1" applyFont="1" applyBorder="1"/>
    <xf numFmtId="166" fontId="5" fillId="0" borderId="0" xfId="3" applyNumberFormat="1"/>
    <xf numFmtId="166" fontId="8" fillId="9" borderId="3" xfId="1" applyNumberFormat="1" applyFont="1" applyFill="1" applyBorder="1"/>
    <xf numFmtId="0" fontId="15" fillId="0" borderId="3" xfId="3" applyFont="1" applyBorder="1" applyAlignment="1">
      <alignment wrapText="1"/>
    </xf>
    <xf numFmtId="166" fontId="5" fillId="0" borderId="3" xfId="3" applyNumberFormat="1" applyFont="1" applyBorder="1"/>
    <xf numFmtId="0" fontId="5" fillId="0" borderId="3" xfId="3" applyFont="1" applyBorder="1"/>
    <xf numFmtId="0" fontId="5" fillId="0" borderId="0" xfId="0" applyFont="1"/>
    <xf numFmtId="0" fontId="5" fillId="0" borderId="2" xfId="3" applyFont="1" applyBorder="1"/>
    <xf numFmtId="166" fontId="5" fillId="0" borderId="0" xfId="3" applyNumberFormat="1" applyFont="1"/>
    <xf numFmtId="0" fontId="5" fillId="0" borderId="3" xfId="3" applyFont="1" applyBorder="1" applyAlignment="1">
      <alignment wrapText="1"/>
    </xf>
    <xf numFmtId="0" fontId="5" fillId="0" borderId="2" xfId="3" applyFont="1" applyBorder="1" applyAlignment="1">
      <alignment wrapText="1"/>
    </xf>
    <xf numFmtId="165" fontId="5" fillId="0" borderId="0" xfId="3" applyNumberFormat="1" applyFont="1"/>
    <xf numFmtId="0" fontId="5" fillId="0" borderId="0" xfId="0" applyFont="1" applyAlignment="1">
      <alignment wrapText="1"/>
    </xf>
    <xf numFmtId="43" fontId="5" fillId="0" borderId="0" xfId="1" applyFont="1"/>
    <xf numFmtId="0" fontId="15" fillId="10" borderId="1" xfId="3" applyFont="1" applyFill="1" applyBorder="1" applyAlignment="1">
      <alignment horizontal="center"/>
    </xf>
    <xf numFmtId="166" fontId="15" fillId="10" borderId="1" xfId="3" applyNumberFormat="1" applyFont="1" applyFill="1" applyBorder="1" applyAlignment="1">
      <alignment horizontal="center"/>
    </xf>
    <xf numFmtId="166" fontId="15" fillId="10" borderId="5" xfId="3" applyNumberFormat="1" applyFont="1" applyFill="1" applyBorder="1" applyAlignment="1">
      <alignment horizontal="center"/>
    </xf>
    <xf numFmtId="0" fontId="15" fillId="0" borderId="4" xfId="3" applyFont="1" applyBorder="1" applyAlignment="1">
      <alignment horizontal="center"/>
    </xf>
    <xf numFmtId="166" fontId="15" fillId="0" borderId="4" xfId="3" applyNumberFormat="1" applyFont="1" applyBorder="1" applyAlignment="1">
      <alignment horizontal="center"/>
    </xf>
    <xf numFmtId="166" fontId="5" fillId="0" borderId="4" xfId="1" applyNumberFormat="1" applyFont="1" applyBorder="1"/>
    <xf numFmtId="0" fontId="15" fillId="0" borderId="3" xfId="3" applyFont="1" applyBorder="1" applyAlignment="1">
      <alignment horizontal="center"/>
    </xf>
    <xf numFmtId="0" fontId="15" fillId="7" borderId="3" xfId="3" applyFont="1" applyFill="1" applyBorder="1"/>
    <xf numFmtId="166" fontId="5" fillId="0" borderId="3" xfId="1" applyNumberFormat="1" applyFont="1" applyBorder="1"/>
    <xf numFmtId="0" fontId="15" fillId="0" borderId="3" xfId="3" applyFont="1" applyBorder="1"/>
    <xf numFmtId="0" fontId="5" fillId="0" borderId="3" xfId="3" applyFont="1" applyBorder="1" applyAlignment="1">
      <alignment horizontal="center"/>
    </xf>
    <xf numFmtId="0" fontId="18" fillId="0" borderId="3" xfId="0" applyFont="1" applyBorder="1"/>
    <xf numFmtId="0" fontId="5" fillId="0" borderId="3" xfId="0" applyFont="1" applyBorder="1" applyAlignment="1">
      <alignment horizontal="center"/>
    </xf>
    <xf numFmtId="0" fontId="5" fillId="0" borderId="3" xfId="0" applyFont="1" applyBorder="1"/>
    <xf numFmtId="0" fontId="19" fillId="0" borderId="3" xfId="0" applyFont="1" applyBorder="1"/>
    <xf numFmtId="0" fontId="21" fillId="0" borderId="3" xfId="0" applyFont="1" applyBorder="1"/>
    <xf numFmtId="3" fontId="5" fillId="0" borderId="3" xfId="3" applyNumberFormat="1" applyFont="1" applyBorder="1" applyAlignment="1">
      <alignment horizontal="center" vertical="center"/>
    </xf>
    <xf numFmtId="0" fontId="22" fillId="0" borderId="3" xfId="0" applyFont="1" applyBorder="1"/>
    <xf numFmtId="0" fontId="15" fillId="4" borderId="3" xfId="3" applyFont="1" applyFill="1" applyBorder="1" applyAlignment="1">
      <alignment horizontal="right"/>
    </xf>
    <xf numFmtId="166" fontId="5" fillId="0" borderId="3" xfId="1" applyNumberFormat="1" applyFont="1" applyBorder="1" applyAlignment="1">
      <alignment horizontal="center"/>
    </xf>
    <xf numFmtId="166" fontId="15" fillId="6" borderId="3" xfId="1" applyNumberFormat="1" applyFont="1" applyFill="1" applyBorder="1"/>
    <xf numFmtId="0" fontId="15" fillId="3" borderId="3" xfId="3" applyFont="1" applyFill="1" applyBorder="1"/>
    <xf numFmtId="0" fontId="23" fillId="0" borderId="3" xfId="3" applyFont="1" applyBorder="1" applyAlignment="1">
      <alignment horizontal="center"/>
    </xf>
    <xf numFmtId="166" fontId="23" fillId="0" borderId="3" xfId="1" applyNumberFormat="1" applyFont="1" applyBorder="1" applyAlignment="1">
      <alignment horizontal="center"/>
    </xf>
    <xf numFmtId="0" fontId="23" fillId="0" borderId="3" xfId="3" applyFont="1" applyBorder="1"/>
    <xf numFmtId="0" fontId="21" fillId="0" borderId="3" xfId="3" applyFont="1" applyBorder="1"/>
    <xf numFmtId="0" fontId="24" fillId="0" borderId="3" xfId="3" applyFont="1" applyBorder="1"/>
    <xf numFmtId="0" fontId="15" fillId="0" borderId="3" xfId="3" quotePrefix="1" applyFont="1" applyBorder="1"/>
    <xf numFmtId="0" fontId="15" fillId="0" borderId="3" xfId="0" applyFont="1" applyBorder="1" applyAlignment="1">
      <alignment horizontal="center"/>
    </xf>
    <xf numFmtId="0" fontId="15" fillId="0" borderId="3" xfId="0" applyFont="1" applyBorder="1"/>
    <xf numFmtId="43" fontId="5" fillId="0" borderId="3" xfId="1" applyFont="1" applyBorder="1"/>
    <xf numFmtId="3" fontId="5" fillId="0" borderId="3" xfId="0" applyNumberFormat="1" applyFont="1" applyBorder="1" applyAlignment="1">
      <alignment horizontal="center" vertical="center"/>
    </xf>
    <xf numFmtId="3" fontId="5" fillId="0" borderId="3" xfId="3" applyNumberFormat="1" applyFont="1" applyBorder="1" applyAlignment="1">
      <alignment horizontal="center"/>
    </xf>
    <xf numFmtId="0" fontId="15" fillId="2" borderId="3" xfId="3" applyFont="1" applyFill="1" applyBorder="1"/>
    <xf numFmtId="0" fontId="5" fillId="2" borderId="3" xfId="3" applyFont="1" applyFill="1" applyBorder="1" applyAlignment="1">
      <alignment horizontal="center"/>
    </xf>
    <xf numFmtId="0" fontId="15" fillId="0" borderId="3" xfId="3" applyFont="1" applyBorder="1" applyAlignment="1">
      <alignment horizontal="right"/>
    </xf>
    <xf numFmtId="166" fontId="15" fillId="0" borderId="3" xfId="3" applyNumberFormat="1" applyFont="1" applyBorder="1"/>
    <xf numFmtId="166" fontId="5" fillId="0" borderId="2" xfId="3" applyNumberFormat="1" applyFont="1" applyBorder="1"/>
    <xf numFmtId="166" fontId="23" fillId="0" borderId="3" xfId="1" applyNumberFormat="1" applyFont="1" applyBorder="1"/>
    <xf numFmtId="166" fontId="15" fillId="2" borderId="3" xfId="1" applyNumberFormat="1" applyFont="1" applyFill="1" applyBorder="1"/>
    <xf numFmtId="0" fontId="5" fillId="0" borderId="3" xfId="3" quotePrefix="1" applyFont="1" applyBorder="1"/>
    <xf numFmtId="0" fontId="15" fillId="2" borderId="3" xfId="3" applyFont="1" applyFill="1" applyBorder="1" applyAlignment="1">
      <alignment horizontal="center"/>
    </xf>
    <xf numFmtId="0" fontId="15" fillId="2" borderId="3" xfId="3" applyFont="1" applyFill="1" applyBorder="1" applyAlignment="1">
      <alignment horizontal="center" wrapText="1"/>
    </xf>
    <xf numFmtId="0" fontId="15" fillId="2" borderId="6" xfId="3" applyFont="1" applyFill="1" applyBorder="1" applyAlignment="1">
      <alignment horizontal="center"/>
    </xf>
    <xf numFmtId="0" fontId="15" fillId="3" borderId="3" xfId="3" applyFont="1" applyFill="1" applyBorder="1" applyAlignment="1">
      <alignment wrapText="1"/>
    </xf>
    <xf numFmtId="43" fontId="5" fillId="0" borderId="3" xfId="1" applyFont="1" applyBorder="1" applyAlignment="1">
      <alignment horizontal="center"/>
    </xf>
    <xf numFmtId="0" fontId="24" fillId="0" borderId="3" xfId="3" applyFont="1" applyBorder="1" applyAlignment="1">
      <alignment horizontal="center" wrapText="1"/>
    </xf>
    <xf numFmtId="0" fontId="5" fillId="0" borderId="3" xfId="3" applyFont="1" applyBorder="1" applyAlignment="1">
      <alignment horizontal="center" wrapText="1"/>
    </xf>
    <xf numFmtId="0" fontId="15" fillId="0" borderId="3" xfId="3" applyFont="1" applyBorder="1" applyAlignment="1">
      <alignment horizontal="center" wrapText="1"/>
    </xf>
    <xf numFmtId="165" fontId="5" fillId="0" borderId="3" xfId="3" applyNumberFormat="1" applyFont="1" applyBorder="1"/>
    <xf numFmtId="0" fontId="15" fillId="0" borderId="2" xfId="3" applyFont="1" applyBorder="1" applyAlignment="1">
      <alignment horizontal="center" wrapText="1"/>
    </xf>
    <xf numFmtId="43" fontId="15" fillId="0" borderId="2" xfId="1" applyFont="1" applyBorder="1"/>
    <xf numFmtId="165" fontId="15" fillId="0" borderId="2" xfId="3" applyNumberFormat="1" applyFont="1" applyBorder="1"/>
    <xf numFmtId="0" fontId="15" fillId="10" borderId="1" xfId="3" applyFont="1" applyFill="1" applyBorder="1" applyAlignment="1">
      <alignment horizontal="right"/>
    </xf>
    <xf numFmtId="0" fontId="5" fillId="10" borderId="1" xfId="3" applyFont="1" applyFill="1" applyBorder="1" applyAlignment="1">
      <alignment horizontal="center"/>
    </xf>
    <xf numFmtId="166" fontId="5" fillId="10" borderId="1" xfId="1" applyNumberFormat="1" applyFont="1" applyFill="1" applyBorder="1" applyAlignment="1">
      <alignment horizontal="center"/>
    </xf>
    <xf numFmtId="166" fontId="15" fillId="10" borderId="1" xfId="1" applyNumberFormat="1" applyFont="1" applyFill="1" applyBorder="1"/>
    <xf numFmtId="0" fontId="5" fillId="10" borderId="1" xfId="3" applyFont="1" applyFill="1" applyBorder="1"/>
    <xf numFmtId="166" fontId="5" fillId="10" borderId="1" xfId="3" applyNumberFormat="1" applyFont="1" applyFill="1" applyBorder="1"/>
    <xf numFmtId="166" fontId="15" fillId="10" borderId="1" xfId="3" applyNumberFormat="1" applyFont="1" applyFill="1" applyBorder="1"/>
    <xf numFmtId="0" fontId="15" fillId="10" borderId="1" xfId="3" applyFont="1" applyFill="1" applyBorder="1" applyAlignment="1">
      <alignment horizontal="center" wrapText="1"/>
    </xf>
    <xf numFmtId="43" fontId="15" fillId="10" borderId="5" xfId="1" applyFont="1" applyFill="1" applyBorder="1" applyAlignment="1">
      <alignment horizontal="center"/>
    </xf>
    <xf numFmtId="0" fontId="15" fillId="10" borderId="1" xfId="3" applyFont="1" applyFill="1" applyBorder="1" applyAlignment="1">
      <alignment horizontal="right" wrapText="1"/>
    </xf>
    <xf numFmtId="43" fontId="5" fillId="10" borderId="1" xfId="1" applyFont="1" applyFill="1" applyBorder="1"/>
    <xf numFmtId="43" fontId="15" fillId="10" borderId="1" xfId="1" applyFont="1" applyFill="1" applyBorder="1"/>
    <xf numFmtId="0" fontId="5" fillId="0" borderId="4" xfId="3" applyFont="1" applyBorder="1"/>
    <xf numFmtId="0" fontId="15" fillId="0" borderId="4" xfId="3" applyFont="1" applyBorder="1" applyAlignment="1">
      <alignment horizontal="center" wrapText="1"/>
    </xf>
    <xf numFmtId="43" fontId="15" fillId="0" borderId="4" xfId="1" applyFont="1" applyBorder="1"/>
    <xf numFmtId="165" fontId="15" fillId="0" borderId="4" xfId="3" applyNumberFormat="1" applyFont="1" applyBorder="1"/>
    <xf numFmtId="0" fontId="5" fillId="0" borderId="2" xfId="3" applyFont="1" applyBorder="1" applyAlignment="1">
      <alignment horizontal="center" wrapText="1"/>
    </xf>
    <xf numFmtId="43" fontId="5" fillId="0" borderId="2" xfId="1" applyFont="1" applyBorder="1"/>
    <xf numFmtId="0" fontId="17" fillId="0" borderId="8" xfId="3" applyFont="1" applyBorder="1" applyAlignment="1">
      <alignment horizontal="center" wrapText="1"/>
    </xf>
    <xf numFmtId="3" fontId="5" fillId="0" borderId="0" xfId="3" applyNumberFormat="1" applyFont="1"/>
    <xf numFmtId="166" fontId="5" fillId="0" borderId="3" xfId="1" applyNumberFormat="1" applyFont="1" applyBorder="1" applyAlignment="1">
      <alignment horizontal="right"/>
    </xf>
    <xf numFmtId="3" fontId="5" fillId="0" borderId="0" xfId="0" applyNumberFormat="1" applyFont="1"/>
    <xf numFmtId="0" fontId="15" fillId="2" borderId="3" xfId="3" applyFont="1" applyFill="1" applyBorder="1" applyAlignment="1">
      <alignment wrapText="1"/>
    </xf>
    <xf numFmtId="0" fontId="5" fillId="0" borderId="3" xfId="3" applyFont="1" applyBorder="1" applyAlignment="1">
      <alignment horizontal="left"/>
    </xf>
    <xf numFmtId="0" fontId="5" fillId="0" borderId="3" xfId="0" applyFont="1" applyBorder="1" applyAlignment="1">
      <alignment wrapText="1"/>
    </xf>
    <xf numFmtId="0" fontId="5" fillId="0" borderId="4" xfId="3" applyFont="1" applyBorder="1" applyAlignment="1">
      <alignment horizontal="center"/>
    </xf>
    <xf numFmtId="166" fontId="15" fillId="0" borderId="3" xfId="3" applyNumberFormat="1" applyFont="1" applyBorder="1" applyAlignment="1">
      <alignment horizontal="center"/>
    </xf>
    <xf numFmtId="0" fontId="5" fillId="0" borderId="11" xfId="0" applyFont="1" applyBorder="1" applyAlignment="1">
      <alignment horizontal="center"/>
    </xf>
    <xf numFmtId="0" fontId="5" fillId="11" borderId="11" xfId="0" applyFont="1" applyFill="1" applyBorder="1" applyAlignment="1">
      <alignment horizontal="center"/>
    </xf>
    <xf numFmtId="0" fontId="15" fillId="11" borderId="3" xfId="0" applyFont="1" applyFill="1" applyBorder="1" applyAlignment="1">
      <alignment horizontal="right"/>
    </xf>
    <xf numFmtId="0" fontId="15" fillId="11" borderId="11" xfId="0" applyFont="1" applyFill="1" applyBorder="1" applyAlignment="1">
      <alignment horizontal="center"/>
    </xf>
    <xf numFmtId="0" fontId="15" fillId="11" borderId="3" xfId="0" applyFont="1" applyFill="1" applyBorder="1" applyAlignment="1">
      <alignment horizontal="center"/>
    </xf>
    <xf numFmtId="166" fontId="15" fillId="11" borderId="3" xfId="3" applyNumberFormat="1" applyFont="1" applyFill="1" applyBorder="1" applyAlignment="1">
      <alignment horizontal="center"/>
    </xf>
    <xf numFmtId="0" fontId="15" fillId="0" borderId="3" xfId="3" applyFont="1" applyFill="1" applyBorder="1" applyAlignment="1">
      <alignment horizontal="center"/>
    </xf>
    <xf numFmtId="0" fontId="15" fillId="0" borderId="3" xfId="3" applyFont="1" applyFill="1" applyBorder="1"/>
    <xf numFmtId="0" fontId="5" fillId="0" borderId="3" xfId="3" applyFont="1" applyFill="1" applyBorder="1"/>
    <xf numFmtId="166" fontId="5" fillId="0" borderId="3" xfId="3" applyNumberFormat="1" applyFont="1" applyFill="1" applyBorder="1"/>
    <xf numFmtId="166" fontId="5" fillId="0" borderId="3" xfId="1" applyNumberFormat="1" applyFont="1" applyFill="1" applyBorder="1"/>
    <xf numFmtId="0" fontId="5" fillId="0" borderId="0" xfId="3" applyFont="1" applyFill="1" applyBorder="1"/>
    <xf numFmtId="166" fontId="5" fillId="0" borderId="0" xfId="3" applyNumberFormat="1" applyFont="1" applyFill="1" applyBorder="1"/>
    <xf numFmtId="0" fontId="15" fillId="0" borderId="1" xfId="3" applyFont="1" applyFill="1" applyBorder="1" applyAlignment="1">
      <alignment horizontal="center" vertical="center"/>
    </xf>
    <xf numFmtId="166" fontId="15" fillId="0" borderId="1" xfId="3" applyNumberFormat="1" applyFont="1" applyFill="1" applyBorder="1" applyAlignment="1">
      <alignment horizontal="center" vertical="center"/>
    </xf>
    <xf numFmtId="166" fontId="15" fillId="0" borderId="5" xfId="3" applyNumberFormat="1" applyFont="1" applyFill="1" applyBorder="1" applyAlignment="1">
      <alignment horizontal="center" vertical="center" wrapText="1"/>
    </xf>
    <xf numFmtId="0" fontId="15" fillId="0" borderId="4" xfId="3" applyFont="1" applyFill="1" applyBorder="1" applyAlignment="1">
      <alignment horizontal="center"/>
    </xf>
    <xf numFmtId="166" fontId="15" fillId="0" borderId="4" xfId="3" applyNumberFormat="1" applyFont="1" applyFill="1" applyBorder="1" applyAlignment="1">
      <alignment horizontal="center"/>
    </xf>
    <xf numFmtId="166" fontId="5" fillId="0" borderId="4" xfId="1" applyNumberFormat="1" applyFont="1" applyFill="1" applyBorder="1"/>
    <xf numFmtId="0" fontId="5" fillId="0" borderId="3" xfId="3" applyFont="1" applyFill="1" applyBorder="1" applyAlignment="1">
      <alignment horizontal="center"/>
    </xf>
    <xf numFmtId="0" fontId="5" fillId="0" borderId="3" xfId="0" applyFont="1" applyFill="1" applyBorder="1" applyAlignment="1">
      <alignment horizontal="center"/>
    </xf>
    <xf numFmtId="0" fontId="5" fillId="0" borderId="3" xfId="0" applyFont="1" applyFill="1" applyBorder="1"/>
    <xf numFmtId="0" fontId="19" fillId="0" borderId="3" xfId="0" applyFont="1" applyFill="1" applyBorder="1"/>
    <xf numFmtId="0" fontId="21" fillId="0" borderId="3" xfId="0" applyFont="1" applyFill="1" applyBorder="1"/>
    <xf numFmtId="0" fontId="24" fillId="0" borderId="3" xfId="0" applyFont="1" applyFill="1" applyBorder="1"/>
    <xf numFmtId="3" fontId="5" fillId="0" borderId="3" xfId="3" applyNumberFormat="1" applyFont="1" applyFill="1" applyBorder="1" applyAlignment="1">
      <alignment horizontal="center" vertical="center"/>
    </xf>
    <xf numFmtId="0" fontId="15" fillId="0" borderId="1" xfId="3" applyFont="1" applyFill="1" applyBorder="1" applyAlignment="1">
      <alignment horizontal="center"/>
    </xf>
    <xf numFmtId="0" fontId="15" fillId="0" borderId="1" xfId="3" applyFont="1" applyFill="1" applyBorder="1" applyAlignment="1">
      <alignment horizontal="right"/>
    </xf>
    <xf numFmtId="0" fontId="5" fillId="0" borderId="1" xfId="3" applyFont="1" applyFill="1" applyBorder="1" applyAlignment="1">
      <alignment horizontal="center"/>
    </xf>
    <xf numFmtId="166" fontId="5" fillId="0" borderId="1" xfId="1" applyNumberFormat="1" applyFont="1" applyFill="1" applyBorder="1" applyAlignment="1">
      <alignment horizontal="center"/>
    </xf>
    <xf numFmtId="166" fontId="15" fillId="0" borderId="1" xfId="1" applyNumberFormat="1" applyFont="1" applyFill="1" applyBorder="1"/>
    <xf numFmtId="0" fontId="5" fillId="0" borderId="0" xfId="0" applyFont="1" applyFill="1" applyAlignment="1">
      <alignment vertical="center"/>
    </xf>
    <xf numFmtId="0" fontId="5" fillId="0" borderId="0" xfId="0" applyFont="1" applyFill="1"/>
    <xf numFmtId="0" fontId="27" fillId="0" borderId="12" xfId="4" applyFont="1" applyFill="1" applyBorder="1" applyAlignment="1">
      <alignment vertical="center" wrapText="1"/>
    </xf>
    <xf numFmtId="0" fontId="27" fillId="0" borderId="0" xfId="4" applyFont="1" applyFill="1" applyAlignment="1">
      <alignment horizontal="center" vertical="center"/>
    </xf>
    <xf numFmtId="0" fontId="27" fillId="0" borderId="3" xfId="4" applyFont="1" applyFill="1" applyBorder="1" applyAlignment="1">
      <alignment horizontal="center" vertical="center"/>
    </xf>
    <xf numFmtId="164" fontId="27" fillId="0" borderId="3" xfId="5" applyFont="1" applyFill="1" applyBorder="1" applyAlignment="1">
      <alignment horizontal="center" vertical="center"/>
    </xf>
    <xf numFmtId="164" fontId="27" fillId="0" borderId="0" xfId="5" applyFont="1" applyFill="1" applyAlignment="1">
      <alignment horizontal="center" vertical="center"/>
    </xf>
    <xf numFmtId="0" fontId="18" fillId="0" borderId="6" xfId="4" applyFont="1" applyFill="1" applyBorder="1" applyAlignment="1">
      <alignment horizontal="left"/>
    </xf>
    <xf numFmtId="0" fontId="27" fillId="0" borderId="3" xfId="0" applyFont="1" applyFill="1" applyBorder="1" applyAlignment="1">
      <alignment vertical="center" wrapText="1"/>
    </xf>
    <xf numFmtId="0" fontId="18" fillId="0" borderId="6" xfId="0" applyFont="1" applyFill="1" applyBorder="1" applyAlignment="1">
      <alignment horizontal="left"/>
    </xf>
    <xf numFmtId="43" fontId="5" fillId="0" borderId="11" xfId="1" applyFont="1" applyBorder="1"/>
    <xf numFmtId="167" fontId="5" fillId="0" borderId="6" xfId="0" applyNumberFormat="1" applyFont="1" applyBorder="1" applyAlignment="1">
      <alignment horizontal="center"/>
    </xf>
    <xf numFmtId="0" fontId="5" fillId="0" borderId="0" xfId="0" applyFont="1" applyAlignment="1">
      <alignment horizontal="center"/>
    </xf>
    <xf numFmtId="167" fontId="5" fillId="0" borderId="0" xfId="0" applyNumberFormat="1" applyFont="1" applyAlignment="1">
      <alignment horizontal="center"/>
    </xf>
    <xf numFmtId="0" fontId="18" fillId="0" borderId="3" xfId="0" applyFont="1" applyBorder="1" applyAlignment="1">
      <alignment horizontal="center"/>
    </xf>
    <xf numFmtId="167" fontId="18" fillId="0" borderId="6" xfId="0" applyNumberFormat="1" applyFont="1" applyBorder="1" applyAlignment="1">
      <alignment horizontal="center"/>
    </xf>
    <xf numFmtId="0" fontId="27" fillId="0" borderId="3" xfId="0" applyFont="1" applyBorder="1" applyAlignment="1">
      <alignment horizontal="center"/>
    </xf>
    <xf numFmtId="0" fontId="27" fillId="0" borderId="3" xfId="0" applyFont="1" applyBorder="1"/>
    <xf numFmtId="167" fontId="27" fillId="0" borderId="6" xfId="0" applyNumberFormat="1" applyFont="1" applyBorder="1" applyAlignment="1">
      <alignment horizontal="center"/>
    </xf>
    <xf numFmtId="0" fontId="27" fillId="0" borderId="0" xfId="0" applyFont="1"/>
    <xf numFmtId="0" fontId="27" fillId="0" borderId="6" xfId="0" applyFont="1" applyBorder="1" applyAlignment="1">
      <alignment horizontal="center"/>
    </xf>
    <xf numFmtId="0" fontId="27" fillId="0" borderId="6" xfId="0" applyFont="1" applyBorder="1"/>
    <xf numFmtId="0" fontId="5" fillId="0" borderId="6" xfId="0" applyFont="1" applyBorder="1" applyAlignment="1">
      <alignment horizontal="center"/>
    </xf>
    <xf numFmtId="0" fontId="18" fillId="0" borderId="3" xfId="0" applyFont="1" applyBorder="1" applyAlignment="1">
      <alignment horizontal="right"/>
    </xf>
    <xf numFmtId="0" fontId="18" fillId="0" borderId="6" xfId="0" applyFont="1" applyBorder="1"/>
    <xf numFmtId="0" fontId="5" fillId="2" borderId="3" xfId="0" applyFont="1" applyFill="1" applyBorder="1" applyAlignment="1">
      <alignment horizontal="center"/>
    </xf>
    <xf numFmtId="167" fontId="27" fillId="2" borderId="6" xfId="0" applyNumberFormat="1" applyFont="1" applyFill="1" applyBorder="1" applyAlignment="1">
      <alignment horizontal="center"/>
    </xf>
    <xf numFmtId="0" fontId="23" fillId="0" borderId="6" xfId="0" applyFont="1" applyBorder="1" applyAlignment="1">
      <alignment horizontal="center"/>
    </xf>
    <xf numFmtId="0" fontId="18" fillId="0" borderId="3" xfId="0" quotePrefix="1" applyFont="1" applyBorder="1"/>
    <xf numFmtId="1" fontId="5" fillId="0" borderId="3" xfId="0" applyNumberFormat="1" applyFont="1" applyBorder="1" applyAlignment="1">
      <alignment horizontal="center"/>
    </xf>
    <xf numFmtId="0" fontId="27" fillId="0" borderId="11" xfId="0" applyFont="1" applyBorder="1" applyAlignment="1">
      <alignment horizontal="left"/>
    </xf>
    <xf numFmtId="0" fontId="27" fillId="0" borderId="11" xfId="0" applyFont="1" applyBorder="1" applyAlignment="1">
      <alignment horizontal="center"/>
    </xf>
    <xf numFmtId="0" fontId="18" fillId="0" borderId="11" xfId="0" applyFont="1" applyBorder="1" applyAlignment="1">
      <alignment horizontal="left"/>
    </xf>
    <xf numFmtId="0" fontId="18" fillId="0" borderId="11" xfId="0" applyFont="1" applyBorder="1" applyAlignment="1">
      <alignment horizontal="center"/>
    </xf>
    <xf numFmtId="0" fontId="29" fillId="0" borderId="3" xfId="0" applyFont="1" applyBorder="1"/>
    <xf numFmtId="0" fontId="27" fillId="0" borderId="3" xfId="0" applyFont="1" applyBorder="1" applyAlignment="1">
      <alignment horizontal="left"/>
    </xf>
    <xf numFmtId="167" fontId="18" fillId="0" borderId="3" xfId="0" applyNumberFormat="1" applyFont="1" applyBorder="1" applyAlignment="1">
      <alignment horizontal="center"/>
    </xf>
    <xf numFmtId="167" fontId="27" fillId="0" borderId="3" xfId="0" applyNumberFormat="1" applyFont="1" applyBorder="1" applyAlignment="1">
      <alignment horizontal="center"/>
    </xf>
    <xf numFmtId="167" fontId="27" fillId="0" borderId="13" xfId="0" applyNumberFormat="1" applyFont="1" applyBorder="1" applyAlignment="1">
      <alignment horizontal="center"/>
    </xf>
    <xf numFmtId="167" fontId="27" fillId="0" borderId="14" xfId="0" applyNumberFormat="1" applyFont="1" applyBorder="1" applyAlignment="1">
      <alignment horizontal="center"/>
    </xf>
    <xf numFmtId="167" fontId="18" fillId="0" borderId="13" xfId="0" applyNumberFormat="1" applyFont="1" applyBorder="1" applyAlignment="1">
      <alignment horizontal="center"/>
    </xf>
    <xf numFmtId="167" fontId="5" fillId="0" borderId="3" xfId="0" applyNumberFormat="1" applyFont="1" applyBorder="1" applyAlignment="1">
      <alignment horizontal="center"/>
    </xf>
    <xf numFmtId="167" fontId="18" fillId="0" borderId="15" xfId="0" applyNumberFormat="1" applyFont="1" applyBorder="1" applyAlignment="1">
      <alignment horizontal="center"/>
    </xf>
    <xf numFmtId="167" fontId="5" fillId="0" borderId="13" xfId="0" applyNumberFormat="1" applyFont="1" applyBorder="1" applyAlignment="1">
      <alignment horizontal="center"/>
    </xf>
    <xf numFmtId="167" fontId="5" fillId="0" borderId="14" xfId="0" applyNumberFormat="1" applyFont="1" applyBorder="1" applyAlignment="1">
      <alignment horizontal="center"/>
    </xf>
    <xf numFmtId="43" fontId="5" fillId="0" borderId="0" xfId="1" applyFont="1" applyFill="1"/>
    <xf numFmtId="43" fontId="5" fillId="0" borderId="0" xfId="1" applyFont="1" applyBorder="1"/>
    <xf numFmtId="40" fontId="5" fillId="0" borderId="3" xfId="1" applyNumberFormat="1" applyFont="1" applyBorder="1" applyAlignment="1">
      <alignment horizontal="right" vertical="center" wrapText="1"/>
    </xf>
    <xf numFmtId="40" fontId="27" fillId="0" borderId="6" xfId="1" applyNumberFormat="1" applyFont="1" applyBorder="1" applyAlignment="1">
      <alignment horizontal="right" vertical="center" wrapText="1"/>
    </xf>
    <xf numFmtId="40" fontId="27" fillId="0" borderId="3" xfId="1" applyNumberFormat="1" applyFont="1" applyBorder="1" applyAlignment="1">
      <alignment horizontal="right" vertical="center" wrapText="1"/>
    </xf>
    <xf numFmtId="40" fontId="5" fillId="0" borderId="0" xfId="1" applyNumberFormat="1" applyFont="1" applyFill="1" applyBorder="1" applyAlignment="1">
      <alignment horizontal="right" vertical="center" wrapText="1"/>
    </xf>
    <xf numFmtId="0" fontId="5" fillId="0" borderId="3" xfId="3" applyFont="1" applyFill="1" applyBorder="1" applyAlignment="1">
      <alignment horizontal="center" vertical="center"/>
    </xf>
    <xf numFmtId="0" fontId="23" fillId="0" borderId="3" xfId="3" applyFont="1" applyBorder="1" applyAlignment="1">
      <alignment horizontal="center" vertical="center"/>
    </xf>
    <xf numFmtId="0" fontId="5" fillId="0" borderId="0" xfId="3" applyFont="1" applyFill="1" applyBorder="1" applyAlignment="1">
      <alignment horizontal="center" vertical="center"/>
    </xf>
    <xf numFmtId="0" fontId="5" fillId="0" borderId="3" xfId="0" applyFont="1" applyFill="1" applyBorder="1" applyAlignment="1">
      <alignment horizontal="center" vertical="center"/>
    </xf>
    <xf numFmtId="0" fontId="15" fillId="0" borderId="3" xfId="3" applyFont="1" applyBorder="1" applyAlignment="1">
      <alignment horizontal="center" vertical="center"/>
    </xf>
    <xf numFmtId="0" fontId="15" fillId="0" borderId="3" xfId="9" applyFont="1" applyBorder="1" applyAlignment="1">
      <alignment vertical="center" wrapText="1"/>
    </xf>
    <xf numFmtId="0" fontId="5" fillId="0" borderId="3" xfId="9" applyBorder="1" applyAlignment="1">
      <alignment vertical="center" wrapText="1"/>
    </xf>
    <xf numFmtId="0" fontId="15" fillId="0" borderId="3" xfId="3" applyFont="1" applyFill="1" applyBorder="1" applyAlignment="1">
      <alignment horizontal="center" vertical="center"/>
    </xf>
    <xf numFmtId="43" fontId="5" fillId="3" borderId="0" xfId="1" applyFont="1" applyFill="1"/>
    <xf numFmtId="0" fontId="15" fillId="0" borderId="3" xfId="3" applyFont="1" applyBorder="1" applyAlignment="1">
      <alignment vertical="center" wrapText="1"/>
    </xf>
    <xf numFmtId="0" fontId="15" fillId="0" borderId="3" xfId="3" applyFont="1" applyFill="1" applyBorder="1" applyAlignment="1">
      <alignment vertical="center" wrapText="1"/>
    </xf>
    <xf numFmtId="0" fontId="23" fillId="0" borderId="3" xfId="3" applyFont="1" applyBorder="1" applyAlignment="1">
      <alignment vertical="center" wrapText="1"/>
    </xf>
    <xf numFmtId="0" fontId="15" fillId="2" borderId="3" xfId="3" applyFont="1" applyFill="1" applyBorder="1" applyAlignment="1">
      <alignment vertical="center" wrapText="1"/>
    </xf>
    <xf numFmtId="0" fontId="5" fillId="0" borderId="3" xfId="3" applyFont="1" applyFill="1" applyBorder="1" applyAlignment="1">
      <alignment vertical="center" wrapText="1"/>
    </xf>
    <xf numFmtId="0" fontId="5" fillId="0" borderId="3" xfId="0" applyFont="1" applyFill="1" applyBorder="1" applyAlignment="1">
      <alignment vertical="center" wrapText="1"/>
    </xf>
    <xf numFmtId="0" fontId="24" fillId="0" borderId="3" xfId="3" applyFont="1" applyBorder="1" applyAlignment="1">
      <alignment vertical="center" wrapText="1"/>
    </xf>
    <xf numFmtId="43" fontId="5" fillId="0" borderId="0" xfId="1" applyFont="1" applyFill="1" applyBorder="1"/>
    <xf numFmtId="40" fontId="27" fillId="0" borderId="0" xfId="1" applyNumberFormat="1" applyFont="1" applyFill="1" applyBorder="1" applyAlignment="1">
      <alignment horizontal="right" vertical="center" wrapText="1"/>
    </xf>
    <xf numFmtId="0" fontId="5" fillId="0" borderId="0" xfId="3" applyFont="1" applyFill="1" applyBorder="1" applyAlignment="1">
      <alignment vertical="center" wrapText="1"/>
    </xf>
    <xf numFmtId="0" fontId="5" fillId="0" borderId="0" xfId="0" applyFont="1" applyFill="1" applyBorder="1"/>
    <xf numFmtId="43" fontId="15" fillId="0" borderId="0" xfId="1" applyFont="1" applyFill="1" applyBorder="1" applyAlignment="1">
      <alignment horizontal="center"/>
    </xf>
    <xf numFmtId="39" fontId="5" fillId="0" borderId="0" xfId="2" applyFont="1" applyFill="1" applyBorder="1"/>
    <xf numFmtId="43" fontId="5" fillId="0" borderId="0" xfId="1" applyFill="1" applyBorder="1"/>
    <xf numFmtId="43" fontId="15" fillId="0" borderId="0" xfId="1" applyFont="1" applyFill="1" applyBorder="1"/>
    <xf numFmtId="39" fontId="15" fillId="0" borderId="3" xfId="2" applyFont="1" applyFill="1" applyBorder="1" applyAlignment="1">
      <alignment vertical="center" wrapText="1"/>
    </xf>
    <xf numFmtId="39" fontId="30" fillId="0" borderId="3" xfId="2" applyFont="1" applyFill="1" applyBorder="1" applyAlignment="1">
      <alignment vertical="center" wrapText="1"/>
    </xf>
    <xf numFmtId="39" fontId="5" fillId="0" borderId="3" xfId="2" applyFont="1" applyFill="1" applyBorder="1" applyAlignment="1">
      <alignment vertical="center" wrapText="1"/>
    </xf>
    <xf numFmtId="39" fontId="31" fillId="0" borderId="3" xfId="2" applyFont="1" applyFill="1" applyBorder="1" applyAlignment="1">
      <alignment vertical="center" wrapText="1"/>
    </xf>
    <xf numFmtId="39" fontId="31" fillId="0" borderId="3" xfId="2" applyFont="1" applyFill="1" applyBorder="1" applyAlignment="1">
      <alignment horizontal="center" vertical="center"/>
    </xf>
    <xf numFmtId="39" fontId="30" fillId="0" borderId="3" xfId="2" applyFont="1" applyFill="1" applyBorder="1" applyAlignment="1">
      <alignment horizontal="center" vertical="center"/>
    </xf>
    <xf numFmtId="0" fontId="18" fillId="0" borderId="3" xfId="10" applyFont="1" applyFill="1" applyBorder="1" applyAlignment="1">
      <alignment vertical="center" wrapText="1"/>
    </xf>
    <xf numFmtId="0" fontId="27" fillId="0" borderId="3" xfId="10" applyFont="1" applyFill="1" applyBorder="1" applyAlignment="1">
      <alignment horizontal="center" vertical="center"/>
    </xf>
    <xf numFmtId="0" fontId="27" fillId="0" borderId="3" xfId="10" applyFont="1" applyFill="1" applyBorder="1" applyAlignment="1">
      <alignment vertical="center" wrapText="1"/>
    </xf>
    <xf numFmtId="1" fontId="27" fillId="0" borderId="3" xfId="10" applyNumberFormat="1" applyFont="1" applyFill="1" applyBorder="1" applyAlignment="1">
      <alignment horizontal="center" vertical="center"/>
    </xf>
    <xf numFmtId="0" fontId="15" fillId="0" borderId="3" xfId="9" applyFont="1" applyFill="1" applyBorder="1" applyAlignment="1">
      <alignment vertical="center" wrapText="1"/>
    </xf>
    <xf numFmtId="0" fontId="5" fillId="0" borderId="3" xfId="9" applyFont="1" applyFill="1" applyBorder="1" applyAlignment="1">
      <alignment horizontal="center" vertical="center" wrapText="1"/>
    </xf>
    <xf numFmtId="0" fontId="5" fillId="0" borderId="3" xfId="9" applyFont="1" applyFill="1" applyBorder="1" applyAlignment="1">
      <alignment vertical="center" wrapText="1"/>
    </xf>
    <xf numFmtId="0" fontId="18" fillId="0" borderId="3" xfId="0" applyFont="1" applyFill="1" applyBorder="1" applyAlignment="1">
      <alignment vertical="center" wrapText="1"/>
    </xf>
    <xf numFmtId="40" fontId="18" fillId="0" borderId="6" xfId="1" applyNumberFormat="1" applyFont="1" applyFill="1" applyBorder="1" applyAlignment="1">
      <alignment horizontal="right" vertical="center" wrapText="1"/>
    </xf>
    <xf numFmtId="40" fontId="27" fillId="0" borderId="6" xfId="2" applyNumberFormat="1" applyFont="1" applyFill="1" applyBorder="1" applyAlignment="1">
      <alignment horizontal="right" vertical="center"/>
    </xf>
    <xf numFmtId="40" fontId="27" fillId="0" borderId="6" xfId="1" applyNumberFormat="1" applyFont="1" applyFill="1" applyBorder="1" applyAlignment="1">
      <alignment horizontal="right" vertical="center" wrapText="1"/>
    </xf>
    <xf numFmtId="43" fontId="27" fillId="0" borderId="6" xfId="1" applyFont="1" applyFill="1" applyBorder="1"/>
    <xf numFmtId="40" fontId="15" fillId="0" borderId="17" xfId="1" applyNumberFormat="1" applyFont="1" applyFill="1" applyBorder="1" applyAlignment="1">
      <alignment horizontal="right" vertical="center" wrapText="1"/>
    </xf>
    <xf numFmtId="40" fontId="5" fillId="0" borderId="17" xfId="1" applyNumberFormat="1" applyFont="1" applyFill="1" applyBorder="1" applyAlignment="1">
      <alignment horizontal="right" vertical="center" wrapText="1"/>
    </xf>
    <xf numFmtId="40" fontId="27" fillId="0" borderId="17" xfId="1" applyNumberFormat="1" applyFont="1" applyFill="1" applyBorder="1" applyAlignment="1">
      <alignment horizontal="right" vertical="center" wrapText="1"/>
    </xf>
    <xf numFmtId="0" fontId="15" fillId="0" borderId="3" xfId="3" applyFont="1" applyFill="1" applyBorder="1" applyAlignment="1">
      <alignment horizontal="center" vertical="center" wrapText="1"/>
    </xf>
    <xf numFmtId="40" fontId="18" fillId="0" borderId="6" xfId="1" applyNumberFormat="1" applyFont="1" applyFill="1" applyBorder="1" applyAlignment="1">
      <alignment horizontal="center" vertical="center" wrapText="1"/>
    </xf>
    <xf numFmtId="40" fontId="15" fillId="0" borderId="17" xfId="1" applyNumberFormat="1" applyFont="1" applyFill="1" applyBorder="1" applyAlignment="1">
      <alignment horizontal="center" vertical="center" wrapText="1"/>
    </xf>
    <xf numFmtId="39" fontId="31" fillId="0" borderId="3" xfId="2" applyFont="1" applyFill="1" applyBorder="1" applyAlignment="1">
      <alignment horizontal="right" vertical="center" wrapText="1"/>
    </xf>
    <xf numFmtId="0" fontId="5" fillId="0" borderId="3" xfId="9" applyFont="1" applyFill="1" applyBorder="1" applyAlignment="1">
      <alignment horizontal="right" vertical="center" wrapText="1"/>
    </xf>
    <xf numFmtId="40" fontId="5" fillId="0" borderId="18" xfId="1" applyNumberFormat="1" applyFont="1" applyFill="1" applyBorder="1" applyAlignment="1">
      <alignment horizontal="right" vertical="center" wrapText="1"/>
    </xf>
    <xf numFmtId="43" fontId="5" fillId="0" borderId="17" xfId="1" applyFont="1" applyFill="1" applyBorder="1" applyAlignment="1">
      <alignment wrapText="1"/>
    </xf>
    <xf numFmtId="0" fontId="5" fillId="0" borderId="3" xfId="3" applyBorder="1" applyAlignment="1">
      <alignment horizontal="center" vertical="center"/>
    </xf>
    <xf numFmtId="0" fontId="5" fillId="0" borderId="3" xfId="3" applyBorder="1" applyAlignment="1">
      <alignment vertical="center" wrapText="1"/>
    </xf>
    <xf numFmtId="39" fontId="15" fillId="0" borderId="3" xfId="9" applyNumberFormat="1" applyFont="1" applyFill="1" applyBorder="1" applyAlignment="1">
      <alignment vertical="center" wrapText="1"/>
    </xf>
    <xf numFmtId="0" fontId="5" fillId="0" borderId="3" xfId="9" applyFont="1" applyFill="1" applyBorder="1" applyAlignment="1">
      <alignment horizontal="left" vertical="center" wrapText="1"/>
    </xf>
    <xf numFmtId="0" fontId="5" fillId="0" borderId="3" xfId="3" applyFont="1" applyFill="1" applyBorder="1" applyAlignment="1">
      <alignment horizontal="left" vertical="center"/>
    </xf>
    <xf numFmtId="0" fontId="5" fillId="3" borderId="0" xfId="3" applyFill="1"/>
    <xf numFmtId="9" fontId="5" fillId="0" borderId="3" xfId="3" applyNumberFormat="1" applyBorder="1" applyAlignment="1">
      <alignment horizontal="center" vertical="center"/>
    </xf>
    <xf numFmtId="0" fontId="27" fillId="0" borderId="3" xfId="4" applyFont="1" applyBorder="1" applyAlignment="1">
      <alignment horizontal="center" vertical="center"/>
    </xf>
    <xf numFmtId="0" fontId="27" fillId="0" borderId="3" xfId="3" applyFont="1" applyBorder="1" applyAlignment="1">
      <alignment vertical="center" wrapText="1"/>
    </xf>
    <xf numFmtId="3" fontId="5" fillId="0" borderId="3" xfId="3" applyNumberFormat="1" applyBorder="1" applyAlignment="1">
      <alignment horizontal="center" vertical="center"/>
    </xf>
    <xf numFmtId="0" fontId="19" fillId="0" borderId="3" xfId="3" applyFont="1" applyBorder="1" applyAlignment="1">
      <alignment vertical="center" wrapText="1"/>
    </xf>
    <xf numFmtId="0" fontId="5" fillId="2" borderId="3" xfId="3" applyFill="1" applyBorder="1" applyAlignment="1">
      <alignment horizontal="center" vertical="center"/>
    </xf>
    <xf numFmtId="0" fontId="18" fillId="0" borderId="3" xfId="3" applyFont="1" applyBorder="1" applyAlignment="1">
      <alignment vertical="center" wrapText="1"/>
    </xf>
    <xf numFmtId="40" fontId="5" fillId="0" borderId="17" xfId="1" applyNumberFormat="1" applyFont="1" applyBorder="1" applyAlignment="1">
      <alignment horizontal="right" vertical="center" wrapText="1"/>
    </xf>
    <xf numFmtId="39" fontId="31" fillId="0" borderId="3" xfId="2" applyFont="1" applyFill="1" applyBorder="1" applyAlignment="1">
      <alignment horizontal="left" vertical="center" wrapText="1"/>
    </xf>
    <xf numFmtId="2" fontId="5" fillId="0" borderId="3" xfId="3" applyNumberFormat="1" applyBorder="1" applyAlignment="1">
      <alignment horizontal="center" vertical="center"/>
    </xf>
    <xf numFmtId="40" fontId="5" fillId="0" borderId="0" xfId="3" applyNumberFormat="1" applyFont="1" applyFill="1" applyBorder="1"/>
    <xf numFmtId="43" fontId="5" fillId="0" borderId="11" xfId="1" applyBorder="1"/>
    <xf numFmtId="43" fontId="15" fillId="10" borderId="16" xfId="1" applyFont="1" applyFill="1" applyBorder="1"/>
    <xf numFmtId="43" fontId="15" fillId="10" borderId="11" xfId="1" applyFont="1" applyFill="1" applyBorder="1"/>
    <xf numFmtId="43" fontId="5" fillId="0" borderId="11" xfId="1" applyFont="1" applyFill="1" applyBorder="1"/>
    <xf numFmtId="43" fontId="5" fillId="3" borderId="11" xfId="1" applyFont="1" applyFill="1" applyBorder="1"/>
    <xf numFmtId="43" fontId="5" fillId="0" borderId="19" xfId="1" applyFont="1" applyBorder="1"/>
    <xf numFmtId="0" fontId="27" fillId="0" borderId="3" xfId="4" applyFont="1" applyBorder="1" applyAlignment="1">
      <alignment vertical="center" wrapText="1"/>
    </xf>
    <xf numFmtId="0" fontId="18" fillId="0" borderId="3" xfId="4" applyFont="1" applyBorder="1" applyAlignment="1">
      <alignment vertical="center" wrapText="1"/>
    </xf>
    <xf numFmtId="10" fontId="27" fillId="0" borderId="6" xfId="1" applyNumberFormat="1" applyFont="1" applyBorder="1" applyAlignment="1">
      <alignment horizontal="right" vertical="center" wrapText="1"/>
    </xf>
    <xf numFmtId="40" fontId="5" fillId="0" borderId="20" xfId="1" applyNumberFormat="1" applyFont="1" applyFill="1" applyBorder="1" applyAlignment="1">
      <alignment horizontal="right" vertical="center" wrapText="1"/>
    </xf>
    <xf numFmtId="40" fontId="5" fillId="0" borderId="21" xfId="1" applyNumberFormat="1" applyFont="1" applyFill="1" applyBorder="1" applyAlignment="1">
      <alignment horizontal="right" vertical="center" wrapText="1"/>
    </xf>
    <xf numFmtId="39" fontId="5" fillId="0" borderId="3" xfId="2" applyFont="1" applyBorder="1" applyAlignment="1">
      <alignment vertical="center" wrapText="1"/>
    </xf>
    <xf numFmtId="39" fontId="31" fillId="0" borderId="3" xfId="2" applyFont="1" applyBorder="1" applyAlignment="1">
      <alignment horizontal="center" vertical="center"/>
    </xf>
    <xf numFmtId="0" fontId="5" fillId="0" borderId="3" xfId="0" applyFont="1" applyBorder="1" applyAlignment="1">
      <alignment vertical="center" wrapText="1"/>
    </xf>
    <xf numFmtId="0" fontId="5" fillId="0" borderId="3" xfId="0" applyFont="1" applyBorder="1" applyAlignment="1">
      <alignment horizontal="center" vertical="center"/>
    </xf>
    <xf numFmtId="0" fontId="5" fillId="0" borderId="3" xfId="3" applyFont="1" applyBorder="1" applyAlignment="1">
      <alignment horizontal="center" vertical="center"/>
    </xf>
    <xf numFmtId="0" fontId="18" fillId="0" borderId="3" xfId="0" applyFont="1" applyBorder="1" applyAlignment="1">
      <alignment vertical="center" wrapText="1"/>
    </xf>
    <xf numFmtId="0" fontId="19" fillId="0" borderId="3" xfId="0" applyFont="1" applyBorder="1" applyAlignment="1">
      <alignment vertical="center" wrapText="1"/>
    </xf>
    <xf numFmtId="0" fontId="15" fillId="0" borderId="3" xfId="0" applyFont="1" applyBorder="1" applyAlignment="1">
      <alignment vertical="center" wrapText="1"/>
    </xf>
    <xf numFmtId="0" fontId="24" fillId="0" borderId="3" xfId="0" applyFont="1" applyBorder="1" applyAlignment="1">
      <alignment vertical="center" wrapText="1"/>
    </xf>
    <xf numFmtId="0" fontId="32" fillId="0" borderId="0" xfId="0" applyFont="1" applyAlignment="1">
      <alignment wrapText="1"/>
    </xf>
    <xf numFmtId="0" fontId="0" fillId="0" borderId="3" xfId="0" applyBorder="1"/>
    <xf numFmtId="4" fontId="0" fillId="0" borderId="3" xfId="0" applyNumberFormat="1" applyBorder="1"/>
    <xf numFmtId="0" fontId="0" fillId="0" borderId="0" xfId="0" applyAlignment="1">
      <alignment wrapText="1"/>
    </xf>
    <xf numFmtId="165" fontId="17" fillId="0" borderId="9" xfId="0" applyNumberFormat="1" applyFont="1" applyBorder="1" applyAlignment="1">
      <alignment horizontal="center"/>
    </xf>
    <xf numFmtId="165" fontId="17" fillId="0" borderId="10" xfId="0" applyNumberFormat="1" applyFont="1" applyBorder="1" applyAlignment="1">
      <alignment horizontal="center"/>
    </xf>
  </cellXfs>
  <cellStyles count="12">
    <cellStyle name="Comma" xfId="1" builtinId="3"/>
    <cellStyle name="Comma 6" xfId="5" xr:uid="{00000000-0005-0000-0000-000001000000}"/>
    <cellStyle name="Normal" xfId="0" builtinId="0"/>
    <cellStyle name="Normal 2" xfId="2" xr:uid="{00000000-0005-0000-0000-000003000000}"/>
    <cellStyle name="Normal 3" xfId="3" xr:uid="{00000000-0005-0000-0000-000004000000}"/>
    <cellStyle name="Normal 3 2" xfId="7" xr:uid="{00000000-0005-0000-0000-000005000000}"/>
    <cellStyle name="Normal 3 3" xfId="9" xr:uid="{00000000-0005-0000-0000-000006000000}"/>
    <cellStyle name="Normal 4 2" xfId="6" xr:uid="{00000000-0005-0000-0000-000007000000}"/>
    <cellStyle name="Normal 6" xfId="4" xr:uid="{00000000-0005-0000-0000-000008000000}"/>
    <cellStyle name="Normal 7" xfId="10" xr:uid="{A873EC6E-E9B4-4392-9F0B-9DBA1AC60052}"/>
    <cellStyle name="Normal 7 2" xfId="11" xr:uid="{A7176D08-7453-4080-B0A7-B8052159F2CB}"/>
    <cellStyle name="Percent 2 2" xfId="8" xr:uid="{00000000-0005-0000-0000-000009000000}"/>
  </cellStyles>
  <dxfs count="0"/>
  <tableStyles count="0" defaultTableStyle="TableStyleMedium9" defaultPivotStyle="PivotStyleLight16"/>
  <colors>
    <mruColors>
      <color rgb="FF0000FF"/>
      <color rgb="FFFFFFCC"/>
      <color rgb="FFFCD5B4"/>
      <color rgb="FFDE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C82D2-D050-42FE-A2AC-E4CC0C758CEC}">
  <dimension ref="A1:L17349"/>
  <sheetViews>
    <sheetView tabSelected="1" view="pageBreakPreview" topLeftCell="A17171" zoomScale="110" zoomScaleNormal="100" zoomScaleSheetLayoutView="110" workbookViewId="0">
      <selection activeCell="B17175" sqref="B17175:C17176"/>
    </sheetView>
  </sheetViews>
  <sheetFormatPr defaultColWidth="9.1796875" defaultRowHeight="12.5" x14ac:dyDescent="0.25"/>
  <cols>
    <col min="1" max="1" width="7.453125" style="222" bestFit="1" customWidth="1"/>
    <col min="2" max="2" width="66" style="238" customWidth="1"/>
    <col min="3" max="3" width="9.81640625" style="222" bestFit="1" customWidth="1"/>
    <col min="4" max="4" width="7" style="222" bestFit="1" customWidth="1"/>
    <col min="5" max="5" width="11.453125" style="237" customWidth="1"/>
    <col min="6" max="6" width="14.1796875" style="219" customWidth="1"/>
    <col min="7" max="7" width="16.453125" style="236" hidden="1" customWidth="1"/>
    <col min="8" max="8" width="9.1796875" style="236"/>
    <col min="9" max="9" width="12.81640625" style="149" bestFit="1" customWidth="1"/>
    <col min="10" max="10" width="11.26953125" style="149" bestFit="1" customWidth="1"/>
    <col min="11" max="11" width="10.26953125" style="149" bestFit="1" customWidth="1"/>
    <col min="12" max="12" width="18.26953125" bestFit="1" customWidth="1"/>
    <col min="13" max="16384" width="9.1796875" style="149"/>
  </cols>
  <sheetData>
    <row r="1" spans="1:7" ht="13" x14ac:dyDescent="0.3">
      <c r="A1" s="227" t="s">
        <v>4</v>
      </c>
      <c r="B1" s="265" t="s">
        <v>294</v>
      </c>
      <c r="C1" s="227" t="s">
        <v>293</v>
      </c>
      <c r="D1" s="227" t="s">
        <v>292</v>
      </c>
      <c r="E1" s="266" t="s">
        <v>291</v>
      </c>
      <c r="F1" s="267" t="s">
        <v>622</v>
      </c>
      <c r="G1" s="240" t="s">
        <v>1645</v>
      </c>
    </row>
    <row r="2" spans="1:7" ht="13" x14ac:dyDescent="0.25">
      <c r="A2" s="227"/>
      <c r="B2" s="230"/>
      <c r="C2" s="227"/>
      <c r="D2" s="227"/>
      <c r="E2" s="258"/>
      <c r="F2" s="263"/>
    </row>
    <row r="3" spans="1:7" ht="13" x14ac:dyDescent="0.25">
      <c r="A3" s="227"/>
      <c r="B3" s="244" t="s">
        <v>1656</v>
      </c>
      <c r="C3" s="227"/>
      <c r="D3" s="227"/>
      <c r="E3" s="258"/>
      <c r="F3" s="263"/>
    </row>
    <row r="4" spans="1:7" ht="13" x14ac:dyDescent="0.25">
      <c r="A4" s="227"/>
      <c r="B4" s="245"/>
      <c r="C4" s="227"/>
      <c r="D4" s="227"/>
      <c r="E4" s="258"/>
      <c r="F4" s="263"/>
    </row>
    <row r="5" spans="1:7" ht="13" x14ac:dyDescent="0.25">
      <c r="A5" s="227"/>
      <c r="B5" s="244" t="s">
        <v>2932</v>
      </c>
      <c r="C5" s="227"/>
      <c r="D5" s="227"/>
      <c r="E5" s="258"/>
      <c r="F5" s="263"/>
    </row>
    <row r="6" spans="1:7" ht="13" x14ac:dyDescent="0.25">
      <c r="A6" s="227"/>
      <c r="B6" s="244"/>
      <c r="C6" s="227"/>
      <c r="D6" s="227"/>
      <c r="E6" s="258"/>
      <c r="F6" s="263"/>
    </row>
    <row r="7" spans="1:7" ht="13" x14ac:dyDescent="0.25">
      <c r="A7" s="227"/>
      <c r="B7" s="244" t="s">
        <v>1657</v>
      </c>
      <c r="C7" s="227"/>
      <c r="D7" s="227"/>
      <c r="E7" s="258"/>
      <c r="F7" s="263"/>
    </row>
    <row r="8" spans="1:7" ht="13" x14ac:dyDescent="0.25">
      <c r="A8" s="227"/>
      <c r="B8" s="245"/>
      <c r="C8" s="227"/>
      <c r="D8" s="227"/>
      <c r="E8" s="258"/>
      <c r="F8" s="263"/>
    </row>
    <row r="9" spans="1:7" ht="13" x14ac:dyDescent="0.25">
      <c r="A9" s="227"/>
      <c r="B9" s="244" t="s">
        <v>1658</v>
      </c>
      <c r="C9" s="227"/>
      <c r="D9" s="227"/>
      <c r="E9" s="258"/>
      <c r="F9" s="263"/>
    </row>
    <row r="10" spans="1:7" ht="13" x14ac:dyDescent="0.25">
      <c r="A10" s="227"/>
      <c r="B10" s="246"/>
      <c r="C10" s="227"/>
      <c r="D10" s="227"/>
      <c r="E10" s="258"/>
      <c r="F10" s="263"/>
    </row>
    <row r="11" spans="1:7" ht="37.5" x14ac:dyDescent="0.25">
      <c r="A11" s="227"/>
      <c r="B11" s="246" t="s">
        <v>1659</v>
      </c>
      <c r="C11" s="227"/>
      <c r="D11" s="227"/>
      <c r="E11" s="258"/>
      <c r="F11" s="263"/>
    </row>
    <row r="12" spans="1:7" ht="13" x14ac:dyDescent="0.25">
      <c r="A12" s="227"/>
      <c r="B12" s="247"/>
      <c r="C12" s="227"/>
      <c r="D12" s="227"/>
      <c r="E12" s="258"/>
      <c r="F12" s="263"/>
    </row>
    <row r="13" spans="1:7" ht="37.5" x14ac:dyDescent="0.25">
      <c r="A13" s="227"/>
      <c r="B13" s="246" t="s">
        <v>1660</v>
      </c>
      <c r="C13" s="227"/>
      <c r="D13" s="227"/>
      <c r="E13" s="258"/>
      <c r="F13" s="263"/>
    </row>
    <row r="14" spans="1:7" ht="13" x14ac:dyDescent="0.25">
      <c r="A14" s="227"/>
      <c r="B14" s="246"/>
      <c r="C14" s="227"/>
      <c r="D14" s="227"/>
      <c r="E14" s="258"/>
      <c r="F14" s="263"/>
    </row>
    <row r="15" spans="1:7" ht="37.5" x14ac:dyDescent="0.25">
      <c r="A15" s="227"/>
      <c r="B15" s="246" t="s">
        <v>1661</v>
      </c>
      <c r="C15" s="227"/>
      <c r="D15" s="227"/>
      <c r="E15" s="258"/>
      <c r="F15" s="263"/>
    </row>
    <row r="16" spans="1:7" ht="13" x14ac:dyDescent="0.25">
      <c r="A16" s="227"/>
      <c r="B16" s="247"/>
      <c r="C16" s="227"/>
      <c r="D16" s="227"/>
      <c r="E16" s="258"/>
      <c r="F16" s="263"/>
    </row>
    <row r="17" spans="1:6" ht="75" x14ac:dyDescent="0.25">
      <c r="A17" s="227"/>
      <c r="B17" s="246" t="s">
        <v>1662</v>
      </c>
      <c r="C17" s="227"/>
      <c r="D17" s="227"/>
      <c r="E17" s="258"/>
      <c r="F17" s="263"/>
    </row>
    <row r="18" spans="1:6" ht="13" x14ac:dyDescent="0.25">
      <c r="A18" s="227"/>
      <c r="B18" s="247"/>
      <c r="C18" s="227"/>
      <c r="D18" s="227"/>
      <c r="E18" s="258"/>
      <c r="F18" s="263"/>
    </row>
    <row r="19" spans="1:6" ht="37.5" x14ac:dyDescent="0.25">
      <c r="A19" s="227"/>
      <c r="B19" s="246" t="s">
        <v>1663</v>
      </c>
      <c r="C19" s="227"/>
      <c r="D19" s="227"/>
      <c r="E19" s="258"/>
      <c r="F19" s="263"/>
    </row>
    <row r="20" spans="1:6" ht="13" x14ac:dyDescent="0.25">
      <c r="A20" s="227"/>
      <c r="B20" s="246"/>
      <c r="C20" s="227"/>
      <c r="D20" s="227"/>
      <c r="E20" s="258"/>
      <c r="F20" s="263"/>
    </row>
    <row r="21" spans="1:6" ht="87.5" x14ac:dyDescent="0.25">
      <c r="A21" s="227"/>
      <c r="B21" s="247" t="s">
        <v>1664</v>
      </c>
      <c r="C21" s="227"/>
      <c r="D21" s="227"/>
      <c r="E21" s="258"/>
      <c r="F21" s="263"/>
    </row>
    <row r="22" spans="1:6" ht="13" x14ac:dyDescent="0.25">
      <c r="A22" s="227"/>
      <c r="B22" s="246"/>
      <c r="C22" s="227"/>
      <c r="D22" s="227"/>
      <c r="E22" s="258"/>
      <c r="F22" s="263"/>
    </row>
    <row r="23" spans="1:6" ht="75" x14ac:dyDescent="0.25">
      <c r="A23" s="227"/>
      <c r="B23" s="246" t="s">
        <v>1665</v>
      </c>
      <c r="C23" s="227"/>
      <c r="D23" s="227"/>
      <c r="E23" s="258"/>
      <c r="F23" s="263"/>
    </row>
    <row r="24" spans="1:6" ht="13" x14ac:dyDescent="0.25">
      <c r="A24" s="227"/>
      <c r="B24" s="247"/>
      <c r="C24" s="227"/>
      <c r="D24" s="227"/>
      <c r="E24" s="258"/>
      <c r="F24" s="263"/>
    </row>
    <row r="25" spans="1:6" ht="13" x14ac:dyDescent="0.25">
      <c r="A25" s="227"/>
      <c r="B25" s="246" t="s">
        <v>1666</v>
      </c>
      <c r="C25" s="227"/>
      <c r="D25" s="227"/>
      <c r="E25" s="258"/>
      <c r="F25" s="263"/>
    </row>
    <row r="26" spans="1:6" ht="13" x14ac:dyDescent="0.25">
      <c r="A26" s="227"/>
      <c r="B26" s="246"/>
      <c r="C26" s="227"/>
      <c r="D26" s="227"/>
      <c r="E26" s="258"/>
      <c r="F26" s="263"/>
    </row>
    <row r="27" spans="1:6" ht="37.5" x14ac:dyDescent="0.25">
      <c r="A27" s="227"/>
      <c r="B27" s="246" t="s">
        <v>1667</v>
      </c>
      <c r="C27" s="227"/>
      <c r="D27" s="227"/>
      <c r="E27" s="258"/>
      <c r="F27" s="263"/>
    </row>
    <row r="28" spans="1:6" ht="13" x14ac:dyDescent="0.25">
      <c r="A28" s="227"/>
      <c r="B28" s="246"/>
      <c r="C28" s="227"/>
      <c r="D28" s="227"/>
      <c r="E28" s="258"/>
      <c r="F28" s="263"/>
    </row>
    <row r="29" spans="1:6" ht="13" x14ac:dyDescent="0.25">
      <c r="A29" s="227"/>
      <c r="B29" s="247" t="s">
        <v>1668</v>
      </c>
      <c r="C29" s="227"/>
      <c r="D29" s="227"/>
      <c r="E29" s="258"/>
      <c r="F29" s="263"/>
    </row>
    <row r="30" spans="1:6" ht="13" x14ac:dyDescent="0.25">
      <c r="A30" s="227"/>
      <c r="B30" s="246" t="s">
        <v>1669</v>
      </c>
      <c r="C30" s="227"/>
      <c r="D30" s="227"/>
      <c r="E30" s="258"/>
      <c r="F30" s="263"/>
    </row>
    <row r="31" spans="1:6" ht="13" x14ac:dyDescent="0.25">
      <c r="A31" s="227"/>
      <c r="B31" s="247" t="s">
        <v>1670</v>
      </c>
      <c r="C31" s="227"/>
      <c r="D31" s="227"/>
      <c r="E31" s="258"/>
      <c r="F31" s="263"/>
    </row>
    <row r="32" spans="1:6" ht="13" x14ac:dyDescent="0.25">
      <c r="A32" s="227"/>
      <c r="B32" s="247"/>
      <c r="C32" s="227"/>
      <c r="D32" s="227"/>
      <c r="E32" s="258"/>
      <c r="F32" s="263"/>
    </row>
    <row r="33" spans="1:6" ht="13" x14ac:dyDescent="0.25">
      <c r="A33" s="227"/>
      <c r="B33" s="247"/>
      <c r="C33" s="227"/>
      <c r="D33" s="227"/>
      <c r="E33" s="258"/>
      <c r="F33" s="263"/>
    </row>
    <row r="34" spans="1:6" ht="13" x14ac:dyDescent="0.25">
      <c r="A34" s="227"/>
      <c r="B34" s="246"/>
      <c r="C34" s="227"/>
      <c r="D34" s="227"/>
      <c r="E34" s="258"/>
      <c r="F34" s="263"/>
    </row>
    <row r="35" spans="1:6" ht="26" x14ac:dyDescent="0.25">
      <c r="A35" s="227"/>
      <c r="B35" s="245" t="s">
        <v>1671</v>
      </c>
      <c r="C35" s="227"/>
      <c r="D35" s="227"/>
      <c r="E35" s="258"/>
      <c r="F35" s="263"/>
    </row>
    <row r="36" spans="1:6" ht="13" x14ac:dyDescent="0.25">
      <c r="A36" s="227"/>
      <c r="B36" s="244"/>
      <c r="C36" s="227"/>
      <c r="D36" s="227"/>
      <c r="E36" s="258"/>
      <c r="F36" s="263"/>
    </row>
    <row r="37" spans="1:6" ht="13" x14ac:dyDescent="0.25">
      <c r="A37" s="227"/>
      <c r="B37" s="244" t="s">
        <v>1672</v>
      </c>
      <c r="C37" s="227"/>
      <c r="D37" s="227"/>
      <c r="E37" s="258"/>
      <c r="F37" s="263"/>
    </row>
    <row r="38" spans="1:6" ht="13" x14ac:dyDescent="0.25">
      <c r="A38" s="227"/>
      <c r="B38" s="247"/>
      <c r="C38" s="227"/>
      <c r="D38" s="227"/>
      <c r="E38" s="258"/>
      <c r="F38" s="263"/>
    </row>
    <row r="39" spans="1:6" ht="13" x14ac:dyDescent="0.25">
      <c r="A39" s="227"/>
      <c r="B39" s="246" t="s">
        <v>1673</v>
      </c>
      <c r="C39" s="248" t="s">
        <v>4</v>
      </c>
      <c r="D39" s="248">
        <v>1</v>
      </c>
      <c r="E39" s="258"/>
      <c r="F39" s="263"/>
    </row>
    <row r="40" spans="1:6" ht="13" x14ac:dyDescent="0.25">
      <c r="A40" s="227"/>
      <c r="B40" s="247"/>
      <c r="C40" s="248"/>
      <c r="D40" s="248"/>
      <c r="E40" s="258"/>
      <c r="F40" s="263"/>
    </row>
    <row r="41" spans="1:6" ht="13" x14ac:dyDescent="0.25">
      <c r="A41" s="227"/>
      <c r="B41" s="246" t="s">
        <v>1674</v>
      </c>
      <c r="C41" s="248"/>
      <c r="D41" s="248"/>
      <c r="E41" s="258"/>
      <c r="F41" s="263"/>
    </row>
    <row r="42" spans="1:6" ht="13" x14ac:dyDescent="0.25">
      <c r="A42" s="227"/>
      <c r="B42" s="247"/>
      <c r="C42" s="248"/>
      <c r="D42" s="248"/>
      <c r="E42" s="258"/>
      <c r="F42" s="263"/>
    </row>
    <row r="43" spans="1:6" ht="13" x14ac:dyDescent="0.25">
      <c r="A43" s="227"/>
      <c r="B43" s="247"/>
      <c r="C43" s="248"/>
      <c r="D43" s="248"/>
      <c r="E43" s="258"/>
      <c r="F43" s="263"/>
    </row>
    <row r="44" spans="1:6" ht="13" x14ac:dyDescent="0.25">
      <c r="A44" s="227"/>
      <c r="B44" s="247"/>
      <c r="C44" s="248"/>
      <c r="D44" s="248"/>
      <c r="E44" s="258"/>
      <c r="F44" s="263"/>
    </row>
    <row r="45" spans="1:6" ht="13" x14ac:dyDescent="0.25">
      <c r="A45" s="227"/>
      <c r="B45" s="247"/>
      <c r="C45" s="227"/>
      <c r="D45" s="227"/>
      <c r="E45" s="258"/>
      <c r="F45" s="263"/>
    </row>
    <row r="46" spans="1:6" ht="13" x14ac:dyDescent="0.25">
      <c r="A46" s="227"/>
      <c r="B46" s="268" t="s">
        <v>2905</v>
      </c>
      <c r="C46" s="227"/>
      <c r="D46" s="227"/>
      <c r="E46" s="258"/>
      <c r="F46" s="270"/>
    </row>
    <row r="47" spans="1:6" ht="13" x14ac:dyDescent="0.25">
      <c r="A47" s="227"/>
      <c r="B47" s="247" t="s">
        <v>2906</v>
      </c>
      <c r="C47" s="227"/>
      <c r="D47" s="227"/>
      <c r="E47" s="258"/>
      <c r="F47" s="263"/>
    </row>
    <row r="48" spans="1:6" ht="13" x14ac:dyDescent="0.25">
      <c r="A48" s="227"/>
      <c r="B48" s="247" t="s">
        <v>2907</v>
      </c>
      <c r="C48" s="227"/>
      <c r="D48" s="227"/>
      <c r="E48" s="258"/>
      <c r="F48" s="263"/>
    </row>
    <row r="49" spans="1:6" ht="13" x14ac:dyDescent="0.25">
      <c r="A49" s="227"/>
      <c r="B49" s="247"/>
      <c r="C49" s="227"/>
      <c r="D49" s="227"/>
      <c r="E49" s="258"/>
      <c r="F49" s="263"/>
    </row>
    <row r="50" spans="1:6" ht="13" x14ac:dyDescent="0.25">
      <c r="A50" s="227"/>
      <c r="B50" s="244" t="s">
        <v>1675</v>
      </c>
      <c r="C50" s="248"/>
      <c r="D50" s="248"/>
      <c r="E50" s="258"/>
      <c r="F50" s="263"/>
    </row>
    <row r="51" spans="1:6" ht="13" x14ac:dyDescent="0.25">
      <c r="A51" s="227"/>
      <c r="B51" s="246"/>
      <c r="C51" s="248"/>
      <c r="D51" s="248"/>
      <c r="E51" s="258"/>
      <c r="F51" s="263"/>
    </row>
    <row r="52" spans="1:6" ht="13" x14ac:dyDescent="0.25">
      <c r="A52" s="227"/>
      <c r="B52" s="246" t="s">
        <v>1676</v>
      </c>
      <c r="C52" s="248" t="s">
        <v>4</v>
      </c>
      <c r="D52" s="248">
        <v>1</v>
      </c>
      <c r="E52" s="258"/>
      <c r="F52" s="263"/>
    </row>
    <row r="53" spans="1:6" ht="13" x14ac:dyDescent="0.25">
      <c r="A53" s="227"/>
      <c r="B53" s="246"/>
      <c r="C53" s="248"/>
      <c r="D53" s="248"/>
      <c r="E53" s="258"/>
      <c r="F53" s="263"/>
    </row>
    <row r="54" spans="1:6" ht="13" x14ac:dyDescent="0.25">
      <c r="A54" s="227"/>
      <c r="B54" s="246" t="s">
        <v>1677</v>
      </c>
      <c r="C54" s="248"/>
      <c r="D54" s="248"/>
      <c r="E54" s="258"/>
      <c r="F54" s="263"/>
    </row>
    <row r="55" spans="1:6" ht="13" x14ac:dyDescent="0.25">
      <c r="A55" s="227"/>
      <c r="B55" s="246"/>
      <c r="C55" s="248"/>
      <c r="D55" s="248"/>
      <c r="E55" s="258"/>
      <c r="F55" s="263"/>
    </row>
    <row r="56" spans="1:6" ht="13" x14ac:dyDescent="0.25">
      <c r="A56" s="227"/>
      <c r="B56" s="246" t="s">
        <v>1678</v>
      </c>
      <c r="C56" s="248" t="s">
        <v>4</v>
      </c>
      <c r="D56" s="248">
        <v>1</v>
      </c>
      <c r="E56" s="258"/>
      <c r="F56" s="263"/>
    </row>
    <row r="57" spans="1:6" ht="13" x14ac:dyDescent="0.25">
      <c r="A57" s="227"/>
      <c r="B57" s="246"/>
      <c r="C57" s="248"/>
      <c r="D57" s="248"/>
      <c r="E57" s="258"/>
      <c r="F57" s="263"/>
    </row>
    <row r="58" spans="1:6" ht="13" x14ac:dyDescent="0.25">
      <c r="A58" s="227"/>
      <c r="B58" s="246" t="s">
        <v>1679</v>
      </c>
      <c r="C58" s="248"/>
      <c r="D58" s="248"/>
      <c r="E58" s="258"/>
      <c r="F58" s="263"/>
    </row>
    <row r="59" spans="1:6" ht="13" x14ac:dyDescent="0.25">
      <c r="A59" s="227"/>
      <c r="B59" s="246"/>
      <c r="C59" s="248"/>
      <c r="D59" s="248"/>
      <c r="E59" s="258"/>
      <c r="F59" s="263"/>
    </row>
    <row r="60" spans="1:6" ht="13" x14ac:dyDescent="0.25">
      <c r="A60" s="227"/>
      <c r="B60" s="246" t="s">
        <v>1680</v>
      </c>
      <c r="C60" s="248"/>
      <c r="D60" s="248"/>
      <c r="E60" s="258"/>
      <c r="F60" s="263"/>
    </row>
    <row r="61" spans="1:6" ht="13" x14ac:dyDescent="0.25">
      <c r="A61" s="227"/>
      <c r="B61" s="246"/>
      <c r="C61" s="248"/>
      <c r="D61" s="248"/>
      <c r="E61" s="258"/>
      <c r="F61" s="263"/>
    </row>
    <row r="62" spans="1:6" ht="13" x14ac:dyDescent="0.25">
      <c r="A62" s="227"/>
      <c r="B62" s="246" t="s">
        <v>1681</v>
      </c>
      <c r="C62" s="248"/>
      <c r="D62" s="248"/>
      <c r="E62" s="258"/>
      <c r="F62" s="263"/>
    </row>
    <row r="63" spans="1:6" ht="13" x14ac:dyDescent="0.25">
      <c r="A63" s="227"/>
      <c r="B63" s="246"/>
      <c r="C63" s="248"/>
      <c r="D63" s="248"/>
      <c r="E63" s="258"/>
      <c r="F63" s="263"/>
    </row>
    <row r="64" spans="1:6" ht="37.5" x14ac:dyDescent="0.25">
      <c r="A64" s="227"/>
      <c r="B64" s="246" t="s">
        <v>1682</v>
      </c>
      <c r="C64" s="248"/>
      <c r="D64" s="248"/>
      <c r="E64" s="258"/>
      <c r="F64" s="263"/>
    </row>
    <row r="65" spans="1:6" ht="13" x14ac:dyDescent="0.25">
      <c r="A65" s="227"/>
      <c r="B65" s="246"/>
      <c r="C65" s="248"/>
      <c r="D65" s="248"/>
      <c r="E65" s="258"/>
      <c r="F65" s="263"/>
    </row>
    <row r="66" spans="1:6" ht="13" x14ac:dyDescent="0.25">
      <c r="A66" s="227"/>
      <c r="B66" s="246" t="s">
        <v>1683</v>
      </c>
      <c r="C66" s="248"/>
      <c r="D66" s="248"/>
      <c r="E66" s="258"/>
      <c r="F66" s="263"/>
    </row>
    <row r="67" spans="1:6" ht="13" x14ac:dyDescent="0.25">
      <c r="A67" s="227"/>
      <c r="B67" s="246"/>
      <c r="C67" s="248"/>
      <c r="D67" s="248"/>
      <c r="E67" s="258"/>
      <c r="F67" s="263"/>
    </row>
    <row r="68" spans="1:6" ht="13" x14ac:dyDescent="0.25">
      <c r="A68" s="227"/>
      <c r="B68" s="244" t="s">
        <v>1684</v>
      </c>
      <c r="C68" s="248" t="s">
        <v>4</v>
      </c>
      <c r="D68" s="248">
        <v>1</v>
      </c>
      <c r="E68" s="258"/>
      <c r="F68" s="263"/>
    </row>
    <row r="69" spans="1:6" ht="13" x14ac:dyDescent="0.25">
      <c r="A69" s="227"/>
      <c r="B69" s="246"/>
      <c r="C69" s="248"/>
      <c r="D69" s="248"/>
      <c r="E69" s="258"/>
      <c r="F69" s="263"/>
    </row>
    <row r="70" spans="1:6" ht="13" x14ac:dyDescent="0.25">
      <c r="A70" s="227"/>
      <c r="B70" s="246" t="s">
        <v>1685</v>
      </c>
      <c r="C70" s="248"/>
      <c r="D70" s="248"/>
      <c r="E70" s="258"/>
      <c r="F70" s="263"/>
    </row>
    <row r="71" spans="1:6" ht="13" x14ac:dyDescent="0.25">
      <c r="A71" s="227"/>
      <c r="B71" s="247"/>
      <c r="C71" s="248"/>
      <c r="D71" s="248"/>
      <c r="E71" s="258"/>
      <c r="F71" s="263"/>
    </row>
    <row r="72" spans="1:6" ht="37.5" x14ac:dyDescent="0.25">
      <c r="A72" s="227"/>
      <c r="B72" s="246" t="s">
        <v>1686</v>
      </c>
      <c r="C72" s="248"/>
      <c r="D72" s="248"/>
      <c r="E72" s="258"/>
      <c r="F72" s="263"/>
    </row>
    <row r="73" spans="1:6" ht="13" x14ac:dyDescent="0.25">
      <c r="A73" s="227"/>
      <c r="B73" s="246"/>
      <c r="C73" s="248"/>
      <c r="D73" s="248"/>
      <c r="E73" s="258"/>
      <c r="F73" s="263"/>
    </row>
    <row r="74" spans="1:6" ht="37.5" x14ac:dyDescent="0.25">
      <c r="A74" s="227"/>
      <c r="B74" s="246" t="s">
        <v>1687</v>
      </c>
      <c r="C74" s="248"/>
      <c r="D74" s="248"/>
      <c r="E74" s="258"/>
      <c r="F74" s="263"/>
    </row>
    <row r="75" spans="1:6" ht="13" x14ac:dyDescent="0.25">
      <c r="A75" s="227"/>
      <c r="B75" s="247"/>
      <c r="C75" s="248"/>
      <c r="D75" s="248"/>
      <c r="E75" s="258"/>
      <c r="F75" s="263"/>
    </row>
    <row r="76" spans="1:6" ht="13" x14ac:dyDescent="0.25">
      <c r="A76" s="227"/>
      <c r="B76" s="246" t="s">
        <v>1688</v>
      </c>
      <c r="C76" s="248"/>
      <c r="D76" s="248"/>
      <c r="E76" s="258"/>
      <c r="F76" s="263"/>
    </row>
    <row r="77" spans="1:6" ht="13" x14ac:dyDescent="0.25">
      <c r="A77" s="227"/>
      <c r="B77" s="246"/>
      <c r="C77" s="248"/>
      <c r="D77" s="248"/>
      <c r="E77" s="258"/>
      <c r="F77" s="263"/>
    </row>
    <row r="78" spans="1:6" ht="13" x14ac:dyDescent="0.25">
      <c r="A78" s="227"/>
      <c r="B78" s="245" t="s">
        <v>1689</v>
      </c>
      <c r="C78" s="248" t="s">
        <v>4</v>
      </c>
      <c r="D78" s="248">
        <v>1</v>
      </c>
      <c r="E78" s="258"/>
      <c r="F78" s="263"/>
    </row>
    <row r="79" spans="1:6" ht="13" x14ac:dyDescent="0.25">
      <c r="A79" s="227"/>
      <c r="B79" s="246"/>
      <c r="C79" s="248"/>
      <c r="D79" s="248"/>
      <c r="E79" s="258"/>
      <c r="F79" s="263"/>
    </row>
    <row r="80" spans="1:6" ht="13" x14ac:dyDescent="0.25">
      <c r="A80" s="227"/>
      <c r="B80" s="247" t="s">
        <v>1690</v>
      </c>
      <c r="C80" s="248"/>
      <c r="D80" s="248"/>
      <c r="E80" s="258"/>
      <c r="F80" s="263"/>
    </row>
    <row r="81" spans="1:6" ht="13" x14ac:dyDescent="0.25">
      <c r="A81" s="227"/>
      <c r="B81" s="246"/>
      <c r="C81" s="248"/>
      <c r="D81" s="248"/>
      <c r="E81" s="258"/>
      <c r="F81" s="263"/>
    </row>
    <row r="82" spans="1:6" ht="13" x14ac:dyDescent="0.25">
      <c r="A82" s="227"/>
      <c r="B82" s="245" t="s">
        <v>1691</v>
      </c>
      <c r="C82" s="248" t="s">
        <v>4</v>
      </c>
      <c r="D82" s="248">
        <v>1</v>
      </c>
      <c r="E82" s="258"/>
      <c r="F82" s="263"/>
    </row>
    <row r="83" spans="1:6" ht="13" x14ac:dyDescent="0.25">
      <c r="A83" s="227"/>
      <c r="B83" s="246"/>
      <c r="C83" s="248"/>
      <c r="D83" s="248"/>
      <c r="E83" s="258"/>
      <c r="F83" s="263"/>
    </row>
    <row r="84" spans="1:6" ht="13" x14ac:dyDescent="0.25">
      <c r="A84" s="227"/>
      <c r="B84" s="247" t="s">
        <v>1692</v>
      </c>
      <c r="C84" s="248"/>
      <c r="D84" s="248"/>
      <c r="E84" s="258"/>
      <c r="F84" s="263"/>
    </row>
    <row r="85" spans="1:6" ht="13" x14ac:dyDescent="0.25">
      <c r="A85" s="227"/>
      <c r="B85" s="247"/>
      <c r="C85" s="248"/>
      <c r="D85" s="248"/>
      <c r="E85" s="258"/>
      <c r="F85" s="263"/>
    </row>
    <row r="86" spans="1:6" ht="13" x14ac:dyDescent="0.25">
      <c r="A86" s="227"/>
      <c r="B86" s="247"/>
      <c r="C86" s="248"/>
      <c r="D86" s="248"/>
      <c r="E86" s="258"/>
      <c r="F86" s="263"/>
    </row>
    <row r="87" spans="1:6" ht="75" x14ac:dyDescent="0.25">
      <c r="A87" s="227"/>
      <c r="B87" s="247" t="s">
        <v>1693</v>
      </c>
      <c r="C87" s="248"/>
      <c r="D87" s="248"/>
      <c r="E87" s="258"/>
      <c r="F87" s="263"/>
    </row>
    <row r="88" spans="1:6" ht="13" x14ac:dyDescent="0.25">
      <c r="A88" s="227"/>
      <c r="B88" s="246"/>
      <c r="C88" s="248"/>
      <c r="D88" s="248"/>
      <c r="E88" s="258"/>
      <c r="F88" s="263"/>
    </row>
    <row r="89" spans="1:6" ht="13" x14ac:dyDescent="0.25">
      <c r="A89" s="227"/>
      <c r="B89" s="246" t="s">
        <v>1694</v>
      </c>
      <c r="C89" s="248"/>
      <c r="D89" s="248"/>
      <c r="E89" s="258"/>
      <c r="F89" s="263"/>
    </row>
    <row r="90" spans="1:6" ht="13" x14ac:dyDescent="0.25">
      <c r="A90" s="227"/>
      <c r="B90" s="230"/>
      <c r="C90" s="227"/>
      <c r="D90" s="227"/>
      <c r="E90" s="258"/>
      <c r="F90" s="263"/>
    </row>
    <row r="91" spans="1:6" ht="13" x14ac:dyDescent="0.25">
      <c r="A91" s="227"/>
      <c r="B91" s="244" t="s">
        <v>1695</v>
      </c>
      <c r="C91" s="248" t="s">
        <v>4</v>
      </c>
      <c r="D91" s="248">
        <v>1</v>
      </c>
      <c r="E91" s="258"/>
      <c r="F91" s="263"/>
    </row>
    <row r="92" spans="1:6" ht="13" x14ac:dyDescent="0.25">
      <c r="A92" s="227"/>
      <c r="B92" s="247"/>
      <c r="C92" s="248"/>
      <c r="D92" s="248"/>
      <c r="E92" s="258"/>
      <c r="F92" s="263"/>
    </row>
    <row r="93" spans="1:6" ht="13" x14ac:dyDescent="0.25">
      <c r="A93" s="227"/>
      <c r="B93" s="246" t="s">
        <v>1696</v>
      </c>
      <c r="C93" s="248"/>
      <c r="D93" s="248"/>
      <c r="E93" s="258"/>
      <c r="F93" s="263"/>
    </row>
    <row r="94" spans="1:6" ht="13" x14ac:dyDescent="0.25">
      <c r="A94" s="227"/>
      <c r="B94" s="246"/>
      <c r="C94" s="248"/>
      <c r="D94" s="248"/>
      <c r="E94" s="258"/>
      <c r="F94" s="263"/>
    </row>
    <row r="95" spans="1:6" ht="87.5" x14ac:dyDescent="0.25">
      <c r="A95" s="227"/>
      <c r="B95" s="246" t="s">
        <v>1697</v>
      </c>
      <c r="C95" s="248"/>
      <c r="D95" s="248"/>
      <c r="E95" s="258"/>
      <c r="F95" s="263"/>
    </row>
    <row r="96" spans="1:6" ht="13" x14ac:dyDescent="0.25">
      <c r="A96" s="227"/>
      <c r="B96" s="247"/>
      <c r="C96" s="248"/>
      <c r="D96" s="248"/>
      <c r="E96" s="258"/>
      <c r="F96" s="263"/>
    </row>
    <row r="97" spans="1:6" ht="13" x14ac:dyDescent="0.25">
      <c r="A97" s="227"/>
      <c r="B97" s="247"/>
      <c r="C97" s="248"/>
      <c r="D97" s="248"/>
      <c r="E97" s="258"/>
      <c r="F97" s="263"/>
    </row>
    <row r="98" spans="1:6" ht="13" x14ac:dyDescent="0.25">
      <c r="A98" s="227"/>
      <c r="B98" s="247"/>
      <c r="C98" s="248"/>
      <c r="D98" s="248"/>
      <c r="E98" s="258"/>
      <c r="F98" s="263"/>
    </row>
    <row r="99" spans="1:6" ht="13" x14ac:dyDescent="0.25">
      <c r="A99" s="227"/>
      <c r="B99" s="247"/>
      <c r="C99" s="248"/>
      <c r="D99" s="248"/>
      <c r="E99" s="258"/>
      <c r="F99" s="263"/>
    </row>
    <row r="100" spans="1:6" ht="13" x14ac:dyDescent="0.25">
      <c r="A100" s="227"/>
      <c r="B100" s="247"/>
      <c r="C100" s="248"/>
      <c r="D100" s="248"/>
      <c r="E100" s="258"/>
      <c r="F100" s="263"/>
    </row>
    <row r="101" spans="1:6" ht="13" x14ac:dyDescent="0.25">
      <c r="A101" s="227"/>
      <c r="B101" s="268" t="s">
        <v>2905</v>
      </c>
      <c r="C101" s="227"/>
      <c r="D101" s="227"/>
      <c r="E101" s="258"/>
      <c r="F101" s="270"/>
    </row>
    <row r="102" spans="1:6" ht="13" x14ac:dyDescent="0.25">
      <c r="A102" s="227"/>
      <c r="B102" s="247" t="s">
        <v>2906</v>
      </c>
      <c r="C102" s="227"/>
      <c r="D102" s="227"/>
      <c r="E102" s="258"/>
      <c r="F102" s="263"/>
    </row>
    <row r="103" spans="1:6" ht="13" x14ac:dyDescent="0.25">
      <c r="A103" s="227"/>
      <c r="B103" s="247" t="s">
        <v>2907</v>
      </c>
      <c r="C103" s="227"/>
      <c r="D103" s="227"/>
      <c r="E103" s="258"/>
      <c r="F103" s="263"/>
    </row>
    <row r="104" spans="1:6" ht="13" x14ac:dyDescent="0.25">
      <c r="A104" s="227"/>
      <c r="B104" s="246"/>
      <c r="C104" s="248"/>
      <c r="D104" s="248"/>
      <c r="E104" s="258"/>
      <c r="F104" s="263"/>
    </row>
    <row r="105" spans="1:6" ht="150" x14ac:dyDescent="0.25">
      <c r="A105" s="227"/>
      <c r="B105" s="246" t="s">
        <v>1698</v>
      </c>
      <c r="C105" s="248"/>
      <c r="D105" s="248"/>
      <c r="E105" s="258"/>
      <c r="F105" s="263"/>
    </row>
    <row r="106" spans="1:6" ht="13" x14ac:dyDescent="0.25">
      <c r="A106" s="227"/>
      <c r="B106" s="246"/>
      <c r="C106" s="248"/>
      <c r="D106" s="248"/>
      <c r="E106" s="258"/>
      <c r="F106" s="263"/>
    </row>
    <row r="107" spans="1:6" ht="13" x14ac:dyDescent="0.25">
      <c r="A107" s="227"/>
      <c r="B107" s="246" t="s">
        <v>1699</v>
      </c>
      <c r="C107" s="248"/>
      <c r="D107" s="248"/>
      <c r="E107" s="258"/>
      <c r="F107" s="263"/>
    </row>
    <row r="108" spans="1:6" ht="13" x14ac:dyDescent="0.25">
      <c r="A108" s="227"/>
      <c r="B108" s="246"/>
      <c r="C108" s="248"/>
      <c r="D108" s="248"/>
      <c r="E108" s="258"/>
      <c r="F108" s="263"/>
    </row>
    <row r="109" spans="1:6" ht="13" x14ac:dyDescent="0.25">
      <c r="A109" s="227"/>
      <c r="B109" s="244" t="s">
        <v>1700</v>
      </c>
      <c r="C109" s="248" t="s">
        <v>4</v>
      </c>
      <c r="D109" s="248">
        <v>1</v>
      </c>
      <c r="E109" s="258"/>
      <c r="F109" s="263"/>
    </row>
    <row r="110" spans="1:6" ht="13" x14ac:dyDescent="0.25">
      <c r="A110" s="227"/>
      <c r="B110" s="246"/>
      <c r="C110" s="248"/>
      <c r="D110" s="248"/>
      <c r="E110" s="258"/>
      <c r="F110" s="263"/>
    </row>
    <row r="111" spans="1:6" ht="13" x14ac:dyDescent="0.25">
      <c r="A111" s="227"/>
      <c r="B111" s="246" t="s">
        <v>1701</v>
      </c>
      <c r="C111" s="248"/>
      <c r="D111" s="248"/>
      <c r="E111" s="258"/>
      <c r="F111" s="263"/>
    </row>
    <row r="112" spans="1:6" ht="13" x14ac:dyDescent="0.25">
      <c r="A112" s="227"/>
      <c r="B112" s="246"/>
      <c r="C112" s="248"/>
      <c r="D112" s="248"/>
      <c r="E112" s="258"/>
      <c r="F112" s="263"/>
    </row>
    <row r="113" spans="1:6" ht="13" x14ac:dyDescent="0.25">
      <c r="A113" s="227"/>
      <c r="B113" s="247" t="s">
        <v>1702</v>
      </c>
      <c r="C113" s="248"/>
      <c r="D113" s="248"/>
      <c r="E113" s="258"/>
      <c r="F113" s="263"/>
    </row>
    <row r="114" spans="1:6" ht="13" x14ac:dyDescent="0.25">
      <c r="A114" s="227"/>
      <c r="B114" s="246"/>
      <c r="C114" s="248"/>
      <c r="D114" s="248"/>
      <c r="E114" s="258"/>
      <c r="F114" s="263"/>
    </row>
    <row r="115" spans="1:6" ht="13" x14ac:dyDescent="0.25">
      <c r="A115" s="227"/>
      <c r="B115" s="246" t="s">
        <v>1703</v>
      </c>
      <c r="C115" s="248"/>
      <c r="D115" s="248"/>
      <c r="E115" s="258"/>
      <c r="F115" s="263"/>
    </row>
    <row r="116" spans="1:6" ht="13" x14ac:dyDescent="0.25">
      <c r="A116" s="227"/>
      <c r="B116" s="247"/>
      <c r="C116" s="248"/>
      <c r="D116" s="248"/>
      <c r="E116" s="258"/>
      <c r="F116" s="263"/>
    </row>
    <row r="117" spans="1:6" ht="37.5" x14ac:dyDescent="0.25">
      <c r="A117" s="227"/>
      <c r="B117" s="246" t="s">
        <v>1704</v>
      </c>
      <c r="C117" s="248"/>
      <c r="D117" s="248"/>
      <c r="E117" s="258"/>
      <c r="F117" s="263"/>
    </row>
    <row r="118" spans="1:6" ht="13" x14ac:dyDescent="0.25">
      <c r="A118" s="227"/>
      <c r="B118" s="246"/>
      <c r="C118" s="248"/>
      <c r="D118" s="248"/>
      <c r="E118" s="258"/>
      <c r="F118" s="263"/>
    </row>
    <row r="119" spans="1:6" ht="13" x14ac:dyDescent="0.25">
      <c r="A119" s="227"/>
      <c r="B119" s="246" t="s">
        <v>1705</v>
      </c>
      <c r="C119" s="248"/>
      <c r="D119" s="248"/>
      <c r="E119" s="258"/>
      <c r="F119" s="263"/>
    </row>
    <row r="120" spans="1:6" ht="13" x14ac:dyDescent="0.25">
      <c r="A120" s="227"/>
      <c r="B120" s="244" t="s">
        <v>1706</v>
      </c>
      <c r="C120" s="248" t="s">
        <v>4</v>
      </c>
      <c r="D120" s="248">
        <v>1</v>
      </c>
      <c r="E120" s="258"/>
      <c r="F120" s="263"/>
    </row>
    <row r="121" spans="1:6" ht="13" x14ac:dyDescent="0.25">
      <c r="A121" s="227"/>
      <c r="B121" s="246"/>
      <c r="C121" s="248"/>
      <c r="D121" s="248"/>
      <c r="E121" s="258"/>
      <c r="F121" s="263"/>
    </row>
    <row r="122" spans="1:6" ht="13" x14ac:dyDescent="0.25">
      <c r="A122" s="227"/>
      <c r="B122" s="246" t="s">
        <v>1707</v>
      </c>
      <c r="C122" s="248"/>
      <c r="D122" s="248"/>
      <c r="E122" s="258"/>
      <c r="F122" s="263"/>
    </row>
    <row r="123" spans="1:6" ht="13" x14ac:dyDescent="0.25">
      <c r="A123" s="227"/>
      <c r="B123" s="246"/>
      <c r="C123" s="248"/>
      <c r="D123" s="248"/>
      <c r="E123" s="258"/>
      <c r="F123" s="263"/>
    </row>
    <row r="124" spans="1:6" ht="50" x14ac:dyDescent="0.25">
      <c r="A124" s="227"/>
      <c r="B124" s="246" t="s">
        <v>1708</v>
      </c>
      <c r="C124" s="248"/>
      <c r="D124" s="248"/>
      <c r="E124" s="258"/>
      <c r="F124" s="263"/>
    </row>
    <row r="125" spans="1:6" ht="13" x14ac:dyDescent="0.25">
      <c r="A125" s="227"/>
      <c r="B125" s="246"/>
      <c r="C125" s="248"/>
      <c r="D125" s="248"/>
      <c r="E125" s="258"/>
      <c r="F125" s="263"/>
    </row>
    <row r="126" spans="1:6" ht="13" x14ac:dyDescent="0.25">
      <c r="A126" s="227"/>
      <c r="B126" s="246" t="s">
        <v>1709</v>
      </c>
      <c r="C126" s="248"/>
      <c r="D126" s="248"/>
      <c r="E126" s="258"/>
      <c r="F126" s="263"/>
    </row>
    <row r="127" spans="1:6" ht="13" x14ac:dyDescent="0.25">
      <c r="A127" s="227"/>
      <c r="B127" s="246"/>
      <c r="C127" s="248"/>
      <c r="D127" s="248"/>
      <c r="E127" s="258"/>
      <c r="F127" s="263"/>
    </row>
    <row r="128" spans="1:6" ht="13" x14ac:dyDescent="0.25">
      <c r="A128" s="227"/>
      <c r="B128" s="244" t="s">
        <v>1710</v>
      </c>
      <c r="C128" s="248" t="s">
        <v>4</v>
      </c>
      <c r="D128" s="248">
        <v>1</v>
      </c>
      <c r="E128" s="258"/>
      <c r="F128" s="263"/>
    </row>
    <row r="129" spans="1:6" ht="13" x14ac:dyDescent="0.25">
      <c r="A129" s="227"/>
      <c r="B129" s="246"/>
      <c r="C129" s="248"/>
      <c r="D129" s="248"/>
      <c r="E129" s="258"/>
      <c r="F129" s="263"/>
    </row>
    <row r="130" spans="1:6" ht="13" x14ac:dyDescent="0.25">
      <c r="A130" s="227"/>
      <c r="B130" s="246" t="s">
        <v>1711</v>
      </c>
      <c r="C130" s="248"/>
      <c r="D130" s="248"/>
      <c r="E130" s="258"/>
      <c r="F130" s="263"/>
    </row>
    <row r="131" spans="1:6" ht="13" x14ac:dyDescent="0.25">
      <c r="A131" s="227"/>
      <c r="B131" s="246"/>
      <c r="C131" s="248"/>
      <c r="D131" s="248"/>
      <c r="E131" s="258"/>
      <c r="F131" s="263"/>
    </row>
    <row r="132" spans="1:6" ht="13" x14ac:dyDescent="0.25">
      <c r="A132" s="227"/>
      <c r="B132" s="246" t="s">
        <v>1712</v>
      </c>
      <c r="C132" s="248"/>
      <c r="D132" s="248"/>
      <c r="E132" s="258"/>
      <c r="F132" s="263"/>
    </row>
    <row r="133" spans="1:6" ht="13" x14ac:dyDescent="0.25">
      <c r="A133" s="227"/>
      <c r="B133" s="246"/>
      <c r="C133" s="248"/>
      <c r="D133" s="248"/>
      <c r="E133" s="258"/>
      <c r="F133" s="263"/>
    </row>
    <row r="134" spans="1:6" ht="13" x14ac:dyDescent="0.25">
      <c r="A134" s="227"/>
      <c r="B134" s="246" t="s">
        <v>1713</v>
      </c>
      <c r="C134" s="248"/>
      <c r="D134" s="248"/>
      <c r="E134" s="258"/>
      <c r="F134" s="263"/>
    </row>
    <row r="135" spans="1:6" ht="13" x14ac:dyDescent="0.25">
      <c r="A135" s="227"/>
      <c r="B135" s="246"/>
      <c r="C135" s="248"/>
      <c r="D135" s="248"/>
      <c r="E135" s="258"/>
      <c r="F135" s="263"/>
    </row>
    <row r="136" spans="1:6" ht="13" x14ac:dyDescent="0.25">
      <c r="A136" s="227"/>
      <c r="B136" s="244" t="s">
        <v>1714</v>
      </c>
      <c r="C136" s="248" t="s">
        <v>4</v>
      </c>
      <c r="D136" s="248">
        <v>1</v>
      </c>
      <c r="E136" s="258"/>
      <c r="F136" s="263"/>
    </row>
    <row r="137" spans="1:6" ht="13" x14ac:dyDescent="0.25">
      <c r="A137" s="227"/>
      <c r="B137" s="246"/>
      <c r="C137" s="248"/>
      <c r="D137" s="248"/>
      <c r="E137" s="258"/>
      <c r="F137" s="263"/>
    </row>
    <row r="138" spans="1:6" ht="13" x14ac:dyDescent="0.25">
      <c r="A138" s="227"/>
      <c r="B138" s="244" t="s">
        <v>1715</v>
      </c>
      <c r="C138" s="248"/>
      <c r="D138" s="248"/>
      <c r="E138" s="258"/>
      <c r="F138" s="263"/>
    </row>
    <row r="139" spans="1:6" ht="13" x14ac:dyDescent="0.25">
      <c r="A139" s="227"/>
      <c r="B139" s="246"/>
      <c r="C139" s="248"/>
      <c r="D139" s="248"/>
      <c r="E139" s="258"/>
      <c r="F139" s="263"/>
    </row>
    <row r="140" spans="1:6" ht="13" x14ac:dyDescent="0.25">
      <c r="A140" s="227"/>
      <c r="B140" s="246" t="s">
        <v>1936</v>
      </c>
      <c r="C140" s="248"/>
      <c r="D140" s="248"/>
      <c r="E140" s="258"/>
      <c r="F140" s="263"/>
    </row>
    <row r="141" spans="1:6" ht="13" x14ac:dyDescent="0.25">
      <c r="A141" s="227"/>
      <c r="B141" s="246"/>
      <c r="C141" s="248"/>
      <c r="D141" s="248"/>
      <c r="E141" s="258"/>
      <c r="F141" s="263"/>
    </row>
    <row r="142" spans="1:6" ht="13" x14ac:dyDescent="0.25">
      <c r="A142" s="227"/>
      <c r="B142" s="246" t="s">
        <v>1716</v>
      </c>
      <c r="C142" s="248"/>
      <c r="D142" s="248"/>
      <c r="E142" s="258"/>
      <c r="F142" s="263"/>
    </row>
    <row r="143" spans="1:6" ht="13" x14ac:dyDescent="0.25">
      <c r="A143" s="227"/>
      <c r="B143" s="246"/>
      <c r="C143" s="248"/>
      <c r="D143" s="248"/>
      <c r="E143" s="258"/>
      <c r="F143" s="263"/>
    </row>
    <row r="144" spans="1:6" ht="13" x14ac:dyDescent="0.25">
      <c r="A144" s="227"/>
      <c r="B144" s="244" t="s">
        <v>1717</v>
      </c>
      <c r="C144" s="248" t="s">
        <v>4</v>
      </c>
      <c r="D144" s="248">
        <v>1</v>
      </c>
      <c r="E144" s="258"/>
      <c r="F144" s="263"/>
    </row>
    <row r="145" spans="1:6" ht="13" x14ac:dyDescent="0.25">
      <c r="A145" s="227"/>
      <c r="B145" s="246"/>
      <c r="C145" s="248"/>
      <c r="D145" s="248"/>
      <c r="E145" s="258"/>
      <c r="F145" s="263"/>
    </row>
    <row r="146" spans="1:6" ht="13" x14ac:dyDescent="0.25">
      <c r="A146" s="227"/>
      <c r="B146" s="246" t="s">
        <v>1718</v>
      </c>
      <c r="C146" s="248"/>
      <c r="D146" s="248"/>
      <c r="E146" s="258"/>
      <c r="F146" s="263"/>
    </row>
    <row r="147" spans="1:6" ht="13" x14ac:dyDescent="0.25">
      <c r="A147" s="227"/>
      <c r="B147" s="246"/>
      <c r="C147" s="248"/>
      <c r="D147" s="248"/>
      <c r="E147" s="258"/>
      <c r="F147" s="263"/>
    </row>
    <row r="148" spans="1:6" ht="13" x14ac:dyDescent="0.25">
      <c r="A148" s="227"/>
      <c r="B148" s="244" t="s">
        <v>1719</v>
      </c>
      <c r="C148" s="248" t="s">
        <v>4</v>
      </c>
      <c r="D148" s="248">
        <v>1</v>
      </c>
      <c r="E148" s="258"/>
      <c r="F148" s="263"/>
    </row>
    <row r="149" spans="1:6" ht="13" x14ac:dyDescent="0.25">
      <c r="A149" s="227"/>
      <c r="B149" s="246"/>
      <c r="C149" s="248"/>
      <c r="D149" s="248"/>
      <c r="E149" s="258"/>
      <c r="F149" s="263"/>
    </row>
    <row r="150" spans="1:6" ht="13" x14ac:dyDescent="0.25">
      <c r="A150" s="227"/>
      <c r="B150" s="246" t="s">
        <v>1720</v>
      </c>
      <c r="C150" s="248"/>
      <c r="D150" s="248"/>
      <c r="E150" s="258"/>
      <c r="F150" s="263"/>
    </row>
    <row r="151" spans="1:6" ht="13" x14ac:dyDescent="0.25">
      <c r="A151" s="227"/>
      <c r="B151" s="246"/>
      <c r="C151" s="248"/>
      <c r="D151" s="248"/>
      <c r="E151" s="258"/>
      <c r="F151" s="263"/>
    </row>
    <row r="152" spans="1:6" ht="13" x14ac:dyDescent="0.25">
      <c r="A152" s="227"/>
      <c r="B152" s="244" t="s">
        <v>1721</v>
      </c>
      <c r="C152" s="248" t="s">
        <v>4</v>
      </c>
      <c r="D152" s="248">
        <v>1</v>
      </c>
      <c r="E152" s="258"/>
      <c r="F152" s="263"/>
    </row>
    <row r="153" spans="1:6" ht="13" x14ac:dyDescent="0.25">
      <c r="A153" s="227"/>
      <c r="B153" s="246"/>
      <c r="C153" s="248"/>
      <c r="D153" s="248"/>
      <c r="E153" s="258"/>
      <c r="F153" s="263"/>
    </row>
    <row r="154" spans="1:6" ht="13" x14ac:dyDescent="0.25">
      <c r="A154" s="227"/>
      <c r="B154" s="247"/>
      <c r="C154" s="248"/>
      <c r="D154" s="248"/>
      <c r="E154" s="258"/>
      <c r="F154" s="263"/>
    </row>
    <row r="155" spans="1:6" ht="13" x14ac:dyDescent="0.25">
      <c r="A155" s="227"/>
      <c r="B155" s="247"/>
      <c r="C155" s="248"/>
      <c r="D155" s="248"/>
      <c r="E155" s="258"/>
      <c r="F155" s="263"/>
    </row>
    <row r="156" spans="1:6" ht="13" x14ac:dyDescent="0.25">
      <c r="A156" s="227"/>
      <c r="B156" s="247"/>
      <c r="C156" s="248"/>
      <c r="D156" s="248"/>
      <c r="E156" s="258"/>
      <c r="F156" s="263"/>
    </row>
    <row r="157" spans="1:6" ht="13" x14ac:dyDescent="0.25">
      <c r="A157" s="227"/>
      <c r="B157" s="247"/>
      <c r="C157" s="248"/>
      <c r="D157" s="248"/>
      <c r="E157" s="258"/>
      <c r="F157" s="263"/>
    </row>
    <row r="158" spans="1:6" ht="13" x14ac:dyDescent="0.25">
      <c r="A158" s="227"/>
      <c r="B158" s="268" t="s">
        <v>2905</v>
      </c>
      <c r="C158" s="227"/>
      <c r="D158" s="227"/>
      <c r="E158" s="258"/>
      <c r="F158" s="270"/>
    </row>
    <row r="159" spans="1:6" ht="13" x14ac:dyDescent="0.25">
      <c r="A159" s="227"/>
      <c r="B159" s="247" t="s">
        <v>2906</v>
      </c>
      <c r="C159" s="227"/>
      <c r="D159" s="227"/>
      <c r="E159" s="258"/>
      <c r="F159" s="263"/>
    </row>
    <row r="160" spans="1:6" ht="13" x14ac:dyDescent="0.25">
      <c r="A160" s="227"/>
      <c r="B160" s="247" t="s">
        <v>2907</v>
      </c>
      <c r="C160" s="227"/>
      <c r="D160" s="227"/>
      <c r="E160" s="258"/>
      <c r="F160" s="263"/>
    </row>
    <row r="161" spans="1:6" ht="13" x14ac:dyDescent="0.25">
      <c r="A161" s="227"/>
      <c r="B161" s="247"/>
      <c r="C161" s="227"/>
      <c r="D161" s="227"/>
      <c r="E161" s="258"/>
      <c r="F161" s="263"/>
    </row>
    <row r="162" spans="1:6" ht="62.5" x14ac:dyDescent="0.25">
      <c r="A162" s="227"/>
      <c r="B162" s="246" t="s">
        <v>1722</v>
      </c>
      <c r="C162" s="248"/>
      <c r="D162" s="248"/>
      <c r="E162" s="258"/>
      <c r="F162" s="263"/>
    </row>
    <row r="163" spans="1:6" ht="13" x14ac:dyDescent="0.25">
      <c r="A163" s="227"/>
      <c r="B163" s="246"/>
      <c r="C163" s="248"/>
      <c r="D163" s="248"/>
      <c r="E163" s="258"/>
      <c r="F163" s="263"/>
    </row>
    <row r="164" spans="1:6" ht="13" x14ac:dyDescent="0.25">
      <c r="A164" s="227"/>
      <c r="B164" s="245" t="s">
        <v>1723</v>
      </c>
      <c r="C164" s="248"/>
      <c r="D164" s="248"/>
      <c r="E164" s="258"/>
      <c r="F164" s="263"/>
    </row>
    <row r="165" spans="1:6" ht="13" x14ac:dyDescent="0.25">
      <c r="A165" s="227"/>
      <c r="B165" s="246"/>
      <c r="C165" s="248"/>
      <c r="D165" s="248"/>
      <c r="E165" s="258"/>
      <c r="F165" s="263"/>
    </row>
    <row r="166" spans="1:6" ht="75" x14ac:dyDescent="0.25">
      <c r="A166" s="227"/>
      <c r="B166" s="247" t="s">
        <v>1724</v>
      </c>
      <c r="C166" s="248"/>
      <c r="D166" s="248"/>
      <c r="E166" s="258"/>
      <c r="F166" s="263"/>
    </row>
    <row r="167" spans="1:6" ht="13" x14ac:dyDescent="0.25">
      <c r="A167" s="227"/>
      <c r="B167" s="247"/>
      <c r="C167" s="248"/>
      <c r="D167" s="248"/>
      <c r="E167" s="258"/>
      <c r="F167" s="263"/>
    </row>
    <row r="168" spans="1:6" ht="13" x14ac:dyDescent="0.25">
      <c r="A168" s="227"/>
      <c r="B168" s="246" t="s">
        <v>1725</v>
      </c>
      <c r="C168" s="248"/>
      <c r="D168" s="248"/>
      <c r="E168" s="258"/>
      <c r="F168" s="263"/>
    </row>
    <row r="169" spans="1:6" ht="13" x14ac:dyDescent="0.25">
      <c r="A169" s="227"/>
      <c r="B169" s="245"/>
      <c r="C169" s="249"/>
      <c r="D169" s="249"/>
      <c r="E169" s="258"/>
      <c r="F169" s="263"/>
    </row>
    <row r="170" spans="1:6" ht="13" x14ac:dyDescent="0.25">
      <c r="A170" s="227"/>
      <c r="B170" s="244" t="s">
        <v>1726</v>
      </c>
      <c r="C170" s="249"/>
      <c r="D170" s="249"/>
      <c r="E170" s="258"/>
      <c r="F170" s="263"/>
    </row>
    <row r="171" spans="1:6" ht="13" x14ac:dyDescent="0.25">
      <c r="A171" s="227"/>
      <c r="B171" s="246"/>
      <c r="C171" s="248"/>
      <c r="D171" s="248"/>
      <c r="E171" s="258"/>
      <c r="F171" s="263"/>
    </row>
    <row r="172" spans="1:6" ht="13" x14ac:dyDescent="0.25">
      <c r="A172" s="227"/>
      <c r="B172" s="244" t="s">
        <v>1727</v>
      </c>
      <c r="C172" s="248" t="s">
        <v>4</v>
      </c>
      <c r="D172" s="248">
        <v>1</v>
      </c>
      <c r="E172" s="258"/>
      <c r="F172" s="263"/>
    </row>
    <row r="173" spans="1:6" ht="13" x14ac:dyDescent="0.25">
      <c r="A173" s="227"/>
      <c r="B173" s="247"/>
      <c r="C173" s="248"/>
      <c r="D173" s="248"/>
      <c r="E173" s="258"/>
      <c r="F173" s="263"/>
    </row>
    <row r="174" spans="1:6" ht="13" x14ac:dyDescent="0.25">
      <c r="A174" s="227"/>
      <c r="B174" s="246" t="s">
        <v>1728</v>
      </c>
      <c r="C174" s="248"/>
      <c r="D174" s="248"/>
      <c r="E174" s="258"/>
      <c r="F174" s="263"/>
    </row>
    <row r="175" spans="1:6" ht="13" x14ac:dyDescent="0.25">
      <c r="A175" s="227"/>
      <c r="B175" s="246"/>
      <c r="C175" s="248"/>
      <c r="D175" s="248"/>
      <c r="E175" s="258"/>
      <c r="F175" s="263"/>
    </row>
    <row r="176" spans="1:6" ht="13" x14ac:dyDescent="0.25">
      <c r="A176" s="227"/>
      <c r="B176" s="244" t="s">
        <v>1729</v>
      </c>
      <c r="C176" s="248" t="s">
        <v>4</v>
      </c>
      <c r="D176" s="248">
        <v>1</v>
      </c>
      <c r="E176" s="258"/>
      <c r="F176" s="263"/>
    </row>
    <row r="177" spans="1:6" ht="13" x14ac:dyDescent="0.25">
      <c r="A177" s="227"/>
      <c r="B177" s="247"/>
      <c r="C177" s="248"/>
      <c r="D177" s="248"/>
      <c r="E177" s="258"/>
      <c r="F177" s="263"/>
    </row>
    <row r="178" spans="1:6" ht="13" x14ac:dyDescent="0.25">
      <c r="A178" s="227"/>
      <c r="B178" s="246" t="s">
        <v>1730</v>
      </c>
      <c r="C178" s="248"/>
      <c r="D178" s="248"/>
      <c r="E178" s="258"/>
      <c r="F178" s="263"/>
    </row>
    <row r="179" spans="1:6" ht="13" x14ac:dyDescent="0.25">
      <c r="A179" s="227"/>
      <c r="B179" s="246"/>
      <c r="C179" s="248"/>
      <c r="D179" s="248"/>
      <c r="E179" s="258"/>
      <c r="F179" s="263"/>
    </row>
    <row r="180" spans="1:6" ht="13" x14ac:dyDescent="0.25">
      <c r="A180" s="227"/>
      <c r="B180" s="244" t="s">
        <v>1731</v>
      </c>
      <c r="C180" s="248" t="s">
        <v>4</v>
      </c>
      <c r="D180" s="248">
        <v>1</v>
      </c>
      <c r="E180" s="258"/>
      <c r="F180" s="263"/>
    </row>
    <row r="181" spans="1:6" ht="13" x14ac:dyDescent="0.25">
      <c r="A181" s="227"/>
      <c r="B181" s="246"/>
      <c r="C181" s="248"/>
      <c r="D181" s="248"/>
      <c r="E181" s="258"/>
      <c r="F181" s="263"/>
    </row>
    <row r="182" spans="1:6" ht="13" x14ac:dyDescent="0.25">
      <c r="A182" s="227"/>
      <c r="B182" s="246" t="s">
        <v>1720</v>
      </c>
      <c r="C182" s="248"/>
      <c r="D182" s="248"/>
      <c r="E182" s="258"/>
      <c r="F182" s="263"/>
    </row>
    <row r="183" spans="1:6" ht="13" x14ac:dyDescent="0.25">
      <c r="A183" s="227"/>
      <c r="B183" s="246"/>
      <c r="C183" s="248"/>
      <c r="D183" s="248"/>
      <c r="E183" s="258"/>
      <c r="F183" s="263"/>
    </row>
    <row r="184" spans="1:6" ht="13" x14ac:dyDescent="0.25">
      <c r="A184" s="227"/>
      <c r="B184" s="244" t="s">
        <v>1732</v>
      </c>
      <c r="C184" s="248" t="s">
        <v>4</v>
      </c>
      <c r="D184" s="248">
        <v>1</v>
      </c>
      <c r="E184" s="258"/>
      <c r="F184" s="263"/>
    </row>
    <row r="185" spans="1:6" ht="13" x14ac:dyDescent="0.25">
      <c r="A185" s="227"/>
      <c r="B185" s="246"/>
      <c r="C185" s="248"/>
      <c r="D185" s="248"/>
      <c r="E185" s="258"/>
      <c r="F185" s="263"/>
    </row>
    <row r="186" spans="1:6" ht="13" x14ac:dyDescent="0.25">
      <c r="A186" s="227"/>
      <c r="B186" s="246" t="s">
        <v>1733</v>
      </c>
      <c r="C186" s="248"/>
      <c r="D186" s="248"/>
      <c r="E186" s="258"/>
      <c r="F186" s="263"/>
    </row>
    <row r="187" spans="1:6" ht="13" x14ac:dyDescent="0.25">
      <c r="A187" s="227"/>
      <c r="B187" s="246"/>
      <c r="C187" s="248"/>
      <c r="D187" s="248"/>
      <c r="E187" s="258"/>
      <c r="F187" s="263"/>
    </row>
    <row r="188" spans="1:6" ht="37.5" x14ac:dyDescent="0.25">
      <c r="A188" s="227"/>
      <c r="B188" s="246" t="s">
        <v>1734</v>
      </c>
      <c r="C188" s="248"/>
      <c r="D188" s="248"/>
      <c r="E188" s="258"/>
      <c r="F188" s="263"/>
    </row>
    <row r="189" spans="1:6" ht="13" x14ac:dyDescent="0.25">
      <c r="A189" s="227"/>
      <c r="B189" s="247"/>
      <c r="C189" s="248"/>
      <c r="D189" s="248"/>
      <c r="E189" s="258"/>
      <c r="F189" s="263"/>
    </row>
    <row r="190" spans="1:6" ht="13" x14ac:dyDescent="0.25">
      <c r="A190" s="227"/>
      <c r="B190" s="247" t="s">
        <v>1728</v>
      </c>
      <c r="C190" s="248"/>
      <c r="D190" s="248"/>
      <c r="E190" s="258"/>
      <c r="F190" s="263"/>
    </row>
    <row r="191" spans="1:6" ht="13" x14ac:dyDescent="0.25">
      <c r="A191" s="227"/>
      <c r="B191" s="246"/>
      <c r="C191" s="248"/>
      <c r="D191" s="248"/>
      <c r="E191" s="258"/>
      <c r="F191" s="263"/>
    </row>
    <row r="192" spans="1:6" ht="13" x14ac:dyDescent="0.25">
      <c r="A192" s="227"/>
      <c r="B192" s="245" t="s">
        <v>1735</v>
      </c>
      <c r="C192" s="248" t="s">
        <v>4</v>
      </c>
      <c r="D192" s="248">
        <v>1</v>
      </c>
      <c r="E192" s="258"/>
      <c r="F192" s="263"/>
    </row>
    <row r="193" spans="1:6" ht="13" x14ac:dyDescent="0.25">
      <c r="A193" s="227"/>
      <c r="B193" s="246"/>
      <c r="C193" s="248"/>
      <c r="D193" s="248"/>
      <c r="E193" s="258"/>
      <c r="F193" s="263"/>
    </row>
    <row r="194" spans="1:6" ht="13" x14ac:dyDescent="0.25">
      <c r="A194" s="227"/>
      <c r="B194" s="247" t="s">
        <v>1720</v>
      </c>
      <c r="C194" s="248"/>
      <c r="D194" s="248"/>
      <c r="E194" s="258"/>
      <c r="F194" s="263"/>
    </row>
    <row r="195" spans="1:6" ht="13" x14ac:dyDescent="0.25">
      <c r="A195" s="227"/>
      <c r="B195" s="246"/>
      <c r="C195" s="248"/>
      <c r="D195" s="248"/>
      <c r="E195" s="258"/>
      <c r="F195" s="263"/>
    </row>
    <row r="196" spans="1:6" ht="13" x14ac:dyDescent="0.25">
      <c r="A196" s="227"/>
      <c r="B196" s="244" t="s">
        <v>1736</v>
      </c>
      <c r="C196" s="248" t="s">
        <v>4</v>
      </c>
      <c r="D196" s="248">
        <v>1</v>
      </c>
      <c r="E196" s="258"/>
      <c r="F196" s="263"/>
    </row>
    <row r="197" spans="1:6" ht="13" x14ac:dyDescent="0.25">
      <c r="A197" s="227"/>
      <c r="B197" s="247"/>
      <c r="C197" s="248"/>
      <c r="D197" s="248"/>
      <c r="E197" s="258"/>
      <c r="F197" s="263"/>
    </row>
    <row r="198" spans="1:6" ht="25" x14ac:dyDescent="0.25">
      <c r="A198" s="227"/>
      <c r="B198" s="246" t="s">
        <v>1737</v>
      </c>
      <c r="C198" s="248"/>
      <c r="D198" s="248"/>
      <c r="E198" s="258"/>
      <c r="F198" s="263"/>
    </row>
    <row r="199" spans="1:6" ht="13" x14ac:dyDescent="0.25">
      <c r="A199" s="227"/>
      <c r="B199" s="246"/>
      <c r="C199" s="248"/>
      <c r="D199" s="248"/>
      <c r="E199" s="258"/>
      <c r="F199" s="263"/>
    </row>
    <row r="200" spans="1:6" ht="13" x14ac:dyDescent="0.25">
      <c r="A200" s="227"/>
      <c r="B200" s="247" t="s">
        <v>1738</v>
      </c>
      <c r="C200" s="248"/>
      <c r="D200" s="248"/>
      <c r="E200" s="258"/>
      <c r="F200" s="263"/>
    </row>
    <row r="201" spans="1:6" ht="13" x14ac:dyDescent="0.25">
      <c r="A201" s="227"/>
      <c r="B201" s="246"/>
      <c r="C201" s="248"/>
      <c r="D201" s="248"/>
      <c r="E201" s="258"/>
      <c r="F201" s="263"/>
    </row>
    <row r="202" spans="1:6" ht="13" x14ac:dyDescent="0.25">
      <c r="A202" s="227"/>
      <c r="B202" s="245" t="s">
        <v>1739</v>
      </c>
      <c r="C202" s="248" t="s">
        <v>4</v>
      </c>
      <c r="D202" s="248">
        <v>1</v>
      </c>
      <c r="E202" s="258"/>
      <c r="F202" s="263"/>
    </row>
    <row r="203" spans="1:6" ht="13" x14ac:dyDescent="0.25">
      <c r="A203" s="227"/>
      <c r="B203" s="246"/>
      <c r="C203" s="248"/>
      <c r="D203" s="248"/>
      <c r="E203" s="258"/>
      <c r="F203" s="263"/>
    </row>
    <row r="204" spans="1:6" ht="13" x14ac:dyDescent="0.25">
      <c r="A204" s="227"/>
      <c r="B204" s="247" t="s">
        <v>1740</v>
      </c>
      <c r="C204" s="248"/>
      <c r="D204" s="248"/>
      <c r="E204" s="258"/>
      <c r="F204" s="263"/>
    </row>
    <row r="205" spans="1:6" ht="13" x14ac:dyDescent="0.25">
      <c r="A205" s="227"/>
      <c r="B205" s="246"/>
      <c r="C205" s="248"/>
      <c r="D205" s="248"/>
      <c r="E205" s="258"/>
      <c r="F205" s="263"/>
    </row>
    <row r="206" spans="1:6" ht="13" x14ac:dyDescent="0.25">
      <c r="A206" s="227"/>
      <c r="B206" s="245" t="s">
        <v>1741</v>
      </c>
      <c r="C206" s="248" t="s">
        <v>4</v>
      </c>
      <c r="D206" s="248">
        <v>1</v>
      </c>
      <c r="E206" s="258"/>
      <c r="F206" s="263"/>
    </row>
    <row r="207" spans="1:6" ht="13" x14ac:dyDescent="0.25">
      <c r="A207" s="227"/>
      <c r="B207" s="246"/>
      <c r="C207" s="248"/>
      <c r="D207" s="248"/>
      <c r="E207" s="258"/>
      <c r="F207" s="263"/>
    </row>
    <row r="208" spans="1:6" ht="13" x14ac:dyDescent="0.25">
      <c r="A208" s="227"/>
      <c r="B208" s="246"/>
      <c r="C208" s="248"/>
      <c r="D208" s="248"/>
      <c r="E208" s="258"/>
      <c r="F208" s="263"/>
    </row>
    <row r="209" spans="1:6" ht="13" x14ac:dyDescent="0.25">
      <c r="A209" s="227"/>
      <c r="B209" s="246"/>
      <c r="C209" s="248"/>
      <c r="D209" s="248"/>
      <c r="E209" s="258"/>
      <c r="F209" s="263"/>
    </row>
    <row r="210" spans="1:6" ht="13" x14ac:dyDescent="0.25">
      <c r="A210" s="227"/>
      <c r="B210" s="246"/>
      <c r="C210" s="248"/>
      <c r="D210" s="248"/>
      <c r="E210" s="258"/>
      <c r="F210" s="263"/>
    </row>
    <row r="211" spans="1:6" ht="13" x14ac:dyDescent="0.25">
      <c r="A211" s="227"/>
      <c r="B211" s="246"/>
      <c r="C211" s="248"/>
      <c r="D211" s="248"/>
      <c r="E211" s="258"/>
      <c r="F211" s="263"/>
    </row>
    <row r="212" spans="1:6" ht="13" x14ac:dyDescent="0.25">
      <c r="A212" s="227"/>
      <c r="B212" s="246"/>
      <c r="C212" s="248"/>
      <c r="D212" s="248"/>
      <c r="E212" s="258"/>
      <c r="F212" s="263"/>
    </row>
    <row r="213" spans="1:6" ht="13" x14ac:dyDescent="0.25">
      <c r="A213" s="227"/>
      <c r="B213" s="246"/>
      <c r="C213" s="248"/>
      <c r="D213" s="248"/>
      <c r="E213" s="258"/>
      <c r="F213" s="263"/>
    </row>
    <row r="214" spans="1:6" ht="13" x14ac:dyDescent="0.25">
      <c r="A214" s="227"/>
      <c r="B214" s="246"/>
      <c r="C214" s="248"/>
      <c r="D214" s="248"/>
      <c r="E214" s="258"/>
      <c r="F214" s="263"/>
    </row>
    <row r="215" spans="1:6" ht="13" x14ac:dyDescent="0.25">
      <c r="A215" s="227"/>
      <c r="B215" s="247"/>
      <c r="C215" s="248"/>
      <c r="D215" s="248"/>
      <c r="E215" s="258"/>
      <c r="F215" s="263"/>
    </row>
    <row r="216" spans="1:6" ht="13" x14ac:dyDescent="0.25">
      <c r="A216" s="227"/>
      <c r="B216" s="247"/>
      <c r="C216" s="248"/>
      <c r="D216" s="248"/>
      <c r="E216" s="258"/>
      <c r="F216" s="263"/>
    </row>
    <row r="217" spans="1:6" ht="13" x14ac:dyDescent="0.25">
      <c r="A217" s="227"/>
      <c r="B217" s="247"/>
      <c r="C217" s="248"/>
      <c r="D217" s="248"/>
      <c r="E217" s="258"/>
      <c r="F217" s="263"/>
    </row>
    <row r="218" spans="1:6" ht="13" x14ac:dyDescent="0.25">
      <c r="A218" s="227"/>
      <c r="B218" s="247"/>
      <c r="C218" s="248"/>
      <c r="D218" s="248"/>
      <c r="E218" s="258"/>
      <c r="F218" s="263"/>
    </row>
    <row r="219" spans="1:6" ht="13" x14ac:dyDescent="0.25">
      <c r="A219" s="227"/>
      <c r="B219" s="268" t="s">
        <v>2905</v>
      </c>
      <c r="C219" s="227"/>
      <c r="D219" s="227"/>
      <c r="E219" s="258"/>
      <c r="F219" s="270"/>
    </row>
    <row r="220" spans="1:6" ht="13" x14ac:dyDescent="0.25">
      <c r="A220" s="227"/>
      <c r="B220" s="247" t="s">
        <v>2906</v>
      </c>
      <c r="C220" s="227"/>
      <c r="D220" s="227"/>
      <c r="E220" s="258"/>
      <c r="F220" s="263"/>
    </row>
    <row r="221" spans="1:6" ht="13" x14ac:dyDescent="0.25">
      <c r="A221" s="227"/>
      <c r="B221" s="247" t="s">
        <v>2907</v>
      </c>
      <c r="C221" s="227"/>
      <c r="D221" s="227"/>
      <c r="E221" s="258"/>
      <c r="F221" s="263"/>
    </row>
    <row r="222" spans="1:6" ht="13" x14ac:dyDescent="0.25">
      <c r="A222" s="227"/>
      <c r="B222" s="247"/>
      <c r="C222" s="227"/>
      <c r="D222" s="227"/>
      <c r="E222" s="258"/>
      <c r="F222" s="263"/>
    </row>
    <row r="223" spans="1:6" ht="13" x14ac:dyDescent="0.25">
      <c r="A223" s="227"/>
      <c r="B223" s="247" t="s">
        <v>1733</v>
      </c>
      <c r="C223" s="248"/>
      <c r="D223" s="248"/>
      <c r="E223" s="258"/>
      <c r="F223" s="263"/>
    </row>
    <row r="224" spans="1:6" ht="13" x14ac:dyDescent="0.25">
      <c r="A224" s="227"/>
      <c r="B224" s="246"/>
      <c r="C224" s="248"/>
      <c r="D224" s="248"/>
      <c r="E224" s="258"/>
      <c r="F224" s="263"/>
    </row>
    <row r="225" spans="1:6" ht="100" x14ac:dyDescent="0.25">
      <c r="A225" s="227"/>
      <c r="B225" s="247" t="s">
        <v>1742</v>
      </c>
      <c r="C225" s="248"/>
      <c r="D225" s="248"/>
      <c r="E225" s="258"/>
      <c r="F225" s="263"/>
    </row>
    <row r="226" spans="1:6" ht="13" x14ac:dyDescent="0.25">
      <c r="A226" s="227"/>
      <c r="B226" s="246"/>
      <c r="C226" s="248"/>
      <c r="D226" s="248"/>
      <c r="E226" s="258"/>
      <c r="F226" s="263"/>
    </row>
    <row r="227" spans="1:6" ht="13" x14ac:dyDescent="0.25">
      <c r="A227" s="227"/>
      <c r="B227" s="246" t="s">
        <v>1720</v>
      </c>
      <c r="C227" s="248"/>
      <c r="D227" s="248"/>
      <c r="E227" s="258"/>
      <c r="F227" s="263"/>
    </row>
    <row r="228" spans="1:6" ht="13" x14ac:dyDescent="0.25">
      <c r="A228" s="227"/>
      <c r="B228" s="246"/>
      <c r="C228" s="248"/>
      <c r="D228" s="248"/>
      <c r="E228" s="258"/>
      <c r="F228" s="263"/>
    </row>
    <row r="229" spans="1:6" ht="13" x14ac:dyDescent="0.25">
      <c r="A229" s="227"/>
      <c r="B229" s="244" t="s">
        <v>1743</v>
      </c>
      <c r="C229" s="248" t="s">
        <v>4</v>
      </c>
      <c r="D229" s="248">
        <v>1</v>
      </c>
      <c r="E229" s="258"/>
      <c r="F229" s="263"/>
    </row>
    <row r="230" spans="1:6" ht="13" x14ac:dyDescent="0.25">
      <c r="A230" s="227"/>
      <c r="B230" s="246"/>
      <c r="C230" s="248"/>
      <c r="D230" s="248"/>
      <c r="E230" s="258"/>
      <c r="F230" s="263"/>
    </row>
    <row r="231" spans="1:6" ht="13" x14ac:dyDescent="0.25">
      <c r="A231" s="227"/>
      <c r="B231" s="246" t="s">
        <v>1720</v>
      </c>
      <c r="C231" s="248"/>
      <c r="D231" s="248"/>
      <c r="E231" s="258"/>
      <c r="F231" s="263"/>
    </row>
    <row r="232" spans="1:6" ht="13" x14ac:dyDescent="0.25">
      <c r="A232" s="227"/>
      <c r="B232" s="246"/>
      <c r="C232" s="248"/>
      <c r="D232" s="248"/>
      <c r="E232" s="258"/>
      <c r="F232" s="263"/>
    </row>
    <row r="233" spans="1:6" ht="13" x14ac:dyDescent="0.25">
      <c r="A233" s="227"/>
      <c r="B233" s="244" t="s">
        <v>1744</v>
      </c>
      <c r="C233" s="248"/>
      <c r="D233" s="248"/>
      <c r="E233" s="258"/>
      <c r="F233" s="263"/>
    </row>
    <row r="234" spans="1:6" ht="13" x14ac:dyDescent="0.25">
      <c r="A234" s="227"/>
      <c r="B234" s="247"/>
      <c r="C234" s="248"/>
      <c r="D234" s="248"/>
      <c r="E234" s="258"/>
      <c r="F234" s="263"/>
    </row>
    <row r="235" spans="1:6" ht="13" x14ac:dyDescent="0.25">
      <c r="A235" s="227"/>
      <c r="B235" s="244" t="s">
        <v>1745</v>
      </c>
      <c r="C235" s="248" t="s">
        <v>4</v>
      </c>
      <c r="D235" s="248">
        <v>1</v>
      </c>
      <c r="E235" s="258"/>
      <c r="F235" s="263"/>
    </row>
    <row r="236" spans="1:6" ht="13" x14ac:dyDescent="0.25">
      <c r="A236" s="227"/>
      <c r="B236" s="246"/>
      <c r="C236" s="248"/>
      <c r="D236" s="248"/>
      <c r="E236" s="258"/>
      <c r="F236" s="263"/>
    </row>
    <row r="237" spans="1:6" ht="37.5" x14ac:dyDescent="0.25">
      <c r="A237" s="227"/>
      <c r="B237" s="247" t="s">
        <v>1746</v>
      </c>
      <c r="C237" s="248"/>
      <c r="D237" s="248"/>
      <c r="E237" s="258"/>
      <c r="F237" s="263"/>
    </row>
    <row r="238" spans="1:6" ht="13" x14ac:dyDescent="0.25">
      <c r="A238" s="227"/>
      <c r="B238" s="247"/>
      <c r="C238" s="248"/>
      <c r="D238" s="248"/>
      <c r="E238" s="258"/>
      <c r="F238" s="263"/>
    </row>
    <row r="239" spans="1:6" ht="13" x14ac:dyDescent="0.25">
      <c r="A239" s="227"/>
      <c r="B239" s="246" t="s">
        <v>1747</v>
      </c>
      <c r="C239" s="248"/>
      <c r="D239" s="248"/>
      <c r="E239" s="258"/>
      <c r="F239" s="263"/>
    </row>
    <row r="240" spans="1:6" ht="13" x14ac:dyDescent="0.25">
      <c r="A240" s="227"/>
      <c r="B240" s="247"/>
      <c r="C240" s="248"/>
      <c r="D240" s="248"/>
      <c r="E240" s="258"/>
      <c r="F240" s="263"/>
    </row>
    <row r="241" spans="1:6" ht="13" x14ac:dyDescent="0.25">
      <c r="A241" s="227"/>
      <c r="B241" s="246" t="s">
        <v>1748</v>
      </c>
      <c r="C241" s="248" t="s">
        <v>4</v>
      </c>
      <c r="D241" s="248">
        <v>1</v>
      </c>
      <c r="E241" s="258"/>
      <c r="F241" s="263"/>
    </row>
    <row r="242" spans="1:6" ht="13" x14ac:dyDescent="0.25">
      <c r="A242" s="227"/>
      <c r="B242" s="246"/>
      <c r="C242" s="248"/>
      <c r="D242" s="248"/>
      <c r="E242" s="258"/>
      <c r="F242" s="263"/>
    </row>
    <row r="243" spans="1:6" ht="13" x14ac:dyDescent="0.25">
      <c r="A243" s="227"/>
      <c r="B243" s="247" t="s">
        <v>1740</v>
      </c>
      <c r="C243" s="248"/>
      <c r="D243" s="248"/>
      <c r="E243" s="258"/>
      <c r="F243" s="263"/>
    </row>
    <row r="244" spans="1:6" ht="13" x14ac:dyDescent="0.25">
      <c r="A244" s="227"/>
      <c r="B244" s="246"/>
      <c r="C244" s="248"/>
      <c r="D244" s="248"/>
      <c r="E244" s="258"/>
      <c r="F244" s="263"/>
    </row>
    <row r="245" spans="1:6" ht="13" x14ac:dyDescent="0.25">
      <c r="A245" s="227"/>
      <c r="B245" s="246"/>
      <c r="C245" s="227"/>
      <c r="D245" s="227"/>
      <c r="E245" s="258"/>
      <c r="F245" s="263"/>
    </row>
    <row r="246" spans="1:6" ht="13" x14ac:dyDescent="0.25">
      <c r="A246" s="227"/>
      <c r="B246" s="245" t="s">
        <v>1749</v>
      </c>
      <c r="C246" s="248" t="s">
        <v>4</v>
      </c>
      <c r="D246" s="248">
        <v>1</v>
      </c>
      <c r="E246" s="258"/>
      <c r="F246" s="263"/>
    </row>
    <row r="247" spans="1:6" ht="13" x14ac:dyDescent="0.25">
      <c r="A247" s="227"/>
      <c r="B247" s="246"/>
      <c r="C247" s="248"/>
      <c r="D247" s="248"/>
      <c r="E247" s="258"/>
      <c r="F247" s="263"/>
    </row>
    <row r="248" spans="1:6" ht="13" x14ac:dyDescent="0.25">
      <c r="A248" s="227"/>
      <c r="B248" s="247" t="s">
        <v>1750</v>
      </c>
      <c r="C248" s="248"/>
      <c r="D248" s="248"/>
      <c r="E248" s="258"/>
      <c r="F248" s="263"/>
    </row>
    <row r="249" spans="1:6" ht="13" x14ac:dyDescent="0.25">
      <c r="A249" s="227"/>
      <c r="B249" s="246"/>
      <c r="C249" s="248"/>
      <c r="D249" s="248"/>
      <c r="E249" s="258"/>
      <c r="F249" s="263"/>
    </row>
    <row r="250" spans="1:6" ht="13" x14ac:dyDescent="0.25">
      <c r="A250" s="227"/>
      <c r="B250" s="245" t="s">
        <v>1751</v>
      </c>
      <c r="C250" s="248" t="s">
        <v>4</v>
      </c>
      <c r="D250" s="248">
        <v>1</v>
      </c>
      <c r="E250" s="258"/>
      <c r="F250" s="263"/>
    </row>
    <row r="251" spans="1:6" ht="13" x14ac:dyDescent="0.25">
      <c r="A251" s="227"/>
      <c r="B251" s="246"/>
      <c r="C251" s="248"/>
      <c r="D251" s="248"/>
      <c r="E251" s="258"/>
      <c r="F251" s="263"/>
    </row>
    <row r="252" spans="1:6" ht="13" x14ac:dyDescent="0.25">
      <c r="A252" s="227"/>
      <c r="B252" s="247" t="s">
        <v>1752</v>
      </c>
      <c r="C252" s="248"/>
      <c r="D252" s="248"/>
      <c r="E252" s="258"/>
      <c r="F252" s="263"/>
    </row>
    <row r="253" spans="1:6" ht="13" x14ac:dyDescent="0.25">
      <c r="A253" s="227"/>
      <c r="B253" s="246"/>
      <c r="C253" s="248"/>
      <c r="D253" s="248"/>
      <c r="E253" s="258"/>
      <c r="F253" s="263"/>
    </row>
    <row r="254" spans="1:6" ht="13" x14ac:dyDescent="0.25">
      <c r="A254" s="227"/>
      <c r="B254" s="245" t="s">
        <v>1753</v>
      </c>
      <c r="C254" s="248" t="s">
        <v>4</v>
      </c>
      <c r="D254" s="248">
        <v>1</v>
      </c>
      <c r="E254" s="258"/>
      <c r="F254" s="263"/>
    </row>
    <row r="255" spans="1:6" ht="13" x14ac:dyDescent="0.25">
      <c r="A255" s="227"/>
      <c r="B255" s="246"/>
      <c r="C255" s="248"/>
      <c r="D255" s="248"/>
      <c r="E255" s="258"/>
      <c r="F255" s="263"/>
    </row>
    <row r="256" spans="1:6" ht="13" x14ac:dyDescent="0.25">
      <c r="A256" s="227"/>
      <c r="B256" s="247" t="s">
        <v>1754</v>
      </c>
      <c r="C256" s="248"/>
      <c r="D256" s="248"/>
      <c r="E256" s="258"/>
      <c r="F256" s="263"/>
    </row>
    <row r="257" spans="1:6" ht="13" x14ac:dyDescent="0.25">
      <c r="A257" s="227"/>
      <c r="B257" s="246"/>
      <c r="C257" s="248"/>
      <c r="D257" s="248"/>
      <c r="E257" s="258"/>
      <c r="F257" s="263"/>
    </row>
    <row r="258" spans="1:6" ht="13" x14ac:dyDescent="0.25">
      <c r="A258" s="227"/>
      <c r="B258" s="245" t="s">
        <v>1755</v>
      </c>
      <c r="C258" s="248" t="s">
        <v>4</v>
      </c>
      <c r="D258" s="248">
        <v>1</v>
      </c>
      <c r="E258" s="258"/>
      <c r="F258" s="263"/>
    </row>
    <row r="259" spans="1:6" ht="13" x14ac:dyDescent="0.25">
      <c r="A259" s="227"/>
      <c r="B259" s="246"/>
      <c r="C259" s="248"/>
      <c r="D259" s="248"/>
      <c r="E259" s="258"/>
      <c r="F259" s="263"/>
    </row>
    <row r="260" spans="1:6" ht="13" x14ac:dyDescent="0.25">
      <c r="A260" s="227"/>
      <c r="B260" s="245" t="s">
        <v>1937</v>
      </c>
      <c r="C260" s="248"/>
      <c r="D260" s="248"/>
      <c r="E260" s="258"/>
      <c r="F260" s="263"/>
    </row>
    <row r="261" spans="1:6" ht="13" x14ac:dyDescent="0.25">
      <c r="A261" s="227"/>
      <c r="B261" s="246"/>
      <c r="C261" s="248"/>
      <c r="D261" s="248"/>
      <c r="E261" s="258"/>
      <c r="F261" s="263"/>
    </row>
    <row r="262" spans="1:6" ht="37.5" x14ac:dyDescent="0.25">
      <c r="A262" s="227"/>
      <c r="B262" s="247" t="s">
        <v>1756</v>
      </c>
      <c r="C262" s="248"/>
      <c r="D262" s="248"/>
      <c r="E262" s="258"/>
      <c r="F262" s="263"/>
    </row>
    <row r="263" spans="1:6" ht="13" x14ac:dyDescent="0.25">
      <c r="A263" s="227"/>
      <c r="B263" s="246"/>
      <c r="C263" s="248"/>
      <c r="D263" s="248"/>
      <c r="E263" s="258"/>
      <c r="F263" s="263"/>
    </row>
    <row r="264" spans="1:6" ht="13" x14ac:dyDescent="0.25">
      <c r="A264" s="227"/>
      <c r="B264" s="244" t="s">
        <v>1757</v>
      </c>
      <c r="C264" s="249"/>
      <c r="D264" s="249"/>
      <c r="E264" s="258"/>
      <c r="F264" s="263"/>
    </row>
    <row r="265" spans="1:6" ht="13" x14ac:dyDescent="0.25">
      <c r="A265" s="227"/>
      <c r="B265" s="244"/>
      <c r="C265" s="249"/>
      <c r="D265" s="249"/>
      <c r="E265" s="258"/>
      <c r="F265" s="263"/>
    </row>
    <row r="266" spans="1:6" ht="75" x14ac:dyDescent="0.25">
      <c r="A266" s="227"/>
      <c r="B266" s="246" t="s">
        <v>1758</v>
      </c>
      <c r="C266" s="248"/>
      <c r="D266" s="248"/>
      <c r="E266" s="258"/>
      <c r="F266" s="263"/>
    </row>
    <row r="267" spans="1:6" ht="13" x14ac:dyDescent="0.25">
      <c r="A267" s="227"/>
      <c r="B267" s="246"/>
      <c r="C267" s="248"/>
      <c r="D267" s="248"/>
      <c r="E267" s="258"/>
      <c r="F267" s="263"/>
    </row>
    <row r="268" spans="1:6" ht="13" x14ac:dyDescent="0.25">
      <c r="A268" s="227"/>
      <c r="B268" s="247"/>
      <c r="C268" s="248"/>
      <c r="D268" s="248"/>
      <c r="E268" s="258"/>
      <c r="F268" s="263"/>
    </row>
    <row r="269" spans="1:6" ht="13" x14ac:dyDescent="0.25">
      <c r="A269" s="227"/>
      <c r="B269" s="247"/>
      <c r="C269" s="248"/>
      <c r="D269" s="248"/>
      <c r="E269" s="258"/>
      <c r="F269" s="263"/>
    </row>
    <row r="270" spans="1:6" ht="13" x14ac:dyDescent="0.25">
      <c r="A270" s="227"/>
      <c r="B270" s="247"/>
      <c r="C270" s="248"/>
      <c r="D270" s="248"/>
      <c r="E270" s="258"/>
      <c r="F270" s="263"/>
    </row>
    <row r="271" spans="1:6" ht="13" x14ac:dyDescent="0.25">
      <c r="A271" s="227"/>
      <c r="B271" s="247"/>
      <c r="C271" s="248"/>
      <c r="D271" s="248"/>
      <c r="E271" s="258"/>
      <c r="F271" s="263"/>
    </row>
    <row r="272" spans="1:6" ht="13" x14ac:dyDescent="0.25">
      <c r="A272" s="227"/>
      <c r="B272" s="247"/>
      <c r="C272" s="248"/>
      <c r="D272" s="248"/>
      <c r="E272" s="258"/>
      <c r="F272" s="263"/>
    </row>
    <row r="273" spans="1:6" ht="13" x14ac:dyDescent="0.25">
      <c r="A273" s="227"/>
      <c r="B273" s="247"/>
      <c r="C273" s="248"/>
      <c r="D273" s="248"/>
      <c r="E273" s="258"/>
      <c r="F273" s="263"/>
    </row>
    <row r="274" spans="1:6" ht="13" x14ac:dyDescent="0.25">
      <c r="A274" s="227"/>
      <c r="B274" s="247"/>
      <c r="C274" s="248"/>
      <c r="D274" s="248"/>
      <c r="E274" s="258"/>
      <c r="F274" s="263"/>
    </row>
    <row r="275" spans="1:6" ht="13" x14ac:dyDescent="0.25">
      <c r="A275" s="227"/>
      <c r="B275" s="247"/>
      <c r="C275" s="248"/>
      <c r="D275" s="248"/>
      <c r="E275" s="258"/>
      <c r="F275" s="263"/>
    </row>
    <row r="276" spans="1:6" ht="13" x14ac:dyDescent="0.25">
      <c r="A276" s="227"/>
      <c r="B276" s="268" t="s">
        <v>2905</v>
      </c>
      <c r="C276" s="227"/>
      <c r="D276" s="227"/>
      <c r="E276" s="258"/>
      <c r="F276" s="270"/>
    </row>
    <row r="277" spans="1:6" ht="13" x14ac:dyDescent="0.25">
      <c r="A277" s="227"/>
      <c r="B277" s="247" t="s">
        <v>2906</v>
      </c>
      <c r="C277" s="227"/>
      <c r="D277" s="227"/>
      <c r="E277" s="258"/>
      <c r="F277" s="263"/>
    </row>
    <row r="278" spans="1:6" ht="13" x14ac:dyDescent="0.25">
      <c r="A278" s="227"/>
      <c r="B278" s="247" t="s">
        <v>2907</v>
      </c>
      <c r="C278" s="227"/>
      <c r="D278" s="227"/>
      <c r="E278" s="258"/>
      <c r="F278" s="263"/>
    </row>
    <row r="279" spans="1:6" ht="13" x14ac:dyDescent="0.25">
      <c r="A279" s="227"/>
      <c r="B279" s="247"/>
      <c r="C279" s="227"/>
      <c r="D279" s="227"/>
      <c r="E279" s="258"/>
      <c r="F279" s="263"/>
    </row>
    <row r="280" spans="1:6" ht="87.5" x14ac:dyDescent="0.25">
      <c r="A280" s="227"/>
      <c r="B280" s="246" t="s">
        <v>1759</v>
      </c>
      <c r="C280" s="248"/>
      <c r="D280" s="248"/>
      <c r="E280" s="258"/>
      <c r="F280" s="263"/>
    </row>
    <row r="281" spans="1:6" ht="13" x14ac:dyDescent="0.25">
      <c r="A281" s="227"/>
      <c r="B281" s="247"/>
      <c r="C281" s="248"/>
      <c r="D281" s="248"/>
      <c r="E281" s="258"/>
      <c r="F281" s="263"/>
    </row>
    <row r="282" spans="1:6" ht="87.5" x14ac:dyDescent="0.25">
      <c r="A282" s="227"/>
      <c r="B282" s="246" t="s">
        <v>1760</v>
      </c>
      <c r="C282" s="248"/>
      <c r="D282" s="248"/>
      <c r="E282" s="258"/>
      <c r="F282" s="263"/>
    </row>
    <row r="283" spans="1:6" ht="13" x14ac:dyDescent="0.25">
      <c r="A283" s="227"/>
      <c r="B283" s="246"/>
      <c r="C283" s="248"/>
      <c r="D283" s="248"/>
      <c r="E283" s="258"/>
      <c r="F283" s="263"/>
    </row>
    <row r="284" spans="1:6" ht="50" x14ac:dyDescent="0.25">
      <c r="A284" s="227"/>
      <c r="B284" s="246" t="s">
        <v>1761</v>
      </c>
      <c r="C284" s="248"/>
      <c r="D284" s="248"/>
      <c r="E284" s="258"/>
      <c r="F284" s="263"/>
    </row>
    <row r="285" spans="1:6" ht="13" x14ac:dyDescent="0.25">
      <c r="A285" s="227"/>
      <c r="B285" s="247"/>
      <c r="C285" s="248"/>
      <c r="D285" s="248"/>
      <c r="E285" s="258"/>
      <c r="F285" s="263"/>
    </row>
    <row r="286" spans="1:6" ht="13" x14ac:dyDescent="0.25">
      <c r="A286" s="227"/>
      <c r="B286" s="246" t="s">
        <v>1720</v>
      </c>
      <c r="C286" s="248"/>
      <c r="D286" s="248"/>
      <c r="E286" s="258"/>
      <c r="F286" s="263"/>
    </row>
    <row r="287" spans="1:6" ht="13" x14ac:dyDescent="0.25">
      <c r="A287" s="227"/>
      <c r="B287" s="246"/>
      <c r="C287" s="248"/>
      <c r="D287" s="248"/>
      <c r="E287" s="258"/>
      <c r="F287" s="263"/>
    </row>
    <row r="288" spans="1:6" ht="13" x14ac:dyDescent="0.25">
      <c r="A288" s="227"/>
      <c r="B288" s="244" t="s">
        <v>1762</v>
      </c>
      <c r="C288" s="248" t="s">
        <v>4</v>
      </c>
      <c r="D288" s="248">
        <v>1</v>
      </c>
      <c r="E288" s="258"/>
      <c r="F288" s="263"/>
    </row>
    <row r="289" spans="1:6" ht="13" x14ac:dyDescent="0.25">
      <c r="A289" s="227"/>
      <c r="B289" s="247"/>
      <c r="C289" s="248"/>
      <c r="D289" s="248"/>
      <c r="E289" s="258"/>
      <c r="F289" s="263"/>
    </row>
    <row r="290" spans="1:6" ht="13" x14ac:dyDescent="0.25">
      <c r="A290" s="227"/>
      <c r="B290" s="246" t="s">
        <v>1720</v>
      </c>
      <c r="C290" s="248"/>
      <c r="D290" s="248"/>
      <c r="E290" s="258"/>
      <c r="F290" s="263"/>
    </row>
    <row r="291" spans="1:6" ht="13" x14ac:dyDescent="0.25">
      <c r="A291" s="227"/>
      <c r="B291" s="246"/>
      <c r="C291" s="248"/>
      <c r="D291" s="248"/>
      <c r="E291" s="258"/>
      <c r="F291" s="263"/>
    </row>
    <row r="292" spans="1:6" ht="13" x14ac:dyDescent="0.25">
      <c r="A292" s="227"/>
      <c r="B292" s="244" t="s">
        <v>1763</v>
      </c>
      <c r="C292" s="227"/>
      <c r="D292" s="227"/>
      <c r="E292" s="258"/>
      <c r="F292" s="263"/>
    </row>
    <row r="293" spans="1:6" ht="13" x14ac:dyDescent="0.25">
      <c r="A293" s="227"/>
      <c r="B293" s="244"/>
      <c r="C293" s="227"/>
      <c r="D293" s="227"/>
      <c r="E293" s="258"/>
      <c r="F293" s="263"/>
    </row>
    <row r="294" spans="1:6" ht="13" x14ac:dyDescent="0.25">
      <c r="A294" s="227"/>
      <c r="B294" s="244" t="s">
        <v>1764</v>
      </c>
      <c r="C294" s="248" t="s">
        <v>4</v>
      </c>
      <c r="D294" s="248">
        <v>1</v>
      </c>
      <c r="E294" s="258"/>
      <c r="F294" s="263"/>
    </row>
    <row r="295" spans="1:6" ht="13" x14ac:dyDescent="0.25">
      <c r="A295" s="227"/>
      <c r="B295" s="247"/>
      <c r="C295" s="248"/>
      <c r="D295" s="248"/>
      <c r="E295" s="258"/>
      <c r="F295" s="263"/>
    </row>
    <row r="296" spans="1:6" ht="25" x14ac:dyDescent="0.25">
      <c r="A296" s="227"/>
      <c r="B296" s="246" t="s">
        <v>1765</v>
      </c>
      <c r="C296" s="248"/>
      <c r="D296" s="248"/>
      <c r="E296" s="258"/>
      <c r="F296" s="263"/>
    </row>
    <row r="297" spans="1:6" ht="13" x14ac:dyDescent="0.25">
      <c r="A297" s="227"/>
      <c r="B297" s="247"/>
      <c r="C297" s="248"/>
      <c r="D297" s="248"/>
      <c r="E297" s="258"/>
      <c r="F297" s="263"/>
    </row>
    <row r="298" spans="1:6" ht="37.5" x14ac:dyDescent="0.25">
      <c r="A298" s="227"/>
      <c r="B298" s="247" t="s">
        <v>1766</v>
      </c>
      <c r="C298" s="248"/>
      <c r="D298" s="248"/>
      <c r="E298" s="258"/>
      <c r="F298" s="263"/>
    </row>
    <row r="299" spans="1:6" ht="13" x14ac:dyDescent="0.25">
      <c r="A299" s="227"/>
      <c r="B299" s="246"/>
      <c r="C299" s="248"/>
      <c r="D299" s="248"/>
      <c r="E299" s="258"/>
      <c r="F299" s="263"/>
    </row>
    <row r="300" spans="1:6" ht="25.5" x14ac:dyDescent="0.25">
      <c r="A300" s="227"/>
      <c r="B300" s="246" t="s">
        <v>2814</v>
      </c>
      <c r="C300" s="248"/>
      <c r="D300" s="248"/>
      <c r="E300" s="258"/>
      <c r="F300" s="263"/>
    </row>
    <row r="301" spans="1:6" ht="13" x14ac:dyDescent="0.25">
      <c r="A301" s="227"/>
      <c r="B301" s="246"/>
      <c r="C301" s="248"/>
      <c r="D301" s="248"/>
      <c r="E301" s="258"/>
      <c r="F301" s="263"/>
    </row>
    <row r="302" spans="1:6" ht="13" x14ac:dyDescent="0.25">
      <c r="A302" s="227"/>
      <c r="B302" s="246" t="s">
        <v>1720</v>
      </c>
      <c r="C302" s="248"/>
      <c r="D302" s="248"/>
      <c r="E302" s="258"/>
      <c r="F302" s="263"/>
    </row>
    <row r="303" spans="1:6" ht="13" x14ac:dyDescent="0.25">
      <c r="A303" s="227"/>
      <c r="B303" s="246"/>
      <c r="C303" s="248"/>
      <c r="D303" s="248"/>
      <c r="E303" s="258"/>
      <c r="F303" s="263"/>
    </row>
    <row r="304" spans="1:6" ht="13" x14ac:dyDescent="0.25">
      <c r="A304" s="227"/>
      <c r="B304" s="244" t="s">
        <v>1767</v>
      </c>
      <c r="C304" s="248" t="s">
        <v>4</v>
      </c>
      <c r="D304" s="248">
        <v>1</v>
      </c>
      <c r="E304" s="258"/>
      <c r="F304" s="263"/>
    </row>
    <row r="305" spans="1:6" ht="13" x14ac:dyDescent="0.25">
      <c r="A305" s="227"/>
      <c r="B305" s="247"/>
      <c r="C305" s="248"/>
      <c r="D305" s="248"/>
      <c r="E305" s="258"/>
      <c r="F305" s="263"/>
    </row>
    <row r="306" spans="1:6" ht="87.5" x14ac:dyDescent="0.25">
      <c r="A306" s="227"/>
      <c r="B306" s="246" t="s">
        <v>1768</v>
      </c>
      <c r="C306" s="248"/>
      <c r="D306" s="248"/>
      <c r="E306" s="258"/>
      <c r="F306" s="263"/>
    </row>
    <row r="307" spans="1:6" ht="13" x14ac:dyDescent="0.25">
      <c r="A307" s="227"/>
      <c r="B307" s="247"/>
      <c r="C307" s="248"/>
      <c r="D307" s="248"/>
      <c r="E307" s="258"/>
      <c r="F307" s="263"/>
    </row>
    <row r="308" spans="1:6" ht="25" x14ac:dyDescent="0.25">
      <c r="A308" s="227"/>
      <c r="B308" s="246" t="s">
        <v>1769</v>
      </c>
      <c r="C308" s="248"/>
      <c r="D308" s="248"/>
      <c r="E308" s="258"/>
      <c r="F308" s="263"/>
    </row>
    <row r="309" spans="1:6" ht="13" x14ac:dyDescent="0.25">
      <c r="A309" s="227"/>
      <c r="B309" s="246"/>
      <c r="C309" s="248"/>
      <c r="D309" s="248"/>
      <c r="E309" s="258"/>
      <c r="F309" s="263"/>
    </row>
    <row r="310" spans="1:6" ht="13" x14ac:dyDescent="0.25">
      <c r="A310" s="227"/>
      <c r="B310" s="246" t="s">
        <v>1720</v>
      </c>
      <c r="C310" s="248"/>
      <c r="D310" s="248"/>
      <c r="E310" s="258"/>
      <c r="F310" s="263"/>
    </row>
    <row r="311" spans="1:6" ht="13" x14ac:dyDescent="0.25">
      <c r="A311" s="227"/>
      <c r="B311" s="246"/>
      <c r="C311" s="248"/>
      <c r="D311" s="248"/>
      <c r="E311" s="258"/>
      <c r="F311" s="263"/>
    </row>
    <row r="312" spans="1:6" ht="13" x14ac:dyDescent="0.25">
      <c r="A312" s="227"/>
      <c r="B312" s="244" t="s">
        <v>1770</v>
      </c>
      <c r="C312" s="248" t="s">
        <v>4</v>
      </c>
      <c r="D312" s="248">
        <v>1</v>
      </c>
      <c r="E312" s="258"/>
      <c r="F312" s="263"/>
    </row>
    <row r="313" spans="1:6" ht="13" x14ac:dyDescent="0.25">
      <c r="A313" s="227"/>
      <c r="B313" s="246"/>
      <c r="C313" s="248"/>
      <c r="D313" s="248"/>
      <c r="E313" s="258"/>
      <c r="F313" s="263"/>
    </row>
    <row r="314" spans="1:6" ht="13" x14ac:dyDescent="0.25">
      <c r="A314" s="227"/>
      <c r="B314" s="246" t="s">
        <v>1720</v>
      </c>
      <c r="C314" s="248"/>
      <c r="D314" s="248"/>
      <c r="E314" s="258"/>
      <c r="F314" s="263"/>
    </row>
    <row r="315" spans="1:6" ht="13" x14ac:dyDescent="0.25">
      <c r="A315" s="227"/>
      <c r="B315" s="246"/>
      <c r="C315" s="248"/>
      <c r="D315" s="248"/>
      <c r="E315" s="258"/>
      <c r="F315" s="263"/>
    </row>
    <row r="316" spans="1:6" ht="13" x14ac:dyDescent="0.25">
      <c r="A316" s="227"/>
      <c r="B316" s="244" t="s">
        <v>1771</v>
      </c>
      <c r="C316" s="248" t="s">
        <v>4</v>
      </c>
      <c r="D316" s="248">
        <v>1</v>
      </c>
      <c r="E316" s="258"/>
      <c r="F316" s="263"/>
    </row>
    <row r="317" spans="1:6" ht="13" x14ac:dyDescent="0.25">
      <c r="A317" s="227"/>
      <c r="B317" s="247"/>
      <c r="C317" s="248"/>
      <c r="D317" s="248"/>
      <c r="E317" s="258"/>
      <c r="F317" s="263"/>
    </row>
    <row r="318" spans="1:6" ht="37.5" x14ac:dyDescent="0.25">
      <c r="A318" s="227"/>
      <c r="B318" s="246" t="s">
        <v>1772</v>
      </c>
      <c r="C318" s="248"/>
      <c r="D318" s="248"/>
      <c r="E318" s="258"/>
      <c r="F318" s="263"/>
    </row>
    <row r="319" spans="1:6" ht="13" x14ac:dyDescent="0.25">
      <c r="A319" s="227"/>
      <c r="B319" s="247"/>
      <c r="C319" s="248"/>
      <c r="D319" s="248"/>
      <c r="E319" s="258"/>
      <c r="F319" s="263"/>
    </row>
    <row r="320" spans="1:6" ht="13" x14ac:dyDescent="0.25">
      <c r="A320" s="227"/>
      <c r="B320" s="268" t="s">
        <v>2905</v>
      </c>
      <c r="C320" s="227"/>
      <c r="D320" s="227"/>
      <c r="E320" s="258"/>
      <c r="F320" s="270"/>
    </row>
    <row r="321" spans="1:6" ht="13" x14ac:dyDescent="0.25">
      <c r="A321" s="227"/>
      <c r="B321" s="247" t="s">
        <v>2906</v>
      </c>
      <c r="C321" s="227"/>
      <c r="D321" s="227"/>
      <c r="E321" s="258"/>
      <c r="F321" s="263"/>
    </row>
    <row r="322" spans="1:6" ht="13" x14ac:dyDescent="0.25">
      <c r="A322" s="227"/>
      <c r="B322" s="247" t="s">
        <v>2907</v>
      </c>
      <c r="C322" s="227"/>
      <c r="D322" s="227"/>
      <c r="E322" s="258"/>
      <c r="F322" s="263"/>
    </row>
    <row r="323" spans="1:6" ht="13" x14ac:dyDescent="0.25">
      <c r="A323" s="227"/>
      <c r="B323" s="246"/>
      <c r="C323" s="248"/>
      <c r="D323" s="248"/>
      <c r="E323" s="258"/>
      <c r="F323" s="263"/>
    </row>
    <row r="324" spans="1:6" ht="13" x14ac:dyDescent="0.25">
      <c r="A324" s="227"/>
      <c r="B324" s="246" t="s">
        <v>1773</v>
      </c>
      <c r="C324" s="248"/>
      <c r="D324" s="248"/>
      <c r="E324" s="258"/>
      <c r="F324" s="263"/>
    </row>
    <row r="325" spans="1:6" ht="13" x14ac:dyDescent="0.25">
      <c r="A325" s="227"/>
      <c r="B325" s="246"/>
      <c r="C325" s="248"/>
      <c r="D325" s="248"/>
      <c r="E325" s="258"/>
      <c r="F325" s="263"/>
    </row>
    <row r="326" spans="1:6" ht="37.5" x14ac:dyDescent="0.25">
      <c r="A326" s="227"/>
      <c r="B326" s="246" t="s">
        <v>2755</v>
      </c>
      <c r="C326" s="248"/>
      <c r="D326" s="248"/>
      <c r="E326" s="258"/>
      <c r="F326" s="263"/>
    </row>
    <row r="327" spans="1:6" ht="13" x14ac:dyDescent="0.25">
      <c r="A327" s="227"/>
      <c r="B327" s="247"/>
      <c r="C327" s="248"/>
      <c r="D327" s="248"/>
      <c r="E327" s="258"/>
      <c r="F327" s="263"/>
    </row>
    <row r="328" spans="1:6" ht="13" x14ac:dyDescent="0.25">
      <c r="A328" s="227"/>
      <c r="B328" s="246" t="s">
        <v>1720</v>
      </c>
      <c r="C328" s="248"/>
      <c r="D328" s="248"/>
      <c r="E328" s="258"/>
      <c r="F328" s="263"/>
    </row>
    <row r="329" spans="1:6" ht="13" x14ac:dyDescent="0.25">
      <c r="A329" s="227"/>
      <c r="B329" s="247"/>
      <c r="C329" s="248"/>
      <c r="D329" s="248"/>
      <c r="E329" s="258"/>
      <c r="F329" s="263"/>
    </row>
    <row r="330" spans="1:6" ht="13" x14ac:dyDescent="0.25">
      <c r="A330" s="227"/>
      <c r="B330" s="244" t="s">
        <v>1774</v>
      </c>
      <c r="C330" s="248" t="s">
        <v>4</v>
      </c>
      <c r="D330" s="248">
        <v>1</v>
      </c>
      <c r="E330" s="258"/>
      <c r="F330" s="263"/>
    </row>
    <row r="331" spans="1:6" ht="13" x14ac:dyDescent="0.25">
      <c r="A331" s="227"/>
      <c r="B331" s="247"/>
      <c r="C331" s="248"/>
      <c r="D331" s="248"/>
      <c r="E331" s="258"/>
      <c r="F331" s="263"/>
    </row>
    <row r="332" spans="1:6" ht="13" x14ac:dyDescent="0.25">
      <c r="A332" s="227"/>
      <c r="B332" s="246" t="s">
        <v>1720</v>
      </c>
      <c r="C332" s="248"/>
      <c r="D332" s="248"/>
      <c r="E332" s="258"/>
      <c r="F332" s="263"/>
    </row>
    <row r="333" spans="1:6" ht="13" x14ac:dyDescent="0.25">
      <c r="A333" s="227"/>
      <c r="B333" s="246"/>
      <c r="C333" s="248"/>
      <c r="D333" s="248"/>
      <c r="E333" s="258"/>
      <c r="F333" s="263"/>
    </row>
    <row r="334" spans="1:6" ht="13" x14ac:dyDescent="0.25">
      <c r="A334" s="227"/>
      <c r="B334" s="244" t="s">
        <v>1775</v>
      </c>
      <c r="C334" s="249"/>
      <c r="D334" s="249"/>
      <c r="E334" s="258"/>
      <c r="F334" s="263"/>
    </row>
    <row r="335" spans="1:6" ht="13" x14ac:dyDescent="0.25">
      <c r="A335" s="227"/>
      <c r="B335" s="246"/>
      <c r="C335" s="248"/>
      <c r="D335" s="248"/>
      <c r="E335" s="258"/>
      <c r="F335" s="263"/>
    </row>
    <row r="336" spans="1:6" ht="13" x14ac:dyDescent="0.25">
      <c r="A336" s="227"/>
      <c r="B336" s="244" t="s">
        <v>1776</v>
      </c>
      <c r="C336" s="248" t="s">
        <v>4</v>
      </c>
      <c r="D336" s="248">
        <v>1</v>
      </c>
      <c r="E336" s="258"/>
      <c r="F336" s="263"/>
    </row>
    <row r="337" spans="1:6" ht="13" x14ac:dyDescent="0.25">
      <c r="A337" s="227"/>
      <c r="B337" s="246"/>
      <c r="C337" s="248"/>
      <c r="D337" s="248"/>
      <c r="E337" s="258"/>
      <c r="F337" s="263"/>
    </row>
    <row r="338" spans="1:6" ht="25" x14ac:dyDescent="0.25">
      <c r="A338" s="227"/>
      <c r="B338" s="246" t="s">
        <v>1777</v>
      </c>
      <c r="C338" s="248"/>
      <c r="D338" s="248"/>
      <c r="E338" s="258"/>
      <c r="F338" s="263"/>
    </row>
    <row r="339" spans="1:6" ht="13" x14ac:dyDescent="0.25">
      <c r="A339" s="227"/>
      <c r="B339" s="247"/>
      <c r="C339" s="248"/>
      <c r="D339" s="248"/>
      <c r="E339" s="258"/>
      <c r="F339" s="263"/>
    </row>
    <row r="340" spans="1:6" ht="13" x14ac:dyDescent="0.25">
      <c r="A340" s="227"/>
      <c r="B340" s="247" t="s">
        <v>1720</v>
      </c>
      <c r="C340" s="248"/>
      <c r="D340" s="248"/>
      <c r="E340" s="258"/>
      <c r="F340" s="263"/>
    </row>
    <row r="341" spans="1:6" ht="13" x14ac:dyDescent="0.25">
      <c r="A341" s="227"/>
      <c r="B341" s="247"/>
      <c r="C341" s="248"/>
      <c r="D341" s="248"/>
      <c r="E341" s="258"/>
      <c r="F341" s="263"/>
    </row>
    <row r="342" spans="1:6" ht="13" x14ac:dyDescent="0.25">
      <c r="A342" s="227"/>
      <c r="B342" s="246"/>
      <c r="C342" s="248"/>
      <c r="D342" s="248"/>
      <c r="E342" s="258"/>
      <c r="F342" s="263"/>
    </row>
    <row r="343" spans="1:6" ht="13" x14ac:dyDescent="0.25">
      <c r="A343" s="227"/>
      <c r="B343" s="245" t="s">
        <v>1778</v>
      </c>
      <c r="C343" s="248" t="s">
        <v>4</v>
      </c>
      <c r="D343" s="248">
        <v>1</v>
      </c>
      <c r="E343" s="258"/>
      <c r="F343" s="263"/>
    </row>
    <row r="344" spans="1:6" ht="13" x14ac:dyDescent="0.25">
      <c r="A344" s="227"/>
      <c r="B344" s="246"/>
      <c r="C344" s="248"/>
      <c r="D344" s="248"/>
      <c r="E344" s="258"/>
      <c r="F344" s="263"/>
    </row>
    <row r="345" spans="1:6" ht="13" x14ac:dyDescent="0.25">
      <c r="A345" s="227"/>
      <c r="B345" s="247" t="s">
        <v>1720</v>
      </c>
      <c r="C345" s="248"/>
      <c r="D345" s="248"/>
      <c r="E345" s="258"/>
      <c r="F345" s="263"/>
    </row>
    <row r="346" spans="1:6" ht="13" x14ac:dyDescent="0.25">
      <c r="A346" s="227"/>
      <c r="B346" s="246"/>
      <c r="C346" s="248"/>
      <c r="D346" s="248"/>
      <c r="E346" s="258"/>
      <c r="F346" s="263"/>
    </row>
    <row r="347" spans="1:6" ht="13" x14ac:dyDescent="0.25">
      <c r="A347" s="227"/>
      <c r="B347" s="245" t="s">
        <v>1779</v>
      </c>
      <c r="C347" s="248" t="s">
        <v>4</v>
      </c>
      <c r="D347" s="248">
        <v>1</v>
      </c>
      <c r="E347" s="258"/>
      <c r="F347" s="263"/>
    </row>
    <row r="348" spans="1:6" ht="13" x14ac:dyDescent="0.25">
      <c r="A348" s="227"/>
      <c r="B348" s="246"/>
      <c r="C348" s="248"/>
      <c r="D348" s="248"/>
      <c r="E348" s="258"/>
      <c r="F348" s="263"/>
    </row>
    <row r="349" spans="1:6" ht="13" x14ac:dyDescent="0.25">
      <c r="A349" s="227"/>
      <c r="B349" s="247" t="s">
        <v>1720</v>
      </c>
      <c r="C349" s="248"/>
      <c r="D349" s="248"/>
      <c r="E349" s="258"/>
      <c r="F349" s="263"/>
    </row>
    <row r="350" spans="1:6" ht="13" x14ac:dyDescent="0.25">
      <c r="A350" s="227"/>
      <c r="B350" s="246"/>
      <c r="C350" s="248"/>
      <c r="D350" s="248"/>
      <c r="E350" s="258"/>
      <c r="F350" s="263"/>
    </row>
    <row r="351" spans="1:6" ht="13" x14ac:dyDescent="0.25">
      <c r="A351" s="227"/>
      <c r="B351" s="245" t="s">
        <v>1780</v>
      </c>
      <c r="C351" s="248" t="s">
        <v>4</v>
      </c>
      <c r="D351" s="248">
        <v>1</v>
      </c>
      <c r="E351" s="258"/>
      <c r="F351" s="263"/>
    </row>
    <row r="352" spans="1:6" ht="13" x14ac:dyDescent="0.25">
      <c r="A352" s="227"/>
      <c r="B352" s="246"/>
      <c r="C352" s="248"/>
      <c r="D352" s="248"/>
      <c r="E352" s="258"/>
      <c r="F352" s="263"/>
    </row>
    <row r="353" spans="1:6" ht="13" x14ac:dyDescent="0.25">
      <c r="A353" s="227"/>
      <c r="B353" s="247" t="s">
        <v>1720</v>
      </c>
      <c r="C353" s="248"/>
      <c r="D353" s="248"/>
      <c r="E353" s="258"/>
      <c r="F353" s="263"/>
    </row>
    <row r="354" spans="1:6" ht="13" x14ac:dyDescent="0.25">
      <c r="A354" s="227"/>
      <c r="B354" s="246"/>
      <c r="C354" s="248"/>
      <c r="D354" s="248"/>
      <c r="E354" s="258"/>
      <c r="F354" s="263"/>
    </row>
    <row r="355" spans="1:6" ht="13" x14ac:dyDescent="0.25">
      <c r="A355" s="227"/>
      <c r="B355" s="245" t="s">
        <v>1781</v>
      </c>
      <c r="C355" s="248" t="s">
        <v>4</v>
      </c>
      <c r="D355" s="248">
        <v>1</v>
      </c>
      <c r="E355" s="258"/>
      <c r="F355" s="263"/>
    </row>
    <row r="356" spans="1:6" ht="13" x14ac:dyDescent="0.25">
      <c r="A356" s="227"/>
      <c r="B356" s="246"/>
      <c r="C356" s="248"/>
      <c r="D356" s="248"/>
      <c r="E356" s="258"/>
      <c r="F356" s="263"/>
    </row>
    <row r="357" spans="1:6" ht="13" x14ac:dyDescent="0.25">
      <c r="A357" s="227"/>
      <c r="B357" s="247" t="s">
        <v>1720</v>
      </c>
      <c r="C357" s="248"/>
      <c r="D357" s="248"/>
      <c r="E357" s="258"/>
      <c r="F357" s="263"/>
    </row>
    <row r="358" spans="1:6" ht="13" x14ac:dyDescent="0.25">
      <c r="A358" s="227"/>
      <c r="B358" s="246"/>
      <c r="C358" s="248"/>
      <c r="D358" s="248"/>
      <c r="E358" s="258"/>
      <c r="F358" s="263"/>
    </row>
    <row r="359" spans="1:6" ht="13" x14ac:dyDescent="0.25">
      <c r="A359" s="227"/>
      <c r="B359" s="245" t="s">
        <v>1782</v>
      </c>
      <c r="C359" s="249"/>
      <c r="D359" s="249"/>
      <c r="E359" s="258"/>
      <c r="F359" s="263"/>
    </row>
    <row r="360" spans="1:6" ht="13" x14ac:dyDescent="0.25">
      <c r="A360" s="227"/>
      <c r="B360" s="244"/>
      <c r="C360" s="249"/>
      <c r="D360" s="249"/>
      <c r="E360" s="258"/>
      <c r="F360" s="263"/>
    </row>
    <row r="361" spans="1:6" ht="13" x14ac:dyDescent="0.25">
      <c r="A361" s="227"/>
      <c r="B361" s="244" t="s">
        <v>1783</v>
      </c>
      <c r="C361" s="248" t="s">
        <v>4</v>
      </c>
      <c r="D361" s="248">
        <v>1</v>
      </c>
      <c r="E361" s="258"/>
      <c r="F361" s="263"/>
    </row>
    <row r="362" spans="1:6" ht="13" x14ac:dyDescent="0.25">
      <c r="A362" s="227"/>
      <c r="B362" s="246"/>
      <c r="C362" s="248"/>
      <c r="D362" s="248"/>
      <c r="E362" s="258"/>
      <c r="F362" s="263"/>
    </row>
    <row r="363" spans="1:6" ht="13" x14ac:dyDescent="0.25">
      <c r="A363" s="227"/>
      <c r="B363" s="246" t="s">
        <v>1720</v>
      </c>
      <c r="C363" s="248"/>
      <c r="D363" s="248"/>
      <c r="E363" s="258"/>
      <c r="F363" s="263"/>
    </row>
    <row r="364" spans="1:6" ht="13" x14ac:dyDescent="0.25">
      <c r="A364" s="227"/>
      <c r="B364" s="246"/>
      <c r="C364" s="248"/>
      <c r="D364" s="248"/>
      <c r="E364" s="258"/>
      <c r="F364" s="263"/>
    </row>
    <row r="365" spans="1:6" ht="13" x14ac:dyDescent="0.25">
      <c r="A365" s="227"/>
      <c r="B365" s="244" t="s">
        <v>1784</v>
      </c>
      <c r="C365" s="248"/>
      <c r="D365" s="248"/>
      <c r="E365" s="258"/>
      <c r="F365" s="263"/>
    </row>
    <row r="366" spans="1:6" ht="13" x14ac:dyDescent="0.25">
      <c r="A366" s="227"/>
      <c r="B366" s="247"/>
      <c r="C366" s="248"/>
      <c r="D366" s="248"/>
      <c r="E366" s="258"/>
      <c r="F366" s="263"/>
    </row>
    <row r="367" spans="1:6" ht="13" x14ac:dyDescent="0.25">
      <c r="A367" s="227"/>
      <c r="B367" s="244" t="s">
        <v>1785</v>
      </c>
      <c r="C367" s="248" t="s">
        <v>4</v>
      </c>
      <c r="D367" s="248">
        <v>1</v>
      </c>
      <c r="E367" s="258"/>
      <c r="F367" s="263"/>
    </row>
    <row r="368" spans="1:6" ht="13" x14ac:dyDescent="0.25">
      <c r="A368" s="227"/>
      <c r="B368" s="246"/>
      <c r="C368" s="248"/>
      <c r="D368" s="248"/>
      <c r="E368" s="258"/>
      <c r="F368" s="263"/>
    </row>
    <row r="369" spans="1:6" ht="13" x14ac:dyDescent="0.25">
      <c r="A369" s="227"/>
      <c r="B369" s="246" t="s">
        <v>1720</v>
      </c>
      <c r="C369" s="248"/>
      <c r="D369" s="248"/>
      <c r="E369" s="258"/>
      <c r="F369" s="263"/>
    </row>
    <row r="370" spans="1:6" ht="13" x14ac:dyDescent="0.25">
      <c r="A370" s="227"/>
      <c r="B370" s="246"/>
      <c r="C370" s="248"/>
      <c r="D370" s="248"/>
      <c r="E370" s="258"/>
      <c r="F370" s="263"/>
    </row>
    <row r="371" spans="1:6" ht="25" x14ac:dyDescent="0.25">
      <c r="A371" s="227"/>
      <c r="B371" s="246" t="s">
        <v>1786</v>
      </c>
      <c r="C371" s="248"/>
      <c r="D371" s="248"/>
      <c r="E371" s="258"/>
      <c r="F371" s="263"/>
    </row>
    <row r="372" spans="1:6" ht="13" x14ac:dyDescent="0.25">
      <c r="A372" s="227"/>
      <c r="B372" s="246"/>
      <c r="C372" s="248"/>
      <c r="D372" s="248"/>
      <c r="E372" s="258"/>
      <c r="F372" s="263"/>
    </row>
    <row r="373" spans="1:6" ht="13" x14ac:dyDescent="0.25">
      <c r="A373" s="227"/>
      <c r="B373" s="245" t="s">
        <v>1787</v>
      </c>
      <c r="C373" s="249"/>
      <c r="D373" s="249"/>
      <c r="E373" s="258"/>
      <c r="F373" s="263"/>
    </row>
    <row r="374" spans="1:6" ht="13" x14ac:dyDescent="0.25">
      <c r="A374" s="227"/>
      <c r="B374" s="246"/>
      <c r="C374" s="248"/>
      <c r="D374" s="248"/>
      <c r="E374" s="258"/>
      <c r="F374" s="263"/>
    </row>
    <row r="375" spans="1:6" ht="13" x14ac:dyDescent="0.25">
      <c r="A375" s="227"/>
      <c r="B375" s="245" t="s">
        <v>1788</v>
      </c>
      <c r="C375" s="248"/>
      <c r="D375" s="248"/>
      <c r="E375" s="258"/>
      <c r="F375" s="263"/>
    </row>
    <row r="376" spans="1:6" ht="13" x14ac:dyDescent="0.25">
      <c r="A376" s="227"/>
      <c r="B376" s="246"/>
      <c r="C376" s="248"/>
      <c r="D376" s="248"/>
      <c r="E376" s="258"/>
      <c r="F376" s="263"/>
    </row>
    <row r="377" spans="1:6" ht="13" x14ac:dyDescent="0.25">
      <c r="A377" s="227"/>
      <c r="B377" s="246" t="s">
        <v>1789</v>
      </c>
      <c r="C377" s="248"/>
      <c r="D377" s="248"/>
      <c r="E377" s="258"/>
      <c r="F377" s="263"/>
    </row>
    <row r="378" spans="1:6" ht="13" x14ac:dyDescent="0.25">
      <c r="A378" s="227"/>
      <c r="B378" s="246"/>
      <c r="C378" s="248"/>
      <c r="D378" s="248"/>
      <c r="E378" s="258"/>
      <c r="F378" s="263"/>
    </row>
    <row r="379" spans="1:6" ht="13" x14ac:dyDescent="0.25">
      <c r="A379" s="227"/>
      <c r="B379" s="246" t="s">
        <v>1790</v>
      </c>
      <c r="C379" s="248"/>
      <c r="D379" s="248"/>
      <c r="E379" s="258"/>
      <c r="F379" s="263"/>
    </row>
    <row r="380" spans="1:6" ht="13" x14ac:dyDescent="0.25">
      <c r="A380" s="227"/>
      <c r="B380" s="247" t="s">
        <v>1791</v>
      </c>
      <c r="C380" s="248"/>
      <c r="D380" s="248"/>
      <c r="E380" s="258"/>
      <c r="F380" s="263"/>
    </row>
    <row r="381" spans="1:6" ht="13" x14ac:dyDescent="0.25">
      <c r="A381" s="227"/>
      <c r="B381" s="246"/>
      <c r="C381" s="248"/>
      <c r="D381" s="248"/>
      <c r="E381" s="258"/>
      <c r="F381" s="263"/>
    </row>
    <row r="382" spans="1:6" ht="13" x14ac:dyDescent="0.25">
      <c r="A382" s="227"/>
      <c r="B382" s="244" t="s">
        <v>1792</v>
      </c>
      <c r="C382" s="248"/>
      <c r="D382" s="248"/>
      <c r="E382" s="258"/>
      <c r="F382" s="263"/>
    </row>
    <row r="383" spans="1:6" ht="13" x14ac:dyDescent="0.25">
      <c r="A383" s="227"/>
      <c r="B383" s="246"/>
      <c r="C383" s="248"/>
      <c r="D383" s="248"/>
      <c r="E383" s="258"/>
      <c r="F383" s="263"/>
    </row>
    <row r="384" spans="1:6" ht="13" x14ac:dyDescent="0.25">
      <c r="A384" s="227"/>
      <c r="B384" s="247" t="s">
        <v>1793</v>
      </c>
      <c r="C384" s="248"/>
      <c r="D384" s="248"/>
      <c r="E384" s="258"/>
      <c r="F384" s="263"/>
    </row>
    <row r="385" spans="1:6" ht="13" x14ac:dyDescent="0.25">
      <c r="A385" s="227"/>
      <c r="B385" s="246"/>
      <c r="C385" s="248"/>
      <c r="D385" s="248"/>
      <c r="E385" s="258"/>
      <c r="F385" s="263"/>
    </row>
    <row r="386" spans="1:6" ht="13" x14ac:dyDescent="0.25">
      <c r="A386" s="227"/>
      <c r="B386" s="246" t="s">
        <v>1790</v>
      </c>
      <c r="C386" s="248"/>
      <c r="D386" s="248"/>
      <c r="E386" s="258"/>
      <c r="F386" s="263"/>
    </row>
    <row r="387" spans="1:6" ht="13" x14ac:dyDescent="0.25">
      <c r="A387" s="227"/>
      <c r="B387" s="247" t="s">
        <v>1794</v>
      </c>
      <c r="C387" s="248"/>
      <c r="D387" s="248"/>
      <c r="E387" s="258"/>
      <c r="F387" s="263"/>
    </row>
    <row r="388" spans="1:6" ht="13" x14ac:dyDescent="0.25">
      <c r="A388" s="227"/>
      <c r="B388" s="247"/>
      <c r="C388" s="248"/>
      <c r="D388" s="248"/>
      <c r="E388" s="258"/>
      <c r="F388" s="263"/>
    </row>
    <row r="389" spans="1:6" ht="13" x14ac:dyDescent="0.25">
      <c r="A389" s="227"/>
      <c r="B389" s="268" t="s">
        <v>2905</v>
      </c>
      <c r="C389" s="227"/>
      <c r="D389" s="227"/>
      <c r="E389" s="258"/>
      <c r="F389" s="270"/>
    </row>
    <row r="390" spans="1:6" ht="13" x14ac:dyDescent="0.25">
      <c r="A390" s="227"/>
      <c r="B390" s="247" t="s">
        <v>2906</v>
      </c>
      <c r="C390" s="227"/>
      <c r="D390" s="227"/>
      <c r="E390" s="258"/>
      <c r="F390" s="263"/>
    </row>
    <row r="391" spans="1:6" ht="13" x14ac:dyDescent="0.25">
      <c r="A391" s="227"/>
      <c r="B391" s="247" t="s">
        <v>2907</v>
      </c>
      <c r="C391" s="227"/>
      <c r="D391" s="227"/>
      <c r="E391" s="258"/>
      <c r="F391" s="263"/>
    </row>
    <row r="392" spans="1:6" ht="13" x14ac:dyDescent="0.25">
      <c r="A392" s="227"/>
      <c r="B392" s="246"/>
      <c r="C392" s="248"/>
      <c r="D392" s="248"/>
      <c r="E392" s="258"/>
      <c r="F392" s="263"/>
    </row>
    <row r="393" spans="1:6" ht="13" x14ac:dyDescent="0.25">
      <c r="A393" s="227"/>
      <c r="B393" s="244" t="s">
        <v>1795</v>
      </c>
      <c r="C393" s="248"/>
      <c r="D393" s="248"/>
      <c r="E393" s="259"/>
      <c r="F393" s="263"/>
    </row>
    <row r="394" spans="1:6" ht="13" x14ac:dyDescent="0.25">
      <c r="A394" s="227"/>
      <c r="B394" s="246"/>
      <c r="C394" s="248"/>
      <c r="D394" s="248"/>
      <c r="E394" s="259"/>
      <c r="F394" s="263"/>
    </row>
    <row r="395" spans="1:6" ht="13" x14ac:dyDescent="0.25">
      <c r="A395" s="227"/>
      <c r="B395" s="247" t="s">
        <v>1796</v>
      </c>
      <c r="C395" s="248"/>
      <c r="D395" s="248"/>
      <c r="E395" s="259"/>
      <c r="F395" s="263"/>
    </row>
    <row r="396" spans="1:6" ht="13" x14ac:dyDescent="0.25">
      <c r="A396" s="227"/>
      <c r="B396" s="246"/>
      <c r="C396" s="248"/>
      <c r="D396" s="248"/>
      <c r="E396" s="259"/>
      <c r="F396" s="263"/>
    </row>
    <row r="397" spans="1:6" ht="13" x14ac:dyDescent="0.25">
      <c r="A397" s="227"/>
      <c r="B397" s="246" t="s">
        <v>1790</v>
      </c>
      <c r="C397" s="248"/>
      <c r="D397" s="248"/>
      <c r="E397" s="259"/>
      <c r="F397" s="263"/>
    </row>
    <row r="398" spans="1:6" ht="13" x14ac:dyDescent="0.25">
      <c r="A398" s="227"/>
      <c r="B398" s="247" t="s">
        <v>1794</v>
      </c>
      <c r="C398" s="248"/>
      <c r="D398" s="248"/>
      <c r="E398" s="259"/>
      <c r="F398" s="263"/>
    </row>
    <row r="399" spans="1:6" ht="13" x14ac:dyDescent="0.25">
      <c r="A399" s="227"/>
      <c r="B399" s="246"/>
      <c r="C399" s="248"/>
      <c r="D399" s="248"/>
      <c r="E399" s="259"/>
      <c r="F399" s="263"/>
    </row>
    <row r="400" spans="1:6" ht="13" x14ac:dyDescent="0.25">
      <c r="A400" s="227"/>
      <c r="B400" s="244" t="s">
        <v>1797</v>
      </c>
      <c r="C400" s="248"/>
      <c r="D400" s="248"/>
      <c r="E400" s="259"/>
      <c r="F400" s="263"/>
    </row>
    <row r="401" spans="1:6" ht="13" x14ac:dyDescent="0.25">
      <c r="A401" s="227"/>
      <c r="B401" s="247"/>
      <c r="C401" s="248"/>
      <c r="D401" s="248"/>
      <c r="E401" s="259"/>
      <c r="F401" s="263"/>
    </row>
    <row r="402" spans="1:6" ht="13" x14ac:dyDescent="0.25">
      <c r="A402" s="227"/>
      <c r="B402" s="246" t="s">
        <v>1798</v>
      </c>
      <c r="C402" s="248"/>
      <c r="D402" s="248"/>
      <c r="E402" s="259"/>
      <c r="F402" s="263"/>
    </row>
    <row r="403" spans="1:6" ht="13" x14ac:dyDescent="0.25">
      <c r="A403" s="227"/>
      <c r="B403" s="246"/>
      <c r="C403" s="248"/>
      <c r="D403" s="248"/>
      <c r="E403" s="259"/>
      <c r="F403" s="263"/>
    </row>
    <row r="404" spans="1:6" ht="13" x14ac:dyDescent="0.25">
      <c r="A404" s="227"/>
      <c r="B404" s="246" t="s">
        <v>1790</v>
      </c>
      <c r="C404" s="248"/>
      <c r="D404" s="248"/>
      <c r="E404" s="259"/>
      <c r="F404" s="263"/>
    </row>
    <row r="405" spans="1:6" ht="13" x14ac:dyDescent="0.25">
      <c r="A405" s="227"/>
      <c r="B405" s="247" t="s">
        <v>1794</v>
      </c>
      <c r="C405" s="248"/>
      <c r="D405" s="248"/>
      <c r="E405" s="259"/>
      <c r="F405" s="263"/>
    </row>
    <row r="406" spans="1:6" ht="13" x14ac:dyDescent="0.25">
      <c r="A406" s="227"/>
      <c r="B406" s="247"/>
      <c r="C406" s="248"/>
      <c r="D406" s="248"/>
      <c r="E406" s="259"/>
      <c r="F406" s="263"/>
    </row>
    <row r="407" spans="1:6" ht="13" x14ac:dyDescent="0.25">
      <c r="A407" s="227"/>
      <c r="B407" s="244" t="s">
        <v>1799</v>
      </c>
      <c r="C407" s="248"/>
      <c r="D407" s="248"/>
      <c r="E407" s="259"/>
      <c r="F407" s="263"/>
    </row>
    <row r="408" spans="1:6" ht="13" x14ac:dyDescent="0.25">
      <c r="A408" s="227"/>
      <c r="B408" s="247"/>
      <c r="C408" s="248"/>
      <c r="D408" s="248"/>
      <c r="E408" s="259"/>
      <c r="F408" s="263"/>
    </row>
    <row r="409" spans="1:6" ht="13" x14ac:dyDescent="0.25">
      <c r="A409" s="227"/>
      <c r="B409" s="246" t="s">
        <v>1790</v>
      </c>
      <c r="C409" s="248"/>
      <c r="D409" s="248"/>
      <c r="E409" s="259"/>
      <c r="F409" s="263"/>
    </row>
    <row r="410" spans="1:6" ht="13" x14ac:dyDescent="0.25">
      <c r="A410" s="227"/>
      <c r="B410" s="246" t="s">
        <v>1794</v>
      </c>
      <c r="C410" s="248"/>
      <c r="D410" s="248"/>
      <c r="E410" s="259"/>
      <c r="F410" s="263"/>
    </row>
    <row r="411" spans="1:6" ht="13" x14ac:dyDescent="0.25">
      <c r="A411" s="227"/>
      <c r="B411" s="247"/>
      <c r="C411" s="248"/>
      <c r="D411" s="248"/>
      <c r="E411" s="259"/>
      <c r="F411" s="263"/>
    </row>
    <row r="412" spans="1:6" ht="13" x14ac:dyDescent="0.25">
      <c r="A412" s="227"/>
      <c r="B412" s="244" t="s">
        <v>1800</v>
      </c>
      <c r="C412" s="248"/>
      <c r="D412" s="248"/>
      <c r="E412" s="259"/>
      <c r="F412" s="263"/>
    </row>
    <row r="413" spans="1:6" ht="13" x14ac:dyDescent="0.25">
      <c r="A413" s="227"/>
      <c r="B413" s="246"/>
      <c r="C413" s="248"/>
      <c r="D413" s="248"/>
      <c r="E413" s="259"/>
      <c r="F413" s="263"/>
    </row>
    <row r="414" spans="1:6" ht="13" x14ac:dyDescent="0.25">
      <c r="A414" s="227"/>
      <c r="B414" s="246" t="s">
        <v>1801</v>
      </c>
      <c r="C414" s="248"/>
      <c r="D414" s="248"/>
      <c r="E414" s="259"/>
      <c r="F414" s="263"/>
    </row>
    <row r="415" spans="1:6" ht="13" x14ac:dyDescent="0.25">
      <c r="A415" s="227"/>
      <c r="B415" s="246"/>
      <c r="C415" s="248"/>
      <c r="D415" s="248"/>
      <c r="E415" s="259"/>
      <c r="F415" s="263"/>
    </row>
    <row r="416" spans="1:6" ht="13" x14ac:dyDescent="0.25">
      <c r="A416" s="227"/>
      <c r="B416" s="246" t="s">
        <v>1790</v>
      </c>
      <c r="C416" s="248"/>
      <c r="D416" s="248"/>
      <c r="E416" s="259"/>
      <c r="F416" s="263"/>
    </row>
    <row r="417" spans="1:6" ht="13" x14ac:dyDescent="0.25">
      <c r="A417" s="227"/>
      <c r="B417" s="247" t="s">
        <v>1794</v>
      </c>
      <c r="C417" s="248"/>
      <c r="D417" s="248"/>
      <c r="E417" s="259"/>
      <c r="F417" s="263"/>
    </row>
    <row r="418" spans="1:6" ht="13" x14ac:dyDescent="0.25">
      <c r="A418" s="227"/>
      <c r="B418" s="246"/>
      <c r="C418" s="248"/>
      <c r="D418" s="248"/>
      <c r="E418" s="259"/>
      <c r="F418" s="263"/>
    </row>
    <row r="419" spans="1:6" ht="13" x14ac:dyDescent="0.25">
      <c r="A419" s="227"/>
      <c r="B419" s="244" t="s">
        <v>1802</v>
      </c>
      <c r="C419" s="248"/>
      <c r="D419" s="248"/>
      <c r="E419" s="259"/>
      <c r="F419" s="263"/>
    </row>
    <row r="420" spans="1:6" ht="13" x14ac:dyDescent="0.25">
      <c r="A420" s="227"/>
      <c r="B420" s="247"/>
      <c r="C420" s="248"/>
      <c r="D420" s="248"/>
      <c r="E420" s="259"/>
      <c r="F420" s="263"/>
    </row>
    <row r="421" spans="1:6" ht="13" x14ac:dyDescent="0.25">
      <c r="A421" s="227"/>
      <c r="B421" s="246" t="s">
        <v>1803</v>
      </c>
      <c r="C421" s="248"/>
      <c r="D421" s="248"/>
      <c r="E421" s="259"/>
      <c r="F421" s="263"/>
    </row>
    <row r="422" spans="1:6" ht="13" x14ac:dyDescent="0.25">
      <c r="A422" s="227"/>
      <c r="B422" s="247"/>
      <c r="C422" s="248"/>
      <c r="D422" s="248"/>
      <c r="E422" s="259"/>
      <c r="F422" s="263"/>
    </row>
    <row r="423" spans="1:6" ht="13" x14ac:dyDescent="0.25">
      <c r="A423" s="227"/>
      <c r="B423" s="246" t="s">
        <v>1804</v>
      </c>
      <c r="C423" s="248"/>
      <c r="D423" s="248"/>
      <c r="E423" s="259"/>
      <c r="F423" s="263"/>
    </row>
    <row r="424" spans="1:6" ht="13" x14ac:dyDescent="0.25">
      <c r="A424" s="227"/>
      <c r="B424" s="246"/>
      <c r="C424" s="248"/>
      <c r="D424" s="248"/>
      <c r="E424" s="259"/>
      <c r="F424" s="263"/>
    </row>
    <row r="425" spans="1:6" ht="13" x14ac:dyDescent="0.25">
      <c r="A425" s="227"/>
      <c r="B425" s="246" t="s">
        <v>1805</v>
      </c>
      <c r="C425" s="248"/>
      <c r="D425" s="248"/>
      <c r="E425" s="259"/>
      <c r="F425" s="263"/>
    </row>
    <row r="426" spans="1:6" ht="13" x14ac:dyDescent="0.25">
      <c r="A426" s="227"/>
      <c r="B426" s="247"/>
      <c r="C426" s="248"/>
      <c r="D426" s="248"/>
      <c r="E426" s="259"/>
      <c r="F426" s="263"/>
    </row>
    <row r="427" spans="1:6" ht="13" x14ac:dyDescent="0.25">
      <c r="A427" s="227"/>
      <c r="B427" s="246" t="s">
        <v>1817</v>
      </c>
      <c r="C427" s="248"/>
      <c r="D427" s="248"/>
      <c r="E427" s="259"/>
      <c r="F427" s="263"/>
    </row>
    <row r="428" spans="1:6" ht="13" x14ac:dyDescent="0.25">
      <c r="A428" s="227"/>
      <c r="B428" s="247"/>
      <c r="C428" s="248"/>
      <c r="D428" s="248"/>
      <c r="E428" s="259"/>
      <c r="F428" s="263"/>
    </row>
    <row r="429" spans="1:6" ht="13" x14ac:dyDescent="0.25">
      <c r="A429" s="227"/>
      <c r="B429" s="246" t="s">
        <v>1806</v>
      </c>
      <c r="C429" s="248"/>
      <c r="D429" s="248"/>
      <c r="E429" s="259"/>
      <c r="F429" s="263"/>
    </row>
    <row r="430" spans="1:6" ht="13" x14ac:dyDescent="0.25">
      <c r="A430" s="227"/>
      <c r="B430" s="247"/>
      <c r="C430" s="248"/>
      <c r="D430" s="248"/>
      <c r="E430" s="259"/>
      <c r="F430" s="263"/>
    </row>
    <row r="431" spans="1:6" ht="13" x14ac:dyDescent="0.25">
      <c r="A431" s="227"/>
      <c r="B431" s="246" t="s">
        <v>1807</v>
      </c>
      <c r="C431" s="248"/>
      <c r="D431" s="248"/>
      <c r="E431" s="259"/>
      <c r="F431" s="263"/>
    </row>
    <row r="432" spans="1:6" ht="13" x14ac:dyDescent="0.25">
      <c r="A432" s="227"/>
      <c r="B432" s="247" t="s">
        <v>537</v>
      </c>
      <c r="C432" s="248"/>
      <c r="D432" s="248"/>
      <c r="E432" s="259"/>
      <c r="F432" s="263"/>
    </row>
    <row r="433" spans="1:6" ht="13" x14ac:dyDescent="0.25">
      <c r="A433" s="227"/>
      <c r="B433" s="246" t="s">
        <v>1808</v>
      </c>
      <c r="C433" s="248"/>
      <c r="D433" s="248"/>
      <c r="E433" s="259"/>
      <c r="F433" s="263"/>
    </row>
    <row r="434" spans="1:6" ht="13" x14ac:dyDescent="0.25">
      <c r="A434" s="227"/>
      <c r="B434" s="246" t="s">
        <v>1809</v>
      </c>
      <c r="C434" s="248"/>
      <c r="D434" s="248"/>
      <c r="E434" s="259"/>
      <c r="F434" s="263"/>
    </row>
    <row r="435" spans="1:6" ht="25" x14ac:dyDescent="0.25">
      <c r="A435" s="227"/>
      <c r="B435" s="247" t="s">
        <v>1810</v>
      </c>
      <c r="C435" s="248"/>
      <c r="D435" s="248"/>
      <c r="E435" s="259"/>
      <c r="F435" s="263"/>
    </row>
    <row r="436" spans="1:6" ht="13" x14ac:dyDescent="0.25">
      <c r="A436" s="227"/>
      <c r="B436" s="246"/>
      <c r="C436" s="248"/>
      <c r="D436" s="248"/>
      <c r="E436" s="259"/>
      <c r="F436" s="263"/>
    </row>
    <row r="437" spans="1:6" ht="13" x14ac:dyDescent="0.25">
      <c r="A437" s="227"/>
      <c r="B437" s="244" t="s">
        <v>1811</v>
      </c>
      <c r="C437" s="248"/>
      <c r="D437" s="248"/>
      <c r="E437" s="259"/>
      <c r="F437" s="263"/>
    </row>
    <row r="438" spans="1:6" ht="13" x14ac:dyDescent="0.25">
      <c r="A438" s="227"/>
      <c r="B438" s="246"/>
      <c r="C438" s="248"/>
      <c r="D438" s="248"/>
      <c r="E438" s="259"/>
      <c r="F438" s="263"/>
    </row>
    <row r="439" spans="1:6" ht="13" x14ac:dyDescent="0.25">
      <c r="A439" s="227"/>
      <c r="B439" s="247" t="s">
        <v>1812</v>
      </c>
      <c r="C439" s="248"/>
      <c r="D439" s="248"/>
      <c r="E439" s="259"/>
      <c r="F439" s="263"/>
    </row>
    <row r="440" spans="1:6" ht="13" x14ac:dyDescent="0.25">
      <c r="A440" s="227"/>
      <c r="B440" s="246"/>
      <c r="C440" s="248"/>
      <c r="D440" s="248"/>
      <c r="E440" s="259"/>
      <c r="F440" s="263"/>
    </row>
    <row r="441" spans="1:6" ht="13" x14ac:dyDescent="0.25">
      <c r="A441" s="227"/>
      <c r="B441" s="246" t="s">
        <v>2756</v>
      </c>
      <c r="C441" s="248"/>
      <c r="D441" s="248"/>
      <c r="E441" s="259"/>
      <c r="F441" s="263"/>
    </row>
    <row r="442" spans="1:6" ht="13" x14ac:dyDescent="0.25">
      <c r="A442" s="227"/>
      <c r="B442" s="246"/>
      <c r="C442" s="248"/>
      <c r="D442" s="248"/>
      <c r="E442" s="259"/>
      <c r="F442" s="263"/>
    </row>
    <row r="443" spans="1:6" ht="13" x14ac:dyDescent="0.25">
      <c r="A443" s="227"/>
      <c r="B443" s="244" t="s">
        <v>1813</v>
      </c>
      <c r="C443" s="248"/>
      <c r="D443" s="248"/>
      <c r="E443" s="259"/>
      <c r="F443" s="263"/>
    </row>
    <row r="444" spans="1:6" ht="13" x14ac:dyDescent="0.25">
      <c r="A444" s="227"/>
      <c r="B444" s="246"/>
      <c r="C444" s="248"/>
      <c r="D444" s="248"/>
      <c r="E444" s="259"/>
      <c r="F444" s="263"/>
    </row>
    <row r="445" spans="1:6" ht="13" x14ac:dyDescent="0.25">
      <c r="A445" s="227"/>
      <c r="B445" s="247" t="s">
        <v>2757</v>
      </c>
      <c r="C445" s="248"/>
      <c r="D445" s="248"/>
      <c r="E445" s="259"/>
      <c r="F445" s="263"/>
    </row>
    <row r="446" spans="1:6" ht="13" x14ac:dyDescent="0.25">
      <c r="A446" s="227"/>
      <c r="B446" s="246"/>
      <c r="C446" s="248"/>
      <c r="D446" s="248"/>
      <c r="E446" s="259"/>
      <c r="F446" s="263"/>
    </row>
    <row r="447" spans="1:6" ht="13" x14ac:dyDescent="0.25">
      <c r="A447" s="227"/>
      <c r="B447" s="247" t="s">
        <v>1814</v>
      </c>
      <c r="C447" s="248"/>
      <c r="D447" s="248"/>
      <c r="E447" s="259"/>
      <c r="F447" s="263"/>
    </row>
    <row r="448" spans="1:6" ht="13" x14ac:dyDescent="0.25">
      <c r="A448" s="227"/>
      <c r="B448" s="246" t="s">
        <v>1815</v>
      </c>
      <c r="C448" s="248"/>
      <c r="D448" s="248"/>
      <c r="E448" s="259"/>
      <c r="F448" s="263"/>
    </row>
    <row r="449" spans="1:6" ht="13" x14ac:dyDescent="0.25">
      <c r="A449" s="227"/>
      <c r="B449" s="246"/>
      <c r="C449" s="248"/>
      <c r="D449" s="248"/>
      <c r="E449" s="259"/>
      <c r="F449" s="263"/>
    </row>
    <row r="450" spans="1:6" ht="13" x14ac:dyDescent="0.25">
      <c r="A450" s="227"/>
      <c r="B450" s="246" t="s">
        <v>1816</v>
      </c>
      <c r="C450" s="248"/>
      <c r="D450" s="248"/>
      <c r="E450" s="259"/>
      <c r="F450" s="263"/>
    </row>
    <row r="451" spans="1:6" ht="13" x14ac:dyDescent="0.25">
      <c r="A451" s="227"/>
      <c r="B451" s="246"/>
      <c r="C451" s="248"/>
      <c r="D451" s="248"/>
      <c r="E451" s="259"/>
      <c r="F451" s="263"/>
    </row>
    <row r="452" spans="1:6" ht="13" x14ac:dyDescent="0.25">
      <c r="A452" s="227"/>
      <c r="B452" s="244" t="s">
        <v>1818</v>
      </c>
      <c r="C452" s="248"/>
      <c r="D452" s="248"/>
      <c r="E452" s="259"/>
      <c r="F452" s="263"/>
    </row>
    <row r="453" spans="1:6" ht="13" x14ac:dyDescent="0.25">
      <c r="A453" s="227"/>
      <c r="B453" s="247"/>
      <c r="C453" s="248"/>
      <c r="D453" s="248"/>
      <c r="E453" s="259"/>
      <c r="F453" s="263"/>
    </row>
    <row r="454" spans="1:6" ht="37.5" x14ac:dyDescent="0.25">
      <c r="A454" s="227"/>
      <c r="B454" s="246" t="s">
        <v>1819</v>
      </c>
      <c r="C454" s="248"/>
      <c r="D454" s="248"/>
      <c r="E454" s="259"/>
      <c r="F454" s="263"/>
    </row>
    <row r="455" spans="1:6" ht="13" x14ac:dyDescent="0.25">
      <c r="A455" s="227"/>
      <c r="B455" s="246"/>
      <c r="C455" s="248"/>
      <c r="D455" s="248"/>
      <c r="E455" s="259"/>
      <c r="F455" s="263"/>
    </row>
    <row r="456" spans="1:6" ht="13" x14ac:dyDescent="0.25">
      <c r="A456" s="227"/>
      <c r="B456" s="246" t="s">
        <v>1820</v>
      </c>
      <c r="C456" s="248"/>
      <c r="D456" s="248"/>
      <c r="E456" s="259"/>
      <c r="F456" s="263"/>
    </row>
    <row r="457" spans="1:6" ht="13" x14ac:dyDescent="0.25">
      <c r="A457" s="227"/>
      <c r="B457" s="247"/>
      <c r="C457" s="248"/>
      <c r="D457" s="248"/>
      <c r="E457" s="259"/>
      <c r="F457" s="263"/>
    </row>
    <row r="458" spans="1:6" ht="13" x14ac:dyDescent="0.25">
      <c r="A458" s="227"/>
      <c r="B458" s="247"/>
      <c r="C458" s="248"/>
      <c r="D458" s="248"/>
      <c r="E458" s="258"/>
      <c r="F458" s="263"/>
    </row>
    <row r="459" spans="1:6" ht="13" x14ac:dyDescent="0.25">
      <c r="A459" s="227"/>
      <c r="B459" s="268" t="s">
        <v>2905</v>
      </c>
      <c r="C459" s="227"/>
      <c r="D459" s="227"/>
      <c r="E459" s="258"/>
      <c r="F459" s="270"/>
    </row>
    <row r="460" spans="1:6" ht="13" x14ac:dyDescent="0.25">
      <c r="A460" s="227"/>
      <c r="B460" s="247" t="s">
        <v>2906</v>
      </c>
      <c r="C460" s="227"/>
      <c r="D460" s="227"/>
      <c r="E460" s="258"/>
      <c r="F460" s="263"/>
    </row>
    <row r="461" spans="1:6" ht="13" x14ac:dyDescent="0.25">
      <c r="A461" s="227"/>
      <c r="B461" s="247" t="s">
        <v>2907</v>
      </c>
      <c r="C461" s="227"/>
      <c r="D461" s="227"/>
      <c r="E461" s="258"/>
      <c r="F461" s="263"/>
    </row>
    <row r="462" spans="1:6" ht="13" x14ac:dyDescent="0.25">
      <c r="A462" s="227"/>
      <c r="B462" s="247"/>
      <c r="C462" s="227"/>
      <c r="D462" s="227"/>
      <c r="E462" s="258"/>
      <c r="F462" s="263"/>
    </row>
    <row r="463" spans="1:6" ht="13" x14ac:dyDescent="0.25">
      <c r="A463" s="227"/>
      <c r="B463" s="246" t="s">
        <v>1821</v>
      </c>
      <c r="C463" s="248"/>
      <c r="D463" s="248"/>
      <c r="E463" s="259"/>
      <c r="F463" s="263"/>
    </row>
    <row r="464" spans="1:6" ht="13" x14ac:dyDescent="0.25">
      <c r="A464" s="227"/>
      <c r="B464" s="246"/>
      <c r="C464" s="248"/>
      <c r="D464" s="248"/>
      <c r="E464" s="259"/>
      <c r="F464" s="263"/>
    </row>
    <row r="465" spans="1:6" ht="13" x14ac:dyDescent="0.25">
      <c r="A465" s="227"/>
      <c r="B465" s="246" t="s">
        <v>1822</v>
      </c>
      <c r="C465" s="248"/>
      <c r="D465" s="248"/>
      <c r="E465" s="259"/>
      <c r="F465" s="263"/>
    </row>
    <row r="466" spans="1:6" ht="13" x14ac:dyDescent="0.25">
      <c r="A466" s="227"/>
      <c r="B466" s="246"/>
      <c r="C466" s="248"/>
      <c r="D466" s="248"/>
      <c r="E466" s="259"/>
      <c r="F466" s="263"/>
    </row>
    <row r="467" spans="1:6" ht="13" x14ac:dyDescent="0.25">
      <c r="A467" s="227"/>
      <c r="B467" s="246" t="s">
        <v>1823</v>
      </c>
      <c r="C467" s="248"/>
      <c r="D467" s="248"/>
      <c r="E467" s="259"/>
      <c r="F467" s="263"/>
    </row>
    <row r="468" spans="1:6" ht="13" x14ac:dyDescent="0.25">
      <c r="A468" s="227"/>
      <c r="B468" s="247"/>
      <c r="C468" s="248"/>
      <c r="D468" s="248"/>
      <c r="E468" s="259"/>
      <c r="F468" s="263"/>
    </row>
    <row r="469" spans="1:6" ht="13" x14ac:dyDescent="0.25">
      <c r="A469" s="227"/>
      <c r="B469" s="246" t="s">
        <v>1824</v>
      </c>
      <c r="C469" s="248"/>
      <c r="D469" s="248"/>
      <c r="E469" s="259"/>
      <c r="F469" s="263"/>
    </row>
    <row r="470" spans="1:6" ht="13" x14ac:dyDescent="0.25">
      <c r="A470" s="227"/>
      <c r="B470" s="246"/>
      <c r="C470" s="248"/>
      <c r="D470" s="248"/>
      <c r="E470" s="259"/>
      <c r="F470" s="263"/>
    </row>
    <row r="471" spans="1:6" ht="13" x14ac:dyDescent="0.25">
      <c r="A471" s="227"/>
      <c r="B471" s="246" t="s">
        <v>1822</v>
      </c>
      <c r="C471" s="248"/>
      <c r="D471" s="248"/>
      <c r="E471" s="259"/>
      <c r="F471" s="263"/>
    </row>
    <row r="472" spans="1:6" ht="13" x14ac:dyDescent="0.25">
      <c r="A472" s="227"/>
      <c r="B472" s="246"/>
      <c r="C472" s="248"/>
      <c r="D472" s="248"/>
      <c r="E472" s="259"/>
      <c r="F472" s="263"/>
    </row>
    <row r="473" spans="1:6" ht="13" x14ac:dyDescent="0.25">
      <c r="A473" s="227"/>
      <c r="B473" s="246" t="s">
        <v>1825</v>
      </c>
      <c r="C473" s="248"/>
      <c r="D473" s="248"/>
      <c r="E473" s="259"/>
      <c r="F473" s="263"/>
    </row>
    <row r="474" spans="1:6" ht="13" x14ac:dyDescent="0.25">
      <c r="A474" s="227"/>
      <c r="B474" s="247"/>
      <c r="C474" s="248"/>
      <c r="D474" s="248"/>
      <c r="E474" s="259"/>
      <c r="F474" s="263"/>
    </row>
    <row r="475" spans="1:6" ht="13" x14ac:dyDescent="0.25">
      <c r="A475" s="227"/>
      <c r="B475" s="246" t="s">
        <v>1826</v>
      </c>
      <c r="C475" s="248"/>
      <c r="D475" s="248"/>
      <c r="E475" s="259"/>
      <c r="F475" s="263"/>
    </row>
    <row r="476" spans="1:6" ht="13" x14ac:dyDescent="0.25">
      <c r="A476" s="227"/>
      <c r="B476" s="246"/>
      <c r="C476" s="248"/>
      <c r="D476" s="248"/>
      <c r="E476" s="259"/>
      <c r="F476" s="263"/>
    </row>
    <row r="477" spans="1:6" ht="13" x14ac:dyDescent="0.25">
      <c r="A477" s="227"/>
      <c r="B477" s="246" t="s">
        <v>1827</v>
      </c>
      <c r="C477" s="248"/>
      <c r="D477" s="248"/>
      <c r="E477" s="259"/>
      <c r="F477" s="263"/>
    </row>
    <row r="478" spans="1:6" ht="13" x14ac:dyDescent="0.25">
      <c r="A478" s="227"/>
      <c r="B478" s="246"/>
      <c r="C478" s="248"/>
      <c r="D478" s="248"/>
      <c r="E478" s="259"/>
      <c r="F478" s="263"/>
    </row>
    <row r="479" spans="1:6" ht="13" x14ac:dyDescent="0.25">
      <c r="A479" s="227"/>
      <c r="B479" s="246" t="s">
        <v>1828</v>
      </c>
      <c r="C479" s="248"/>
      <c r="D479" s="248"/>
      <c r="E479" s="259"/>
      <c r="F479" s="263"/>
    </row>
    <row r="480" spans="1:6" ht="13" x14ac:dyDescent="0.25">
      <c r="A480" s="227"/>
      <c r="B480" s="247"/>
      <c r="C480" s="248"/>
      <c r="D480" s="248"/>
      <c r="E480" s="259"/>
      <c r="F480" s="263"/>
    </row>
    <row r="481" spans="1:6" ht="13" x14ac:dyDescent="0.25">
      <c r="A481" s="227"/>
      <c r="B481" s="244" t="s">
        <v>1829</v>
      </c>
      <c r="C481" s="249"/>
      <c r="D481" s="249"/>
      <c r="E481" s="259"/>
      <c r="F481" s="263"/>
    </row>
    <row r="482" spans="1:6" ht="13" x14ac:dyDescent="0.25">
      <c r="A482" s="227"/>
      <c r="B482" s="246"/>
      <c r="C482" s="248"/>
      <c r="D482" s="248"/>
      <c r="E482" s="259"/>
      <c r="F482" s="263"/>
    </row>
    <row r="483" spans="1:6" ht="13" x14ac:dyDescent="0.25">
      <c r="A483" s="227"/>
      <c r="B483" s="246" t="s">
        <v>1830</v>
      </c>
      <c r="C483" s="248"/>
      <c r="D483" s="248"/>
      <c r="E483" s="259"/>
      <c r="F483" s="263"/>
    </row>
    <row r="484" spans="1:6" ht="13" x14ac:dyDescent="0.25">
      <c r="A484" s="227"/>
      <c r="B484" s="246"/>
      <c r="C484" s="248"/>
      <c r="D484" s="248"/>
      <c r="E484" s="259"/>
      <c r="F484" s="263"/>
    </row>
    <row r="485" spans="1:6" ht="37.5" x14ac:dyDescent="0.25">
      <c r="A485" s="227"/>
      <c r="B485" s="246" t="s">
        <v>1831</v>
      </c>
      <c r="C485" s="248"/>
      <c r="D485" s="248"/>
      <c r="E485" s="259"/>
      <c r="F485" s="263"/>
    </row>
    <row r="486" spans="1:6" ht="13" x14ac:dyDescent="0.25">
      <c r="A486" s="227"/>
      <c r="B486" s="247"/>
      <c r="C486" s="248"/>
      <c r="D486" s="248"/>
      <c r="E486" s="259"/>
      <c r="F486" s="263"/>
    </row>
    <row r="487" spans="1:6" ht="13" x14ac:dyDescent="0.25">
      <c r="A487" s="227"/>
      <c r="B487" s="247" t="s">
        <v>1832</v>
      </c>
      <c r="C487" s="248"/>
      <c r="D487" s="248"/>
      <c r="E487" s="259"/>
      <c r="F487" s="263"/>
    </row>
    <row r="488" spans="1:6" ht="13" x14ac:dyDescent="0.25">
      <c r="A488" s="227"/>
      <c r="B488" s="246"/>
      <c r="C488" s="248"/>
      <c r="D488" s="248"/>
      <c r="E488" s="259"/>
      <c r="F488" s="263"/>
    </row>
    <row r="489" spans="1:6" ht="13" x14ac:dyDescent="0.25">
      <c r="A489" s="227"/>
      <c r="B489" s="246" t="s">
        <v>1833</v>
      </c>
      <c r="C489" s="248"/>
      <c r="D489" s="248"/>
      <c r="E489" s="259"/>
      <c r="F489" s="263"/>
    </row>
    <row r="490" spans="1:6" ht="13" x14ac:dyDescent="0.25">
      <c r="A490" s="227"/>
      <c r="B490" s="246"/>
      <c r="C490" s="248"/>
      <c r="D490" s="248"/>
      <c r="E490" s="259"/>
      <c r="F490" s="263"/>
    </row>
    <row r="491" spans="1:6" ht="25" x14ac:dyDescent="0.25">
      <c r="A491" s="227"/>
      <c r="B491" s="246" t="s">
        <v>1834</v>
      </c>
      <c r="C491" s="248"/>
      <c r="D491" s="248"/>
      <c r="E491" s="259"/>
      <c r="F491" s="263"/>
    </row>
    <row r="492" spans="1:6" ht="13" x14ac:dyDescent="0.25">
      <c r="A492" s="227"/>
      <c r="B492" s="246"/>
      <c r="C492" s="248"/>
      <c r="D492" s="248"/>
      <c r="E492" s="259"/>
      <c r="F492" s="263"/>
    </row>
    <row r="493" spans="1:6" ht="25" x14ac:dyDescent="0.25">
      <c r="A493" s="227"/>
      <c r="B493" s="246" t="s">
        <v>1835</v>
      </c>
      <c r="C493" s="248"/>
      <c r="D493" s="248"/>
      <c r="E493" s="259"/>
      <c r="F493" s="263"/>
    </row>
    <row r="494" spans="1:6" ht="13" x14ac:dyDescent="0.25">
      <c r="A494" s="227"/>
      <c r="B494" s="246"/>
      <c r="C494" s="248"/>
      <c r="D494" s="248"/>
      <c r="E494" s="259"/>
      <c r="F494" s="263"/>
    </row>
    <row r="495" spans="1:6" ht="13" x14ac:dyDescent="0.25">
      <c r="A495" s="227"/>
      <c r="B495" s="246" t="s">
        <v>1836</v>
      </c>
      <c r="C495" s="248"/>
      <c r="D495" s="248"/>
      <c r="E495" s="259"/>
      <c r="F495" s="263"/>
    </row>
    <row r="496" spans="1:6" ht="13" x14ac:dyDescent="0.25">
      <c r="A496" s="227"/>
      <c r="B496" s="246"/>
      <c r="C496" s="248"/>
      <c r="D496" s="248"/>
      <c r="E496" s="259"/>
      <c r="F496" s="263"/>
    </row>
    <row r="497" spans="1:6" ht="25" x14ac:dyDescent="0.25">
      <c r="A497" s="227"/>
      <c r="B497" s="246" t="s">
        <v>1837</v>
      </c>
      <c r="C497" s="248"/>
      <c r="D497" s="248"/>
      <c r="E497" s="259"/>
      <c r="F497" s="263"/>
    </row>
    <row r="498" spans="1:6" ht="13" x14ac:dyDescent="0.25">
      <c r="A498" s="227"/>
      <c r="B498" s="246"/>
      <c r="C498" s="248"/>
      <c r="D498" s="248"/>
      <c r="E498" s="259"/>
      <c r="F498" s="263"/>
    </row>
    <row r="499" spans="1:6" ht="13" x14ac:dyDescent="0.25">
      <c r="A499" s="227"/>
      <c r="B499" s="246" t="s">
        <v>1838</v>
      </c>
      <c r="C499" s="248"/>
      <c r="D499" s="248"/>
      <c r="E499" s="259"/>
      <c r="F499" s="263"/>
    </row>
    <row r="500" spans="1:6" ht="13" x14ac:dyDescent="0.25">
      <c r="A500" s="227"/>
      <c r="B500" s="246"/>
      <c r="C500" s="248"/>
      <c r="D500" s="248"/>
      <c r="E500" s="259"/>
      <c r="F500" s="263"/>
    </row>
    <row r="501" spans="1:6" ht="25" x14ac:dyDescent="0.25">
      <c r="A501" s="227"/>
      <c r="B501" s="246" t="s">
        <v>1839</v>
      </c>
      <c r="C501" s="248"/>
      <c r="D501" s="248"/>
      <c r="E501" s="259"/>
      <c r="F501" s="263"/>
    </row>
    <row r="502" spans="1:6" ht="13" x14ac:dyDescent="0.25">
      <c r="A502" s="227"/>
      <c r="B502" s="246"/>
      <c r="C502" s="248"/>
      <c r="D502" s="248"/>
      <c r="E502" s="259"/>
      <c r="F502" s="263"/>
    </row>
    <row r="503" spans="1:6" ht="13" x14ac:dyDescent="0.25">
      <c r="A503" s="227"/>
      <c r="B503" s="246" t="s">
        <v>1840</v>
      </c>
      <c r="C503" s="248"/>
      <c r="D503" s="248"/>
      <c r="E503" s="259"/>
      <c r="F503" s="263"/>
    </row>
    <row r="504" spans="1:6" ht="13" x14ac:dyDescent="0.25">
      <c r="A504" s="227"/>
      <c r="B504" s="246" t="s">
        <v>1841</v>
      </c>
      <c r="C504" s="248"/>
      <c r="D504" s="248"/>
      <c r="E504" s="259"/>
      <c r="F504" s="263"/>
    </row>
    <row r="505" spans="1:6" ht="13" x14ac:dyDescent="0.25">
      <c r="A505" s="227"/>
      <c r="B505" s="246"/>
      <c r="C505" s="248"/>
      <c r="D505" s="248"/>
      <c r="E505" s="259"/>
      <c r="F505" s="263"/>
    </row>
    <row r="506" spans="1:6" ht="25" x14ac:dyDescent="0.25">
      <c r="A506" s="227"/>
      <c r="B506" s="247" t="s">
        <v>1842</v>
      </c>
      <c r="C506" s="248"/>
      <c r="D506" s="248"/>
      <c r="E506" s="259"/>
      <c r="F506" s="263"/>
    </row>
    <row r="507" spans="1:6" ht="13" x14ac:dyDescent="0.25">
      <c r="A507" s="227"/>
      <c r="B507" s="246"/>
      <c r="C507" s="248"/>
      <c r="D507" s="248"/>
      <c r="E507" s="259"/>
      <c r="F507" s="263"/>
    </row>
    <row r="508" spans="1:6" ht="13" x14ac:dyDescent="0.25">
      <c r="A508" s="227"/>
      <c r="B508" s="247" t="s">
        <v>2758</v>
      </c>
      <c r="C508" s="248"/>
      <c r="D508" s="248"/>
      <c r="E508" s="259"/>
      <c r="F508" s="263"/>
    </row>
    <row r="509" spans="1:6" ht="13" x14ac:dyDescent="0.25">
      <c r="A509" s="227"/>
      <c r="B509" s="246"/>
      <c r="C509" s="248"/>
      <c r="D509" s="248"/>
      <c r="E509" s="259"/>
      <c r="F509" s="263"/>
    </row>
    <row r="510" spans="1:6" ht="13" x14ac:dyDescent="0.25">
      <c r="A510" s="227"/>
      <c r="B510" s="246" t="s">
        <v>1843</v>
      </c>
      <c r="C510" s="248"/>
      <c r="D510" s="248"/>
      <c r="E510" s="259"/>
      <c r="F510" s="263"/>
    </row>
    <row r="511" spans="1:6" ht="13" x14ac:dyDescent="0.25">
      <c r="A511" s="227"/>
      <c r="B511" s="247" t="s">
        <v>1844</v>
      </c>
      <c r="C511" s="248"/>
      <c r="D511" s="248"/>
      <c r="E511" s="259"/>
      <c r="F511" s="263"/>
    </row>
    <row r="512" spans="1:6" ht="13" x14ac:dyDescent="0.25">
      <c r="A512" s="227"/>
      <c r="B512" s="246"/>
      <c r="C512" s="248"/>
      <c r="D512" s="248"/>
      <c r="E512" s="259"/>
      <c r="F512" s="263"/>
    </row>
    <row r="513" spans="1:6" ht="13" x14ac:dyDescent="0.25">
      <c r="A513" s="227"/>
      <c r="B513" s="246" t="s">
        <v>1845</v>
      </c>
      <c r="C513" s="248"/>
      <c r="D513" s="248"/>
      <c r="E513" s="259"/>
      <c r="F513" s="263"/>
    </row>
    <row r="514" spans="1:6" ht="13" x14ac:dyDescent="0.25">
      <c r="A514" s="227"/>
      <c r="B514" s="244"/>
      <c r="C514" s="249"/>
      <c r="D514" s="249"/>
      <c r="E514" s="259"/>
      <c r="F514" s="263"/>
    </row>
    <row r="515" spans="1:6" ht="13" x14ac:dyDescent="0.25">
      <c r="A515" s="227"/>
      <c r="B515" s="244" t="s">
        <v>1846</v>
      </c>
      <c r="C515" s="249"/>
      <c r="D515" s="249"/>
      <c r="E515" s="259"/>
      <c r="F515" s="263"/>
    </row>
    <row r="516" spans="1:6" ht="13" x14ac:dyDescent="0.25">
      <c r="A516" s="227"/>
      <c r="B516" s="246"/>
      <c r="C516" s="248"/>
      <c r="D516" s="248"/>
      <c r="E516" s="259"/>
      <c r="F516" s="263"/>
    </row>
    <row r="517" spans="1:6" ht="13" x14ac:dyDescent="0.25">
      <c r="A517" s="227"/>
      <c r="B517" s="247" t="s">
        <v>1847</v>
      </c>
      <c r="C517" s="248"/>
      <c r="D517" s="248"/>
      <c r="E517" s="259"/>
      <c r="F517" s="263"/>
    </row>
    <row r="518" spans="1:6" ht="13" x14ac:dyDescent="0.25">
      <c r="A518" s="227"/>
      <c r="B518" s="246"/>
      <c r="C518" s="248"/>
      <c r="D518" s="248"/>
      <c r="E518" s="259"/>
      <c r="F518" s="263"/>
    </row>
    <row r="519" spans="1:6" ht="13" x14ac:dyDescent="0.25">
      <c r="A519" s="227"/>
      <c r="B519" s="246" t="s">
        <v>1848</v>
      </c>
      <c r="C519" s="248"/>
      <c r="D519" s="248"/>
      <c r="E519" s="259"/>
      <c r="F519" s="263"/>
    </row>
    <row r="520" spans="1:6" ht="13" x14ac:dyDescent="0.25">
      <c r="A520" s="227"/>
      <c r="B520" s="246"/>
      <c r="C520" s="248"/>
      <c r="D520" s="248"/>
      <c r="E520" s="259"/>
      <c r="F520" s="263"/>
    </row>
    <row r="521" spans="1:6" ht="13" x14ac:dyDescent="0.25">
      <c r="A521" s="227"/>
      <c r="B521" s="246" t="s">
        <v>1849</v>
      </c>
      <c r="C521" s="248"/>
      <c r="D521" s="248"/>
      <c r="E521" s="259"/>
      <c r="F521" s="263"/>
    </row>
    <row r="522" spans="1:6" ht="13" x14ac:dyDescent="0.25">
      <c r="A522" s="227"/>
      <c r="B522" s="247"/>
      <c r="C522" s="248"/>
      <c r="D522" s="248"/>
      <c r="E522" s="259"/>
      <c r="F522" s="263"/>
    </row>
    <row r="523" spans="1:6" ht="13" x14ac:dyDescent="0.25">
      <c r="A523" s="227"/>
      <c r="B523" s="268" t="s">
        <v>2905</v>
      </c>
      <c r="C523" s="227"/>
      <c r="D523" s="227"/>
      <c r="E523" s="258"/>
      <c r="F523" s="270"/>
    </row>
    <row r="524" spans="1:6" ht="13" x14ac:dyDescent="0.25">
      <c r="A524" s="227"/>
      <c r="B524" s="247" t="s">
        <v>2906</v>
      </c>
      <c r="C524" s="227"/>
      <c r="D524" s="227"/>
      <c r="E524" s="258"/>
      <c r="F524" s="263"/>
    </row>
    <row r="525" spans="1:6" ht="13" x14ac:dyDescent="0.25">
      <c r="A525" s="227"/>
      <c r="B525" s="247" t="s">
        <v>2907</v>
      </c>
      <c r="C525" s="227"/>
      <c r="D525" s="227"/>
      <c r="E525" s="258"/>
      <c r="F525" s="263"/>
    </row>
    <row r="526" spans="1:6" ht="13" x14ac:dyDescent="0.25">
      <c r="A526" s="227"/>
      <c r="B526" s="247"/>
      <c r="C526" s="227"/>
      <c r="D526" s="227"/>
      <c r="E526" s="258"/>
      <c r="F526" s="263"/>
    </row>
    <row r="527" spans="1:6" ht="13" x14ac:dyDescent="0.25">
      <c r="A527" s="227"/>
      <c r="B527" s="246" t="s">
        <v>1850</v>
      </c>
      <c r="C527" s="248"/>
      <c r="D527" s="248"/>
      <c r="E527" s="259"/>
      <c r="F527" s="263"/>
    </row>
    <row r="528" spans="1:6" ht="13" x14ac:dyDescent="0.25">
      <c r="A528" s="227"/>
      <c r="B528" s="247"/>
      <c r="C528" s="248"/>
      <c r="D528" s="248"/>
      <c r="E528" s="259"/>
      <c r="F528" s="263"/>
    </row>
    <row r="529" spans="1:6" ht="13" x14ac:dyDescent="0.25">
      <c r="A529" s="227"/>
      <c r="B529" s="246" t="s">
        <v>1851</v>
      </c>
      <c r="C529" s="248"/>
      <c r="D529" s="248"/>
      <c r="E529" s="259"/>
      <c r="F529" s="263"/>
    </row>
    <row r="530" spans="1:6" ht="13" x14ac:dyDescent="0.25">
      <c r="A530" s="227"/>
      <c r="B530" s="247"/>
      <c r="C530" s="248"/>
      <c r="D530" s="248"/>
      <c r="E530" s="259"/>
      <c r="F530" s="263"/>
    </row>
    <row r="531" spans="1:6" ht="13" x14ac:dyDescent="0.25">
      <c r="A531" s="227"/>
      <c r="B531" s="246" t="s">
        <v>1852</v>
      </c>
      <c r="C531" s="248"/>
      <c r="D531" s="248"/>
      <c r="E531" s="259"/>
      <c r="F531" s="263"/>
    </row>
    <row r="532" spans="1:6" ht="13" x14ac:dyDescent="0.25">
      <c r="A532" s="227"/>
      <c r="B532" s="247"/>
      <c r="C532" s="248"/>
      <c r="D532" s="248"/>
      <c r="E532" s="259"/>
      <c r="F532" s="263"/>
    </row>
    <row r="533" spans="1:6" ht="13" x14ac:dyDescent="0.25">
      <c r="A533" s="227"/>
      <c r="B533" s="246" t="s">
        <v>1853</v>
      </c>
      <c r="C533" s="248"/>
      <c r="D533" s="248"/>
      <c r="E533" s="259"/>
      <c r="F533" s="263"/>
    </row>
    <row r="534" spans="1:6" ht="13" x14ac:dyDescent="0.25">
      <c r="A534" s="227"/>
      <c r="B534" s="246"/>
      <c r="C534" s="248"/>
      <c r="D534" s="248"/>
      <c r="E534" s="259"/>
      <c r="F534" s="263"/>
    </row>
    <row r="535" spans="1:6" ht="13" x14ac:dyDescent="0.25">
      <c r="A535" s="227"/>
      <c r="B535" s="245" t="s">
        <v>1854</v>
      </c>
      <c r="C535" s="249"/>
      <c r="D535" s="249"/>
      <c r="E535" s="259"/>
      <c r="F535" s="263"/>
    </row>
    <row r="536" spans="1:6" ht="13" x14ac:dyDescent="0.25">
      <c r="A536" s="227"/>
      <c r="B536" s="246"/>
      <c r="C536" s="248"/>
      <c r="D536" s="248"/>
      <c r="E536" s="259"/>
      <c r="F536" s="263"/>
    </row>
    <row r="537" spans="1:6" ht="13" x14ac:dyDescent="0.25">
      <c r="A537" s="227"/>
      <c r="B537" s="246" t="s">
        <v>1855</v>
      </c>
      <c r="C537" s="248" t="s">
        <v>4</v>
      </c>
      <c r="D537" s="248">
        <v>1</v>
      </c>
      <c r="E537" s="259"/>
      <c r="F537" s="263"/>
    </row>
    <row r="538" spans="1:6" ht="13" x14ac:dyDescent="0.25">
      <c r="A538" s="227"/>
      <c r="B538" s="246"/>
      <c r="C538" s="248"/>
      <c r="D538" s="248"/>
      <c r="E538" s="259"/>
      <c r="F538" s="263"/>
    </row>
    <row r="539" spans="1:6" ht="13" x14ac:dyDescent="0.25">
      <c r="A539" s="227"/>
      <c r="B539" s="246" t="s">
        <v>1720</v>
      </c>
      <c r="C539" s="248"/>
      <c r="D539" s="248"/>
      <c r="E539" s="259"/>
      <c r="F539" s="263"/>
    </row>
    <row r="540" spans="1:6" ht="13" x14ac:dyDescent="0.25">
      <c r="A540" s="227"/>
      <c r="B540" s="246"/>
      <c r="C540" s="248"/>
      <c r="D540" s="248"/>
      <c r="E540" s="259"/>
      <c r="F540" s="263"/>
    </row>
    <row r="541" spans="1:6" ht="13" x14ac:dyDescent="0.25">
      <c r="A541" s="227"/>
      <c r="B541" s="244" t="s">
        <v>1856</v>
      </c>
      <c r="C541" s="248"/>
      <c r="D541" s="248"/>
      <c r="E541" s="259"/>
      <c r="F541" s="263"/>
    </row>
    <row r="542" spans="1:6" ht="13" x14ac:dyDescent="0.25">
      <c r="A542" s="227"/>
      <c r="B542" s="246"/>
      <c r="C542" s="248"/>
      <c r="D542" s="248"/>
      <c r="E542" s="259"/>
      <c r="F542" s="263"/>
    </row>
    <row r="543" spans="1:6" ht="13" x14ac:dyDescent="0.25">
      <c r="A543" s="227"/>
      <c r="B543" s="245" t="s">
        <v>1857</v>
      </c>
      <c r="C543" s="248" t="s">
        <v>4</v>
      </c>
      <c r="D543" s="248">
        <v>1</v>
      </c>
      <c r="E543" s="259"/>
      <c r="F543" s="263"/>
    </row>
    <row r="544" spans="1:6" ht="13" x14ac:dyDescent="0.25">
      <c r="A544" s="227"/>
      <c r="B544" s="246"/>
      <c r="C544" s="248"/>
      <c r="D544" s="248"/>
      <c r="E544" s="259"/>
      <c r="F544" s="263"/>
    </row>
    <row r="545" spans="1:6" ht="50" x14ac:dyDescent="0.25">
      <c r="A545" s="227"/>
      <c r="B545" s="247" t="s">
        <v>1858</v>
      </c>
      <c r="C545" s="248"/>
      <c r="D545" s="248"/>
      <c r="E545" s="259"/>
      <c r="F545" s="263"/>
    </row>
    <row r="546" spans="1:6" ht="13" x14ac:dyDescent="0.25">
      <c r="A546" s="227"/>
      <c r="B546" s="246"/>
      <c r="C546" s="248"/>
      <c r="D546" s="248"/>
      <c r="E546" s="259"/>
      <c r="F546" s="263"/>
    </row>
    <row r="547" spans="1:6" ht="13" x14ac:dyDescent="0.25">
      <c r="A547" s="227"/>
      <c r="B547" s="246" t="s">
        <v>1720</v>
      </c>
      <c r="C547" s="248"/>
      <c r="D547" s="248"/>
      <c r="E547" s="259"/>
      <c r="F547" s="263"/>
    </row>
    <row r="548" spans="1:6" ht="13" x14ac:dyDescent="0.25">
      <c r="A548" s="227"/>
      <c r="B548" s="247"/>
      <c r="C548" s="248"/>
      <c r="D548" s="248"/>
      <c r="E548" s="259"/>
      <c r="F548" s="263"/>
    </row>
    <row r="549" spans="1:6" ht="13" x14ac:dyDescent="0.25">
      <c r="A549" s="227"/>
      <c r="B549" s="244" t="s">
        <v>1859</v>
      </c>
      <c r="C549" s="248" t="s">
        <v>4</v>
      </c>
      <c r="D549" s="248">
        <v>1</v>
      </c>
      <c r="E549" s="259"/>
      <c r="F549" s="263"/>
    </row>
    <row r="550" spans="1:6" ht="13" x14ac:dyDescent="0.25">
      <c r="A550" s="227"/>
      <c r="B550" s="247"/>
      <c r="C550" s="248"/>
      <c r="D550" s="248"/>
      <c r="E550" s="259"/>
      <c r="F550" s="263"/>
    </row>
    <row r="551" spans="1:6" ht="13" x14ac:dyDescent="0.25">
      <c r="A551" s="227"/>
      <c r="B551" s="246" t="s">
        <v>1860</v>
      </c>
      <c r="C551" s="248"/>
      <c r="D551" s="248"/>
      <c r="E551" s="259"/>
      <c r="F551" s="263"/>
    </row>
    <row r="552" spans="1:6" ht="13" x14ac:dyDescent="0.25">
      <c r="A552" s="227"/>
      <c r="B552" s="246"/>
      <c r="C552" s="248"/>
      <c r="D552" s="248"/>
      <c r="E552" s="259"/>
      <c r="F552" s="263"/>
    </row>
    <row r="553" spans="1:6" ht="13" x14ac:dyDescent="0.25">
      <c r="A553" s="227"/>
      <c r="B553" s="246" t="s">
        <v>1720</v>
      </c>
      <c r="C553" s="248"/>
      <c r="D553" s="248"/>
      <c r="E553" s="259"/>
      <c r="F553" s="263"/>
    </row>
    <row r="554" spans="1:6" ht="13" x14ac:dyDescent="0.25">
      <c r="A554" s="227"/>
      <c r="B554" s="246"/>
      <c r="C554" s="248"/>
      <c r="D554" s="248"/>
      <c r="E554" s="259"/>
      <c r="F554" s="263"/>
    </row>
    <row r="555" spans="1:6" ht="13" x14ac:dyDescent="0.25">
      <c r="A555" s="227"/>
      <c r="B555" s="244" t="s">
        <v>1861</v>
      </c>
      <c r="C555" s="248" t="s">
        <v>4</v>
      </c>
      <c r="D555" s="248">
        <v>1</v>
      </c>
      <c r="E555" s="259"/>
      <c r="F555" s="263"/>
    </row>
    <row r="556" spans="1:6" ht="13" x14ac:dyDescent="0.25">
      <c r="A556" s="227"/>
      <c r="B556" s="246"/>
      <c r="C556" s="248"/>
      <c r="D556" s="248"/>
      <c r="E556" s="259"/>
      <c r="F556" s="263"/>
    </row>
    <row r="557" spans="1:6" ht="13" x14ac:dyDescent="0.25">
      <c r="A557" s="227"/>
      <c r="B557" s="246" t="s">
        <v>1720</v>
      </c>
      <c r="C557" s="248"/>
      <c r="D557" s="248"/>
      <c r="E557" s="259"/>
      <c r="F557" s="263"/>
    </row>
    <row r="558" spans="1:6" ht="13" x14ac:dyDescent="0.25">
      <c r="A558" s="227"/>
      <c r="B558" s="247"/>
      <c r="C558" s="248"/>
      <c r="D558" s="248"/>
      <c r="E558" s="259"/>
      <c r="F558" s="263"/>
    </row>
    <row r="559" spans="1:6" ht="13" x14ac:dyDescent="0.25">
      <c r="A559" s="227"/>
      <c r="B559" s="244" t="s">
        <v>1862</v>
      </c>
      <c r="C559" s="248" t="s">
        <v>4</v>
      </c>
      <c r="D559" s="248">
        <v>1</v>
      </c>
      <c r="E559" s="259"/>
      <c r="F559" s="263"/>
    </row>
    <row r="560" spans="1:6" ht="13" x14ac:dyDescent="0.25">
      <c r="A560" s="227"/>
      <c r="B560" s="246"/>
      <c r="C560" s="248"/>
      <c r="D560" s="248"/>
      <c r="E560" s="259"/>
      <c r="F560" s="263"/>
    </row>
    <row r="561" spans="1:6" ht="13" x14ac:dyDescent="0.25">
      <c r="A561" s="227"/>
      <c r="B561" s="246" t="s">
        <v>1720</v>
      </c>
      <c r="C561" s="248"/>
      <c r="D561" s="248"/>
      <c r="E561" s="259"/>
      <c r="F561" s="263"/>
    </row>
    <row r="562" spans="1:6" ht="13" x14ac:dyDescent="0.25">
      <c r="A562" s="227"/>
      <c r="B562" s="246"/>
      <c r="C562" s="248"/>
      <c r="D562" s="248"/>
      <c r="E562" s="259"/>
      <c r="F562" s="263"/>
    </row>
    <row r="563" spans="1:6" ht="13" x14ac:dyDescent="0.25">
      <c r="A563" s="227"/>
      <c r="B563" s="244" t="s">
        <v>1863</v>
      </c>
      <c r="C563" s="248" t="s">
        <v>4</v>
      </c>
      <c r="D563" s="248">
        <v>1</v>
      </c>
      <c r="E563" s="259"/>
      <c r="F563" s="263"/>
    </row>
    <row r="564" spans="1:6" ht="13" x14ac:dyDescent="0.25">
      <c r="A564" s="227"/>
      <c r="B564" s="246"/>
      <c r="C564" s="248"/>
      <c r="D564" s="248"/>
      <c r="E564" s="259"/>
      <c r="F564" s="263"/>
    </row>
    <row r="565" spans="1:6" ht="13" x14ac:dyDescent="0.25">
      <c r="A565" s="227"/>
      <c r="B565" s="246" t="s">
        <v>1720</v>
      </c>
      <c r="C565" s="248"/>
      <c r="D565" s="248"/>
      <c r="E565" s="259"/>
      <c r="F565" s="263"/>
    </row>
    <row r="566" spans="1:6" ht="13" x14ac:dyDescent="0.25">
      <c r="A566" s="227"/>
      <c r="B566" s="247"/>
      <c r="C566" s="248"/>
      <c r="D566" s="248"/>
      <c r="E566" s="259"/>
      <c r="F566" s="263"/>
    </row>
    <row r="567" spans="1:6" ht="13" x14ac:dyDescent="0.25">
      <c r="A567" s="227"/>
      <c r="B567" s="244" t="s">
        <v>1864</v>
      </c>
      <c r="C567" s="248" t="s">
        <v>4</v>
      </c>
      <c r="D567" s="248">
        <v>1</v>
      </c>
      <c r="E567" s="259"/>
      <c r="F567" s="263"/>
    </row>
    <row r="568" spans="1:6" ht="13" x14ac:dyDescent="0.25">
      <c r="A568" s="227"/>
      <c r="B568" s="246"/>
      <c r="C568" s="248"/>
      <c r="D568" s="248"/>
      <c r="E568" s="259"/>
      <c r="F568" s="263"/>
    </row>
    <row r="569" spans="1:6" ht="13" x14ac:dyDescent="0.25">
      <c r="A569" s="227"/>
      <c r="B569" s="246" t="s">
        <v>1720</v>
      </c>
      <c r="C569" s="248"/>
      <c r="D569" s="248"/>
      <c r="E569" s="259"/>
      <c r="F569" s="263"/>
    </row>
    <row r="570" spans="1:6" ht="13" x14ac:dyDescent="0.25">
      <c r="A570" s="227"/>
      <c r="B570" s="247"/>
      <c r="C570" s="248"/>
      <c r="D570" s="248"/>
      <c r="E570" s="259"/>
      <c r="F570" s="263"/>
    </row>
    <row r="571" spans="1:6" ht="13" x14ac:dyDescent="0.25">
      <c r="A571" s="227"/>
      <c r="B571" s="246" t="s">
        <v>1865</v>
      </c>
      <c r="C571" s="248"/>
      <c r="D571" s="248"/>
      <c r="E571" s="259"/>
      <c r="F571" s="263"/>
    </row>
    <row r="572" spans="1:6" ht="13" x14ac:dyDescent="0.25">
      <c r="A572" s="227"/>
      <c r="B572" s="247"/>
      <c r="C572" s="248"/>
      <c r="D572" s="248"/>
      <c r="E572" s="259"/>
      <c r="F572" s="263"/>
    </row>
    <row r="573" spans="1:6" ht="13" x14ac:dyDescent="0.25">
      <c r="A573" s="227"/>
      <c r="B573" s="244" t="s">
        <v>1866</v>
      </c>
      <c r="C573" s="248" t="s">
        <v>4</v>
      </c>
      <c r="D573" s="248">
        <v>1</v>
      </c>
      <c r="E573" s="259"/>
      <c r="F573" s="263"/>
    </row>
    <row r="574" spans="1:6" ht="13" x14ac:dyDescent="0.25">
      <c r="A574" s="227"/>
      <c r="B574" s="247"/>
      <c r="C574" s="248"/>
      <c r="D574" s="248"/>
      <c r="E574" s="259"/>
      <c r="F574" s="263"/>
    </row>
    <row r="575" spans="1:6" ht="25" x14ac:dyDescent="0.25">
      <c r="A575" s="227"/>
      <c r="B575" s="246" t="s">
        <v>1867</v>
      </c>
      <c r="C575" s="248"/>
      <c r="D575" s="248"/>
      <c r="E575" s="259"/>
      <c r="F575" s="263"/>
    </row>
    <row r="576" spans="1:6" ht="13" x14ac:dyDescent="0.25">
      <c r="A576" s="227"/>
      <c r="B576" s="247"/>
      <c r="C576" s="248"/>
      <c r="D576" s="248"/>
      <c r="E576" s="259"/>
      <c r="F576" s="263"/>
    </row>
    <row r="577" spans="1:6" ht="13" x14ac:dyDescent="0.25">
      <c r="A577" s="227"/>
      <c r="B577" s="246" t="s">
        <v>1720</v>
      </c>
      <c r="C577" s="248"/>
      <c r="D577" s="248"/>
      <c r="E577" s="259"/>
      <c r="F577" s="263"/>
    </row>
    <row r="578" spans="1:6" ht="13" x14ac:dyDescent="0.25">
      <c r="A578" s="227"/>
      <c r="B578" s="246"/>
      <c r="C578" s="248"/>
      <c r="D578" s="248"/>
      <c r="E578" s="259"/>
      <c r="F578" s="263"/>
    </row>
    <row r="579" spans="1:6" ht="13" x14ac:dyDescent="0.25">
      <c r="A579" s="227"/>
      <c r="B579" s="244" t="s">
        <v>1868</v>
      </c>
      <c r="C579" s="248" t="s">
        <v>4</v>
      </c>
      <c r="D579" s="248">
        <v>1</v>
      </c>
      <c r="E579" s="259"/>
      <c r="F579" s="263"/>
    </row>
    <row r="580" spans="1:6" ht="13" x14ac:dyDescent="0.25">
      <c r="A580" s="227"/>
      <c r="B580" s="246"/>
      <c r="C580" s="248"/>
      <c r="D580" s="248"/>
      <c r="E580" s="259"/>
      <c r="F580" s="263"/>
    </row>
    <row r="581" spans="1:6" ht="13" x14ac:dyDescent="0.25">
      <c r="A581" s="227"/>
      <c r="B581" s="247" t="s">
        <v>1720</v>
      </c>
      <c r="C581" s="248"/>
      <c r="D581" s="248"/>
      <c r="E581" s="259"/>
      <c r="F581" s="263"/>
    </row>
    <row r="582" spans="1:6" ht="13" x14ac:dyDescent="0.25">
      <c r="A582" s="227"/>
      <c r="B582" s="246"/>
      <c r="C582" s="248"/>
      <c r="D582" s="248"/>
      <c r="E582" s="259"/>
      <c r="F582" s="263"/>
    </row>
    <row r="583" spans="1:6" ht="13" x14ac:dyDescent="0.25">
      <c r="A583" s="227"/>
      <c r="B583" s="245" t="s">
        <v>1869</v>
      </c>
      <c r="C583" s="248" t="s">
        <v>4</v>
      </c>
      <c r="D583" s="248">
        <v>1</v>
      </c>
      <c r="E583" s="259"/>
      <c r="F583" s="263"/>
    </row>
    <row r="584" spans="1:6" ht="13" x14ac:dyDescent="0.25">
      <c r="A584" s="227"/>
      <c r="B584" s="246"/>
      <c r="C584" s="248"/>
      <c r="D584" s="248"/>
      <c r="E584" s="259"/>
      <c r="F584" s="263"/>
    </row>
    <row r="585" spans="1:6" ht="25" x14ac:dyDescent="0.25">
      <c r="A585" s="227"/>
      <c r="B585" s="246" t="s">
        <v>1870</v>
      </c>
      <c r="C585" s="248"/>
      <c r="D585" s="248"/>
      <c r="E585" s="259"/>
      <c r="F585" s="263"/>
    </row>
    <row r="586" spans="1:6" ht="13" x14ac:dyDescent="0.25">
      <c r="A586" s="227"/>
      <c r="B586" s="246"/>
      <c r="C586" s="248"/>
      <c r="D586" s="248"/>
      <c r="E586" s="259"/>
      <c r="F586" s="263"/>
    </row>
    <row r="587" spans="1:6" ht="13" x14ac:dyDescent="0.25">
      <c r="A587" s="227"/>
      <c r="B587" s="246"/>
      <c r="C587" s="248"/>
      <c r="D587" s="248"/>
      <c r="E587" s="259"/>
      <c r="F587" s="263"/>
    </row>
    <row r="588" spans="1:6" ht="13" x14ac:dyDescent="0.25">
      <c r="A588" s="227"/>
      <c r="B588" s="247"/>
      <c r="C588" s="248"/>
      <c r="D588" s="248"/>
      <c r="E588" s="259"/>
      <c r="F588" s="263"/>
    </row>
    <row r="589" spans="1:6" ht="13" x14ac:dyDescent="0.25">
      <c r="A589" s="227"/>
      <c r="B589" s="268" t="s">
        <v>2905</v>
      </c>
      <c r="C589" s="227"/>
      <c r="D589" s="227"/>
      <c r="E589" s="258"/>
      <c r="F589" s="270"/>
    </row>
    <row r="590" spans="1:6" ht="13" x14ac:dyDescent="0.25">
      <c r="A590" s="227"/>
      <c r="B590" s="247" t="s">
        <v>2906</v>
      </c>
      <c r="C590" s="227"/>
      <c r="D590" s="227"/>
      <c r="E590" s="258"/>
      <c r="F590" s="263"/>
    </row>
    <row r="591" spans="1:6" ht="13" x14ac:dyDescent="0.25">
      <c r="A591" s="227"/>
      <c r="B591" s="247" t="s">
        <v>2907</v>
      </c>
      <c r="C591" s="227"/>
      <c r="D591" s="227"/>
      <c r="E591" s="258"/>
      <c r="F591" s="263"/>
    </row>
    <row r="592" spans="1:6" ht="13" x14ac:dyDescent="0.25">
      <c r="A592" s="227"/>
      <c r="B592" s="247"/>
      <c r="C592" s="227"/>
      <c r="D592" s="227"/>
      <c r="E592" s="258"/>
      <c r="F592" s="263"/>
    </row>
    <row r="593" spans="1:6" ht="13" x14ac:dyDescent="0.25">
      <c r="A593" s="227"/>
      <c r="B593" s="247" t="s">
        <v>1871</v>
      </c>
      <c r="C593" s="248"/>
      <c r="D593" s="248"/>
      <c r="E593" s="259"/>
      <c r="F593" s="263"/>
    </row>
    <row r="594" spans="1:6" ht="13" x14ac:dyDescent="0.25">
      <c r="A594" s="227"/>
      <c r="B594" s="246"/>
      <c r="C594" s="248"/>
      <c r="D594" s="248"/>
      <c r="E594" s="259"/>
      <c r="F594" s="263"/>
    </row>
    <row r="595" spans="1:6" ht="13" x14ac:dyDescent="0.25">
      <c r="A595" s="227"/>
      <c r="B595" s="247" t="s">
        <v>1720</v>
      </c>
      <c r="C595" s="248"/>
      <c r="D595" s="248"/>
      <c r="E595" s="259"/>
      <c r="F595" s="263"/>
    </row>
    <row r="596" spans="1:6" ht="13" x14ac:dyDescent="0.25">
      <c r="A596" s="227"/>
      <c r="B596" s="246"/>
      <c r="C596" s="248"/>
      <c r="D596" s="248"/>
      <c r="E596" s="259"/>
      <c r="F596" s="263"/>
    </row>
    <row r="597" spans="1:6" ht="13" x14ac:dyDescent="0.25">
      <c r="A597" s="227"/>
      <c r="B597" s="245" t="s">
        <v>1872</v>
      </c>
      <c r="C597" s="248" t="s">
        <v>4</v>
      </c>
      <c r="D597" s="248">
        <v>1</v>
      </c>
      <c r="E597" s="259"/>
      <c r="F597" s="263"/>
    </row>
    <row r="598" spans="1:6" ht="13" x14ac:dyDescent="0.25">
      <c r="A598" s="227"/>
      <c r="B598" s="246"/>
      <c r="C598" s="248"/>
      <c r="D598" s="248"/>
      <c r="E598" s="259"/>
      <c r="F598" s="263"/>
    </row>
    <row r="599" spans="1:6" ht="37.5" x14ac:dyDescent="0.25">
      <c r="A599" s="227"/>
      <c r="B599" s="246" t="s">
        <v>1873</v>
      </c>
      <c r="C599" s="248"/>
      <c r="D599" s="248"/>
      <c r="E599" s="259"/>
      <c r="F599" s="263"/>
    </row>
    <row r="600" spans="1:6" ht="13" x14ac:dyDescent="0.25">
      <c r="A600" s="227"/>
      <c r="B600" s="247"/>
      <c r="C600" s="248"/>
      <c r="D600" s="248"/>
      <c r="E600" s="259"/>
      <c r="F600" s="263"/>
    </row>
    <row r="601" spans="1:6" ht="25" x14ac:dyDescent="0.25">
      <c r="A601" s="227"/>
      <c r="B601" s="247" t="s">
        <v>1874</v>
      </c>
      <c r="C601" s="248"/>
      <c r="D601" s="248"/>
      <c r="E601" s="259"/>
      <c r="F601" s="263"/>
    </row>
    <row r="602" spans="1:6" ht="13" x14ac:dyDescent="0.25">
      <c r="A602" s="227"/>
      <c r="B602" s="246"/>
      <c r="C602" s="248"/>
      <c r="D602" s="248"/>
      <c r="E602" s="259"/>
      <c r="F602" s="263"/>
    </row>
    <row r="603" spans="1:6" ht="13" x14ac:dyDescent="0.25">
      <c r="A603" s="227"/>
      <c r="B603" s="247" t="s">
        <v>1713</v>
      </c>
      <c r="C603" s="248"/>
      <c r="D603" s="248"/>
      <c r="E603" s="259"/>
      <c r="F603" s="263"/>
    </row>
    <row r="604" spans="1:6" ht="13" x14ac:dyDescent="0.25">
      <c r="A604" s="227"/>
      <c r="B604" s="246"/>
      <c r="C604" s="248"/>
      <c r="D604" s="248"/>
      <c r="E604" s="259"/>
      <c r="F604" s="263"/>
    </row>
    <row r="605" spans="1:6" ht="13" x14ac:dyDescent="0.25">
      <c r="A605" s="227"/>
      <c r="B605" s="245" t="s">
        <v>1875</v>
      </c>
      <c r="C605" s="248" t="s">
        <v>4</v>
      </c>
      <c r="D605" s="248">
        <v>1</v>
      </c>
      <c r="E605" s="259"/>
      <c r="F605" s="263"/>
    </row>
    <row r="606" spans="1:6" ht="13" x14ac:dyDescent="0.25">
      <c r="A606" s="227"/>
      <c r="B606" s="246"/>
      <c r="C606" s="248"/>
      <c r="D606" s="248"/>
      <c r="E606" s="259"/>
      <c r="F606" s="263"/>
    </row>
    <row r="607" spans="1:6" ht="13" x14ac:dyDescent="0.25">
      <c r="A607" s="227"/>
      <c r="B607" s="247" t="s">
        <v>1713</v>
      </c>
      <c r="C607" s="248"/>
      <c r="D607" s="248"/>
      <c r="E607" s="259"/>
      <c r="F607" s="263"/>
    </row>
    <row r="608" spans="1:6" ht="13" x14ac:dyDescent="0.25">
      <c r="A608" s="227"/>
      <c r="B608" s="246"/>
      <c r="C608" s="248"/>
      <c r="D608" s="248"/>
      <c r="E608" s="259"/>
      <c r="F608" s="263"/>
    </row>
    <row r="609" spans="1:6" ht="13" x14ac:dyDescent="0.25">
      <c r="A609" s="227"/>
      <c r="B609" s="245" t="s">
        <v>1876</v>
      </c>
      <c r="C609" s="248" t="s">
        <v>4</v>
      </c>
      <c r="D609" s="248">
        <v>1</v>
      </c>
      <c r="E609" s="259"/>
      <c r="F609" s="263"/>
    </row>
    <row r="610" spans="1:6" ht="13" x14ac:dyDescent="0.25">
      <c r="A610" s="227"/>
      <c r="B610" s="246"/>
      <c r="C610" s="248"/>
      <c r="D610" s="248"/>
      <c r="E610" s="259"/>
      <c r="F610" s="263"/>
    </row>
    <row r="611" spans="1:6" ht="13" x14ac:dyDescent="0.25">
      <c r="A611" s="227"/>
      <c r="B611" s="247" t="s">
        <v>1713</v>
      </c>
      <c r="C611" s="248"/>
      <c r="D611" s="248"/>
      <c r="E611" s="259"/>
      <c r="F611" s="263"/>
    </row>
    <row r="612" spans="1:6" ht="13" x14ac:dyDescent="0.25">
      <c r="A612" s="227"/>
      <c r="B612" s="246"/>
      <c r="C612" s="248"/>
      <c r="D612" s="248"/>
      <c r="E612" s="259"/>
      <c r="F612" s="263"/>
    </row>
    <row r="613" spans="1:6" ht="13" x14ac:dyDescent="0.25">
      <c r="A613" s="227"/>
      <c r="B613" s="245" t="s">
        <v>1877</v>
      </c>
      <c r="C613" s="248" t="s">
        <v>4</v>
      </c>
      <c r="D613" s="248">
        <v>1</v>
      </c>
      <c r="E613" s="259"/>
      <c r="F613" s="263"/>
    </row>
    <row r="614" spans="1:6" ht="13" x14ac:dyDescent="0.25">
      <c r="A614" s="227"/>
      <c r="B614" s="246"/>
      <c r="C614" s="248"/>
      <c r="D614" s="248"/>
      <c r="E614" s="259"/>
      <c r="F614" s="263"/>
    </row>
    <row r="615" spans="1:6" ht="13" x14ac:dyDescent="0.25">
      <c r="A615" s="227"/>
      <c r="B615" s="247" t="s">
        <v>1713</v>
      </c>
      <c r="C615" s="248"/>
      <c r="D615" s="248"/>
      <c r="E615" s="259"/>
      <c r="F615" s="263"/>
    </row>
    <row r="616" spans="1:6" ht="13" x14ac:dyDescent="0.25">
      <c r="A616" s="227"/>
      <c r="B616" s="246"/>
      <c r="C616" s="248"/>
      <c r="D616" s="248"/>
      <c r="E616" s="259"/>
      <c r="F616" s="263"/>
    </row>
    <row r="617" spans="1:6" ht="13" x14ac:dyDescent="0.25">
      <c r="A617" s="227"/>
      <c r="B617" s="245" t="s">
        <v>1878</v>
      </c>
      <c r="C617" s="248" t="s">
        <v>4</v>
      </c>
      <c r="D617" s="248">
        <v>1</v>
      </c>
      <c r="E617" s="259"/>
      <c r="F617" s="263"/>
    </row>
    <row r="618" spans="1:6" ht="13" x14ac:dyDescent="0.25">
      <c r="A618" s="227"/>
      <c r="B618" s="244"/>
      <c r="C618" s="248"/>
      <c r="D618" s="248"/>
      <c r="E618" s="259"/>
      <c r="F618" s="263"/>
    </row>
    <row r="619" spans="1:6" ht="13" x14ac:dyDescent="0.25">
      <c r="A619" s="227"/>
      <c r="B619" s="247" t="s">
        <v>1713</v>
      </c>
      <c r="C619" s="248"/>
      <c r="D619" s="248"/>
      <c r="E619" s="259"/>
      <c r="F619" s="263"/>
    </row>
    <row r="620" spans="1:6" ht="13" x14ac:dyDescent="0.25">
      <c r="A620" s="227"/>
      <c r="B620" s="246"/>
      <c r="C620" s="248"/>
      <c r="D620" s="248"/>
      <c r="E620" s="259"/>
      <c r="F620" s="263"/>
    </row>
    <row r="621" spans="1:6" ht="13" x14ac:dyDescent="0.25">
      <c r="A621" s="227"/>
      <c r="B621" s="244" t="s">
        <v>1879</v>
      </c>
      <c r="C621" s="248" t="s">
        <v>4</v>
      </c>
      <c r="D621" s="248">
        <v>1</v>
      </c>
      <c r="E621" s="259"/>
      <c r="F621" s="263"/>
    </row>
    <row r="622" spans="1:6" ht="13" x14ac:dyDescent="0.25">
      <c r="A622" s="227"/>
      <c r="B622" s="246"/>
      <c r="C622" s="248"/>
      <c r="D622" s="248"/>
      <c r="E622" s="259"/>
      <c r="F622" s="263"/>
    </row>
    <row r="623" spans="1:6" ht="13" x14ac:dyDescent="0.25">
      <c r="A623" s="227"/>
      <c r="B623" s="247" t="s">
        <v>1713</v>
      </c>
      <c r="C623" s="248"/>
      <c r="D623" s="248"/>
      <c r="E623" s="259"/>
      <c r="F623" s="263"/>
    </row>
    <row r="624" spans="1:6" ht="13" x14ac:dyDescent="0.25">
      <c r="A624" s="227"/>
      <c r="B624" s="246"/>
      <c r="C624" s="248"/>
      <c r="D624" s="248"/>
      <c r="E624" s="259"/>
      <c r="F624" s="263"/>
    </row>
    <row r="625" spans="1:6" ht="13" x14ac:dyDescent="0.25">
      <c r="A625" s="227"/>
      <c r="B625" s="244" t="s">
        <v>1880</v>
      </c>
      <c r="C625" s="248" t="s">
        <v>4</v>
      </c>
      <c r="D625" s="248">
        <v>1</v>
      </c>
      <c r="E625" s="259"/>
      <c r="F625" s="263"/>
    </row>
    <row r="626" spans="1:6" ht="13" x14ac:dyDescent="0.25">
      <c r="A626" s="227"/>
      <c r="B626" s="246"/>
      <c r="C626" s="248"/>
      <c r="D626" s="248"/>
      <c r="E626" s="259"/>
      <c r="F626" s="263"/>
    </row>
    <row r="627" spans="1:6" ht="13" x14ac:dyDescent="0.25">
      <c r="A627" s="227"/>
      <c r="B627" s="247" t="s">
        <v>1713</v>
      </c>
      <c r="C627" s="248"/>
      <c r="D627" s="248"/>
      <c r="E627" s="259"/>
      <c r="F627" s="263"/>
    </row>
    <row r="628" spans="1:6" ht="13" x14ac:dyDescent="0.25">
      <c r="A628" s="227"/>
      <c r="B628" s="246"/>
      <c r="C628" s="248"/>
      <c r="D628" s="248"/>
      <c r="E628" s="259"/>
      <c r="F628" s="263"/>
    </row>
    <row r="629" spans="1:6" ht="13" x14ac:dyDescent="0.25">
      <c r="A629" s="227"/>
      <c r="B629" s="244" t="s">
        <v>1881</v>
      </c>
      <c r="C629" s="248" t="s">
        <v>4</v>
      </c>
      <c r="D629" s="248">
        <v>1</v>
      </c>
      <c r="E629" s="259"/>
      <c r="F629" s="263"/>
    </row>
    <row r="630" spans="1:6" ht="13" x14ac:dyDescent="0.25">
      <c r="A630" s="227"/>
      <c r="B630" s="246"/>
      <c r="C630" s="248"/>
      <c r="D630" s="248"/>
      <c r="E630" s="259"/>
      <c r="F630" s="263"/>
    </row>
    <row r="631" spans="1:6" ht="13" x14ac:dyDescent="0.25">
      <c r="A631" s="227"/>
      <c r="B631" s="247" t="s">
        <v>1713</v>
      </c>
      <c r="C631" s="248"/>
      <c r="D631" s="248"/>
      <c r="E631" s="259"/>
      <c r="F631" s="263"/>
    </row>
    <row r="632" spans="1:6" ht="13" x14ac:dyDescent="0.25">
      <c r="A632" s="227"/>
      <c r="B632" s="246"/>
      <c r="C632" s="248"/>
      <c r="D632" s="248"/>
      <c r="E632" s="259"/>
      <c r="F632" s="263"/>
    </row>
    <row r="633" spans="1:6" ht="13" x14ac:dyDescent="0.25">
      <c r="A633" s="227"/>
      <c r="B633" s="244" t="s">
        <v>1882</v>
      </c>
      <c r="C633" s="248"/>
      <c r="D633" s="248"/>
      <c r="E633" s="259"/>
      <c r="F633" s="263"/>
    </row>
    <row r="634" spans="1:6" ht="13" x14ac:dyDescent="0.25">
      <c r="A634" s="227"/>
      <c r="B634" s="246"/>
      <c r="C634" s="248"/>
      <c r="D634" s="248"/>
      <c r="E634" s="259"/>
      <c r="F634" s="263"/>
    </row>
    <row r="635" spans="1:6" ht="13" x14ac:dyDescent="0.25">
      <c r="A635" s="227"/>
      <c r="B635" s="245" t="s">
        <v>1883</v>
      </c>
      <c r="C635" s="248" t="s">
        <v>1884</v>
      </c>
      <c r="D635" s="248">
        <v>1</v>
      </c>
      <c r="E635" s="259"/>
      <c r="F635" s="263"/>
    </row>
    <row r="636" spans="1:6" ht="13" x14ac:dyDescent="0.25">
      <c r="A636" s="227"/>
      <c r="B636" s="246"/>
      <c r="C636" s="248"/>
      <c r="D636" s="248"/>
      <c r="E636" s="259"/>
      <c r="F636" s="263"/>
    </row>
    <row r="637" spans="1:6" ht="13" x14ac:dyDescent="0.25">
      <c r="A637" s="227"/>
      <c r="B637" s="247" t="s">
        <v>1885</v>
      </c>
      <c r="C637" s="248"/>
      <c r="D637" s="248"/>
      <c r="E637" s="259"/>
      <c r="F637" s="263"/>
    </row>
    <row r="638" spans="1:6" ht="13" x14ac:dyDescent="0.25">
      <c r="A638" s="227"/>
      <c r="B638" s="246"/>
      <c r="C638" s="248"/>
      <c r="D638" s="248"/>
      <c r="E638" s="259"/>
      <c r="F638" s="263"/>
    </row>
    <row r="639" spans="1:6" ht="50" x14ac:dyDescent="0.25">
      <c r="A639" s="227"/>
      <c r="B639" s="246" t="s">
        <v>1886</v>
      </c>
      <c r="C639" s="248"/>
      <c r="D639" s="248"/>
      <c r="E639" s="259"/>
      <c r="F639" s="263"/>
    </row>
    <row r="640" spans="1:6" ht="13" x14ac:dyDescent="0.25">
      <c r="A640" s="227"/>
      <c r="B640" s="246" t="s">
        <v>3267</v>
      </c>
      <c r="C640" s="248"/>
      <c r="D640" s="248"/>
      <c r="E640" s="259"/>
      <c r="F640" s="263"/>
    </row>
    <row r="641" spans="1:6" ht="13" x14ac:dyDescent="0.25">
      <c r="A641" s="227"/>
      <c r="B641" s="246" t="s">
        <v>3268</v>
      </c>
      <c r="C641" s="248"/>
      <c r="D641" s="248"/>
      <c r="E641" s="259"/>
      <c r="F641" s="263"/>
    </row>
    <row r="642" spans="1:6" ht="13" x14ac:dyDescent="0.25">
      <c r="A642" s="227"/>
      <c r="B642" s="246" t="s">
        <v>3269</v>
      </c>
      <c r="C642" s="248"/>
      <c r="D642" s="248"/>
      <c r="E642" s="259"/>
      <c r="F642" s="263"/>
    </row>
    <row r="643" spans="1:6" ht="13" x14ac:dyDescent="0.25">
      <c r="A643" s="227"/>
      <c r="B643" s="246" t="s">
        <v>3270</v>
      </c>
      <c r="C643" s="248"/>
      <c r="D643" s="248"/>
      <c r="E643" s="259"/>
      <c r="F643" s="263"/>
    </row>
    <row r="644" spans="1:6" ht="13" x14ac:dyDescent="0.25">
      <c r="A644" s="227"/>
      <c r="B644" s="246" t="s">
        <v>3271</v>
      </c>
      <c r="C644" s="248"/>
      <c r="D644" s="248"/>
      <c r="E644" s="259"/>
      <c r="F644" s="263"/>
    </row>
    <row r="645" spans="1:6" ht="13" x14ac:dyDescent="0.25">
      <c r="A645" s="227"/>
      <c r="B645" s="246" t="s">
        <v>3272</v>
      </c>
      <c r="C645" s="248"/>
      <c r="D645" s="248"/>
      <c r="E645" s="259"/>
      <c r="F645" s="263"/>
    </row>
    <row r="646" spans="1:6" ht="13" x14ac:dyDescent="0.25">
      <c r="A646" s="227"/>
      <c r="B646" s="246" t="s">
        <v>3273</v>
      </c>
      <c r="C646" s="248"/>
      <c r="D646" s="248"/>
      <c r="E646" s="259"/>
      <c r="F646" s="263"/>
    </row>
    <row r="647" spans="1:6" ht="13" x14ac:dyDescent="0.25">
      <c r="A647" s="227"/>
      <c r="B647" s="246" t="s">
        <v>3274</v>
      </c>
      <c r="C647" s="248"/>
      <c r="D647" s="248"/>
      <c r="E647" s="259"/>
      <c r="F647" s="263"/>
    </row>
    <row r="648" spans="1:6" ht="13" x14ac:dyDescent="0.25">
      <c r="A648" s="227"/>
      <c r="B648" s="247"/>
      <c r="C648" s="248"/>
      <c r="D648" s="248"/>
      <c r="E648" s="259"/>
      <c r="F648" s="263"/>
    </row>
    <row r="649" spans="1:6" ht="13" x14ac:dyDescent="0.25">
      <c r="A649" s="227"/>
      <c r="B649" s="247"/>
      <c r="C649" s="248"/>
      <c r="D649" s="248"/>
      <c r="E649" s="259"/>
      <c r="F649" s="263"/>
    </row>
    <row r="650" spans="1:6" ht="13" x14ac:dyDescent="0.25">
      <c r="A650" s="227"/>
      <c r="B650" s="247"/>
      <c r="C650" s="248"/>
      <c r="D650" s="248"/>
      <c r="E650" s="259"/>
      <c r="F650" s="263"/>
    </row>
    <row r="651" spans="1:6" ht="13" x14ac:dyDescent="0.25">
      <c r="A651" s="227"/>
      <c r="B651" s="247"/>
      <c r="C651" s="248"/>
      <c r="D651" s="248"/>
      <c r="E651" s="259"/>
      <c r="F651" s="263"/>
    </row>
    <row r="652" spans="1:6" ht="13" x14ac:dyDescent="0.25">
      <c r="A652" s="227"/>
      <c r="B652" s="247"/>
      <c r="C652" s="248"/>
      <c r="D652" s="248"/>
      <c r="E652" s="259"/>
      <c r="F652" s="263"/>
    </row>
    <row r="653" spans="1:6" ht="13" x14ac:dyDescent="0.25">
      <c r="A653" s="227"/>
      <c r="B653" s="247"/>
      <c r="C653" s="248"/>
      <c r="D653" s="248"/>
      <c r="E653" s="259"/>
      <c r="F653" s="263"/>
    </row>
    <row r="654" spans="1:6" ht="13" x14ac:dyDescent="0.25">
      <c r="A654" s="227"/>
      <c r="B654" s="246"/>
      <c r="C654" s="248"/>
      <c r="D654" s="248"/>
      <c r="E654" s="259"/>
      <c r="F654" s="263"/>
    </row>
    <row r="655" spans="1:6" ht="13" x14ac:dyDescent="0.25">
      <c r="A655" s="227"/>
      <c r="B655" s="247"/>
      <c r="C655" s="248"/>
      <c r="D655" s="248"/>
      <c r="E655" s="259"/>
      <c r="F655" s="263"/>
    </row>
    <row r="656" spans="1:6" ht="13" x14ac:dyDescent="0.25">
      <c r="A656" s="227"/>
      <c r="B656" s="268" t="s">
        <v>2905</v>
      </c>
      <c r="C656" s="227"/>
      <c r="D656" s="227"/>
      <c r="E656" s="258"/>
      <c r="F656" s="270"/>
    </row>
    <row r="657" spans="1:6" ht="13" x14ac:dyDescent="0.25">
      <c r="A657" s="227"/>
      <c r="B657" s="247" t="s">
        <v>2906</v>
      </c>
      <c r="C657" s="227"/>
      <c r="D657" s="227"/>
      <c r="E657" s="258"/>
      <c r="F657" s="263"/>
    </row>
    <row r="658" spans="1:6" ht="13" x14ac:dyDescent="0.25">
      <c r="A658" s="227"/>
      <c r="B658" s="247" t="s">
        <v>2907</v>
      </c>
      <c r="C658" s="227"/>
      <c r="D658" s="227"/>
      <c r="E658" s="258"/>
      <c r="F658" s="263"/>
    </row>
    <row r="659" spans="1:6" ht="13" x14ac:dyDescent="0.25">
      <c r="A659" s="227"/>
      <c r="B659" s="247"/>
      <c r="C659" s="227"/>
      <c r="D659" s="227"/>
      <c r="E659" s="258"/>
      <c r="F659" s="263"/>
    </row>
    <row r="660" spans="1:6" ht="75" x14ac:dyDescent="0.25">
      <c r="A660" s="227"/>
      <c r="B660" s="246" t="s">
        <v>1897</v>
      </c>
      <c r="C660" s="248"/>
      <c r="D660" s="248"/>
      <c r="E660" s="259"/>
      <c r="F660" s="263"/>
    </row>
    <row r="661" spans="1:6" ht="13" x14ac:dyDescent="0.25">
      <c r="A661" s="227"/>
      <c r="B661" s="246"/>
      <c r="C661" s="248"/>
      <c r="D661" s="248"/>
      <c r="E661" s="259"/>
      <c r="F661" s="263"/>
    </row>
    <row r="662" spans="1:6" ht="13" x14ac:dyDescent="0.25">
      <c r="A662" s="227"/>
      <c r="B662" s="246" t="s">
        <v>1898</v>
      </c>
      <c r="C662" s="248" t="s">
        <v>4</v>
      </c>
      <c r="D662" s="248">
        <v>1</v>
      </c>
      <c r="E662" s="259"/>
      <c r="F662" s="263"/>
    </row>
    <row r="663" spans="1:6" ht="13" x14ac:dyDescent="0.25">
      <c r="A663" s="227"/>
      <c r="B663" s="247"/>
      <c r="C663" s="248"/>
      <c r="D663" s="248"/>
      <c r="E663" s="259"/>
      <c r="F663" s="263"/>
    </row>
    <row r="664" spans="1:6" ht="13" x14ac:dyDescent="0.25">
      <c r="A664" s="227"/>
      <c r="B664" s="244" t="s">
        <v>1899</v>
      </c>
      <c r="C664" s="248" t="s">
        <v>1884</v>
      </c>
      <c r="D664" s="248">
        <v>1</v>
      </c>
      <c r="E664" s="259"/>
      <c r="F664" s="263"/>
    </row>
    <row r="665" spans="1:6" ht="13" x14ac:dyDescent="0.25">
      <c r="A665" s="227"/>
      <c r="B665" s="247"/>
      <c r="C665" s="248"/>
      <c r="D665" s="248"/>
      <c r="E665" s="259"/>
      <c r="F665" s="263"/>
    </row>
    <row r="666" spans="1:6" ht="13" x14ac:dyDescent="0.25">
      <c r="A666" s="227"/>
      <c r="B666" s="246" t="s">
        <v>1900</v>
      </c>
      <c r="C666" s="248"/>
      <c r="D666" s="248"/>
      <c r="E666" s="259"/>
      <c r="F666" s="263"/>
    </row>
    <row r="667" spans="1:6" ht="13" x14ac:dyDescent="0.25">
      <c r="A667" s="227"/>
      <c r="B667" s="246"/>
      <c r="C667" s="248"/>
      <c r="D667" s="248"/>
      <c r="E667" s="259"/>
      <c r="F667" s="263"/>
    </row>
    <row r="668" spans="1:6" ht="87.5" x14ac:dyDescent="0.25">
      <c r="A668" s="227"/>
      <c r="B668" s="247" t="s">
        <v>1901</v>
      </c>
      <c r="C668" s="248"/>
      <c r="D668" s="248"/>
      <c r="E668" s="259"/>
      <c r="F668" s="263"/>
    </row>
    <row r="669" spans="1:6" ht="13" x14ac:dyDescent="0.25">
      <c r="A669" s="227"/>
      <c r="B669" s="246"/>
      <c r="C669" s="248"/>
      <c r="D669" s="248"/>
      <c r="E669" s="259"/>
      <c r="F669" s="263"/>
    </row>
    <row r="670" spans="1:6" ht="25" x14ac:dyDescent="0.25">
      <c r="A670" s="227"/>
      <c r="B670" s="246" t="s">
        <v>1902</v>
      </c>
      <c r="C670" s="248"/>
      <c r="D670" s="248"/>
      <c r="E670" s="259"/>
      <c r="F670" s="263"/>
    </row>
    <row r="671" spans="1:6" ht="13" x14ac:dyDescent="0.25">
      <c r="A671" s="227"/>
      <c r="B671" s="246"/>
      <c r="C671" s="248"/>
      <c r="D671" s="248"/>
      <c r="E671" s="259"/>
      <c r="F671" s="263"/>
    </row>
    <row r="672" spans="1:6" ht="37.5" x14ac:dyDescent="0.25">
      <c r="A672" s="227"/>
      <c r="B672" s="246" t="s">
        <v>1903</v>
      </c>
      <c r="C672" s="248"/>
      <c r="D672" s="248"/>
      <c r="E672" s="259"/>
      <c r="F672" s="263"/>
    </row>
    <row r="673" spans="1:6" ht="13" x14ac:dyDescent="0.25">
      <c r="A673" s="227"/>
      <c r="B673" s="246"/>
      <c r="C673" s="248"/>
      <c r="D673" s="248"/>
      <c r="E673" s="259"/>
      <c r="F673" s="263"/>
    </row>
    <row r="674" spans="1:6" ht="50" x14ac:dyDescent="0.25">
      <c r="A674" s="227"/>
      <c r="B674" s="246" t="s">
        <v>1904</v>
      </c>
      <c r="C674" s="248"/>
      <c r="D674" s="248"/>
      <c r="E674" s="259"/>
      <c r="F674" s="263"/>
    </row>
    <row r="675" spans="1:6" ht="13" x14ac:dyDescent="0.25">
      <c r="A675" s="227"/>
      <c r="B675" s="247"/>
      <c r="C675" s="248"/>
      <c r="D675" s="248"/>
      <c r="E675" s="259"/>
      <c r="F675" s="263"/>
    </row>
    <row r="676" spans="1:6" ht="100" x14ac:dyDescent="0.25">
      <c r="A676" s="227"/>
      <c r="B676" s="246" t="s">
        <v>1887</v>
      </c>
      <c r="C676" s="248"/>
      <c r="D676" s="248"/>
      <c r="E676" s="259"/>
      <c r="F676" s="263"/>
    </row>
    <row r="677" spans="1:6" ht="13" x14ac:dyDescent="0.25">
      <c r="A677" s="227"/>
      <c r="B677" s="246"/>
      <c r="C677" s="248"/>
      <c r="D677" s="248"/>
      <c r="E677" s="259"/>
      <c r="F677" s="263"/>
    </row>
    <row r="678" spans="1:6" ht="39" x14ac:dyDescent="0.25">
      <c r="A678" s="227"/>
      <c r="B678" s="244" t="s">
        <v>2759</v>
      </c>
      <c r="C678" s="248" t="s">
        <v>1884</v>
      </c>
      <c r="D678" s="248">
        <v>1</v>
      </c>
      <c r="E678" s="259"/>
      <c r="F678" s="263"/>
    </row>
    <row r="679" spans="1:6" ht="13" x14ac:dyDescent="0.25">
      <c r="A679" s="227"/>
      <c r="B679" s="246"/>
      <c r="C679" s="248"/>
      <c r="D679" s="248"/>
      <c r="E679" s="259"/>
      <c r="F679" s="263"/>
    </row>
    <row r="680" spans="1:6" ht="50" x14ac:dyDescent="0.25">
      <c r="A680" s="227"/>
      <c r="B680" s="246" t="s">
        <v>1888</v>
      </c>
      <c r="C680" s="248"/>
      <c r="D680" s="248"/>
      <c r="E680" s="259"/>
      <c r="F680" s="263"/>
    </row>
    <row r="681" spans="1:6" ht="13" x14ac:dyDescent="0.25">
      <c r="A681" s="227"/>
      <c r="B681" s="247"/>
      <c r="C681" s="248"/>
      <c r="D681" s="248"/>
      <c r="E681" s="259"/>
      <c r="F681" s="263"/>
    </row>
    <row r="682" spans="1:6" ht="37.5" x14ac:dyDescent="0.25">
      <c r="A682" s="227"/>
      <c r="B682" s="246" t="s">
        <v>1889</v>
      </c>
      <c r="C682" s="248"/>
      <c r="D682" s="248"/>
      <c r="E682" s="259"/>
      <c r="F682" s="263"/>
    </row>
    <row r="683" spans="1:6" ht="13" x14ac:dyDescent="0.25">
      <c r="A683" s="227"/>
      <c r="B683" s="246"/>
      <c r="C683" s="248"/>
      <c r="D683" s="248"/>
      <c r="E683" s="259"/>
      <c r="F683" s="263"/>
    </row>
    <row r="684" spans="1:6" ht="13" x14ac:dyDescent="0.25">
      <c r="A684" s="227"/>
      <c r="B684" s="246" t="s">
        <v>1890</v>
      </c>
      <c r="C684" s="248"/>
      <c r="D684" s="248"/>
      <c r="E684" s="259"/>
      <c r="F684" s="263"/>
    </row>
    <row r="685" spans="1:6" ht="13" x14ac:dyDescent="0.25">
      <c r="A685" s="227"/>
      <c r="B685" s="247"/>
      <c r="C685" s="248"/>
      <c r="D685" s="248"/>
      <c r="E685" s="259"/>
      <c r="F685" s="263"/>
    </row>
    <row r="686" spans="1:6" ht="50" x14ac:dyDescent="0.25">
      <c r="A686" s="227"/>
      <c r="B686" s="246" t="s">
        <v>1891</v>
      </c>
      <c r="C686" s="248"/>
      <c r="D686" s="248"/>
      <c r="E686" s="259"/>
      <c r="F686" s="263"/>
    </row>
    <row r="687" spans="1:6" ht="13" x14ac:dyDescent="0.25">
      <c r="A687" s="227"/>
      <c r="B687" s="246"/>
      <c r="C687" s="248"/>
      <c r="D687" s="248"/>
      <c r="E687" s="259"/>
      <c r="F687" s="263"/>
    </row>
    <row r="688" spans="1:6" ht="13" x14ac:dyDescent="0.25">
      <c r="A688" s="227"/>
      <c r="B688" s="246"/>
      <c r="C688" s="248"/>
      <c r="D688" s="248"/>
      <c r="E688" s="259"/>
      <c r="F688" s="263"/>
    </row>
    <row r="689" spans="1:6" ht="13" x14ac:dyDescent="0.25">
      <c r="A689" s="227"/>
      <c r="B689" s="246"/>
      <c r="C689" s="248"/>
      <c r="D689" s="248"/>
      <c r="E689" s="259"/>
      <c r="F689" s="263"/>
    </row>
    <row r="690" spans="1:6" ht="13" x14ac:dyDescent="0.25">
      <c r="A690" s="227"/>
      <c r="B690" s="246"/>
      <c r="C690" s="248"/>
      <c r="D690" s="248"/>
      <c r="E690" s="259"/>
      <c r="F690" s="263"/>
    </row>
    <row r="691" spans="1:6" ht="13" x14ac:dyDescent="0.25">
      <c r="A691" s="227"/>
      <c r="B691" s="247"/>
      <c r="C691" s="248"/>
      <c r="D691" s="248"/>
      <c r="E691" s="259"/>
      <c r="F691" s="263"/>
    </row>
    <row r="692" spans="1:6" ht="13" x14ac:dyDescent="0.25">
      <c r="A692" s="227"/>
      <c r="B692" s="247"/>
      <c r="C692" s="248"/>
      <c r="D692" s="248"/>
      <c r="E692" s="259"/>
      <c r="F692" s="263"/>
    </row>
    <row r="693" spans="1:6" ht="13" x14ac:dyDescent="0.25">
      <c r="A693" s="227"/>
      <c r="B693" s="268" t="s">
        <v>2905</v>
      </c>
      <c r="C693" s="227"/>
      <c r="D693" s="227"/>
      <c r="E693" s="258"/>
      <c r="F693" s="270"/>
    </row>
    <row r="694" spans="1:6" ht="13" x14ac:dyDescent="0.25">
      <c r="A694" s="227"/>
      <c r="B694" s="247" t="s">
        <v>2906</v>
      </c>
      <c r="C694" s="227"/>
      <c r="D694" s="227"/>
      <c r="E694" s="258"/>
      <c r="F694" s="263"/>
    </row>
    <row r="695" spans="1:6" ht="13" x14ac:dyDescent="0.25">
      <c r="A695" s="227"/>
      <c r="B695" s="247" t="s">
        <v>2907</v>
      </c>
      <c r="C695" s="227"/>
      <c r="D695" s="227"/>
      <c r="E695" s="258"/>
      <c r="F695" s="263"/>
    </row>
    <row r="696" spans="1:6" ht="13" x14ac:dyDescent="0.25">
      <c r="A696" s="227"/>
      <c r="B696" s="246"/>
      <c r="C696" s="248"/>
      <c r="D696" s="248"/>
      <c r="E696" s="259"/>
      <c r="F696" s="263"/>
    </row>
    <row r="697" spans="1:6" ht="62.5" x14ac:dyDescent="0.25">
      <c r="A697" s="227"/>
      <c r="B697" s="246" t="s">
        <v>1892</v>
      </c>
      <c r="C697" s="248"/>
      <c r="D697" s="248"/>
      <c r="E697" s="259"/>
      <c r="F697" s="263"/>
    </row>
    <row r="698" spans="1:6" ht="13" x14ac:dyDescent="0.25">
      <c r="A698" s="227"/>
      <c r="B698" s="246"/>
      <c r="C698" s="248"/>
      <c r="D698" s="248"/>
      <c r="E698" s="259"/>
      <c r="F698" s="263"/>
    </row>
    <row r="699" spans="1:6" ht="13" x14ac:dyDescent="0.25">
      <c r="A699" s="227"/>
      <c r="B699" s="246" t="s">
        <v>1893</v>
      </c>
      <c r="C699" s="248"/>
      <c r="D699" s="248"/>
      <c r="E699" s="259"/>
      <c r="F699" s="263"/>
    </row>
    <row r="700" spans="1:6" ht="13" x14ac:dyDescent="0.25">
      <c r="A700" s="227"/>
      <c r="B700" s="247"/>
      <c r="C700" s="248"/>
      <c r="D700" s="248"/>
      <c r="E700" s="259"/>
      <c r="F700" s="263"/>
    </row>
    <row r="701" spans="1:6" ht="37.5" x14ac:dyDescent="0.25">
      <c r="A701" s="227"/>
      <c r="B701" s="246" t="s">
        <v>1894</v>
      </c>
      <c r="C701" s="248"/>
      <c r="D701" s="248"/>
      <c r="E701" s="259"/>
      <c r="F701" s="263"/>
    </row>
    <row r="702" spans="1:6" ht="13" x14ac:dyDescent="0.25">
      <c r="A702" s="227"/>
      <c r="B702" s="246"/>
      <c r="C702" s="248"/>
      <c r="D702" s="248"/>
      <c r="E702" s="259"/>
      <c r="F702" s="263"/>
    </row>
    <row r="703" spans="1:6" ht="37.5" x14ac:dyDescent="0.25">
      <c r="A703" s="227"/>
      <c r="B703" s="246" t="s">
        <v>1895</v>
      </c>
      <c r="C703" s="248"/>
      <c r="D703" s="248"/>
      <c r="E703" s="259"/>
      <c r="F703" s="263"/>
    </row>
    <row r="704" spans="1:6" ht="13" x14ac:dyDescent="0.25">
      <c r="A704" s="227"/>
      <c r="B704" s="247"/>
      <c r="C704" s="248"/>
      <c r="D704" s="248"/>
      <c r="E704" s="259"/>
      <c r="F704" s="263"/>
    </row>
    <row r="705" spans="1:6" ht="13" x14ac:dyDescent="0.25">
      <c r="A705" s="227"/>
      <c r="B705" s="244" t="s">
        <v>1896</v>
      </c>
      <c r="C705" s="248" t="s">
        <v>4</v>
      </c>
      <c r="D705" s="248">
        <v>1</v>
      </c>
      <c r="E705" s="259"/>
      <c r="F705" s="263"/>
    </row>
    <row r="706" spans="1:6" ht="13" x14ac:dyDescent="0.25">
      <c r="A706" s="227"/>
      <c r="B706" s="246"/>
      <c r="C706" s="248"/>
      <c r="D706" s="248"/>
      <c r="E706" s="259"/>
      <c r="F706" s="263"/>
    </row>
    <row r="707" spans="1:6" ht="100" x14ac:dyDescent="0.25">
      <c r="A707" s="227"/>
      <c r="B707" s="247" t="s">
        <v>1905</v>
      </c>
      <c r="C707" s="248"/>
      <c r="D707" s="248"/>
      <c r="E707" s="259"/>
      <c r="F707" s="263"/>
    </row>
    <row r="708" spans="1:6" ht="13" x14ac:dyDescent="0.25">
      <c r="A708" s="227"/>
      <c r="B708" s="246"/>
      <c r="C708" s="248"/>
      <c r="D708" s="248"/>
      <c r="E708" s="259"/>
      <c r="F708" s="263"/>
    </row>
    <row r="709" spans="1:6" ht="25" x14ac:dyDescent="0.25">
      <c r="A709" s="227"/>
      <c r="B709" s="246" t="s">
        <v>1906</v>
      </c>
      <c r="C709" s="248"/>
      <c r="D709" s="248"/>
      <c r="E709" s="259"/>
      <c r="F709" s="263"/>
    </row>
    <row r="710" spans="1:6" ht="13" x14ac:dyDescent="0.25">
      <c r="A710" s="227"/>
      <c r="B710" s="247"/>
      <c r="C710" s="248"/>
      <c r="D710" s="248"/>
      <c r="E710" s="259"/>
      <c r="F710" s="263"/>
    </row>
    <row r="711" spans="1:6" ht="13" x14ac:dyDescent="0.25">
      <c r="A711" s="227"/>
      <c r="B711" s="247" t="s">
        <v>1907</v>
      </c>
      <c r="C711" s="248"/>
      <c r="D711" s="248"/>
      <c r="E711" s="259"/>
      <c r="F711" s="263"/>
    </row>
    <row r="712" spans="1:6" ht="13" x14ac:dyDescent="0.25">
      <c r="A712" s="227"/>
      <c r="B712" s="246"/>
      <c r="C712" s="248"/>
      <c r="D712" s="248"/>
      <c r="E712" s="259"/>
      <c r="F712" s="263"/>
    </row>
    <row r="713" spans="1:6" ht="13" x14ac:dyDescent="0.25">
      <c r="A713" s="227"/>
      <c r="B713" s="245" t="s">
        <v>1908</v>
      </c>
      <c r="C713" s="248" t="s">
        <v>4</v>
      </c>
      <c r="D713" s="248">
        <v>1</v>
      </c>
      <c r="E713" s="259"/>
      <c r="F713" s="263"/>
    </row>
    <row r="714" spans="1:6" ht="13" x14ac:dyDescent="0.25">
      <c r="A714" s="227"/>
      <c r="B714" s="246"/>
      <c r="C714" s="248"/>
      <c r="D714" s="248"/>
      <c r="E714" s="259"/>
      <c r="F714" s="263"/>
    </row>
    <row r="715" spans="1:6" ht="37.5" x14ac:dyDescent="0.25">
      <c r="A715" s="227"/>
      <c r="B715" s="247" t="s">
        <v>1909</v>
      </c>
      <c r="C715" s="248"/>
      <c r="D715" s="248"/>
      <c r="E715" s="259"/>
      <c r="F715" s="263"/>
    </row>
    <row r="716" spans="1:6" ht="13" x14ac:dyDescent="0.25">
      <c r="A716" s="227"/>
      <c r="B716" s="246"/>
      <c r="C716" s="248"/>
      <c r="D716" s="248"/>
      <c r="E716" s="259"/>
      <c r="F716" s="263"/>
    </row>
    <row r="717" spans="1:6" ht="62.5" x14ac:dyDescent="0.25">
      <c r="A717" s="227"/>
      <c r="B717" s="246" t="s">
        <v>1910</v>
      </c>
      <c r="C717" s="248"/>
      <c r="D717" s="248"/>
      <c r="E717" s="259"/>
      <c r="F717" s="263"/>
    </row>
    <row r="718" spans="1:6" ht="13" x14ac:dyDescent="0.25">
      <c r="A718" s="227"/>
      <c r="B718" s="246"/>
      <c r="C718" s="248"/>
      <c r="D718" s="248"/>
      <c r="E718" s="259"/>
      <c r="F718" s="263"/>
    </row>
    <row r="719" spans="1:6" ht="13" x14ac:dyDescent="0.25">
      <c r="A719" s="227"/>
      <c r="B719" s="247" t="s">
        <v>1911</v>
      </c>
      <c r="C719" s="248"/>
      <c r="D719" s="248"/>
      <c r="E719" s="259"/>
      <c r="F719" s="263"/>
    </row>
    <row r="720" spans="1:6" ht="13" x14ac:dyDescent="0.25">
      <c r="A720" s="227"/>
      <c r="B720" s="246"/>
      <c r="C720" s="248"/>
      <c r="D720" s="248"/>
      <c r="E720" s="259"/>
      <c r="F720" s="263"/>
    </row>
    <row r="721" spans="1:6" ht="25" x14ac:dyDescent="0.25">
      <c r="A721" s="227"/>
      <c r="B721" s="247" t="s">
        <v>1912</v>
      </c>
      <c r="C721" s="248"/>
      <c r="D721" s="248"/>
      <c r="E721" s="259"/>
      <c r="F721" s="263"/>
    </row>
    <row r="722" spans="1:6" ht="13" x14ac:dyDescent="0.25">
      <c r="A722" s="227"/>
      <c r="B722" s="246"/>
      <c r="C722" s="248"/>
      <c r="D722" s="248"/>
      <c r="E722" s="259"/>
      <c r="F722" s="263"/>
    </row>
    <row r="723" spans="1:6" ht="50" x14ac:dyDescent="0.25">
      <c r="A723" s="227"/>
      <c r="B723" s="247" t="s">
        <v>1913</v>
      </c>
      <c r="C723" s="248"/>
      <c r="D723" s="248"/>
      <c r="E723" s="259"/>
      <c r="F723" s="263"/>
    </row>
    <row r="724" spans="1:6" ht="13" x14ac:dyDescent="0.25">
      <c r="A724" s="227"/>
      <c r="B724" s="246"/>
      <c r="C724" s="248"/>
      <c r="D724" s="248"/>
      <c r="E724" s="259"/>
      <c r="F724" s="263"/>
    </row>
    <row r="725" spans="1:6" ht="13" x14ac:dyDescent="0.25">
      <c r="A725" s="227"/>
      <c r="B725" s="246" t="s">
        <v>1914</v>
      </c>
      <c r="C725" s="248"/>
      <c r="D725" s="248"/>
      <c r="E725" s="259"/>
      <c r="F725" s="263"/>
    </row>
    <row r="726" spans="1:6" ht="13" x14ac:dyDescent="0.25">
      <c r="A726" s="227"/>
      <c r="B726" s="247"/>
      <c r="C726" s="248"/>
      <c r="D726" s="248"/>
      <c r="E726" s="259"/>
      <c r="F726" s="263"/>
    </row>
    <row r="727" spans="1:6" ht="13" x14ac:dyDescent="0.25">
      <c r="A727" s="227"/>
      <c r="B727" s="244" t="s">
        <v>1915</v>
      </c>
      <c r="C727" s="248"/>
      <c r="D727" s="248"/>
      <c r="E727" s="259"/>
      <c r="F727" s="263"/>
    </row>
    <row r="728" spans="1:6" ht="13" x14ac:dyDescent="0.25">
      <c r="A728" s="227"/>
      <c r="B728" s="246"/>
      <c r="C728" s="248"/>
      <c r="D728" s="248"/>
      <c r="E728" s="259"/>
      <c r="F728" s="263"/>
    </row>
    <row r="729" spans="1:6" ht="62.5" x14ac:dyDescent="0.25">
      <c r="A729" s="227"/>
      <c r="B729" s="247" t="s">
        <v>1916</v>
      </c>
      <c r="C729" s="248" t="s">
        <v>4</v>
      </c>
      <c r="D729" s="248">
        <v>1</v>
      </c>
      <c r="E729" s="259"/>
      <c r="F729" s="263"/>
    </row>
    <row r="730" spans="1:6" ht="13" x14ac:dyDescent="0.25">
      <c r="A730" s="227"/>
      <c r="B730" s="246"/>
      <c r="C730" s="248"/>
      <c r="D730" s="248"/>
      <c r="E730" s="259"/>
      <c r="F730" s="263"/>
    </row>
    <row r="731" spans="1:6" ht="13" x14ac:dyDescent="0.25">
      <c r="A731" s="227"/>
      <c r="B731" s="246" t="s">
        <v>1914</v>
      </c>
      <c r="C731" s="248"/>
      <c r="D731" s="248"/>
      <c r="E731" s="259"/>
      <c r="F731" s="263"/>
    </row>
    <row r="732" spans="1:6" ht="13" x14ac:dyDescent="0.25">
      <c r="A732" s="227"/>
      <c r="B732" s="246"/>
      <c r="C732" s="248"/>
      <c r="D732" s="248"/>
      <c r="E732" s="259"/>
      <c r="F732" s="263"/>
    </row>
    <row r="733" spans="1:6" ht="13" x14ac:dyDescent="0.25">
      <c r="A733" s="227"/>
      <c r="B733" s="247"/>
      <c r="C733" s="248"/>
      <c r="D733" s="248"/>
      <c r="E733" s="259"/>
      <c r="F733" s="263"/>
    </row>
    <row r="734" spans="1:6" ht="13" x14ac:dyDescent="0.25">
      <c r="A734" s="227"/>
      <c r="B734" s="247"/>
      <c r="C734" s="248"/>
      <c r="D734" s="248"/>
      <c r="E734" s="259"/>
      <c r="F734" s="263"/>
    </row>
    <row r="735" spans="1:6" ht="13" x14ac:dyDescent="0.25">
      <c r="A735" s="227"/>
      <c r="B735" s="268" t="s">
        <v>2905</v>
      </c>
      <c r="C735" s="227"/>
      <c r="D735" s="227"/>
      <c r="E735" s="258"/>
      <c r="F735" s="270"/>
    </row>
    <row r="736" spans="1:6" ht="13" x14ac:dyDescent="0.25">
      <c r="A736" s="227"/>
      <c r="B736" s="247" t="s">
        <v>2906</v>
      </c>
      <c r="C736" s="227"/>
      <c r="D736" s="227"/>
      <c r="E736" s="258"/>
      <c r="F736" s="263"/>
    </row>
    <row r="737" spans="1:6" ht="13" x14ac:dyDescent="0.25">
      <c r="A737" s="227"/>
      <c r="B737" s="247" t="s">
        <v>2907</v>
      </c>
      <c r="C737" s="227"/>
      <c r="D737" s="227"/>
      <c r="E737" s="258"/>
      <c r="F737" s="263"/>
    </row>
    <row r="738" spans="1:6" ht="13" x14ac:dyDescent="0.25">
      <c r="A738" s="227"/>
      <c r="B738" s="247"/>
      <c r="C738" s="227"/>
      <c r="D738" s="227"/>
      <c r="E738" s="258"/>
      <c r="F738" s="263"/>
    </row>
    <row r="739" spans="1:6" ht="13" x14ac:dyDescent="0.25">
      <c r="A739" s="227"/>
      <c r="B739" s="244" t="s">
        <v>1917</v>
      </c>
      <c r="C739" s="248" t="s">
        <v>4</v>
      </c>
      <c r="D739" s="248">
        <v>1</v>
      </c>
      <c r="E739" s="259"/>
      <c r="F739" s="263"/>
    </row>
    <row r="740" spans="1:6" ht="13" x14ac:dyDescent="0.25">
      <c r="A740" s="227"/>
      <c r="B740" s="247"/>
      <c r="C740" s="248"/>
      <c r="D740" s="248"/>
      <c r="E740" s="259"/>
      <c r="F740" s="263"/>
    </row>
    <row r="741" spans="1:6" ht="13" x14ac:dyDescent="0.25">
      <c r="A741" s="227"/>
      <c r="B741" s="246" t="s">
        <v>1914</v>
      </c>
      <c r="C741" s="248"/>
      <c r="D741" s="248"/>
      <c r="E741" s="259"/>
      <c r="F741" s="263"/>
    </row>
    <row r="742" spans="1:6" ht="13" x14ac:dyDescent="0.25">
      <c r="A742" s="227"/>
      <c r="B742" s="247"/>
      <c r="C742" s="248"/>
      <c r="D742" s="248"/>
      <c r="E742" s="259"/>
      <c r="F742" s="263"/>
    </row>
    <row r="743" spans="1:6" ht="13" x14ac:dyDescent="0.25">
      <c r="A743" s="227"/>
      <c r="B743" s="246" t="s">
        <v>1918</v>
      </c>
      <c r="C743" s="248"/>
      <c r="D743" s="248"/>
      <c r="E743" s="259"/>
      <c r="F743" s="263"/>
    </row>
    <row r="744" spans="1:6" ht="13" x14ac:dyDescent="0.25">
      <c r="A744" s="227"/>
      <c r="B744" s="247"/>
      <c r="C744" s="248"/>
      <c r="D744" s="248"/>
      <c r="E744" s="259"/>
      <c r="F744" s="263"/>
    </row>
    <row r="745" spans="1:6" ht="13" x14ac:dyDescent="0.25">
      <c r="A745" s="227"/>
      <c r="B745" s="246" t="s">
        <v>1919</v>
      </c>
      <c r="C745" s="248" t="s">
        <v>4</v>
      </c>
      <c r="D745" s="248">
        <v>1</v>
      </c>
      <c r="E745" s="259"/>
      <c r="F745" s="263"/>
    </row>
    <row r="746" spans="1:6" ht="13" x14ac:dyDescent="0.25">
      <c r="A746" s="227"/>
      <c r="B746" s="246"/>
      <c r="C746" s="248"/>
      <c r="D746" s="248"/>
      <c r="E746" s="259"/>
      <c r="F746" s="263"/>
    </row>
    <row r="747" spans="1:6" ht="13" x14ac:dyDescent="0.25">
      <c r="A747" s="227"/>
      <c r="B747" s="246" t="s">
        <v>1914</v>
      </c>
      <c r="C747" s="248"/>
      <c r="D747" s="248"/>
      <c r="E747" s="259"/>
      <c r="F747" s="263"/>
    </row>
    <row r="748" spans="1:6" ht="13" x14ac:dyDescent="0.25">
      <c r="A748" s="227"/>
      <c r="B748" s="246"/>
      <c r="C748" s="248"/>
      <c r="D748" s="248"/>
      <c r="E748" s="259"/>
      <c r="F748" s="263"/>
    </row>
    <row r="749" spans="1:6" ht="13" x14ac:dyDescent="0.25">
      <c r="A749" s="227"/>
      <c r="B749" s="244" t="s">
        <v>1920</v>
      </c>
      <c r="C749" s="248" t="s">
        <v>4</v>
      </c>
      <c r="D749" s="248">
        <v>1</v>
      </c>
      <c r="E749" s="259"/>
      <c r="F749" s="263"/>
    </row>
    <row r="750" spans="1:6" ht="13" x14ac:dyDescent="0.25">
      <c r="A750" s="227"/>
      <c r="B750" s="247"/>
      <c r="C750" s="248"/>
      <c r="D750" s="248"/>
      <c r="E750" s="259"/>
      <c r="F750" s="263"/>
    </row>
    <row r="751" spans="1:6" ht="13" x14ac:dyDescent="0.25">
      <c r="A751" s="227"/>
      <c r="B751" s="246" t="s">
        <v>1914</v>
      </c>
      <c r="C751" s="248"/>
      <c r="D751" s="248"/>
      <c r="E751" s="259"/>
      <c r="F751" s="263"/>
    </row>
    <row r="752" spans="1:6" ht="13" x14ac:dyDescent="0.25">
      <c r="A752" s="227"/>
      <c r="B752" s="246"/>
      <c r="C752" s="248"/>
      <c r="D752" s="248"/>
      <c r="E752" s="259"/>
      <c r="F752" s="263"/>
    </row>
    <row r="753" spans="1:6" ht="13" x14ac:dyDescent="0.25">
      <c r="A753" s="227"/>
      <c r="B753" s="245" t="s">
        <v>1921</v>
      </c>
      <c r="C753" s="248" t="s">
        <v>4</v>
      </c>
      <c r="D753" s="248">
        <v>1</v>
      </c>
      <c r="E753" s="259"/>
      <c r="F753" s="263"/>
    </row>
    <row r="754" spans="1:6" ht="13" x14ac:dyDescent="0.25">
      <c r="A754" s="227"/>
      <c r="B754" s="246"/>
      <c r="C754" s="248"/>
      <c r="D754" s="248"/>
      <c r="E754" s="259"/>
      <c r="F754" s="263"/>
    </row>
    <row r="755" spans="1:6" ht="13" x14ac:dyDescent="0.25">
      <c r="A755" s="227"/>
      <c r="B755" s="246" t="s">
        <v>1914</v>
      </c>
      <c r="C755" s="248"/>
      <c r="D755" s="248"/>
      <c r="E755" s="259"/>
      <c r="F755" s="263"/>
    </row>
    <row r="756" spans="1:6" ht="13" x14ac:dyDescent="0.25">
      <c r="A756" s="227"/>
      <c r="B756" s="246"/>
      <c r="C756" s="248"/>
      <c r="D756" s="248"/>
      <c r="E756" s="259"/>
      <c r="F756" s="263"/>
    </row>
    <row r="757" spans="1:6" ht="13" x14ac:dyDescent="0.25">
      <c r="A757" s="227"/>
      <c r="B757" s="245" t="s">
        <v>1922</v>
      </c>
      <c r="C757" s="248" t="s">
        <v>4</v>
      </c>
      <c r="D757" s="248">
        <v>1</v>
      </c>
      <c r="E757" s="259"/>
      <c r="F757" s="263"/>
    </row>
    <row r="758" spans="1:6" ht="13" x14ac:dyDescent="0.25">
      <c r="A758" s="227"/>
      <c r="B758" s="246"/>
      <c r="C758" s="248"/>
      <c r="D758" s="248"/>
      <c r="E758" s="259"/>
      <c r="F758" s="263"/>
    </row>
    <row r="759" spans="1:6" ht="13" x14ac:dyDescent="0.25">
      <c r="A759" s="227"/>
      <c r="B759" s="246" t="s">
        <v>1914</v>
      </c>
      <c r="C759" s="248"/>
      <c r="D759" s="248"/>
      <c r="E759" s="259"/>
      <c r="F759" s="263"/>
    </row>
    <row r="760" spans="1:6" ht="13" x14ac:dyDescent="0.25">
      <c r="A760" s="227"/>
      <c r="B760" s="246"/>
      <c r="C760" s="248"/>
      <c r="D760" s="248"/>
      <c r="E760" s="259"/>
      <c r="F760" s="263"/>
    </row>
    <row r="761" spans="1:6" ht="13" x14ac:dyDescent="0.25">
      <c r="A761" s="227"/>
      <c r="B761" s="245" t="s">
        <v>1923</v>
      </c>
      <c r="C761" s="248"/>
      <c r="D761" s="248"/>
      <c r="E761" s="259"/>
      <c r="F761" s="263"/>
    </row>
    <row r="762" spans="1:6" ht="13" x14ac:dyDescent="0.25">
      <c r="A762" s="227"/>
      <c r="B762" s="246"/>
      <c r="C762" s="248"/>
      <c r="D762" s="248"/>
      <c r="E762" s="259"/>
      <c r="F762" s="263"/>
    </row>
    <row r="763" spans="1:6" ht="13" x14ac:dyDescent="0.25">
      <c r="A763" s="227"/>
      <c r="B763" s="244" t="s">
        <v>1924</v>
      </c>
      <c r="C763" s="248" t="s">
        <v>4</v>
      </c>
      <c r="D763" s="248">
        <v>1</v>
      </c>
      <c r="E763" s="259"/>
      <c r="F763" s="263"/>
    </row>
    <row r="764" spans="1:6" ht="13" x14ac:dyDescent="0.25">
      <c r="A764" s="227"/>
      <c r="B764" s="246"/>
      <c r="C764" s="248"/>
      <c r="D764" s="248"/>
      <c r="E764" s="259"/>
      <c r="F764" s="263"/>
    </row>
    <row r="765" spans="1:6" ht="13" x14ac:dyDescent="0.25">
      <c r="A765" s="227"/>
      <c r="B765" s="246" t="s">
        <v>1914</v>
      </c>
      <c r="C765" s="248"/>
      <c r="D765" s="248"/>
      <c r="E765" s="259"/>
      <c r="F765" s="263"/>
    </row>
    <row r="766" spans="1:6" ht="13" x14ac:dyDescent="0.25">
      <c r="A766" s="227"/>
      <c r="B766" s="246"/>
      <c r="C766" s="248"/>
      <c r="D766" s="248"/>
      <c r="E766" s="259"/>
      <c r="F766" s="263"/>
    </row>
    <row r="767" spans="1:6" ht="13" x14ac:dyDescent="0.25">
      <c r="A767" s="227"/>
      <c r="B767" s="244" t="s">
        <v>1925</v>
      </c>
      <c r="C767" s="248" t="s">
        <v>4</v>
      </c>
      <c r="D767" s="248">
        <v>1</v>
      </c>
      <c r="E767" s="259"/>
      <c r="F767" s="263"/>
    </row>
    <row r="768" spans="1:6" ht="13" x14ac:dyDescent="0.25">
      <c r="A768" s="227"/>
      <c r="B768" s="246"/>
      <c r="C768" s="248"/>
      <c r="D768" s="248"/>
      <c r="E768" s="259"/>
      <c r="F768" s="263"/>
    </row>
    <row r="769" spans="1:6" ht="13" x14ac:dyDescent="0.25">
      <c r="A769" s="227"/>
      <c r="B769" s="246" t="s">
        <v>1914</v>
      </c>
      <c r="C769" s="248"/>
      <c r="D769" s="248"/>
      <c r="E769" s="259"/>
      <c r="F769" s="263"/>
    </row>
    <row r="770" spans="1:6" ht="13" x14ac:dyDescent="0.25">
      <c r="A770" s="227"/>
      <c r="B770" s="246"/>
      <c r="C770" s="248"/>
      <c r="D770" s="248"/>
      <c r="E770" s="259"/>
      <c r="F770" s="263"/>
    </row>
    <row r="771" spans="1:6" ht="13" x14ac:dyDescent="0.25">
      <c r="A771" s="227"/>
      <c r="B771" s="244" t="s">
        <v>1926</v>
      </c>
      <c r="C771" s="248" t="s">
        <v>4</v>
      </c>
      <c r="D771" s="248">
        <v>1</v>
      </c>
      <c r="E771" s="259"/>
      <c r="F771" s="263"/>
    </row>
    <row r="772" spans="1:6" ht="13" x14ac:dyDescent="0.25">
      <c r="A772" s="227"/>
      <c r="B772" s="247"/>
      <c r="C772" s="248"/>
      <c r="D772" s="248"/>
      <c r="E772" s="259"/>
      <c r="F772" s="263"/>
    </row>
    <row r="773" spans="1:6" ht="13" x14ac:dyDescent="0.25">
      <c r="A773" s="227"/>
      <c r="B773" s="246" t="s">
        <v>1914</v>
      </c>
      <c r="C773" s="248"/>
      <c r="D773" s="248"/>
      <c r="E773" s="259"/>
      <c r="F773" s="263"/>
    </row>
    <row r="774" spans="1:6" ht="13" x14ac:dyDescent="0.25">
      <c r="A774" s="227"/>
      <c r="B774" s="247"/>
      <c r="C774" s="248"/>
      <c r="D774" s="248"/>
      <c r="E774" s="259"/>
      <c r="F774" s="263"/>
    </row>
    <row r="775" spans="1:6" ht="13" x14ac:dyDescent="0.25">
      <c r="A775" s="227"/>
      <c r="B775" s="244" t="s">
        <v>1927</v>
      </c>
      <c r="C775" s="248" t="s">
        <v>4</v>
      </c>
      <c r="D775" s="248">
        <v>1</v>
      </c>
      <c r="E775" s="259"/>
      <c r="F775" s="263"/>
    </row>
    <row r="776" spans="1:6" ht="13" x14ac:dyDescent="0.25">
      <c r="A776" s="227"/>
      <c r="B776" s="247"/>
      <c r="C776" s="248"/>
      <c r="D776" s="248"/>
      <c r="E776" s="259"/>
      <c r="F776" s="263"/>
    </row>
    <row r="777" spans="1:6" ht="13" x14ac:dyDescent="0.25">
      <c r="A777" s="227"/>
      <c r="B777" s="246" t="s">
        <v>1914</v>
      </c>
      <c r="C777" s="248"/>
      <c r="D777" s="248"/>
      <c r="E777" s="259"/>
      <c r="F777" s="263"/>
    </row>
    <row r="778" spans="1:6" ht="13" x14ac:dyDescent="0.25">
      <c r="A778" s="227"/>
      <c r="B778" s="247"/>
      <c r="C778" s="248"/>
      <c r="D778" s="248"/>
      <c r="E778" s="259"/>
      <c r="F778" s="263"/>
    </row>
    <row r="779" spans="1:6" ht="13" x14ac:dyDescent="0.25">
      <c r="A779" s="227"/>
      <c r="B779" s="244" t="s">
        <v>1928</v>
      </c>
      <c r="C779" s="248" t="s">
        <v>4</v>
      </c>
      <c r="D779" s="248">
        <v>1</v>
      </c>
      <c r="E779" s="259"/>
      <c r="F779" s="263"/>
    </row>
    <row r="780" spans="1:6" ht="13" x14ac:dyDescent="0.25">
      <c r="A780" s="227"/>
      <c r="B780" s="246"/>
      <c r="C780" s="248"/>
      <c r="D780" s="248"/>
      <c r="E780" s="259"/>
      <c r="F780" s="263"/>
    </row>
    <row r="781" spans="1:6" ht="13" x14ac:dyDescent="0.25">
      <c r="A781" s="227"/>
      <c r="B781" s="246" t="s">
        <v>1914</v>
      </c>
      <c r="C781" s="248"/>
      <c r="D781" s="248"/>
      <c r="E781" s="259"/>
      <c r="F781" s="263"/>
    </row>
    <row r="782" spans="1:6" ht="13" x14ac:dyDescent="0.25">
      <c r="A782" s="227"/>
      <c r="B782" s="246"/>
      <c r="C782" s="248"/>
      <c r="D782" s="248"/>
      <c r="E782" s="259"/>
      <c r="F782" s="263"/>
    </row>
    <row r="783" spans="1:6" ht="13" x14ac:dyDescent="0.25">
      <c r="A783" s="227"/>
      <c r="B783" s="245" t="s">
        <v>1929</v>
      </c>
      <c r="C783" s="248" t="s">
        <v>4</v>
      </c>
      <c r="D783" s="248">
        <v>1</v>
      </c>
      <c r="E783" s="258"/>
      <c r="F783" s="263"/>
    </row>
    <row r="784" spans="1:6" ht="13" x14ac:dyDescent="0.25">
      <c r="A784" s="227"/>
      <c r="B784" s="246"/>
      <c r="C784" s="248"/>
      <c r="D784" s="248"/>
      <c r="E784" s="258"/>
      <c r="F784" s="263"/>
    </row>
    <row r="785" spans="1:6" ht="13" x14ac:dyDescent="0.25">
      <c r="A785" s="227"/>
      <c r="B785" s="246" t="s">
        <v>1914</v>
      </c>
      <c r="C785" s="248"/>
      <c r="D785" s="248"/>
      <c r="E785" s="258"/>
      <c r="F785" s="263"/>
    </row>
    <row r="786" spans="1:6" ht="13" x14ac:dyDescent="0.25">
      <c r="A786" s="227"/>
      <c r="B786" s="247"/>
      <c r="C786" s="248"/>
      <c r="D786" s="248"/>
      <c r="E786" s="258"/>
      <c r="F786" s="263"/>
    </row>
    <row r="787" spans="1:6" ht="13" x14ac:dyDescent="0.25">
      <c r="A787" s="227"/>
      <c r="B787" s="244" t="s">
        <v>1930</v>
      </c>
      <c r="C787" s="248"/>
      <c r="D787" s="248"/>
      <c r="E787" s="258"/>
      <c r="F787" s="263"/>
    </row>
    <row r="788" spans="1:6" ht="13" x14ac:dyDescent="0.25">
      <c r="A788" s="227"/>
      <c r="B788" s="247"/>
      <c r="C788" s="248"/>
      <c r="D788" s="248"/>
      <c r="E788" s="258"/>
      <c r="F788" s="263"/>
    </row>
    <row r="789" spans="1:6" ht="13" x14ac:dyDescent="0.25">
      <c r="A789" s="227"/>
      <c r="B789" s="244" t="s">
        <v>1931</v>
      </c>
      <c r="C789" s="248" t="s">
        <v>4</v>
      </c>
      <c r="D789" s="248">
        <v>1</v>
      </c>
      <c r="E789" s="258"/>
      <c r="F789" s="263"/>
    </row>
    <row r="790" spans="1:6" ht="13" x14ac:dyDescent="0.25">
      <c r="A790" s="227"/>
      <c r="B790" s="247"/>
      <c r="C790" s="248"/>
      <c r="D790" s="248"/>
      <c r="E790" s="258"/>
      <c r="F790" s="263"/>
    </row>
    <row r="791" spans="1:6" ht="13" x14ac:dyDescent="0.25">
      <c r="A791" s="227"/>
      <c r="B791" s="246" t="s">
        <v>1914</v>
      </c>
      <c r="C791" s="248"/>
      <c r="D791" s="248"/>
      <c r="E791" s="258"/>
      <c r="F791" s="263"/>
    </row>
    <row r="792" spans="1:6" ht="13" x14ac:dyDescent="0.25">
      <c r="A792" s="227"/>
      <c r="B792" s="246"/>
      <c r="C792" s="248"/>
      <c r="D792" s="248"/>
      <c r="E792" s="258"/>
      <c r="F792" s="263"/>
    </row>
    <row r="793" spans="1:6" ht="13" x14ac:dyDescent="0.25">
      <c r="A793" s="227"/>
      <c r="B793" s="244" t="s">
        <v>1932</v>
      </c>
      <c r="C793" s="248" t="s">
        <v>4</v>
      </c>
      <c r="D793" s="248">
        <v>1</v>
      </c>
      <c r="E793" s="258"/>
      <c r="F793" s="263"/>
    </row>
    <row r="794" spans="1:6" ht="13" x14ac:dyDescent="0.25">
      <c r="A794" s="227"/>
      <c r="B794" s="246"/>
      <c r="C794" s="248"/>
      <c r="D794" s="248"/>
      <c r="E794" s="258"/>
      <c r="F794" s="263"/>
    </row>
    <row r="795" spans="1:6" ht="25" x14ac:dyDescent="0.25">
      <c r="A795" s="227"/>
      <c r="B795" s="246" t="s">
        <v>1933</v>
      </c>
      <c r="C795" s="248"/>
      <c r="D795" s="248"/>
      <c r="E795" s="258"/>
      <c r="F795" s="263"/>
    </row>
    <row r="796" spans="1:6" ht="13" x14ac:dyDescent="0.25">
      <c r="A796" s="227"/>
      <c r="B796" s="246"/>
      <c r="C796" s="248"/>
      <c r="D796" s="248"/>
      <c r="E796" s="258"/>
      <c r="F796" s="263"/>
    </row>
    <row r="797" spans="1:6" ht="13" x14ac:dyDescent="0.25">
      <c r="A797" s="227"/>
      <c r="B797" s="246" t="s">
        <v>1914</v>
      </c>
      <c r="C797" s="248"/>
      <c r="D797" s="248"/>
      <c r="E797" s="258"/>
      <c r="F797" s="263"/>
    </row>
    <row r="798" spans="1:6" ht="13" x14ac:dyDescent="0.25">
      <c r="A798" s="227"/>
      <c r="B798" s="246"/>
      <c r="C798" s="248"/>
      <c r="D798" s="248"/>
      <c r="E798" s="258"/>
      <c r="F798" s="263"/>
    </row>
    <row r="799" spans="1:6" ht="13" x14ac:dyDescent="0.25">
      <c r="A799" s="227"/>
      <c r="B799" s="244" t="s">
        <v>1934</v>
      </c>
      <c r="C799" s="248" t="s">
        <v>4</v>
      </c>
      <c r="D799" s="248">
        <v>1</v>
      </c>
      <c r="E799" s="258"/>
      <c r="F799" s="263"/>
    </row>
    <row r="800" spans="1:6" ht="13" x14ac:dyDescent="0.25">
      <c r="A800" s="227"/>
      <c r="B800" s="246"/>
      <c r="C800" s="248"/>
      <c r="D800" s="248"/>
      <c r="E800" s="258"/>
      <c r="F800" s="263"/>
    </row>
    <row r="801" spans="1:6" ht="25" x14ac:dyDescent="0.25">
      <c r="A801" s="227"/>
      <c r="B801" s="246" t="s">
        <v>1933</v>
      </c>
      <c r="C801" s="248"/>
      <c r="D801" s="248"/>
      <c r="E801" s="258"/>
      <c r="F801" s="263"/>
    </row>
    <row r="802" spans="1:6" ht="13" x14ac:dyDescent="0.25">
      <c r="A802" s="227"/>
      <c r="B802" s="246"/>
      <c r="C802" s="248"/>
      <c r="D802" s="248"/>
      <c r="E802" s="258"/>
      <c r="F802" s="263"/>
    </row>
    <row r="803" spans="1:6" ht="13" x14ac:dyDescent="0.25">
      <c r="A803" s="227"/>
      <c r="B803" s="246" t="s">
        <v>1935</v>
      </c>
      <c r="C803" s="248"/>
      <c r="D803" s="248"/>
      <c r="E803" s="258"/>
      <c r="F803" s="263"/>
    </row>
    <row r="804" spans="1:6" ht="13" x14ac:dyDescent="0.25">
      <c r="A804" s="227"/>
      <c r="B804" s="246"/>
      <c r="C804" s="248"/>
      <c r="D804" s="248"/>
      <c r="E804" s="258"/>
      <c r="F804" s="263"/>
    </row>
    <row r="805" spans="1:6" ht="13" x14ac:dyDescent="0.25">
      <c r="A805" s="227"/>
      <c r="B805" s="247"/>
      <c r="C805" s="248"/>
      <c r="D805" s="248"/>
      <c r="E805" s="259"/>
      <c r="F805" s="263"/>
    </row>
    <row r="806" spans="1:6" ht="13" x14ac:dyDescent="0.25">
      <c r="A806" s="227"/>
      <c r="B806" s="268" t="s">
        <v>2905</v>
      </c>
      <c r="C806" s="227"/>
      <c r="D806" s="227"/>
      <c r="E806" s="258"/>
      <c r="F806" s="270"/>
    </row>
    <row r="807" spans="1:6" ht="13" x14ac:dyDescent="0.25">
      <c r="A807" s="227"/>
      <c r="B807" s="247" t="s">
        <v>2906</v>
      </c>
      <c r="C807" s="227"/>
      <c r="D807" s="227"/>
      <c r="E807" s="258"/>
      <c r="F807" s="263"/>
    </row>
    <row r="808" spans="1:6" ht="13" x14ac:dyDescent="0.25">
      <c r="A808" s="227"/>
      <c r="B808" s="247" t="s">
        <v>2907</v>
      </c>
      <c r="C808" s="227"/>
      <c r="D808" s="227"/>
      <c r="E808" s="258"/>
      <c r="F808" s="263"/>
    </row>
    <row r="809" spans="1:6" ht="13" x14ac:dyDescent="0.25">
      <c r="A809" s="227"/>
      <c r="B809" s="247"/>
      <c r="C809" s="227"/>
      <c r="D809" s="227"/>
      <c r="E809" s="258"/>
      <c r="F809" s="263"/>
    </row>
    <row r="810" spans="1:6" ht="13" x14ac:dyDescent="0.25">
      <c r="A810" s="227"/>
      <c r="B810" s="244" t="s">
        <v>1938</v>
      </c>
      <c r="C810" s="248" t="s">
        <v>4</v>
      </c>
      <c r="D810" s="248">
        <v>1</v>
      </c>
      <c r="E810" s="258"/>
      <c r="F810" s="263"/>
    </row>
    <row r="811" spans="1:6" ht="13" x14ac:dyDescent="0.25">
      <c r="A811" s="227"/>
      <c r="B811" s="246"/>
      <c r="C811" s="248"/>
      <c r="D811" s="248"/>
      <c r="E811" s="258"/>
      <c r="F811" s="263"/>
    </row>
    <row r="812" spans="1:6" ht="13" x14ac:dyDescent="0.25">
      <c r="A812" s="227"/>
      <c r="B812" s="246" t="s">
        <v>1939</v>
      </c>
      <c r="C812" s="248"/>
      <c r="D812" s="248"/>
      <c r="E812" s="258"/>
      <c r="F812" s="263"/>
    </row>
    <row r="813" spans="1:6" ht="13" x14ac:dyDescent="0.25">
      <c r="A813" s="227"/>
      <c r="B813" s="246"/>
      <c r="C813" s="248"/>
      <c r="D813" s="248"/>
      <c r="E813" s="258"/>
      <c r="F813" s="263"/>
    </row>
    <row r="814" spans="1:6" ht="13" x14ac:dyDescent="0.25">
      <c r="A814" s="227"/>
      <c r="B814" s="246" t="s">
        <v>1940</v>
      </c>
      <c r="C814" s="248"/>
      <c r="D814" s="248"/>
      <c r="E814" s="258"/>
      <c r="F814" s="263"/>
    </row>
    <row r="815" spans="1:6" ht="13" x14ac:dyDescent="0.25">
      <c r="A815" s="227"/>
      <c r="B815" s="246"/>
      <c r="C815" s="248"/>
      <c r="D815" s="248"/>
      <c r="E815" s="258"/>
      <c r="F815" s="263"/>
    </row>
    <row r="816" spans="1:6" ht="13" x14ac:dyDescent="0.25">
      <c r="A816" s="227"/>
      <c r="B816" s="244" t="s">
        <v>1941</v>
      </c>
      <c r="C816" s="248" t="s">
        <v>4</v>
      </c>
      <c r="D816" s="248">
        <v>1</v>
      </c>
      <c r="E816" s="258"/>
      <c r="F816" s="263"/>
    </row>
    <row r="817" spans="1:6" ht="13" x14ac:dyDescent="0.25">
      <c r="A817" s="227"/>
      <c r="B817" s="246"/>
      <c r="C817" s="248"/>
      <c r="D817" s="248"/>
      <c r="E817" s="258"/>
      <c r="F817" s="263"/>
    </row>
    <row r="818" spans="1:6" ht="13" x14ac:dyDescent="0.25">
      <c r="A818" s="227"/>
      <c r="B818" s="246" t="s">
        <v>1942</v>
      </c>
      <c r="C818" s="248"/>
      <c r="D818" s="248"/>
      <c r="E818" s="258"/>
      <c r="F818" s="263"/>
    </row>
    <row r="819" spans="1:6" ht="13" x14ac:dyDescent="0.25">
      <c r="A819" s="227"/>
      <c r="B819" s="246"/>
      <c r="C819" s="248"/>
      <c r="D819" s="248"/>
      <c r="E819" s="258"/>
      <c r="F819" s="263"/>
    </row>
    <row r="820" spans="1:6" ht="13" x14ac:dyDescent="0.25">
      <c r="A820" s="227"/>
      <c r="B820" s="246" t="s">
        <v>1943</v>
      </c>
      <c r="C820" s="248"/>
      <c r="D820" s="248"/>
      <c r="E820" s="258"/>
      <c r="F820" s="263"/>
    </row>
    <row r="821" spans="1:6" ht="13" x14ac:dyDescent="0.25">
      <c r="A821" s="227"/>
      <c r="B821" s="246"/>
      <c r="C821" s="248"/>
      <c r="D821" s="248"/>
      <c r="E821" s="258"/>
      <c r="F821" s="263"/>
    </row>
    <row r="822" spans="1:6" ht="13" x14ac:dyDescent="0.25">
      <c r="A822" s="227"/>
      <c r="B822" s="246" t="s">
        <v>1944</v>
      </c>
      <c r="C822" s="248"/>
      <c r="D822" s="248"/>
      <c r="E822" s="258"/>
      <c r="F822" s="263"/>
    </row>
    <row r="823" spans="1:6" ht="13" x14ac:dyDescent="0.25">
      <c r="A823" s="227"/>
      <c r="B823" s="246"/>
      <c r="C823" s="248"/>
      <c r="D823" s="248"/>
      <c r="E823" s="258"/>
      <c r="F823" s="263"/>
    </row>
    <row r="824" spans="1:6" ht="13" x14ac:dyDescent="0.25">
      <c r="A824" s="227"/>
      <c r="B824" s="244" t="s">
        <v>1945</v>
      </c>
      <c r="C824" s="248" t="s">
        <v>4</v>
      </c>
      <c r="D824" s="248">
        <v>1</v>
      </c>
      <c r="E824" s="258"/>
      <c r="F824" s="263"/>
    </row>
    <row r="825" spans="1:6" ht="13" x14ac:dyDescent="0.25">
      <c r="A825" s="227"/>
      <c r="B825" s="246"/>
      <c r="C825" s="248"/>
      <c r="D825" s="248"/>
      <c r="E825" s="258"/>
      <c r="F825" s="263"/>
    </row>
    <row r="826" spans="1:6" ht="13" x14ac:dyDescent="0.25">
      <c r="A826" s="227"/>
      <c r="B826" s="246" t="s">
        <v>1943</v>
      </c>
      <c r="C826" s="248"/>
      <c r="D826" s="248"/>
      <c r="E826" s="258"/>
      <c r="F826" s="263"/>
    </row>
    <row r="827" spans="1:6" ht="13" x14ac:dyDescent="0.25">
      <c r="A827" s="227"/>
      <c r="B827" s="247"/>
      <c r="C827" s="248"/>
      <c r="D827" s="248"/>
      <c r="E827" s="258"/>
      <c r="F827" s="263"/>
    </row>
    <row r="828" spans="1:6" ht="13" x14ac:dyDescent="0.25">
      <c r="A828" s="227"/>
      <c r="B828" s="246" t="s">
        <v>1946</v>
      </c>
      <c r="C828" s="248"/>
      <c r="D828" s="248"/>
      <c r="E828" s="258"/>
      <c r="F828" s="263"/>
    </row>
    <row r="829" spans="1:6" ht="13" x14ac:dyDescent="0.25">
      <c r="A829" s="227"/>
      <c r="B829" s="247"/>
      <c r="C829" s="248"/>
      <c r="D829" s="248"/>
      <c r="E829" s="258"/>
      <c r="F829" s="263"/>
    </row>
    <row r="830" spans="1:6" ht="13" x14ac:dyDescent="0.25">
      <c r="A830" s="227"/>
      <c r="B830" s="244" t="s">
        <v>1947</v>
      </c>
      <c r="C830" s="248" t="s">
        <v>4</v>
      </c>
      <c r="D830" s="248">
        <v>1</v>
      </c>
      <c r="E830" s="258"/>
      <c r="F830" s="263"/>
    </row>
    <row r="831" spans="1:6" ht="13" x14ac:dyDescent="0.25">
      <c r="A831" s="227"/>
      <c r="B831" s="246"/>
      <c r="C831" s="248"/>
      <c r="D831" s="248"/>
      <c r="E831" s="258"/>
      <c r="F831" s="263"/>
    </row>
    <row r="832" spans="1:6" ht="13" x14ac:dyDescent="0.25">
      <c r="A832" s="227"/>
      <c r="B832" s="246" t="s">
        <v>1943</v>
      </c>
      <c r="C832" s="248"/>
      <c r="D832" s="248"/>
      <c r="E832" s="258"/>
      <c r="F832" s="263"/>
    </row>
    <row r="833" spans="1:6" ht="13" x14ac:dyDescent="0.25">
      <c r="A833" s="227"/>
      <c r="B833" s="246"/>
      <c r="C833" s="248"/>
      <c r="D833" s="248"/>
      <c r="E833" s="258"/>
      <c r="F833" s="263"/>
    </row>
    <row r="834" spans="1:6" ht="13" x14ac:dyDescent="0.25">
      <c r="A834" s="227"/>
      <c r="B834" s="245" t="s">
        <v>1948</v>
      </c>
      <c r="C834" s="248" t="s">
        <v>4</v>
      </c>
      <c r="D834" s="248">
        <v>1</v>
      </c>
      <c r="E834" s="258"/>
      <c r="F834" s="263"/>
    </row>
    <row r="835" spans="1:6" ht="13" x14ac:dyDescent="0.25">
      <c r="A835" s="227"/>
      <c r="B835" s="246"/>
      <c r="C835" s="248"/>
      <c r="D835" s="248"/>
      <c r="E835" s="258"/>
      <c r="F835" s="263"/>
    </row>
    <row r="836" spans="1:6" ht="13" x14ac:dyDescent="0.25">
      <c r="A836" s="227"/>
      <c r="B836" s="246" t="s">
        <v>1943</v>
      </c>
      <c r="C836" s="248"/>
      <c r="D836" s="248"/>
      <c r="E836" s="258"/>
      <c r="F836" s="263"/>
    </row>
    <row r="837" spans="1:6" ht="13" x14ac:dyDescent="0.25">
      <c r="A837" s="227"/>
      <c r="B837" s="246"/>
      <c r="C837" s="248"/>
      <c r="D837" s="248"/>
      <c r="E837" s="258"/>
      <c r="F837" s="263"/>
    </row>
    <row r="838" spans="1:6" ht="13" x14ac:dyDescent="0.25">
      <c r="A838" s="227"/>
      <c r="B838" s="244" t="s">
        <v>1949</v>
      </c>
      <c r="C838" s="248" t="s">
        <v>4</v>
      </c>
      <c r="D838" s="248">
        <v>1</v>
      </c>
      <c r="E838" s="258"/>
      <c r="F838" s="263"/>
    </row>
    <row r="839" spans="1:6" ht="13" x14ac:dyDescent="0.25">
      <c r="A839" s="227"/>
      <c r="B839" s="246"/>
      <c r="C839" s="248"/>
      <c r="D839" s="248"/>
      <c r="E839" s="258"/>
      <c r="F839" s="263"/>
    </row>
    <row r="840" spans="1:6" ht="13" x14ac:dyDescent="0.25">
      <c r="A840" s="227"/>
      <c r="B840" s="246" t="s">
        <v>1943</v>
      </c>
      <c r="C840" s="248"/>
      <c r="D840" s="248"/>
      <c r="E840" s="258"/>
      <c r="F840" s="263"/>
    </row>
    <row r="841" spans="1:6" ht="13" x14ac:dyDescent="0.25">
      <c r="A841" s="227"/>
      <c r="B841" s="246"/>
      <c r="C841" s="248"/>
      <c r="D841" s="248"/>
      <c r="E841" s="258"/>
      <c r="F841" s="263"/>
    </row>
    <row r="842" spans="1:6" ht="13" x14ac:dyDescent="0.25">
      <c r="A842" s="227"/>
      <c r="B842" s="244" t="s">
        <v>1950</v>
      </c>
      <c r="C842" s="248"/>
      <c r="D842" s="248"/>
      <c r="E842" s="258"/>
      <c r="F842" s="263"/>
    </row>
    <row r="843" spans="1:6" ht="13" x14ac:dyDescent="0.25">
      <c r="A843" s="227"/>
      <c r="B843" s="244"/>
      <c r="C843" s="248"/>
      <c r="D843" s="248"/>
      <c r="E843" s="258"/>
      <c r="F843" s="263"/>
    </row>
    <row r="844" spans="1:6" ht="13" x14ac:dyDescent="0.25">
      <c r="A844" s="227"/>
      <c r="B844" s="245" t="s">
        <v>1951</v>
      </c>
      <c r="C844" s="248" t="s">
        <v>4</v>
      </c>
      <c r="D844" s="248">
        <v>1</v>
      </c>
      <c r="E844" s="258"/>
      <c r="F844" s="263"/>
    </row>
    <row r="845" spans="1:6" ht="13" x14ac:dyDescent="0.25">
      <c r="A845" s="227"/>
      <c r="B845" s="246"/>
      <c r="C845" s="248"/>
      <c r="D845" s="248"/>
      <c r="E845" s="258"/>
      <c r="F845" s="263"/>
    </row>
    <row r="846" spans="1:6" ht="25" x14ac:dyDescent="0.25">
      <c r="A846" s="227"/>
      <c r="B846" s="247" t="s">
        <v>1952</v>
      </c>
      <c r="C846" s="248"/>
      <c r="D846" s="248"/>
      <c r="E846" s="258"/>
      <c r="F846" s="263"/>
    </row>
    <row r="847" spans="1:6" ht="13" x14ac:dyDescent="0.25">
      <c r="A847" s="227"/>
      <c r="B847" s="246"/>
      <c r="C847" s="248"/>
      <c r="D847" s="248"/>
      <c r="E847" s="258"/>
      <c r="F847" s="263"/>
    </row>
    <row r="848" spans="1:6" ht="13" x14ac:dyDescent="0.25">
      <c r="A848" s="227"/>
      <c r="B848" s="246" t="s">
        <v>1943</v>
      </c>
      <c r="C848" s="248"/>
      <c r="D848" s="248"/>
      <c r="E848" s="258"/>
      <c r="F848" s="263"/>
    </row>
    <row r="849" spans="1:6" ht="13" x14ac:dyDescent="0.25">
      <c r="A849" s="227"/>
      <c r="B849" s="247"/>
      <c r="C849" s="248"/>
      <c r="D849" s="248"/>
      <c r="E849" s="258"/>
      <c r="F849" s="263"/>
    </row>
    <row r="850" spans="1:6" ht="13" x14ac:dyDescent="0.25">
      <c r="A850" s="227"/>
      <c r="B850" s="244" t="s">
        <v>1953</v>
      </c>
      <c r="C850" s="248" t="s">
        <v>4</v>
      </c>
      <c r="D850" s="248">
        <v>1</v>
      </c>
      <c r="E850" s="258"/>
      <c r="F850" s="263"/>
    </row>
    <row r="851" spans="1:6" ht="13" x14ac:dyDescent="0.25">
      <c r="A851" s="227"/>
      <c r="B851" s="247"/>
      <c r="C851" s="248"/>
      <c r="D851" s="248"/>
      <c r="E851" s="258"/>
      <c r="F851" s="263"/>
    </row>
    <row r="852" spans="1:6" ht="13" x14ac:dyDescent="0.25">
      <c r="A852" s="227"/>
      <c r="B852" s="246" t="s">
        <v>1943</v>
      </c>
      <c r="C852" s="248"/>
      <c r="D852" s="248"/>
      <c r="E852" s="258"/>
      <c r="F852" s="263"/>
    </row>
    <row r="853" spans="1:6" ht="13" x14ac:dyDescent="0.25">
      <c r="A853" s="227"/>
      <c r="B853" s="247"/>
      <c r="C853" s="248"/>
      <c r="D853" s="248"/>
      <c r="E853" s="258"/>
      <c r="F853" s="263"/>
    </row>
    <row r="854" spans="1:6" ht="13" x14ac:dyDescent="0.25">
      <c r="A854" s="227"/>
      <c r="B854" s="244" t="s">
        <v>1954</v>
      </c>
      <c r="C854" s="248" t="s">
        <v>4</v>
      </c>
      <c r="D854" s="248">
        <v>1</v>
      </c>
      <c r="E854" s="258"/>
      <c r="F854" s="263"/>
    </row>
    <row r="855" spans="1:6" ht="13" x14ac:dyDescent="0.25">
      <c r="A855" s="227"/>
      <c r="B855" s="247"/>
      <c r="C855" s="248"/>
      <c r="D855" s="248"/>
      <c r="E855" s="258"/>
      <c r="F855" s="263"/>
    </row>
    <row r="856" spans="1:6" ht="13" x14ac:dyDescent="0.25">
      <c r="A856" s="227"/>
      <c r="B856" s="246" t="s">
        <v>1943</v>
      </c>
      <c r="C856" s="248"/>
      <c r="D856" s="248"/>
      <c r="E856" s="258"/>
      <c r="F856" s="263"/>
    </row>
    <row r="857" spans="1:6" ht="13" x14ac:dyDescent="0.25">
      <c r="A857" s="227"/>
      <c r="B857" s="247"/>
      <c r="C857" s="248"/>
      <c r="D857" s="248"/>
      <c r="E857" s="258"/>
      <c r="F857" s="263"/>
    </row>
    <row r="858" spans="1:6" ht="13" x14ac:dyDescent="0.25">
      <c r="A858" s="227"/>
      <c r="B858" s="244" t="s">
        <v>1955</v>
      </c>
      <c r="C858" s="248" t="s">
        <v>4</v>
      </c>
      <c r="D858" s="248">
        <v>1</v>
      </c>
      <c r="E858" s="258"/>
      <c r="F858" s="263"/>
    </row>
    <row r="859" spans="1:6" ht="13" x14ac:dyDescent="0.25">
      <c r="A859" s="227"/>
      <c r="B859" s="247"/>
      <c r="C859" s="248"/>
      <c r="D859" s="248"/>
      <c r="E859" s="258"/>
      <c r="F859" s="263"/>
    </row>
    <row r="860" spans="1:6" ht="13" x14ac:dyDescent="0.25">
      <c r="A860" s="227"/>
      <c r="B860" s="246" t="s">
        <v>1943</v>
      </c>
      <c r="C860" s="248"/>
      <c r="D860" s="248"/>
      <c r="E860" s="258"/>
      <c r="F860" s="263"/>
    </row>
    <row r="861" spans="1:6" ht="13" x14ac:dyDescent="0.25">
      <c r="A861" s="227"/>
      <c r="B861" s="247"/>
      <c r="C861" s="248"/>
      <c r="D861" s="248"/>
      <c r="E861" s="258"/>
      <c r="F861" s="263"/>
    </row>
    <row r="862" spans="1:6" ht="13" x14ac:dyDescent="0.25">
      <c r="A862" s="227"/>
      <c r="B862" s="244" t="s">
        <v>1956</v>
      </c>
      <c r="C862" s="248"/>
      <c r="D862" s="248"/>
      <c r="E862" s="258"/>
      <c r="F862" s="263"/>
    </row>
    <row r="863" spans="1:6" ht="13" x14ac:dyDescent="0.25">
      <c r="A863" s="227"/>
      <c r="B863" s="246"/>
      <c r="C863" s="248"/>
      <c r="D863" s="248"/>
      <c r="E863" s="258"/>
      <c r="F863" s="263"/>
    </row>
    <row r="864" spans="1:6" ht="13" x14ac:dyDescent="0.25">
      <c r="A864" s="227"/>
      <c r="B864" s="244" t="s">
        <v>1957</v>
      </c>
      <c r="C864" s="248" t="s">
        <v>4</v>
      </c>
      <c r="D864" s="248">
        <v>1</v>
      </c>
      <c r="E864" s="258"/>
      <c r="F864" s="263"/>
    </row>
    <row r="865" spans="1:6" ht="13" x14ac:dyDescent="0.25">
      <c r="A865" s="227"/>
      <c r="B865" s="247"/>
      <c r="C865" s="248"/>
      <c r="D865" s="248"/>
      <c r="E865" s="258"/>
      <c r="F865" s="263"/>
    </row>
    <row r="866" spans="1:6" ht="25" x14ac:dyDescent="0.25">
      <c r="A866" s="227"/>
      <c r="B866" s="246" t="s">
        <v>1958</v>
      </c>
      <c r="C866" s="248"/>
      <c r="D866" s="248"/>
      <c r="E866" s="258"/>
      <c r="F866" s="263"/>
    </row>
    <row r="867" spans="1:6" ht="13" x14ac:dyDescent="0.25">
      <c r="A867" s="227"/>
      <c r="B867" s="246"/>
      <c r="C867" s="248"/>
      <c r="D867" s="248"/>
      <c r="E867" s="258"/>
      <c r="F867" s="263"/>
    </row>
    <row r="868" spans="1:6" ht="25" x14ac:dyDescent="0.25">
      <c r="A868" s="227"/>
      <c r="B868" s="246" t="s">
        <v>1959</v>
      </c>
      <c r="C868" s="248"/>
      <c r="D868" s="248"/>
      <c r="E868" s="258"/>
      <c r="F868" s="263"/>
    </row>
    <row r="869" spans="1:6" ht="13" x14ac:dyDescent="0.25">
      <c r="A869" s="227"/>
      <c r="B869" s="247"/>
      <c r="C869" s="248"/>
      <c r="D869" s="248"/>
      <c r="E869" s="258"/>
      <c r="F869" s="263"/>
    </row>
    <row r="870" spans="1:6" ht="25" x14ac:dyDescent="0.25">
      <c r="A870" s="227"/>
      <c r="B870" s="247" t="s">
        <v>1960</v>
      </c>
      <c r="C870" s="248"/>
      <c r="D870" s="248"/>
      <c r="E870" s="258"/>
      <c r="F870" s="263"/>
    </row>
    <row r="871" spans="1:6" ht="13" x14ac:dyDescent="0.25">
      <c r="A871" s="227"/>
      <c r="B871" s="246"/>
      <c r="C871" s="248"/>
      <c r="D871" s="248"/>
      <c r="E871" s="258"/>
      <c r="F871" s="263"/>
    </row>
    <row r="872" spans="1:6" ht="13" x14ac:dyDescent="0.25">
      <c r="A872" s="227"/>
      <c r="B872" s="246" t="s">
        <v>1943</v>
      </c>
      <c r="C872" s="248"/>
      <c r="D872" s="248"/>
      <c r="E872" s="258"/>
      <c r="F872" s="263"/>
    </row>
    <row r="873" spans="1:6" ht="13" x14ac:dyDescent="0.25">
      <c r="A873" s="227"/>
      <c r="B873" s="246"/>
      <c r="C873" s="248"/>
      <c r="D873" s="248"/>
      <c r="E873" s="258"/>
      <c r="F873" s="263"/>
    </row>
    <row r="874" spans="1:6" ht="13" x14ac:dyDescent="0.25">
      <c r="A874" s="227"/>
      <c r="B874" s="247"/>
      <c r="C874" s="248"/>
      <c r="D874" s="248"/>
      <c r="E874" s="259"/>
      <c r="F874" s="263"/>
    </row>
    <row r="875" spans="1:6" ht="13" x14ac:dyDescent="0.25">
      <c r="A875" s="227"/>
      <c r="B875" s="268" t="s">
        <v>2905</v>
      </c>
      <c r="C875" s="227"/>
      <c r="D875" s="227"/>
      <c r="E875" s="258"/>
      <c r="F875" s="270"/>
    </row>
    <row r="876" spans="1:6" ht="13" x14ac:dyDescent="0.25">
      <c r="A876" s="227"/>
      <c r="B876" s="247" t="s">
        <v>2906</v>
      </c>
      <c r="C876" s="227"/>
      <c r="D876" s="227"/>
      <c r="E876" s="258"/>
      <c r="F876" s="263"/>
    </row>
    <row r="877" spans="1:6" ht="13" x14ac:dyDescent="0.25">
      <c r="A877" s="227"/>
      <c r="B877" s="247" t="s">
        <v>2907</v>
      </c>
      <c r="C877" s="227"/>
      <c r="D877" s="227"/>
      <c r="E877" s="258"/>
      <c r="F877" s="263"/>
    </row>
    <row r="878" spans="1:6" ht="13" x14ac:dyDescent="0.25">
      <c r="A878" s="227"/>
      <c r="B878" s="247"/>
      <c r="C878" s="227"/>
      <c r="D878" s="227"/>
      <c r="E878" s="258"/>
      <c r="F878" s="263"/>
    </row>
    <row r="879" spans="1:6" ht="13" x14ac:dyDescent="0.25">
      <c r="A879" s="227"/>
      <c r="B879" s="245" t="s">
        <v>1961</v>
      </c>
      <c r="C879" s="248" t="s">
        <v>4</v>
      </c>
      <c r="D879" s="248">
        <v>1</v>
      </c>
      <c r="E879" s="258"/>
      <c r="F879" s="263"/>
    </row>
    <row r="880" spans="1:6" ht="13" x14ac:dyDescent="0.25">
      <c r="A880" s="227"/>
      <c r="B880" s="246"/>
      <c r="C880" s="248"/>
      <c r="D880" s="248"/>
      <c r="E880" s="258"/>
      <c r="F880" s="263"/>
    </row>
    <row r="881" spans="1:6" ht="13" x14ac:dyDescent="0.25">
      <c r="A881" s="227"/>
      <c r="B881" s="246" t="s">
        <v>1962</v>
      </c>
      <c r="C881" s="248"/>
      <c r="D881" s="248"/>
      <c r="E881" s="258"/>
      <c r="F881" s="263"/>
    </row>
    <row r="882" spans="1:6" ht="13" x14ac:dyDescent="0.25">
      <c r="A882" s="227"/>
      <c r="B882" s="246"/>
      <c r="C882" s="248"/>
      <c r="D882" s="248"/>
      <c r="E882" s="258"/>
      <c r="F882" s="263"/>
    </row>
    <row r="883" spans="1:6" ht="13" x14ac:dyDescent="0.25">
      <c r="A883" s="227"/>
      <c r="B883" s="244" t="s">
        <v>1963</v>
      </c>
      <c r="C883" s="248" t="s">
        <v>4</v>
      </c>
      <c r="D883" s="248">
        <v>1</v>
      </c>
      <c r="E883" s="258"/>
      <c r="F883" s="263"/>
    </row>
    <row r="884" spans="1:6" ht="13" x14ac:dyDescent="0.25">
      <c r="A884" s="227"/>
      <c r="B884" s="246"/>
      <c r="C884" s="248"/>
      <c r="D884" s="248"/>
      <c r="E884" s="258"/>
      <c r="F884" s="263"/>
    </row>
    <row r="885" spans="1:6" ht="25" x14ac:dyDescent="0.25">
      <c r="A885" s="227"/>
      <c r="B885" s="247" t="s">
        <v>1964</v>
      </c>
      <c r="C885" s="248"/>
      <c r="D885" s="248"/>
      <c r="E885" s="258"/>
      <c r="F885" s="263"/>
    </row>
    <row r="886" spans="1:6" ht="13" x14ac:dyDescent="0.25">
      <c r="A886" s="227"/>
      <c r="B886" s="246"/>
      <c r="C886" s="248"/>
      <c r="D886" s="248"/>
      <c r="E886" s="258"/>
      <c r="F886" s="263"/>
    </row>
    <row r="887" spans="1:6" ht="13" x14ac:dyDescent="0.25">
      <c r="A887" s="227"/>
      <c r="B887" s="246" t="s">
        <v>1965</v>
      </c>
      <c r="C887" s="248"/>
      <c r="D887" s="248"/>
      <c r="E887" s="258"/>
      <c r="F887" s="263"/>
    </row>
    <row r="888" spans="1:6" ht="13" x14ac:dyDescent="0.25">
      <c r="A888" s="227"/>
      <c r="B888" s="247"/>
      <c r="C888" s="248"/>
      <c r="D888" s="248"/>
      <c r="E888" s="258"/>
      <c r="F888" s="263"/>
    </row>
    <row r="889" spans="1:6" ht="13" x14ac:dyDescent="0.25">
      <c r="A889" s="227"/>
      <c r="B889" s="244" t="s">
        <v>1966</v>
      </c>
      <c r="C889" s="248"/>
      <c r="D889" s="248"/>
      <c r="E889" s="258"/>
      <c r="F889" s="263"/>
    </row>
    <row r="890" spans="1:6" ht="13" x14ac:dyDescent="0.25">
      <c r="A890" s="227"/>
      <c r="B890" s="247"/>
      <c r="C890" s="248"/>
      <c r="D890" s="248"/>
      <c r="E890" s="258"/>
      <c r="F890" s="263"/>
    </row>
    <row r="891" spans="1:6" ht="13" x14ac:dyDescent="0.25">
      <c r="A891" s="227"/>
      <c r="B891" s="246" t="s">
        <v>1967</v>
      </c>
      <c r="C891" s="248"/>
      <c r="D891" s="248"/>
      <c r="E891" s="258"/>
      <c r="F891" s="263"/>
    </row>
    <row r="892" spans="1:6" ht="13" x14ac:dyDescent="0.25">
      <c r="A892" s="227"/>
      <c r="B892" s="247"/>
      <c r="C892" s="248"/>
      <c r="D892" s="248"/>
      <c r="E892" s="258"/>
      <c r="F892" s="263"/>
    </row>
    <row r="893" spans="1:6" ht="13" x14ac:dyDescent="0.25">
      <c r="A893" s="227"/>
      <c r="B893" s="244" t="s">
        <v>1968</v>
      </c>
      <c r="C893" s="248" t="s">
        <v>4</v>
      </c>
      <c r="D893" s="248">
        <v>1</v>
      </c>
      <c r="E893" s="258"/>
      <c r="F893" s="263"/>
    </row>
    <row r="894" spans="1:6" ht="13" x14ac:dyDescent="0.25">
      <c r="A894" s="227"/>
      <c r="B894" s="247"/>
      <c r="C894" s="248"/>
      <c r="D894" s="248"/>
      <c r="E894" s="258"/>
      <c r="F894" s="263"/>
    </row>
    <row r="895" spans="1:6" ht="13" x14ac:dyDescent="0.25">
      <c r="A895" s="227"/>
      <c r="B895" s="246" t="s">
        <v>1969</v>
      </c>
      <c r="C895" s="248"/>
      <c r="D895" s="248"/>
      <c r="E895" s="258"/>
      <c r="F895" s="263"/>
    </row>
    <row r="896" spans="1:6" ht="13" x14ac:dyDescent="0.25">
      <c r="A896" s="227"/>
      <c r="B896" s="247"/>
      <c r="C896" s="248"/>
      <c r="D896" s="248"/>
      <c r="E896" s="258"/>
      <c r="F896" s="263"/>
    </row>
    <row r="897" spans="1:6" ht="13" x14ac:dyDescent="0.25">
      <c r="A897" s="227"/>
      <c r="B897" s="244" t="s">
        <v>1970</v>
      </c>
      <c r="C897" s="248" t="s">
        <v>4</v>
      </c>
      <c r="D897" s="248">
        <v>1</v>
      </c>
      <c r="E897" s="258"/>
      <c r="F897" s="263"/>
    </row>
    <row r="898" spans="1:6" ht="13" x14ac:dyDescent="0.25">
      <c r="A898" s="227"/>
      <c r="B898" s="247"/>
      <c r="C898" s="248"/>
      <c r="D898" s="248"/>
      <c r="E898" s="258"/>
      <c r="F898" s="263"/>
    </row>
    <row r="899" spans="1:6" ht="37.5" x14ac:dyDescent="0.25">
      <c r="A899" s="227"/>
      <c r="B899" s="246" t="s">
        <v>1971</v>
      </c>
      <c r="C899" s="248"/>
      <c r="D899" s="248"/>
      <c r="E899" s="258"/>
      <c r="F899" s="263"/>
    </row>
    <row r="900" spans="1:6" ht="13" x14ac:dyDescent="0.25">
      <c r="A900" s="227"/>
      <c r="B900" s="246"/>
      <c r="C900" s="248"/>
      <c r="D900" s="248"/>
      <c r="E900" s="258"/>
      <c r="F900" s="263"/>
    </row>
    <row r="901" spans="1:6" ht="13" x14ac:dyDescent="0.25">
      <c r="A901" s="227"/>
      <c r="B901" s="246" t="s">
        <v>1962</v>
      </c>
      <c r="C901" s="248"/>
      <c r="D901" s="248"/>
      <c r="E901" s="258"/>
      <c r="F901" s="263"/>
    </row>
    <row r="902" spans="1:6" ht="13" x14ac:dyDescent="0.25">
      <c r="A902" s="227"/>
      <c r="B902" s="246"/>
      <c r="C902" s="248"/>
      <c r="D902" s="248"/>
      <c r="E902" s="258"/>
      <c r="F902" s="263"/>
    </row>
    <row r="903" spans="1:6" ht="13" x14ac:dyDescent="0.25">
      <c r="A903" s="227"/>
      <c r="B903" s="244" t="s">
        <v>1972</v>
      </c>
      <c r="C903" s="248" t="s">
        <v>4</v>
      </c>
      <c r="D903" s="248">
        <v>1</v>
      </c>
      <c r="E903" s="258"/>
      <c r="F903" s="263"/>
    </row>
    <row r="904" spans="1:6" ht="13" x14ac:dyDescent="0.25">
      <c r="A904" s="227"/>
      <c r="B904" s="247"/>
      <c r="C904" s="248"/>
      <c r="D904" s="248"/>
      <c r="E904" s="258"/>
      <c r="F904" s="263"/>
    </row>
    <row r="905" spans="1:6" ht="13" x14ac:dyDescent="0.25">
      <c r="A905" s="227"/>
      <c r="B905" s="246" t="s">
        <v>1973</v>
      </c>
      <c r="C905" s="248"/>
      <c r="D905" s="248"/>
      <c r="E905" s="258"/>
      <c r="F905" s="263"/>
    </row>
    <row r="906" spans="1:6" ht="13" x14ac:dyDescent="0.25">
      <c r="A906" s="227"/>
      <c r="B906" s="247"/>
      <c r="C906" s="248"/>
      <c r="D906" s="248"/>
      <c r="E906" s="258"/>
      <c r="F906" s="263"/>
    </row>
    <row r="907" spans="1:6" ht="13" x14ac:dyDescent="0.25">
      <c r="A907" s="227"/>
      <c r="B907" s="244" t="s">
        <v>1974</v>
      </c>
      <c r="C907" s="248" t="s">
        <v>4</v>
      </c>
      <c r="D907" s="248">
        <v>1</v>
      </c>
      <c r="E907" s="258"/>
      <c r="F907" s="263"/>
    </row>
    <row r="908" spans="1:6" ht="13" x14ac:dyDescent="0.25">
      <c r="A908" s="227"/>
      <c r="B908" s="247"/>
      <c r="C908" s="248"/>
      <c r="D908" s="248"/>
      <c r="E908" s="258"/>
      <c r="F908" s="263"/>
    </row>
    <row r="909" spans="1:6" ht="13" x14ac:dyDescent="0.25">
      <c r="A909" s="227"/>
      <c r="B909" s="246" t="s">
        <v>1973</v>
      </c>
      <c r="C909" s="248"/>
      <c r="D909" s="248"/>
      <c r="E909" s="258"/>
      <c r="F909" s="263"/>
    </row>
    <row r="910" spans="1:6" ht="13" x14ac:dyDescent="0.25">
      <c r="A910" s="227"/>
      <c r="B910" s="247"/>
      <c r="C910" s="248"/>
      <c r="D910" s="248"/>
      <c r="E910" s="258"/>
      <c r="F910" s="263"/>
    </row>
    <row r="911" spans="1:6" ht="13" x14ac:dyDescent="0.25">
      <c r="A911" s="227"/>
      <c r="B911" s="244" t="s">
        <v>1975</v>
      </c>
      <c r="C911" s="248" t="s">
        <v>4</v>
      </c>
      <c r="D911" s="248">
        <v>1</v>
      </c>
      <c r="E911" s="258"/>
      <c r="F911" s="263"/>
    </row>
    <row r="912" spans="1:6" ht="13" x14ac:dyDescent="0.25">
      <c r="A912" s="227"/>
      <c r="B912" s="247"/>
      <c r="C912" s="248"/>
      <c r="D912" s="248"/>
      <c r="E912" s="258"/>
      <c r="F912" s="263"/>
    </row>
    <row r="913" spans="1:6" ht="13" x14ac:dyDescent="0.25">
      <c r="A913" s="227"/>
      <c r="B913" s="246" t="s">
        <v>1973</v>
      </c>
      <c r="C913" s="248"/>
      <c r="D913" s="248"/>
      <c r="E913" s="258"/>
      <c r="F913" s="263"/>
    </row>
    <row r="914" spans="1:6" ht="13" x14ac:dyDescent="0.25">
      <c r="A914" s="227"/>
      <c r="B914" s="247"/>
      <c r="C914" s="248"/>
      <c r="D914" s="248"/>
      <c r="E914" s="258"/>
      <c r="F914" s="263"/>
    </row>
    <row r="915" spans="1:6" ht="13" x14ac:dyDescent="0.25">
      <c r="A915" s="227"/>
      <c r="B915" s="244" t="s">
        <v>1976</v>
      </c>
      <c r="C915" s="248" t="s">
        <v>4</v>
      </c>
      <c r="D915" s="248">
        <v>1</v>
      </c>
      <c r="E915" s="258"/>
      <c r="F915" s="263"/>
    </row>
    <row r="916" spans="1:6" ht="13" x14ac:dyDescent="0.25">
      <c r="A916" s="227"/>
      <c r="B916" s="247"/>
      <c r="C916" s="248"/>
      <c r="D916" s="248"/>
      <c r="E916" s="258"/>
      <c r="F916" s="263"/>
    </row>
    <row r="917" spans="1:6" ht="13" x14ac:dyDescent="0.25">
      <c r="A917" s="227"/>
      <c r="B917" s="246" t="s">
        <v>1973</v>
      </c>
      <c r="C917" s="248"/>
      <c r="D917" s="248"/>
      <c r="E917" s="258"/>
      <c r="F917" s="263"/>
    </row>
    <row r="918" spans="1:6" ht="13" x14ac:dyDescent="0.25">
      <c r="A918" s="227"/>
      <c r="B918" s="247"/>
      <c r="C918" s="248"/>
      <c r="D918" s="248"/>
      <c r="E918" s="258"/>
      <c r="F918" s="263"/>
    </row>
    <row r="919" spans="1:6" ht="13" x14ac:dyDescent="0.25">
      <c r="A919" s="227"/>
      <c r="B919" s="244" t="s">
        <v>1977</v>
      </c>
      <c r="C919" s="248" t="s">
        <v>4</v>
      </c>
      <c r="D919" s="248">
        <v>1</v>
      </c>
      <c r="E919" s="258"/>
      <c r="F919" s="263"/>
    </row>
    <row r="920" spans="1:6" ht="13" x14ac:dyDescent="0.25">
      <c r="A920" s="227"/>
      <c r="B920" s="246"/>
      <c r="C920" s="248"/>
      <c r="D920" s="248"/>
      <c r="E920" s="258"/>
      <c r="F920" s="263"/>
    </row>
    <row r="921" spans="1:6" ht="13" x14ac:dyDescent="0.25">
      <c r="A921" s="227"/>
      <c r="B921" s="246" t="s">
        <v>1973</v>
      </c>
      <c r="C921" s="248"/>
      <c r="D921" s="248"/>
      <c r="E921" s="258"/>
      <c r="F921" s="263"/>
    </row>
    <row r="922" spans="1:6" ht="13" x14ac:dyDescent="0.25">
      <c r="A922" s="227"/>
      <c r="B922" s="246"/>
      <c r="C922" s="248"/>
      <c r="D922" s="248"/>
      <c r="E922" s="258"/>
      <c r="F922" s="263"/>
    </row>
    <row r="923" spans="1:6" ht="13" x14ac:dyDescent="0.25">
      <c r="A923" s="227"/>
      <c r="B923" s="245" t="s">
        <v>1978</v>
      </c>
      <c r="C923" s="248" t="s">
        <v>4</v>
      </c>
      <c r="D923" s="248">
        <v>1</v>
      </c>
      <c r="E923" s="258"/>
      <c r="F923" s="263"/>
    </row>
    <row r="924" spans="1:6" ht="13" x14ac:dyDescent="0.25">
      <c r="A924" s="227"/>
      <c r="B924" s="246"/>
      <c r="C924" s="248"/>
      <c r="D924" s="248"/>
      <c r="E924" s="258"/>
      <c r="F924" s="263"/>
    </row>
    <row r="925" spans="1:6" ht="13" x14ac:dyDescent="0.25">
      <c r="A925" s="227"/>
      <c r="B925" s="246" t="s">
        <v>1973</v>
      </c>
      <c r="C925" s="248"/>
      <c r="D925" s="248"/>
      <c r="E925" s="258"/>
      <c r="F925" s="263"/>
    </row>
    <row r="926" spans="1:6" ht="13" x14ac:dyDescent="0.25">
      <c r="A926" s="227"/>
      <c r="B926" s="246"/>
      <c r="C926" s="248"/>
      <c r="D926" s="248"/>
      <c r="E926" s="260"/>
      <c r="F926" s="263"/>
    </row>
    <row r="927" spans="1:6" ht="13" x14ac:dyDescent="0.25">
      <c r="A927" s="227"/>
      <c r="B927" s="245" t="s">
        <v>1979</v>
      </c>
      <c r="C927" s="248" t="s">
        <v>4</v>
      </c>
      <c r="D927" s="248">
        <v>1</v>
      </c>
      <c r="E927" s="260"/>
      <c r="F927" s="263"/>
    </row>
    <row r="928" spans="1:6" ht="13" x14ac:dyDescent="0.25">
      <c r="A928" s="227"/>
      <c r="B928" s="246"/>
      <c r="C928" s="248"/>
      <c r="D928" s="248"/>
      <c r="E928" s="260"/>
      <c r="F928" s="263"/>
    </row>
    <row r="929" spans="1:6" ht="13" x14ac:dyDescent="0.25">
      <c r="A929" s="227"/>
      <c r="B929" s="246" t="s">
        <v>1973</v>
      </c>
      <c r="C929" s="248"/>
      <c r="D929" s="248"/>
      <c r="E929" s="260"/>
      <c r="F929" s="263"/>
    </row>
    <row r="930" spans="1:6" ht="13" x14ac:dyDescent="0.25">
      <c r="A930" s="227"/>
      <c r="B930" s="246"/>
      <c r="C930" s="248"/>
      <c r="D930" s="248"/>
      <c r="E930" s="260"/>
      <c r="F930" s="263"/>
    </row>
    <row r="931" spans="1:6" ht="13" x14ac:dyDescent="0.25">
      <c r="A931" s="227"/>
      <c r="B931" s="245" t="s">
        <v>1980</v>
      </c>
      <c r="C931" s="248"/>
      <c r="D931" s="248"/>
      <c r="E931" s="260"/>
      <c r="F931" s="263"/>
    </row>
    <row r="932" spans="1:6" ht="13" x14ac:dyDescent="0.25">
      <c r="A932" s="227"/>
      <c r="B932" s="246"/>
      <c r="C932" s="248"/>
      <c r="D932" s="248"/>
      <c r="E932" s="260"/>
      <c r="F932" s="263"/>
    </row>
    <row r="933" spans="1:6" ht="13" x14ac:dyDescent="0.25">
      <c r="A933" s="227"/>
      <c r="B933" s="244" t="s">
        <v>1981</v>
      </c>
      <c r="C933" s="248" t="s">
        <v>4</v>
      </c>
      <c r="D933" s="248">
        <v>1</v>
      </c>
      <c r="E933" s="260"/>
      <c r="F933" s="263"/>
    </row>
    <row r="934" spans="1:6" ht="13" x14ac:dyDescent="0.25">
      <c r="A934" s="227"/>
      <c r="B934" s="246"/>
      <c r="C934" s="248"/>
      <c r="D934" s="248"/>
      <c r="E934" s="260"/>
      <c r="F934" s="263"/>
    </row>
    <row r="935" spans="1:6" ht="13" x14ac:dyDescent="0.25">
      <c r="A935" s="227"/>
      <c r="B935" s="246" t="s">
        <v>1973</v>
      </c>
      <c r="C935" s="248"/>
      <c r="D935" s="248"/>
      <c r="E935" s="260"/>
      <c r="F935" s="263"/>
    </row>
    <row r="936" spans="1:6" ht="13" x14ac:dyDescent="0.25">
      <c r="A936" s="227"/>
      <c r="B936" s="246"/>
      <c r="C936" s="248"/>
      <c r="D936" s="248"/>
      <c r="E936" s="260"/>
      <c r="F936" s="263"/>
    </row>
    <row r="937" spans="1:6" ht="13" x14ac:dyDescent="0.25">
      <c r="A937" s="227"/>
      <c r="B937" s="246"/>
      <c r="C937" s="248"/>
      <c r="D937" s="248"/>
      <c r="E937" s="260"/>
      <c r="F937" s="263"/>
    </row>
    <row r="938" spans="1:6" ht="13" x14ac:dyDescent="0.25">
      <c r="A938" s="227"/>
      <c r="B938" s="246"/>
      <c r="C938" s="248"/>
      <c r="D938" s="248"/>
      <c r="E938" s="260"/>
      <c r="F938" s="263"/>
    </row>
    <row r="939" spans="1:6" ht="13" x14ac:dyDescent="0.25">
      <c r="A939" s="227"/>
      <c r="B939" s="246"/>
      <c r="C939" s="248"/>
      <c r="D939" s="248"/>
      <c r="E939" s="260"/>
      <c r="F939" s="263"/>
    </row>
    <row r="940" spans="1:6" ht="13" x14ac:dyDescent="0.25">
      <c r="A940" s="227"/>
      <c r="B940" s="246"/>
      <c r="C940" s="248"/>
      <c r="D940" s="248"/>
      <c r="E940" s="260"/>
      <c r="F940" s="263"/>
    </row>
    <row r="941" spans="1:6" ht="13" x14ac:dyDescent="0.25">
      <c r="A941" s="227"/>
      <c r="B941" s="246"/>
      <c r="C941" s="248"/>
      <c r="D941" s="248"/>
      <c r="E941" s="260"/>
      <c r="F941" s="263"/>
    </row>
    <row r="942" spans="1:6" ht="13" x14ac:dyDescent="0.25">
      <c r="A942" s="227"/>
      <c r="B942" s="247"/>
      <c r="C942" s="248"/>
      <c r="D942" s="248"/>
      <c r="E942" s="259"/>
      <c r="F942" s="263"/>
    </row>
    <row r="943" spans="1:6" ht="13" x14ac:dyDescent="0.25">
      <c r="A943" s="227"/>
      <c r="B943" s="268" t="s">
        <v>2905</v>
      </c>
      <c r="C943" s="227"/>
      <c r="D943" s="227"/>
      <c r="E943" s="258"/>
      <c r="F943" s="270"/>
    </row>
    <row r="944" spans="1:6" ht="13" x14ac:dyDescent="0.25">
      <c r="A944" s="227"/>
      <c r="B944" s="247" t="s">
        <v>2906</v>
      </c>
      <c r="C944" s="227"/>
      <c r="D944" s="227"/>
      <c r="E944" s="258"/>
      <c r="F944" s="263"/>
    </row>
    <row r="945" spans="1:6" ht="13" x14ac:dyDescent="0.25">
      <c r="A945" s="227"/>
      <c r="B945" s="247" t="s">
        <v>2907</v>
      </c>
      <c r="C945" s="227"/>
      <c r="D945" s="227"/>
      <c r="E945" s="258"/>
      <c r="F945" s="263"/>
    </row>
    <row r="946" spans="1:6" ht="13" x14ac:dyDescent="0.25">
      <c r="A946" s="227"/>
      <c r="B946" s="247"/>
      <c r="C946" s="227"/>
      <c r="D946" s="227"/>
      <c r="E946" s="258"/>
      <c r="F946" s="263"/>
    </row>
    <row r="947" spans="1:6" ht="13" x14ac:dyDescent="0.25">
      <c r="A947" s="227"/>
      <c r="B947" s="244" t="s">
        <v>1982</v>
      </c>
      <c r="C947" s="248"/>
      <c r="D947" s="248"/>
      <c r="E947" s="260"/>
      <c r="F947" s="263"/>
    </row>
    <row r="948" spans="1:6" ht="13" x14ac:dyDescent="0.25">
      <c r="A948" s="227"/>
      <c r="B948" s="246"/>
      <c r="C948" s="248"/>
      <c r="D948" s="248"/>
      <c r="E948" s="260"/>
      <c r="F948" s="263"/>
    </row>
    <row r="949" spans="1:6" ht="13" x14ac:dyDescent="0.25">
      <c r="A949" s="227"/>
      <c r="B949" s="246" t="s">
        <v>2000</v>
      </c>
      <c r="C949" s="248"/>
      <c r="D949" s="248"/>
      <c r="E949" s="260"/>
      <c r="F949" s="263"/>
    </row>
    <row r="950" spans="1:6" ht="13" x14ac:dyDescent="0.25">
      <c r="A950" s="227"/>
      <c r="B950" s="246"/>
      <c r="C950" s="248"/>
      <c r="D950" s="248"/>
      <c r="E950" s="260"/>
      <c r="F950" s="263"/>
    </row>
    <row r="951" spans="1:6" ht="13" x14ac:dyDescent="0.25">
      <c r="A951" s="227"/>
      <c r="B951" s="247" t="s">
        <v>1983</v>
      </c>
      <c r="C951" s="248"/>
      <c r="D951" s="248"/>
      <c r="E951" s="260"/>
      <c r="F951" s="263"/>
    </row>
    <row r="952" spans="1:6" ht="13" x14ac:dyDescent="0.25">
      <c r="A952" s="227"/>
      <c r="B952" s="246"/>
      <c r="C952" s="248"/>
      <c r="D952" s="248"/>
      <c r="E952" s="260"/>
      <c r="F952" s="263"/>
    </row>
    <row r="953" spans="1:6" ht="13" x14ac:dyDescent="0.25">
      <c r="A953" s="227"/>
      <c r="B953" s="247" t="s">
        <v>1999</v>
      </c>
      <c r="C953" s="248"/>
      <c r="D953" s="248"/>
      <c r="E953" s="260"/>
      <c r="F953" s="263"/>
    </row>
    <row r="954" spans="1:6" ht="13" x14ac:dyDescent="0.25">
      <c r="A954" s="227"/>
      <c r="B954" s="246"/>
      <c r="C954" s="248"/>
      <c r="D954" s="248"/>
      <c r="E954" s="260"/>
      <c r="F954" s="263"/>
    </row>
    <row r="955" spans="1:6" ht="13" x14ac:dyDescent="0.25">
      <c r="A955" s="227"/>
      <c r="B955" s="246" t="s">
        <v>1984</v>
      </c>
      <c r="C955" s="248"/>
      <c r="D955" s="248"/>
      <c r="E955" s="260"/>
      <c r="F955" s="263"/>
    </row>
    <row r="956" spans="1:6" ht="13" x14ac:dyDescent="0.25">
      <c r="A956" s="227"/>
      <c r="B956" s="246"/>
      <c r="C956" s="248"/>
      <c r="D956" s="248"/>
      <c r="E956" s="260"/>
      <c r="F956" s="263"/>
    </row>
    <row r="957" spans="1:6" ht="13" x14ac:dyDescent="0.25">
      <c r="A957" s="227"/>
      <c r="B957" s="246" t="s">
        <v>1998</v>
      </c>
      <c r="C957" s="248"/>
      <c r="D957" s="248"/>
      <c r="E957" s="260"/>
      <c r="F957" s="263"/>
    </row>
    <row r="958" spans="1:6" ht="13" x14ac:dyDescent="0.25">
      <c r="A958" s="227"/>
      <c r="B958" s="246"/>
      <c r="C958" s="248"/>
      <c r="D958" s="248"/>
      <c r="E958" s="260"/>
      <c r="F958" s="263"/>
    </row>
    <row r="959" spans="1:6" ht="13" x14ac:dyDescent="0.25">
      <c r="A959" s="227"/>
      <c r="B959" s="246" t="s">
        <v>1997</v>
      </c>
      <c r="C959" s="248"/>
      <c r="D959" s="248"/>
      <c r="E959" s="260"/>
      <c r="F959" s="263"/>
    </row>
    <row r="960" spans="1:6" ht="13" x14ac:dyDescent="0.25">
      <c r="A960" s="227"/>
      <c r="B960" s="246"/>
      <c r="C960" s="248"/>
      <c r="D960" s="248"/>
      <c r="E960" s="260"/>
      <c r="F960" s="263"/>
    </row>
    <row r="961" spans="1:6" ht="37.5" x14ac:dyDescent="0.25">
      <c r="A961" s="227"/>
      <c r="B961" s="246" t="s">
        <v>1985</v>
      </c>
      <c r="C961" s="248"/>
      <c r="D961" s="248"/>
      <c r="E961" s="260"/>
      <c r="F961" s="263"/>
    </row>
    <row r="962" spans="1:6" ht="13" x14ac:dyDescent="0.25">
      <c r="A962" s="227"/>
      <c r="B962" s="246"/>
      <c r="C962" s="248"/>
      <c r="D962" s="248"/>
      <c r="E962" s="260"/>
      <c r="F962" s="263"/>
    </row>
    <row r="963" spans="1:6" ht="13" x14ac:dyDescent="0.25">
      <c r="A963" s="227"/>
      <c r="B963" s="246" t="s">
        <v>2041</v>
      </c>
      <c r="C963" s="248"/>
      <c r="D963" s="248"/>
      <c r="E963" s="260"/>
      <c r="F963" s="263"/>
    </row>
    <row r="964" spans="1:6" ht="13" x14ac:dyDescent="0.25">
      <c r="A964" s="227"/>
      <c r="B964" s="246"/>
      <c r="C964" s="248"/>
      <c r="D964" s="248"/>
      <c r="E964" s="260"/>
      <c r="F964" s="263"/>
    </row>
    <row r="965" spans="1:6" ht="13" x14ac:dyDescent="0.25">
      <c r="A965" s="227"/>
      <c r="B965" s="246" t="s">
        <v>2040</v>
      </c>
      <c r="C965" s="248"/>
      <c r="D965" s="248"/>
      <c r="E965" s="260"/>
      <c r="F965" s="263"/>
    </row>
    <row r="966" spans="1:6" ht="13" x14ac:dyDescent="0.25">
      <c r="A966" s="227"/>
      <c r="B966" s="246"/>
      <c r="C966" s="248"/>
      <c r="D966" s="248"/>
      <c r="E966" s="260"/>
      <c r="F966" s="263"/>
    </row>
    <row r="967" spans="1:6" ht="25" x14ac:dyDescent="0.25">
      <c r="A967" s="227"/>
      <c r="B967" s="246" t="s">
        <v>1987</v>
      </c>
      <c r="C967" s="248"/>
      <c r="D967" s="248"/>
      <c r="E967" s="260"/>
      <c r="F967" s="263"/>
    </row>
    <row r="968" spans="1:6" ht="13" x14ac:dyDescent="0.25">
      <c r="A968" s="227"/>
      <c r="B968" s="247" t="s">
        <v>537</v>
      </c>
      <c r="C968" s="248"/>
      <c r="D968" s="248"/>
      <c r="E968" s="260"/>
      <c r="F968" s="263"/>
    </row>
    <row r="969" spans="1:6" ht="13" x14ac:dyDescent="0.25">
      <c r="A969" s="227"/>
      <c r="B969" s="246" t="s">
        <v>1988</v>
      </c>
      <c r="C969" s="248"/>
      <c r="D969" s="248"/>
      <c r="E969" s="260"/>
      <c r="F969" s="263"/>
    </row>
    <row r="970" spans="1:6" ht="13" x14ac:dyDescent="0.25">
      <c r="A970" s="227"/>
      <c r="B970" s="246"/>
      <c r="C970" s="248"/>
      <c r="D970" s="248"/>
      <c r="E970" s="260"/>
      <c r="F970" s="263"/>
    </row>
    <row r="971" spans="1:6" ht="13" x14ac:dyDescent="0.25">
      <c r="A971" s="227"/>
      <c r="B971" s="246" t="s">
        <v>1989</v>
      </c>
      <c r="C971" s="248"/>
      <c r="D971" s="248"/>
      <c r="E971" s="260"/>
      <c r="F971" s="263"/>
    </row>
    <row r="972" spans="1:6" ht="13" x14ac:dyDescent="0.25">
      <c r="A972" s="227"/>
      <c r="B972" s="246"/>
      <c r="C972" s="248"/>
      <c r="D972" s="248"/>
      <c r="E972" s="260"/>
      <c r="F972" s="263"/>
    </row>
    <row r="973" spans="1:6" ht="13" x14ac:dyDescent="0.25">
      <c r="A973" s="227"/>
      <c r="B973" s="246" t="s">
        <v>1990</v>
      </c>
      <c r="C973" s="248"/>
      <c r="D973" s="248"/>
      <c r="E973" s="260"/>
      <c r="F973" s="263"/>
    </row>
    <row r="974" spans="1:6" ht="13" x14ac:dyDescent="0.25">
      <c r="A974" s="227"/>
      <c r="B974" s="246"/>
      <c r="C974" s="248"/>
      <c r="D974" s="248"/>
      <c r="E974" s="260"/>
      <c r="F974" s="263"/>
    </row>
    <row r="975" spans="1:6" ht="13" x14ac:dyDescent="0.25">
      <c r="A975" s="227"/>
      <c r="B975" s="246" t="s">
        <v>1991</v>
      </c>
      <c r="C975" s="248"/>
      <c r="D975" s="248"/>
      <c r="E975" s="260"/>
      <c r="F975" s="263"/>
    </row>
    <row r="976" spans="1:6" ht="13" x14ac:dyDescent="0.25">
      <c r="A976" s="227"/>
      <c r="B976" s="246"/>
      <c r="C976" s="248"/>
      <c r="D976" s="248"/>
      <c r="E976" s="260"/>
      <c r="F976" s="263"/>
    </row>
    <row r="977" spans="1:6" ht="13" x14ac:dyDescent="0.25">
      <c r="A977" s="227"/>
      <c r="B977" s="246" t="s">
        <v>1992</v>
      </c>
      <c r="C977" s="248"/>
      <c r="D977" s="248"/>
      <c r="E977" s="260"/>
      <c r="F977" s="263"/>
    </row>
    <row r="978" spans="1:6" ht="13" x14ac:dyDescent="0.25">
      <c r="A978" s="227"/>
      <c r="B978" s="247"/>
      <c r="C978" s="248"/>
      <c r="D978" s="248"/>
      <c r="E978" s="260"/>
      <c r="F978" s="263"/>
    </row>
    <row r="979" spans="1:6" ht="25" x14ac:dyDescent="0.25">
      <c r="A979" s="227"/>
      <c r="B979" s="246" t="s">
        <v>1993</v>
      </c>
      <c r="C979" s="248"/>
      <c r="D979" s="248"/>
      <c r="E979" s="260"/>
      <c r="F979" s="263"/>
    </row>
    <row r="980" spans="1:6" ht="13" x14ac:dyDescent="0.25">
      <c r="A980" s="227"/>
      <c r="B980" s="246"/>
      <c r="C980" s="248"/>
      <c r="D980" s="248"/>
      <c r="E980" s="260"/>
      <c r="F980" s="263"/>
    </row>
    <row r="981" spans="1:6" ht="13" x14ac:dyDescent="0.25">
      <c r="A981" s="227"/>
      <c r="B981" s="246" t="s">
        <v>1994</v>
      </c>
      <c r="C981" s="248"/>
      <c r="D981" s="248"/>
      <c r="E981" s="260"/>
      <c r="F981" s="263"/>
    </row>
    <row r="982" spans="1:6" ht="13" x14ac:dyDescent="0.25">
      <c r="A982" s="227"/>
      <c r="B982" s="246"/>
      <c r="C982" s="248"/>
      <c r="D982" s="248"/>
      <c r="E982" s="260"/>
      <c r="F982" s="263"/>
    </row>
    <row r="983" spans="1:6" ht="13" x14ac:dyDescent="0.25">
      <c r="A983" s="227"/>
      <c r="B983" s="246" t="s">
        <v>1995</v>
      </c>
      <c r="C983" s="248"/>
      <c r="D983" s="248"/>
      <c r="E983" s="260"/>
      <c r="F983" s="263"/>
    </row>
    <row r="984" spans="1:6" ht="13" x14ac:dyDescent="0.25">
      <c r="A984" s="227"/>
      <c r="B984" s="246"/>
      <c r="C984" s="248"/>
      <c r="D984" s="248"/>
      <c r="E984" s="260"/>
      <c r="F984" s="263"/>
    </row>
    <row r="985" spans="1:6" ht="13" x14ac:dyDescent="0.25">
      <c r="A985" s="227"/>
      <c r="B985" s="244" t="s">
        <v>1996</v>
      </c>
      <c r="C985" s="248"/>
      <c r="D985" s="248"/>
      <c r="E985" s="260"/>
      <c r="F985" s="263"/>
    </row>
    <row r="986" spans="1:6" ht="13" x14ac:dyDescent="0.25">
      <c r="A986" s="227"/>
      <c r="B986" s="246"/>
      <c r="C986" s="248"/>
      <c r="D986" s="248"/>
      <c r="E986" s="260"/>
      <c r="F986" s="263"/>
    </row>
    <row r="987" spans="1:6" ht="25" x14ac:dyDescent="0.25">
      <c r="A987" s="227"/>
      <c r="B987" s="247" t="s">
        <v>1986</v>
      </c>
      <c r="C987" s="248"/>
      <c r="D987" s="248"/>
      <c r="E987" s="260"/>
      <c r="F987" s="263"/>
    </row>
    <row r="988" spans="1:6" ht="13" x14ac:dyDescent="0.25">
      <c r="A988" s="227"/>
      <c r="B988" s="246"/>
      <c r="C988" s="248"/>
      <c r="D988" s="248"/>
      <c r="E988" s="260"/>
      <c r="F988" s="263"/>
    </row>
    <row r="989" spans="1:6" ht="13" x14ac:dyDescent="0.25">
      <c r="A989" s="227"/>
      <c r="B989" s="245" t="s">
        <v>2016</v>
      </c>
      <c r="C989" s="248"/>
      <c r="D989" s="248"/>
      <c r="E989" s="260"/>
      <c r="F989" s="263"/>
    </row>
    <row r="990" spans="1:6" ht="13" x14ac:dyDescent="0.25">
      <c r="A990" s="227"/>
      <c r="B990" s="246"/>
      <c r="C990" s="248"/>
      <c r="D990" s="248"/>
      <c r="E990" s="260"/>
      <c r="F990" s="263"/>
    </row>
    <row r="991" spans="1:6" ht="25" x14ac:dyDescent="0.25">
      <c r="A991" s="227"/>
      <c r="B991" s="246" t="s">
        <v>1986</v>
      </c>
      <c r="C991" s="248"/>
      <c r="D991" s="248"/>
      <c r="E991" s="260"/>
      <c r="F991" s="263"/>
    </row>
    <row r="992" spans="1:6" ht="13" x14ac:dyDescent="0.25">
      <c r="A992" s="227"/>
      <c r="B992" s="246"/>
      <c r="C992" s="248"/>
      <c r="D992" s="248"/>
      <c r="E992" s="260"/>
      <c r="F992" s="263"/>
    </row>
    <row r="993" spans="1:6" ht="13" x14ac:dyDescent="0.25">
      <c r="A993" s="227"/>
      <c r="B993" s="244" t="s">
        <v>2001</v>
      </c>
      <c r="C993" s="248"/>
      <c r="D993" s="248"/>
      <c r="E993" s="260"/>
      <c r="F993" s="263"/>
    </row>
    <row r="994" spans="1:6" ht="13" x14ac:dyDescent="0.25">
      <c r="A994" s="227"/>
      <c r="B994" s="247"/>
      <c r="C994" s="248"/>
      <c r="D994" s="248"/>
      <c r="E994" s="260"/>
      <c r="F994" s="263"/>
    </row>
    <row r="995" spans="1:6" ht="13" x14ac:dyDescent="0.25">
      <c r="A995" s="227"/>
      <c r="B995" s="246" t="s">
        <v>2002</v>
      </c>
      <c r="C995" s="248"/>
      <c r="D995" s="248"/>
      <c r="E995" s="260"/>
      <c r="F995" s="263"/>
    </row>
    <row r="996" spans="1:6" ht="13" x14ac:dyDescent="0.25">
      <c r="A996" s="227"/>
      <c r="B996" s="246"/>
      <c r="C996" s="248"/>
      <c r="D996" s="248"/>
      <c r="E996" s="260"/>
      <c r="F996" s="263"/>
    </row>
    <row r="997" spans="1:6" ht="13" x14ac:dyDescent="0.25">
      <c r="A997" s="227"/>
      <c r="B997" s="244" t="s">
        <v>2017</v>
      </c>
      <c r="C997" s="248"/>
      <c r="D997" s="248"/>
      <c r="E997" s="260"/>
      <c r="F997" s="263"/>
    </row>
    <row r="998" spans="1:6" ht="13" x14ac:dyDescent="0.25">
      <c r="A998" s="227"/>
      <c r="B998" s="246"/>
      <c r="C998" s="248"/>
      <c r="D998" s="248"/>
      <c r="E998" s="260"/>
      <c r="F998" s="263"/>
    </row>
    <row r="999" spans="1:6" ht="13" x14ac:dyDescent="0.25">
      <c r="A999" s="227"/>
      <c r="B999" s="246" t="s">
        <v>2003</v>
      </c>
      <c r="C999" s="248"/>
      <c r="D999" s="248"/>
      <c r="E999" s="260"/>
      <c r="F999" s="263"/>
    </row>
    <row r="1000" spans="1:6" ht="13" x14ac:dyDescent="0.25">
      <c r="A1000" s="227"/>
      <c r="B1000" s="246"/>
      <c r="C1000" s="248"/>
      <c r="D1000" s="248"/>
      <c r="E1000" s="260"/>
      <c r="F1000" s="263"/>
    </row>
    <row r="1001" spans="1:6" ht="13" x14ac:dyDescent="0.25">
      <c r="A1001" s="227"/>
      <c r="B1001" s="246" t="s">
        <v>2018</v>
      </c>
      <c r="C1001" s="248"/>
      <c r="D1001" s="248"/>
      <c r="E1001" s="260"/>
      <c r="F1001" s="263"/>
    </row>
    <row r="1002" spans="1:6" ht="13" x14ac:dyDescent="0.25">
      <c r="A1002" s="227"/>
      <c r="B1002" s="246"/>
      <c r="C1002" s="248"/>
      <c r="D1002" s="248"/>
      <c r="E1002" s="260"/>
      <c r="F1002" s="263"/>
    </row>
    <row r="1003" spans="1:6" ht="13" x14ac:dyDescent="0.25">
      <c r="A1003" s="227"/>
      <c r="B1003" s="244" t="s">
        <v>2019</v>
      </c>
      <c r="C1003" s="248"/>
      <c r="D1003" s="248"/>
      <c r="E1003" s="260"/>
      <c r="F1003" s="263"/>
    </row>
    <row r="1004" spans="1:6" ht="13" x14ac:dyDescent="0.25">
      <c r="A1004" s="227"/>
      <c r="B1004" s="246"/>
      <c r="C1004" s="248"/>
      <c r="D1004" s="248"/>
      <c r="E1004" s="260"/>
      <c r="F1004" s="263"/>
    </row>
    <row r="1005" spans="1:6" ht="13" x14ac:dyDescent="0.25">
      <c r="A1005" s="227"/>
      <c r="B1005" s="246" t="s">
        <v>2004</v>
      </c>
      <c r="C1005" s="248"/>
      <c r="D1005" s="248"/>
      <c r="E1005" s="260"/>
      <c r="F1005" s="263"/>
    </row>
    <row r="1006" spans="1:6" ht="13" x14ac:dyDescent="0.25">
      <c r="A1006" s="227"/>
      <c r="B1006" s="246"/>
      <c r="C1006" s="248"/>
      <c r="D1006" s="248"/>
      <c r="E1006" s="260"/>
      <c r="F1006" s="263"/>
    </row>
    <row r="1007" spans="1:6" ht="13" x14ac:dyDescent="0.25">
      <c r="A1007" s="227"/>
      <c r="B1007" s="246" t="s">
        <v>2020</v>
      </c>
      <c r="C1007" s="248"/>
      <c r="D1007" s="248"/>
      <c r="E1007" s="260"/>
      <c r="F1007" s="263"/>
    </row>
    <row r="1008" spans="1:6" ht="13" x14ac:dyDescent="0.25">
      <c r="A1008" s="227"/>
      <c r="B1008" s="246"/>
      <c r="C1008" s="248"/>
      <c r="D1008" s="248"/>
      <c r="E1008" s="260"/>
      <c r="F1008" s="263"/>
    </row>
    <row r="1009" spans="1:6" ht="13" x14ac:dyDescent="0.25">
      <c r="A1009" s="227"/>
      <c r="B1009" s="247"/>
      <c r="C1009" s="248"/>
      <c r="D1009" s="248"/>
      <c r="E1009" s="259"/>
      <c r="F1009" s="263"/>
    </row>
    <row r="1010" spans="1:6" ht="13" x14ac:dyDescent="0.25">
      <c r="A1010" s="227"/>
      <c r="B1010" s="268" t="s">
        <v>2905</v>
      </c>
      <c r="C1010" s="227"/>
      <c r="D1010" s="227"/>
      <c r="E1010" s="258"/>
      <c r="F1010" s="270"/>
    </row>
    <row r="1011" spans="1:6" ht="13" x14ac:dyDescent="0.25">
      <c r="A1011" s="227"/>
      <c r="B1011" s="247" t="s">
        <v>2906</v>
      </c>
      <c r="C1011" s="227"/>
      <c r="D1011" s="227"/>
      <c r="E1011" s="258"/>
      <c r="F1011" s="263"/>
    </row>
    <row r="1012" spans="1:6" ht="13" x14ac:dyDescent="0.25">
      <c r="A1012" s="227"/>
      <c r="B1012" s="247" t="s">
        <v>2907</v>
      </c>
      <c r="C1012" s="227"/>
      <c r="D1012" s="227"/>
      <c r="E1012" s="258"/>
      <c r="F1012" s="263"/>
    </row>
    <row r="1013" spans="1:6" ht="13" x14ac:dyDescent="0.25">
      <c r="A1013" s="227"/>
      <c r="B1013" s="246"/>
      <c r="C1013" s="248"/>
      <c r="D1013" s="248"/>
      <c r="E1013" s="260"/>
      <c r="F1013" s="263"/>
    </row>
    <row r="1014" spans="1:6" ht="13" x14ac:dyDescent="0.25">
      <c r="A1014" s="227"/>
      <c r="B1014" s="246" t="s">
        <v>2021</v>
      </c>
      <c r="C1014" s="248"/>
      <c r="D1014" s="248"/>
      <c r="E1014" s="260"/>
      <c r="F1014" s="263"/>
    </row>
    <row r="1015" spans="1:6" ht="13" x14ac:dyDescent="0.25">
      <c r="A1015" s="227"/>
      <c r="B1015" s="246"/>
      <c r="C1015" s="248"/>
      <c r="D1015" s="248"/>
      <c r="E1015" s="260"/>
      <c r="F1015" s="263"/>
    </row>
    <row r="1016" spans="1:6" ht="13" x14ac:dyDescent="0.25">
      <c r="A1016" s="227"/>
      <c r="B1016" s="244" t="s">
        <v>2022</v>
      </c>
      <c r="C1016" s="248"/>
      <c r="D1016" s="248"/>
      <c r="E1016" s="260"/>
      <c r="F1016" s="263"/>
    </row>
    <row r="1017" spans="1:6" ht="13" x14ac:dyDescent="0.25">
      <c r="A1017" s="227"/>
      <c r="B1017" s="247"/>
      <c r="C1017" s="248"/>
      <c r="D1017" s="248"/>
      <c r="E1017" s="260"/>
      <c r="F1017" s="263"/>
    </row>
    <row r="1018" spans="1:6" ht="13" x14ac:dyDescent="0.25">
      <c r="A1018" s="227"/>
      <c r="B1018" s="244" t="s">
        <v>2023</v>
      </c>
      <c r="C1018" s="248"/>
      <c r="D1018" s="248"/>
      <c r="E1018" s="260"/>
      <c r="F1018" s="263"/>
    </row>
    <row r="1019" spans="1:6" ht="13" x14ac:dyDescent="0.25">
      <c r="A1019" s="227"/>
      <c r="B1019" s="247"/>
      <c r="C1019" s="248"/>
      <c r="D1019" s="248"/>
      <c r="E1019" s="260"/>
      <c r="F1019" s="263"/>
    </row>
    <row r="1020" spans="1:6" ht="13" x14ac:dyDescent="0.25">
      <c r="A1020" s="227"/>
      <c r="B1020" s="246" t="s">
        <v>2005</v>
      </c>
      <c r="C1020" s="248"/>
      <c r="D1020" s="248"/>
      <c r="E1020" s="260"/>
      <c r="F1020" s="263"/>
    </row>
    <row r="1021" spans="1:6" ht="13" x14ac:dyDescent="0.25">
      <c r="A1021" s="227"/>
      <c r="B1021" s="246"/>
      <c r="C1021" s="248"/>
      <c r="D1021" s="248"/>
      <c r="E1021" s="260"/>
      <c r="F1021" s="263"/>
    </row>
    <row r="1022" spans="1:6" ht="13" x14ac:dyDescent="0.25">
      <c r="A1022" s="227"/>
      <c r="B1022" s="246" t="s">
        <v>2006</v>
      </c>
      <c r="C1022" s="248"/>
      <c r="D1022" s="248"/>
      <c r="E1022" s="260"/>
      <c r="F1022" s="263"/>
    </row>
    <row r="1023" spans="1:6" ht="13" x14ac:dyDescent="0.25">
      <c r="A1023" s="227"/>
      <c r="B1023" s="247"/>
      <c r="C1023" s="248"/>
      <c r="D1023" s="248"/>
      <c r="E1023" s="260"/>
      <c r="F1023" s="263"/>
    </row>
    <row r="1024" spans="1:6" ht="13" x14ac:dyDescent="0.25">
      <c r="A1024" s="227"/>
      <c r="B1024" s="244" t="s">
        <v>2024</v>
      </c>
      <c r="C1024" s="248"/>
      <c r="D1024" s="248"/>
      <c r="E1024" s="260"/>
      <c r="F1024" s="263"/>
    </row>
    <row r="1025" spans="1:6" ht="13" x14ac:dyDescent="0.25">
      <c r="A1025" s="227"/>
      <c r="B1025" s="246"/>
      <c r="C1025" s="248"/>
      <c r="D1025" s="248"/>
      <c r="E1025" s="260"/>
      <c r="F1025" s="263"/>
    </row>
    <row r="1026" spans="1:6" ht="13" x14ac:dyDescent="0.25">
      <c r="A1026" s="227"/>
      <c r="B1026" s="247" t="s">
        <v>2007</v>
      </c>
      <c r="C1026" s="248"/>
      <c r="D1026" s="248"/>
      <c r="E1026" s="260"/>
      <c r="F1026" s="263"/>
    </row>
    <row r="1027" spans="1:6" ht="13" x14ac:dyDescent="0.25">
      <c r="A1027" s="227"/>
      <c r="B1027" s="246"/>
      <c r="C1027" s="248"/>
      <c r="D1027" s="248"/>
      <c r="E1027" s="260"/>
      <c r="F1027" s="263"/>
    </row>
    <row r="1028" spans="1:6" ht="13" x14ac:dyDescent="0.25">
      <c r="A1028" s="227"/>
      <c r="B1028" s="246" t="s">
        <v>2008</v>
      </c>
      <c r="C1028" s="248"/>
      <c r="D1028" s="248"/>
      <c r="E1028" s="260"/>
      <c r="F1028" s="263"/>
    </row>
    <row r="1029" spans="1:6" ht="13" x14ac:dyDescent="0.25">
      <c r="A1029" s="227"/>
      <c r="B1029" s="246"/>
      <c r="C1029" s="248"/>
      <c r="D1029" s="248"/>
      <c r="E1029" s="260"/>
      <c r="F1029" s="263"/>
    </row>
    <row r="1030" spans="1:6" ht="13" x14ac:dyDescent="0.25">
      <c r="A1030" s="227"/>
      <c r="B1030" s="244" t="s">
        <v>2009</v>
      </c>
      <c r="C1030" s="248"/>
      <c r="D1030" s="248"/>
      <c r="E1030" s="260"/>
      <c r="F1030" s="263"/>
    </row>
    <row r="1031" spans="1:6" ht="13" x14ac:dyDescent="0.25">
      <c r="A1031" s="227"/>
      <c r="B1031" s="246"/>
      <c r="C1031" s="248"/>
      <c r="D1031" s="248"/>
      <c r="E1031" s="260"/>
      <c r="F1031" s="263"/>
    </row>
    <row r="1032" spans="1:6" ht="13" x14ac:dyDescent="0.25">
      <c r="A1032" s="227"/>
      <c r="B1032" s="245" t="s">
        <v>2010</v>
      </c>
      <c r="C1032" s="248" t="s">
        <v>4</v>
      </c>
      <c r="D1032" s="248">
        <v>1</v>
      </c>
      <c r="E1032" s="260"/>
      <c r="F1032" s="263"/>
    </row>
    <row r="1033" spans="1:6" ht="13" x14ac:dyDescent="0.25">
      <c r="A1033" s="227"/>
      <c r="B1033" s="246"/>
      <c r="C1033" s="248"/>
      <c r="D1033" s="248"/>
      <c r="E1033" s="260"/>
      <c r="F1033" s="263"/>
    </row>
    <row r="1034" spans="1:6" ht="37.5" x14ac:dyDescent="0.25">
      <c r="A1034" s="227"/>
      <c r="B1034" s="247" t="s">
        <v>2011</v>
      </c>
      <c r="C1034" s="248"/>
      <c r="D1034" s="248"/>
      <c r="E1034" s="260"/>
      <c r="F1034" s="263"/>
    </row>
    <row r="1035" spans="1:6" ht="13" x14ac:dyDescent="0.25">
      <c r="A1035" s="227"/>
      <c r="B1035" s="246"/>
      <c r="C1035" s="248"/>
      <c r="D1035" s="248"/>
      <c r="E1035" s="260"/>
      <c r="F1035" s="263"/>
    </row>
    <row r="1036" spans="1:6" ht="13" x14ac:dyDescent="0.25">
      <c r="A1036" s="227"/>
      <c r="B1036" s="244" t="s">
        <v>2012</v>
      </c>
      <c r="C1036" s="248" t="s">
        <v>4</v>
      </c>
      <c r="D1036" s="248">
        <v>1</v>
      </c>
      <c r="E1036" s="260"/>
      <c r="F1036" s="263"/>
    </row>
    <row r="1037" spans="1:6" ht="13" x14ac:dyDescent="0.25">
      <c r="A1037" s="227"/>
      <c r="B1037" s="246"/>
      <c r="C1037" s="248"/>
      <c r="D1037" s="248"/>
      <c r="E1037" s="260"/>
      <c r="F1037" s="263"/>
    </row>
    <row r="1038" spans="1:6" ht="50" x14ac:dyDescent="0.25">
      <c r="A1038" s="227"/>
      <c r="B1038" s="246" t="s">
        <v>2013</v>
      </c>
      <c r="C1038" s="248"/>
      <c r="D1038" s="248"/>
      <c r="E1038" s="260"/>
      <c r="F1038" s="263"/>
    </row>
    <row r="1039" spans="1:6" ht="13" x14ac:dyDescent="0.25">
      <c r="A1039" s="227"/>
      <c r="B1039" s="246"/>
      <c r="C1039" s="248"/>
      <c r="D1039" s="248"/>
      <c r="E1039" s="260"/>
      <c r="F1039" s="263"/>
    </row>
    <row r="1040" spans="1:6" ht="13" x14ac:dyDescent="0.25">
      <c r="A1040" s="227"/>
      <c r="B1040" s="245" t="s">
        <v>2014</v>
      </c>
      <c r="C1040" s="248" t="s">
        <v>4</v>
      </c>
      <c r="D1040" s="248">
        <v>1</v>
      </c>
      <c r="E1040" s="260"/>
      <c r="F1040" s="263"/>
    </row>
    <row r="1041" spans="1:6" ht="13" x14ac:dyDescent="0.25">
      <c r="A1041" s="227"/>
      <c r="B1041" s="246"/>
      <c r="C1041" s="248"/>
      <c r="D1041" s="248"/>
      <c r="E1041" s="260"/>
      <c r="F1041" s="263"/>
    </row>
    <row r="1042" spans="1:6" ht="25" x14ac:dyDescent="0.25">
      <c r="A1042" s="227"/>
      <c r="B1042" s="247" t="s">
        <v>2015</v>
      </c>
      <c r="C1042" s="248"/>
      <c r="D1042" s="248"/>
      <c r="E1042" s="260"/>
      <c r="F1042" s="263"/>
    </row>
    <row r="1043" spans="1:6" ht="13" x14ac:dyDescent="0.25">
      <c r="A1043" s="227"/>
      <c r="B1043" s="246"/>
      <c r="C1043" s="248"/>
      <c r="D1043" s="248"/>
      <c r="E1043" s="260"/>
      <c r="F1043" s="263"/>
    </row>
    <row r="1044" spans="1:6" ht="13" x14ac:dyDescent="0.25">
      <c r="A1044" s="227"/>
      <c r="B1044" s="244" t="s">
        <v>2025</v>
      </c>
      <c r="C1044" s="248" t="s">
        <v>4</v>
      </c>
      <c r="D1044" s="248">
        <v>1</v>
      </c>
      <c r="E1044" s="260"/>
      <c r="F1044" s="263"/>
    </row>
    <row r="1045" spans="1:6" ht="13" x14ac:dyDescent="0.25">
      <c r="A1045" s="227"/>
      <c r="B1045" s="247"/>
      <c r="C1045" s="248"/>
      <c r="D1045" s="248"/>
      <c r="E1045" s="260"/>
      <c r="F1045" s="263"/>
    </row>
    <row r="1046" spans="1:6" ht="62.5" x14ac:dyDescent="0.25">
      <c r="A1046" s="227"/>
      <c r="B1046" s="246" t="s">
        <v>2026</v>
      </c>
      <c r="C1046" s="248"/>
      <c r="D1046" s="248"/>
      <c r="E1046" s="260"/>
      <c r="F1046" s="263"/>
    </row>
    <row r="1047" spans="1:6" ht="13" x14ac:dyDescent="0.25">
      <c r="A1047" s="227"/>
      <c r="B1047" s="246"/>
      <c r="C1047" s="248"/>
      <c r="D1047" s="248"/>
      <c r="E1047" s="260"/>
      <c r="F1047" s="263"/>
    </row>
    <row r="1048" spans="1:6" ht="13" x14ac:dyDescent="0.25">
      <c r="A1048" s="227"/>
      <c r="B1048" s="245" t="s">
        <v>2027</v>
      </c>
      <c r="C1048" s="248" t="s">
        <v>4</v>
      </c>
      <c r="D1048" s="248">
        <v>1</v>
      </c>
      <c r="E1048" s="260"/>
      <c r="F1048" s="263"/>
    </row>
    <row r="1049" spans="1:6" ht="13" x14ac:dyDescent="0.25">
      <c r="A1049" s="227"/>
      <c r="B1049" s="246"/>
      <c r="C1049" s="248"/>
      <c r="D1049" s="248"/>
      <c r="E1049" s="260"/>
      <c r="F1049" s="263"/>
    </row>
    <row r="1050" spans="1:6" ht="62.5" x14ac:dyDescent="0.25">
      <c r="A1050" s="227"/>
      <c r="B1050" s="247" t="s">
        <v>2028</v>
      </c>
      <c r="C1050" s="248"/>
      <c r="D1050" s="248"/>
      <c r="E1050" s="260"/>
      <c r="F1050" s="263"/>
    </row>
    <row r="1051" spans="1:6" ht="13" x14ac:dyDescent="0.25">
      <c r="A1051" s="227"/>
      <c r="B1051" s="246"/>
      <c r="C1051" s="248"/>
      <c r="D1051" s="248"/>
      <c r="E1051" s="260"/>
      <c r="F1051" s="263"/>
    </row>
    <row r="1052" spans="1:6" ht="13" x14ac:dyDescent="0.25">
      <c r="A1052" s="227"/>
      <c r="B1052" s="244" t="s">
        <v>2029</v>
      </c>
      <c r="C1052" s="248" t="s">
        <v>4</v>
      </c>
      <c r="D1052" s="248">
        <v>1</v>
      </c>
      <c r="E1052" s="260"/>
      <c r="F1052" s="263"/>
    </row>
    <row r="1053" spans="1:6" ht="13" x14ac:dyDescent="0.25">
      <c r="A1053" s="227"/>
      <c r="B1053" s="247"/>
      <c r="C1053" s="248"/>
      <c r="D1053" s="248"/>
      <c r="E1053" s="260"/>
      <c r="F1053" s="263"/>
    </row>
    <row r="1054" spans="1:6" ht="50" x14ac:dyDescent="0.25">
      <c r="A1054" s="227"/>
      <c r="B1054" s="246" t="s">
        <v>2030</v>
      </c>
      <c r="C1054" s="248"/>
      <c r="D1054" s="248"/>
      <c r="E1054" s="260"/>
      <c r="F1054" s="263"/>
    </row>
    <row r="1055" spans="1:6" ht="13" x14ac:dyDescent="0.25">
      <c r="A1055" s="227"/>
      <c r="B1055" s="246"/>
      <c r="C1055" s="248"/>
      <c r="D1055" s="248"/>
      <c r="E1055" s="260"/>
      <c r="F1055" s="263"/>
    </row>
    <row r="1056" spans="1:6" ht="13" x14ac:dyDescent="0.25">
      <c r="A1056" s="227"/>
      <c r="B1056" s="246"/>
      <c r="C1056" s="248"/>
      <c r="D1056" s="248"/>
      <c r="E1056" s="260"/>
      <c r="F1056" s="263"/>
    </row>
    <row r="1057" spans="1:12" ht="13" x14ac:dyDescent="0.25">
      <c r="A1057" s="227"/>
      <c r="B1057" s="246"/>
      <c r="C1057" s="248"/>
      <c r="D1057" s="248"/>
      <c r="E1057" s="260"/>
      <c r="F1057" s="263"/>
    </row>
    <row r="1058" spans="1:12" ht="13" x14ac:dyDescent="0.25">
      <c r="A1058" s="227"/>
      <c r="B1058" s="246"/>
      <c r="C1058" s="248"/>
      <c r="D1058" s="248"/>
      <c r="E1058" s="260"/>
      <c r="F1058" s="263"/>
    </row>
    <row r="1059" spans="1:12" ht="13" x14ac:dyDescent="0.25">
      <c r="A1059" s="227"/>
      <c r="B1059" s="246"/>
      <c r="C1059" s="248"/>
      <c r="D1059" s="248"/>
      <c r="E1059" s="260"/>
      <c r="F1059" s="263"/>
    </row>
    <row r="1060" spans="1:12" ht="13" x14ac:dyDescent="0.25">
      <c r="A1060" s="227"/>
      <c r="B1060" s="246"/>
      <c r="C1060" s="248"/>
      <c r="D1060" s="248"/>
      <c r="E1060" s="260"/>
      <c r="F1060" s="263"/>
    </row>
    <row r="1061" spans="1:12" ht="13" x14ac:dyDescent="0.25">
      <c r="A1061" s="227"/>
      <c r="B1061" s="246"/>
      <c r="C1061" s="248"/>
      <c r="D1061" s="248"/>
      <c r="E1061" s="260"/>
      <c r="F1061" s="263"/>
    </row>
    <row r="1062" spans="1:12" ht="13" x14ac:dyDescent="0.25">
      <c r="A1062" s="227"/>
      <c r="B1062" s="246"/>
      <c r="C1062" s="248"/>
      <c r="D1062" s="248"/>
      <c r="E1062" s="260"/>
      <c r="F1062" s="263"/>
    </row>
    <row r="1063" spans="1:12" ht="13" x14ac:dyDescent="0.25">
      <c r="A1063" s="227"/>
      <c r="B1063" s="247"/>
      <c r="C1063" s="248"/>
      <c r="D1063" s="248"/>
      <c r="E1063" s="259"/>
      <c r="F1063" s="263"/>
    </row>
    <row r="1064" spans="1:12" ht="13" x14ac:dyDescent="0.25">
      <c r="A1064" s="227"/>
      <c r="B1064" s="268" t="s">
        <v>2905</v>
      </c>
      <c r="C1064" s="227"/>
      <c r="D1064" s="227"/>
      <c r="E1064" s="258"/>
      <c r="F1064" s="270"/>
    </row>
    <row r="1065" spans="1:12" ht="13" x14ac:dyDescent="0.25">
      <c r="A1065" s="227"/>
      <c r="B1065" s="247" t="s">
        <v>2906</v>
      </c>
      <c r="C1065" s="227"/>
      <c r="D1065" s="227"/>
      <c r="E1065" s="258"/>
      <c r="F1065" s="263"/>
    </row>
    <row r="1066" spans="1:12" ht="13" x14ac:dyDescent="0.25">
      <c r="A1066" s="227"/>
      <c r="B1066" s="247" t="s">
        <v>2907</v>
      </c>
      <c r="C1066" s="227"/>
      <c r="D1066" s="227"/>
      <c r="E1066" s="258"/>
      <c r="F1066" s="263"/>
    </row>
    <row r="1067" spans="1:12" ht="13" x14ac:dyDescent="0.25">
      <c r="A1067" s="227"/>
      <c r="B1067" s="246"/>
      <c r="C1067" s="248"/>
      <c r="D1067" s="248"/>
      <c r="E1067" s="260"/>
      <c r="F1067" s="263"/>
    </row>
    <row r="1068" spans="1:12" ht="13" x14ac:dyDescent="0.25">
      <c r="A1068" s="227"/>
      <c r="B1068" s="244" t="s">
        <v>850</v>
      </c>
      <c r="C1068" s="248" t="s">
        <v>4</v>
      </c>
      <c r="D1068" s="248">
        <v>1</v>
      </c>
      <c r="E1068" s="260"/>
      <c r="F1068" s="263"/>
    </row>
    <row r="1069" spans="1:12" ht="13" x14ac:dyDescent="0.25">
      <c r="A1069" s="227"/>
      <c r="B1069" s="246"/>
      <c r="C1069" s="248"/>
      <c r="D1069" s="248"/>
      <c r="E1069" s="260"/>
      <c r="F1069" s="263"/>
    </row>
    <row r="1070" spans="1:12" s="236" customFormat="1" ht="112.5" x14ac:dyDescent="0.25">
      <c r="A1070" s="227"/>
      <c r="B1070" s="247" t="s">
        <v>2031</v>
      </c>
      <c r="C1070" s="248"/>
      <c r="D1070" s="248"/>
      <c r="E1070" s="260"/>
      <c r="F1070" s="263"/>
      <c r="I1070" s="149"/>
      <c r="J1070" s="149"/>
      <c r="K1070" s="149"/>
      <c r="L1070"/>
    </row>
    <row r="1071" spans="1:12" s="236" customFormat="1" ht="13" x14ac:dyDescent="0.25">
      <c r="A1071" s="227"/>
      <c r="B1071" s="247"/>
      <c r="C1071" s="248"/>
      <c r="D1071" s="248"/>
      <c r="E1071" s="260"/>
      <c r="F1071" s="263"/>
      <c r="I1071" s="149"/>
      <c r="J1071" s="149"/>
      <c r="K1071" s="149"/>
      <c r="L1071"/>
    </row>
    <row r="1072" spans="1:12" s="236" customFormat="1" ht="13" x14ac:dyDescent="0.25">
      <c r="A1072" s="227"/>
      <c r="B1072" s="250" t="s">
        <v>2767</v>
      </c>
      <c r="C1072" s="251"/>
      <c r="D1072" s="251"/>
      <c r="E1072" s="261"/>
      <c r="F1072" s="271"/>
      <c r="I1072" s="149"/>
      <c r="J1072" s="149"/>
      <c r="K1072" s="149"/>
      <c r="L1072"/>
    </row>
    <row r="1073" spans="1:12" s="236" customFormat="1" ht="13" x14ac:dyDescent="0.25">
      <c r="A1073" s="227"/>
      <c r="B1073" s="250"/>
      <c r="C1073" s="251"/>
      <c r="D1073" s="251"/>
      <c r="E1073" s="261"/>
      <c r="F1073" s="271"/>
      <c r="I1073" s="149"/>
      <c r="J1073" s="149"/>
      <c r="K1073" s="149"/>
      <c r="L1073"/>
    </row>
    <row r="1074" spans="1:12" s="236" customFormat="1" ht="62.5" x14ac:dyDescent="0.25">
      <c r="A1074" s="227"/>
      <c r="B1074" s="252" t="s">
        <v>2768</v>
      </c>
      <c r="C1074" s="251"/>
      <c r="D1074" s="253"/>
      <c r="E1074" s="261"/>
      <c r="F1074" s="271"/>
      <c r="I1074" s="149"/>
      <c r="J1074" s="149"/>
      <c r="K1074" s="149"/>
      <c r="L1074"/>
    </row>
    <row r="1075" spans="1:12" s="236" customFormat="1" ht="13" x14ac:dyDescent="0.25">
      <c r="A1075" s="227"/>
      <c r="B1075" s="252"/>
      <c r="C1075" s="251"/>
      <c r="D1075" s="251"/>
      <c r="E1075" s="261"/>
      <c r="F1075" s="271"/>
      <c r="I1075" s="149"/>
      <c r="J1075" s="149"/>
      <c r="K1075" s="149"/>
      <c r="L1075"/>
    </row>
    <row r="1076" spans="1:12" s="236" customFormat="1" ht="13" x14ac:dyDescent="0.25">
      <c r="A1076" s="227"/>
      <c r="B1076" s="252" t="s">
        <v>1973</v>
      </c>
      <c r="C1076" s="251" t="s">
        <v>4</v>
      </c>
      <c r="D1076" s="253">
        <v>1</v>
      </c>
      <c r="E1076" s="261"/>
      <c r="F1076" s="263"/>
      <c r="I1076" s="149"/>
      <c r="J1076" s="149"/>
      <c r="K1076" s="149"/>
      <c r="L1076"/>
    </row>
    <row r="1077" spans="1:12" s="236" customFormat="1" ht="13" x14ac:dyDescent="0.25">
      <c r="A1077" s="227"/>
      <c r="B1077" s="252"/>
      <c r="C1077" s="251"/>
      <c r="D1077" s="253"/>
      <c r="E1077" s="261"/>
      <c r="F1077" s="271"/>
      <c r="I1077" s="149"/>
      <c r="J1077" s="149"/>
      <c r="K1077" s="149"/>
      <c r="L1077"/>
    </row>
    <row r="1078" spans="1:12" s="236" customFormat="1" ht="13" x14ac:dyDescent="0.25">
      <c r="A1078" s="227"/>
      <c r="B1078" s="250" t="s">
        <v>2769</v>
      </c>
      <c r="C1078" s="251"/>
      <c r="D1078" s="253"/>
      <c r="E1078" s="261"/>
      <c r="F1078" s="271"/>
      <c r="I1078" s="149"/>
      <c r="J1078" s="149"/>
      <c r="K1078" s="149"/>
      <c r="L1078"/>
    </row>
    <row r="1079" spans="1:12" s="236" customFormat="1" ht="13" x14ac:dyDescent="0.25">
      <c r="A1079" s="227"/>
      <c r="B1079" s="252"/>
      <c r="C1079" s="251"/>
      <c r="D1079" s="253"/>
      <c r="E1079" s="261"/>
      <c r="F1079" s="271"/>
      <c r="I1079" s="149"/>
      <c r="J1079" s="149"/>
      <c r="K1079" s="149"/>
      <c r="L1079"/>
    </row>
    <row r="1080" spans="1:12" s="236" customFormat="1" ht="75" x14ac:dyDescent="0.25">
      <c r="A1080" s="227"/>
      <c r="B1080" s="252" t="s">
        <v>2770</v>
      </c>
      <c r="C1080" s="251"/>
      <c r="D1080" s="251"/>
      <c r="E1080" s="261"/>
      <c r="F1080" s="271"/>
      <c r="I1080" s="149"/>
      <c r="J1080" s="149"/>
      <c r="K1080" s="149"/>
      <c r="L1080"/>
    </row>
    <row r="1081" spans="1:12" s="236" customFormat="1" ht="13" x14ac:dyDescent="0.25">
      <c r="A1081" s="227"/>
      <c r="B1081" s="252"/>
      <c r="C1081" s="251"/>
      <c r="D1081" s="251"/>
      <c r="E1081" s="261"/>
      <c r="F1081" s="271"/>
      <c r="I1081" s="149"/>
      <c r="J1081" s="149"/>
      <c r="K1081" s="149"/>
      <c r="L1081"/>
    </row>
    <row r="1082" spans="1:12" s="236" customFormat="1" ht="13" x14ac:dyDescent="0.25">
      <c r="A1082" s="227"/>
      <c r="B1082" s="252" t="s">
        <v>1973</v>
      </c>
      <c r="C1082" s="251" t="s">
        <v>4</v>
      </c>
      <c r="D1082" s="253">
        <v>1</v>
      </c>
      <c r="E1082" s="261"/>
      <c r="F1082" s="263"/>
      <c r="I1082" s="149"/>
      <c r="J1082" s="149"/>
      <c r="K1082" s="149"/>
      <c r="L1082"/>
    </row>
    <row r="1083" spans="1:12" s="236" customFormat="1" ht="13" x14ac:dyDescent="0.25">
      <c r="A1083" s="227"/>
      <c r="B1083" s="252"/>
      <c r="C1083" s="251"/>
      <c r="D1083" s="253"/>
      <c r="E1083" s="261"/>
      <c r="F1083" s="271"/>
      <c r="I1083" s="149"/>
      <c r="J1083" s="149"/>
      <c r="K1083" s="149"/>
      <c r="L1083"/>
    </row>
    <row r="1084" spans="1:12" s="236" customFormat="1" ht="13" x14ac:dyDescent="0.25">
      <c r="A1084" s="227"/>
      <c r="B1084" s="250" t="s">
        <v>2771</v>
      </c>
      <c r="C1084" s="251"/>
      <c r="D1084" s="253"/>
      <c r="E1084" s="261"/>
      <c r="F1084" s="271"/>
      <c r="I1084" s="149"/>
      <c r="J1084" s="149"/>
      <c r="K1084" s="149"/>
      <c r="L1084"/>
    </row>
    <row r="1085" spans="1:12" s="236" customFormat="1" ht="13" x14ac:dyDescent="0.25">
      <c r="A1085" s="227"/>
      <c r="B1085" s="252"/>
      <c r="C1085" s="251"/>
      <c r="D1085" s="253"/>
      <c r="E1085" s="261"/>
      <c r="F1085" s="271"/>
      <c r="I1085" s="149"/>
      <c r="J1085" s="149"/>
      <c r="K1085" s="149"/>
      <c r="L1085"/>
    </row>
    <row r="1086" spans="1:12" s="236" customFormat="1" ht="100" x14ac:dyDescent="0.25">
      <c r="A1086" s="227"/>
      <c r="B1086" s="252" t="s">
        <v>2772</v>
      </c>
      <c r="C1086" s="251"/>
      <c r="D1086" s="251"/>
      <c r="E1086" s="261"/>
      <c r="F1086" s="271"/>
      <c r="I1086" s="149"/>
      <c r="J1086" s="149"/>
      <c r="K1086" s="149"/>
      <c r="L1086"/>
    </row>
    <row r="1087" spans="1:12" s="236" customFormat="1" ht="13" x14ac:dyDescent="0.25">
      <c r="A1087" s="227"/>
      <c r="B1087" s="252"/>
      <c r="C1087" s="251"/>
      <c r="D1087" s="251"/>
      <c r="E1087" s="261"/>
      <c r="F1087" s="271"/>
      <c r="I1087" s="149"/>
      <c r="J1087" s="149"/>
      <c r="K1087" s="149"/>
      <c r="L1087"/>
    </row>
    <row r="1088" spans="1:12" s="236" customFormat="1" ht="13" x14ac:dyDescent="0.25">
      <c r="A1088" s="227"/>
      <c r="B1088" s="246" t="s">
        <v>1973</v>
      </c>
      <c r="C1088" s="251" t="s">
        <v>4</v>
      </c>
      <c r="D1088" s="253">
        <v>1</v>
      </c>
      <c r="E1088" s="261"/>
      <c r="F1088" s="263"/>
      <c r="I1088" s="149"/>
      <c r="J1088" s="149"/>
      <c r="K1088" s="149"/>
      <c r="L1088"/>
    </row>
    <row r="1089" spans="1:12" s="236" customFormat="1" ht="13" x14ac:dyDescent="0.25">
      <c r="A1089" s="227"/>
      <c r="B1089" s="252"/>
      <c r="C1089" s="251"/>
      <c r="D1089" s="251"/>
      <c r="E1089" s="261"/>
      <c r="F1089" s="271"/>
      <c r="I1089" s="149"/>
      <c r="J1089" s="149"/>
      <c r="K1089" s="149"/>
      <c r="L1089"/>
    </row>
    <row r="1090" spans="1:12" s="236" customFormat="1" ht="13" x14ac:dyDescent="0.25">
      <c r="A1090" s="227"/>
      <c r="B1090" s="250" t="s">
        <v>2773</v>
      </c>
      <c r="C1090" s="251"/>
      <c r="D1090" s="251"/>
      <c r="E1090" s="261"/>
      <c r="F1090" s="271"/>
      <c r="I1090" s="149"/>
      <c r="J1090" s="149"/>
      <c r="K1090" s="149"/>
      <c r="L1090"/>
    </row>
    <row r="1091" spans="1:12" s="236" customFormat="1" ht="13" x14ac:dyDescent="0.25">
      <c r="A1091" s="227"/>
      <c r="B1091" s="250"/>
      <c r="C1091" s="251"/>
      <c r="D1091" s="251"/>
      <c r="E1091" s="261"/>
      <c r="F1091" s="271"/>
      <c r="I1091" s="149"/>
      <c r="J1091" s="149"/>
      <c r="K1091" s="149"/>
      <c r="L1091"/>
    </row>
    <row r="1092" spans="1:12" s="236" customFormat="1" ht="187.5" x14ac:dyDescent="0.25">
      <c r="A1092" s="227"/>
      <c r="B1092" s="252" t="s">
        <v>2774</v>
      </c>
      <c r="C1092" s="251"/>
      <c r="D1092" s="253"/>
      <c r="E1092" s="261"/>
      <c r="F1092" s="271"/>
      <c r="I1092" s="149"/>
      <c r="J1092" s="149"/>
      <c r="K1092" s="149"/>
      <c r="L1092"/>
    </row>
    <row r="1093" spans="1:12" s="236" customFormat="1" ht="13" x14ac:dyDescent="0.25">
      <c r="A1093" s="227"/>
      <c r="B1093" s="252" t="s">
        <v>1973</v>
      </c>
      <c r="C1093" s="251" t="s">
        <v>4</v>
      </c>
      <c r="D1093" s="251">
        <v>1</v>
      </c>
      <c r="E1093" s="261"/>
      <c r="F1093" s="263"/>
      <c r="I1093" s="149"/>
      <c r="J1093" s="149"/>
      <c r="K1093" s="149"/>
      <c r="L1093"/>
    </row>
    <row r="1094" spans="1:12" s="236" customFormat="1" ht="13" x14ac:dyDescent="0.25">
      <c r="A1094" s="227"/>
      <c r="B1094" s="252"/>
      <c r="C1094" s="251"/>
      <c r="D1094" s="251"/>
      <c r="E1094" s="261"/>
      <c r="F1094" s="271"/>
      <c r="I1094" s="149"/>
      <c r="J1094" s="149"/>
      <c r="K1094" s="149"/>
      <c r="L1094"/>
    </row>
    <row r="1095" spans="1:12" s="236" customFormat="1" ht="13" x14ac:dyDescent="0.25">
      <c r="A1095" s="227"/>
      <c r="B1095" s="252"/>
      <c r="C1095" s="251"/>
      <c r="D1095" s="251"/>
      <c r="E1095" s="261"/>
      <c r="F1095" s="271"/>
      <c r="I1095" s="149"/>
      <c r="J1095" s="149"/>
      <c r="K1095" s="149"/>
      <c r="L1095"/>
    </row>
    <row r="1096" spans="1:12" s="236" customFormat="1" ht="13" x14ac:dyDescent="0.25">
      <c r="A1096" s="227"/>
      <c r="B1096" s="252"/>
      <c r="C1096" s="251"/>
      <c r="D1096" s="251"/>
      <c r="E1096" s="261"/>
      <c r="F1096" s="271"/>
      <c r="I1096" s="149"/>
      <c r="J1096" s="149"/>
      <c r="K1096" s="149"/>
      <c r="L1096"/>
    </row>
    <row r="1097" spans="1:12" ht="13" x14ac:dyDescent="0.25">
      <c r="A1097" s="227"/>
      <c r="B1097" s="247"/>
      <c r="C1097" s="248"/>
      <c r="D1097" s="248"/>
      <c r="E1097" s="259"/>
      <c r="F1097" s="263"/>
    </row>
    <row r="1098" spans="1:12" ht="13" x14ac:dyDescent="0.25">
      <c r="A1098" s="227"/>
      <c r="B1098" s="268" t="s">
        <v>2905</v>
      </c>
      <c r="C1098" s="227"/>
      <c r="D1098" s="227"/>
      <c r="E1098" s="258"/>
      <c r="F1098" s="270"/>
    </row>
    <row r="1099" spans="1:12" ht="13" x14ac:dyDescent="0.25">
      <c r="A1099" s="227"/>
      <c r="B1099" s="247" t="s">
        <v>2906</v>
      </c>
      <c r="C1099" s="227"/>
      <c r="D1099" s="227"/>
      <c r="E1099" s="258"/>
      <c r="F1099" s="263"/>
    </row>
    <row r="1100" spans="1:12" ht="13" x14ac:dyDescent="0.25">
      <c r="A1100" s="227"/>
      <c r="B1100" s="247" t="s">
        <v>2907</v>
      </c>
      <c r="C1100" s="227"/>
      <c r="D1100" s="227"/>
      <c r="E1100" s="258"/>
      <c r="F1100" s="263"/>
    </row>
    <row r="1101" spans="1:12" ht="13" x14ac:dyDescent="0.25">
      <c r="A1101" s="227"/>
      <c r="B1101" s="247"/>
      <c r="C1101" s="227"/>
      <c r="D1101" s="227"/>
      <c r="E1101" s="258"/>
      <c r="F1101" s="263"/>
    </row>
    <row r="1102" spans="1:12" s="236" customFormat="1" ht="13" x14ac:dyDescent="0.25">
      <c r="A1102" s="227"/>
      <c r="B1102" s="250" t="s">
        <v>2775</v>
      </c>
      <c r="C1102" s="251"/>
      <c r="D1102" s="251"/>
      <c r="E1102" s="261"/>
      <c r="F1102" s="271"/>
      <c r="I1102" s="149"/>
      <c r="J1102" s="149"/>
      <c r="K1102" s="149"/>
      <c r="L1102"/>
    </row>
    <row r="1103" spans="1:12" s="236" customFormat="1" ht="13" x14ac:dyDescent="0.25">
      <c r="A1103" s="227"/>
      <c r="B1103" s="250"/>
      <c r="C1103" s="251"/>
      <c r="D1103" s="251"/>
      <c r="E1103" s="261"/>
      <c r="F1103" s="271"/>
      <c r="I1103" s="149"/>
      <c r="J1103" s="149"/>
      <c r="K1103" s="149"/>
      <c r="L1103"/>
    </row>
    <row r="1104" spans="1:12" s="236" customFormat="1" ht="37.5" x14ac:dyDescent="0.25">
      <c r="A1104" s="227"/>
      <c r="B1104" s="252" t="s">
        <v>2776</v>
      </c>
      <c r="C1104" s="251"/>
      <c r="D1104" s="253"/>
      <c r="E1104" s="261"/>
      <c r="F1104" s="271"/>
      <c r="I1104" s="149"/>
      <c r="J1104" s="149"/>
      <c r="K1104" s="149"/>
      <c r="L1104"/>
    </row>
    <row r="1105" spans="1:12" s="236" customFormat="1" ht="13" x14ac:dyDescent="0.25">
      <c r="A1105" s="227"/>
      <c r="B1105" s="252"/>
      <c r="C1105" s="251"/>
      <c r="D1105" s="253"/>
      <c r="E1105" s="261"/>
      <c r="F1105" s="271"/>
      <c r="I1105" s="149"/>
      <c r="J1105" s="149"/>
      <c r="K1105" s="149"/>
      <c r="L1105"/>
    </row>
    <row r="1106" spans="1:12" s="236" customFormat="1" ht="13" x14ac:dyDescent="0.25">
      <c r="A1106" s="227"/>
      <c r="B1106" s="252" t="s">
        <v>1973</v>
      </c>
      <c r="C1106" s="251" t="s">
        <v>4</v>
      </c>
      <c r="D1106" s="251">
        <v>1</v>
      </c>
      <c r="E1106" s="261"/>
      <c r="F1106" s="263"/>
      <c r="I1106" s="149"/>
      <c r="J1106" s="149"/>
      <c r="K1106" s="149"/>
      <c r="L1106"/>
    </row>
    <row r="1107" spans="1:12" s="236" customFormat="1" ht="13" x14ac:dyDescent="0.25">
      <c r="A1107" s="227"/>
      <c r="B1107" s="252"/>
      <c r="C1107" s="251"/>
      <c r="D1107" s="251"/>
      <c r="E1107" s="261"/>
      <c r="F1107" s="271"/>
      <c r="I1107" s="149"/>
      <c r="J1107" s="149"/>
      <c r="K1107" s="149"/>
      <c r="L1107"/>
    </row>
    <row r="1108" spans="1:12" s="236" customFormat="1" ht="13" x14ac:dyDescent="0.25">
      <c r="A1108" s="227"/>
      <c r="B1108" s="250" t="s">
        <v>2777</v>
      </c>
      <c r="C1108" s="251"/>
      <c r="D1108" s="251"/>
      <c r="E1108" s="261"/>
      <c r="F1108" s="271"/>
      <c r="I1108" s="149"/>
      <c r="J1108" s="149"/>
      <c r="K1108" s="149"/>
      <c r="L1108"/>
    </row>
    <row r="1109" spans="1:12" s="236" customFormat="1" ht="13" x14ac:dyDescent="0.25">
      <c r="A1109" s="227"/>
      <c r="B1109" s="250"/>
      <c r="C1109" s="251"/>
      <c r="D1109" s="251"/>
      <c r="E1109" s="261"/>
      <c r="F1109" s="271"/>
      <c r="I1109" s="149"/>
      <c r="J1109" s="149"/>
      <c r="K1109" s="149"/>
      <c r="L1109"/>
    </row>
    <row r="1110" spans="1:12" s="236" customFormat="1" ht="75" x14ac:dyDescent="0.25">
      <c r="A1110" s="227"/>
      <c r="B1110" s="252" t="s">
        <v>2778</v>
      </c>
      <c r="C1110" s="251"/>
      <c r="D1110" s="253"/>
      <c r="E1110" s="261"/>
      <c r="F1110" s="271"/>
      <c r="I1110" s="149"/>
      <c r="J1110" s="149"/>
      <c r="K1110" s="149"/>
      <c r="L1110"/>
    </row>
    <row r="1111" spans="1:12" s="236" customFormat="1" ht="13" x14ac:dyDescent="0.25">
      <c r="A1111" s="227"/>
      <c r="B1111" s="252"/>
      <c r="C1111" s="251"/>
      <c r="D1111" s="253"/>
      <c r="E1111" s="261"/>
      <c r="F1111" s="271"/>
      <c r="I1111" s="149"/>
      <c r="J1111" s="149"/>
      <c r="K1111" s="149"/>
      <c r="L1111"/>
    </row>
    <row r="1112" spans="1:12" s="236" customFormat="1" ht="13" x14ac:dyDescent="0.25">
      <c r="A1112" s="227"/>
      <c r="B1112" s="252" t="s">
        <v>1973</v>
      </c>
      <c r="C1112" s="251" t="s">
        <v>4</v>
      </c>
      <c r="D1112" s="251">
        <v>1</v>
      </c>
      <c r="E1112" s="261"/>
      <c r="F1112" s="263"/>
      <c r="I1112" s="149"/>
      <c r="J1112" s="149"/>
      <c r="K1112" s="149"/>
      <c r="L1112"/>
    </row>
    <row r="1113" spans="1:12" s="236" customFormat="1" ht="13" x14ac:dyDescent="0.25">
      <c r="A1113" s="227"/>
      <c r="B1113" s="252"/>
      <c r="C1113" s="251"/>
      <c r="D1113" s="251"/>
      <c r="E1113" s="261"/>
      <c r="F1113" s="271"/>
      <c r="I1113" s="149"/>
      <c r="J1113" s="149"/>
      <c r="K1113" s="149"/>
      <c r="L1113"/>
    </row>
    <row r="1114" spans="1:12" s="236" customFormat="1" ht="13" x14ac:dyDescent="0.25">
      <c r="A1114" s="227"/>
      <c r="B1114" s="250" t="s">
        <v>2779</v>
      </c>
      <c r="C1114" s="251"/>
      <c r="D1114" s="251"/>
      <c r="E1114" s="261"/>
      <c r="F1114" s="271"/>
      <c r="I1114" s="149"/>
      <c r="J1114" s="149"/>
      <c r="K1114" s="149"/>
      <c r="L1114"/>
    </row>
    <row r="1115" spans="1:12" s="236" customFormat="1" ht="13" x14ac:dyDescent="0.25">
      <c r="A1115" s="227"/>
      <c r="B1115" s="250"/>
      <c r="C1115" s="251"/>
      <c r="D1115" s="251"/>
      <c r="E1115" s="261"/>
      <c r="F1115" s="271"/>
      <c r="I1115" s="149"/>
      <c r="J1115" s="149"/>
      <c r="K1115" s="149"/>
      <c r="L1115"/>
    </row>
    <row r="1116" spans="1:12" s="236" customFormat="1" ht="37.5" x14ac:dyDescent="0.25">
      <c r="A1116" s="227"/>
      <c r="B1116" s="252" t="s">
        <v>2780</v>
      </c>
      <c r="C1116" s="251" t="s">
        <v>4</v>
      </c>
      <c r="D1116" s="253">
        <v>1</v>
      </c>
      <c r="E1116" s="261"/>
      <c r="F1116" s="263"/>
      <c r="I1116" s="149"/>
      <c r="J1116" s="149"/>
      <c r="K1116" s="149"/>
      <c r="L1116"/>
    </row>
    <row r="1117" spans="1:12" s="236" customFormat="1" ht="13" x14ac:dyDescent="0.25">
      <c r="A1117" s="227"/>
      <c r="B1117" s="252"/>
      <c r="C1117" s="251"/>
      <c r="D1117" s="253"/>
      <c r="E1117" s="261"/>
      <c r="F1117" s="271"/>
      <c r="I1117" s="149"/>
      <c r="J1117" s="149"/>
      <c r="K1117" s="149"/>
      <c r="L1117"/>
    </row>
    <row r="1118" spans="1:12" s="236" customFormat="1" ht="13" x14ac:dyDescent="0.25">
      <c r="A1118" s="227"/>
      <c r="B1118" s="252" t="s">
        <v>1973</v>
      </c>
      <c r="C1118" s="251" t="s">
        <v>4</v>
      </c>
      <c r="D1118" s="253">
        <v>1</v>
      </c>
      <c r="E1118" s="261"/>
      <c r="F1118" s="263"/>
      <c r="I1118" s="149"/>
      <c r="J1118" s="149"/>
      <c r="K1118" s="149"/>
      <c r="L1118"/>
    </row>
    <row r="1119" spans="1:12" s="236" customFormat="1" ht="13" x14ac:dyDescent="0.25">
      <c r="A1119" s="227"/>
      <c r="B1119" s="252"/>
      <c r="C1119" s="251"/>
      <c r="D1119" s="251"/>
      <c r="E1119" s="261"/>
      <c r="F1119" s="271"/>
      <c r="I1119" s="149"/>
      <c r="J1119" s="149"/>
      <c r="K1119" s="149"/>
      <c r="L1119"/>
    </row>
    <row r="1120" spans="1:12" s="236" customFormat="1" ht="13" x14ac:dyDescent="0.25">
      <c r="A1120" s="227"/>
      <c r="B1120" s="250" t="s">
        <v>2781</v>
      </c>
      <c r="C1120" s="251"/>
      <c r="D1120" s="251"/>
      <c r="E1120" s="261"/>
      <c r="F1120" s="271"/>
      <c r="I1120" s="149"/>
      <c r="J1120" s="149"/>
      <c r="K1120" s="149"/>
      <c r="L1120"/>
    </row>
    <row r="1121" spans="1:12" s="236" customFormat="1" ht="13" x14ac:dyDescent="0.25">
      <c r="A1121" s="227"/>
      <c r="B1121" s="252"/>
      <c r="C1121" s="251"/>
      <c r="D1121" s="251"/>
      <c r="E1121" s="261"/>
      <c r="F1121" s="271"/>
      <c r="I1121" s="149"/>
      <c r="J1121" s="149"/>
      <c r="K1121" s="149"/>
      <c r="L1121"/>
    </row>
    <row r="1122" spans="1:12" s="236" customFormat="1" ht="50" x14ac:dyDescent="0.25">
      <c r="A1122" s="227"/>
      <c r="B1122" s="252" t="s">
        <v>2782</v>
      </c>
      <c r="C1122" s="251"/>
      <c r="D1122" s="253"/>
      <c r="E1122" s="261"/>
      <c r="F1122" s="271"/>
      <c r="I1122" s="149"/>
      <c r="J1122" s="149"/>
      <c r="K1122" s="149"/>
      <c r="L1122"/>
    </row>
    <row r="1123" spans="1:12" s="236" customFormat="1" ht="13" x14ac:dyDescent="0.25">
      <c r="A1123" s="227"/>
      <c r="B1123" s="252"/>
      <c r="C1123" s="251"/>
      <c r="D1123" s="253"/>
      <c r="E1123" s="261"/>
      <c r="F1123" s="271"/>
      <c r="I1123" s="149"/>
      <c r="J1123" s="149"/>
      <c r="K1123" s="149"/>
      <c r="L1123"/>
    </row>
    <row r="1124" spans="1:12" s="236" customFormat="1" ht="13" x14ac:dyDescent="0.25">
      <c r="A1124" s="227"/>
      <c r="B1124" s="252" t="s">
        <v>1973</v>
      </c>
      <c r="C1124" s="251" t="s">
        <v>4</v>
      </c>
      <c r="D1124" s="251">
        <v>1</v>
      </c>
      <c r="E1124" s="261"/>
      <c r="F1124" s="263"/>
      <c r="I1124" s="149"/>
      <c r="J1124" s="149"/>
      <c r="K1124" s="149"/>
      <c r="L1124"/>
    </row>
    <row r="1125" spans="1:12" s="236" customFormat="1" ht="13" x14ac:dyDescent="0.25">
      <c r="A1125" s="227"/>
      <c r="B1125" s="252"/>
      <c r="C1125" s="251"/>
      <c r="D1125" s="251"/>
      <c r="E1125" s="261"/>
      <c r="F1125" s="271"/>
      <c r="I1125" s="149"/>
      <c r="J1125" s="149"/>
      <c r="K1125" s="149"/>
      <c r="L1125"/>
    </row>
    <row r="1126" spans="1:12" s="236" customFormat="1" ht="13" x14ac:dyDescent="0.25">
      <c r="A1126" s="227"/>
      <c r="B1126" s="250" t="s">
        <v>2783</v>
      </c>
      <c r="C1126" s="251"/>
      <c r="D1126" s="251"/>
      <c r="E1126" s="261"/>
      <c r="F1126" s="271"/>
      <c r="I1126" s="149"/>
      <c r="J1126" s="149"/>
      <c r="K1126" s="149"/>
      <c r="L1126"/>
    </row>
    <row r="1127" spans="1:12" s="236" customFormat="1" ht="13" x14ac:dyDescent="0.25">
      <c r="A1127" s="227"/>
      <c r="B1127" s="250"/>
      <c r="C1127" s="251"/>
      <c r="D1127" s="251"/>
      <c r="E1127" s="261"/>
      <c r="F1127" s="271"/>
      <c r="I1127" s="149"/>
      <c r="J1127" s="149"/>
      <c r="K1127" s="149"/>
      <c r="L1127"/>
    </row>
    <row r="1128" spans="1:12" s="236" customFormat="1" ht="62.5" x14ac:dyDescent="0.25">
      <c r="A1128" s="227"/>
      <c r="B1128" s="252" t="s">
        <v>2784</v>
      </c>
      <c r="C1128" s="251"/>
      <c r="D1128" s="253"/>
      <c r="E1128" s="261"/>
      <c r="F1128" s="271"/>
      <c r="I1128" s="149"/>
      <c r="J1128" s="149"/>
      <c r="K1128" s="149"/>
      <c r="L1128"/>
    </row>
    <row r="1129" spans="1:12" s="236" customFormat="1" ht="13" x14ac:dyDescent="0.25">
      <c r="A1129" s="227"/>
      <c r="B1129" s="252"/>
      <c r="C1129" s="251"/>
      <c r="D1129" s="253"/>
      <c r="E1129" s="261"/>
      <c r="F1129" s="271"/>
      <c r="I1129" s="149"/>
      <c r="J1129" s="149"/>
      <c r="K1129" s="149"/>
      <c r="L1129"/>
    </row>
    <row r="1130" spans="1:12" s="236" customFormat="1" ht="13" x14ac:dyDescent="0.25">
      <c r="A1130" s="227"/>
      <c r="B1130" s="252" t="s">
        <v>1973</v>
      </c>
      <c r="C1130" s="251" t="s">
        <v>4</v>
      </c>
      <c r="D1130" s="251">
        <v>1</v>
      </c>
      <c r="E1130" s="261"/>
      <c r="F1130" s="263"/>
      <c r="I1130" s="149"/>
      <c r="J1130" s="149"/>
      <c r="K1130" s="149"/>
      <c r="L1130"/>
    </row>
    <row r="1131" spans="1:12" s="236" customFormat="1" ht="13" x14ac:dyDescent="0.25">
      <c r="A1131" s="227"/>
      <c r="B1131" s="252"/>
      <c r="C1131" s="251"/>
      <c r="D1131" s="251"/>
      <c r="E1131" s="261"/>
      <c r="F1131" s="271"/>
      <c r="I1131" s="149"/>
      <c r="J1131" s="149"/>
      <c r="K1131" s="149"/>
      <c r="L1131"/>
    </row>
    <row r="1132" spans="1:12" s="236" customFormat="1" ht="13" x14ac:dyDescent="0.25">
      <c r="A1132" s="227"/>
      <c r="B1132" s="254" t="s">
        <v>2032</v>
      </c>
      <c r="C1132" s="255"/>
      <c r="D1132" s="255"/>
      <c r="E1132" s="260"/>
      <c r="F1132" s="263"/>
      <c r="I1132" s="149"/>
      <c r="J1132" s="149"/>
      <c r="K1132" s="149"/>
      <c r="L1132"/>
    </row>
    <row r="1133" spans="1:12" s="236" customFormat="1" ht="13" x14ac:dyDescent="0.25">
      <c r="A1133" s="227"/>
      <c r="B1133" s="256"/>
      <c r="C1133" s="255"/>
      <c r="D1133" s="255"/>
      <c r="E1133" s="260"/>
      <c r="F1133" s="263"/>
      <c r="I1133" s="149"/>
      <c r="J1133" s="149"/>
      <c r="K1133" s="149"/>
      <c r="L1133"/>
    </row>
    <row r="1134" spans="1:12" s="236" customFormat="1" ht="39" x14ac:dyDescent="0.25">
      <c r="A1134" s="227"/>
      <c r="B1134" s="254" t="s">
        <v>2033</v>
      </c>
      <c r="C1134" s="255"/>
      <c r="D1134" s="255"/>
      <c r="E1134" s="260"/>
      <c r="F1134" s="263"/>
      <c r="I1134" s="149"/>
      <c r="J1134" s="149"/>
      <c r="K1134" s="149"/>
      <c r="L1134"/>
    </row>
    <row r="1135" spans="1:12" s="236" customFormat="1" ht="13" x14ac:dyDescent="0.25">
      <c r="A1135" s="227"/>
      <c r="B1135" s="254"/>
      <c r="C1135" s="255"/>
      <c r="D1135" s="255"/>
      <c r="E1135" s="260"/>
      <c r="F1135" s="263"/>
      <c r="I1135" s="149"/>
      <c r="J1135" s="149"/>
      <c r="K1135" s="149"/>
      <c r="L1135"/>
    </row>
    <row r="1136" spans="1:12" s="236" customFormat="1" ht="13" x14ac:dyDescent="0.25">
      <c r="A1136" s="227"/>
      <c r="B1136" s="256" t="s">
        <v>2034</v>
      </c>
      <c r="C1136" s="255" t="s">
        <v>4</v>
      </c>
      <c r="D1136" s="255">
        <v>1</v>
      </c>
      <c r="E1136" s="260"/>
      <c r="F1136" s="263"/>
      <c r="I1136" s="149"/>
      <c r="J1136" s="149"/>
      <c r="K1136" s="149"/>
      <c r="L1136"/>
    </row>
    <row r="1137" spans="1:12" s="236" customFormat="1" ht="13" x14ac:dyDescent="0.25">
      <c r="A1137" s="227"/>
      <c r="B1137" s="256" t="s">
        <v>2035</v>
      </c>
      <c r="C1137" s="255" t="s">
        <v>4</v>
      </c>
      <c r="D1137" s="255">
        <v>1</v>
      </c>
      <c r="E1137" s="260"/>
      <c r="F1137" s="263"/>
      <c r="I1137" s="149"/>
      <c r="J1137" s="149"/>
      <c r="K1137" s="149"/>
      <c r="L1137"/>
    </row>
    <row r="1138" spans="1:12" s="236" customFormat="1" ht="13" x14ac:dyDescent="0.25">
      <c r="A1138" s="227"/>
      <c r="B1138" s="256" t="s">
        <v>2036</v>
      </c>
      <c r="C1138" s="255" t="s">
        <v>4</v>
      </c>
      <c r="D1138" s="255">
        <v>1</v>
      </c>
      <c r="E1138" s="260"/>
      <c r="F1138" s="263"/>
      <c r="I1138" s="149"/>
      <c r="J1138" s="149"/>
      <c r="K1138" s="149"/>
      <c r="L1138"/>
    </row>
    <row r="1139" spans="1:12" s="236" customFormat="1" ht="13" x14ac:dyDescent="0.25">
      <c r="A1139" s="227"/>
      <c r="B1139" s="256" t="s">
        <v>2037</v>
      </c>
      <c r="C1139" s="255" t="s">
        <v>4</v>
      </c>
      <c r="D1139" s="255">
        <v>1</v>
      </c>
      <c r="E1139" s="260"/>
      <c r="F1139" s="263"/>
      <c r="I1139" s="149"/>
      <c r="J1139" s="149"/>
      <c r="K1139" s="149"/>
      <c r="L1139"/>
    </row>
    <row r="1140" spans="1:12" s="236" customFormat="1" ht="13" x14ac:dyDescent="0.25">
      <c r="A1140" s="227"/>
      <c r="B1140" s="256" t="s">
        <v>2760</v>
      </c>
      <c r="C1140" s="255" t="s">
        <v>4</v>
      </c>
      <c r="D1140" s="255">
        <v>1</v>
      </c>
      <c r="E1140" s="260"/>
      <c r="F1140" s="263"/>
      <c r="I1140" s="149"/>
      <c r="J1140" s="149"/>
      <c r="K1140" s="149"/>
      <c r="L1140"/>
    </row>
    <row r="1141" spans="1:12" s="236" customFormat="1" ht="13" x14ac:dyDescent="0.25">
      <c r="A1141" s="227"/>
      <c r="B1141" s="256" t="s">
        <v>2038</v>
      </c>
      <c r="C1141" s="255" t="s">
        <v>4</v>
      </c>
      <c r="D1141" s="255">
        <v>1</v>
      </c>
      <c r="E1141" s="260"/>
      <c r="F1141" s="263"/>
      <c r="I1141" s="149"/>
      <c r="J1141" s="149"/>
      <c r="K1141" s="149"/>
      <c r="L1141"/>
    </row>
    <row r="1142" spans="1:12" s="236" customFormat="1" ht="13" x14ac:dyDescent="0.25">
      <c r="A1142" s="227"/>
      <c r="B1142" s="256"/>
      <c r="C1142" s="255"/>
      <c r="D1142" s="255"/>
      <c r="E1142" s="260"/>
      <c r="F1142" s="263"/>
      <c r="I1142" s="149"/>
      <c r="J1142" s="149"/>
      <c r="K1142" s="149"/>
      <c r="L1142"/>
    </row>
    <row r="1143" spans="1:12" s="236" customFormat="1" ht="13" x14ac:dyDescent="0.25">
      <c r="A1143" s="227"/>
      <c r="B1143" s="256"/>
      <c r="C1143" s="255"/>
      <c r="D1143" s="255"/>
      <c r="E1143" s="260"/>
      <c r="F1143" s="263"/>
      <c r="I1143" s="149"/>
      <c r="J1143" s="149"/>
      <c r="K1143" s="149"/>
      <c r="L1143"/>
    </row>
    <row r="1144" spans="1:12" s="236" customFormat="1" ht="13" x14ac:dyDescent="0.25">
      <c r="A1144" s="227"/>
      <c r="B1144" s="256"/>
      <c r="C1144" s="255"/>
      <c r="D1144" s="255"/>
      <c r="E1144" s="260"/>
      <c r="F1144" s="263"/>
      <c r="I1144" s="149"/>
      <c r="J1144" s="149"/>
      <c r="K1144" s="149"/>
      <c r="L1144"/>
    </row>
    <row r="1145" spans="1:12" s="236" customFormat="1" ht="13" x14ac:dyDescent="0.25">
      <c r="A1145" s="227"/>
      <c r="B1145" s="256"/>
      <c r="C1145" s="255"/>
      <c r="D1145" s="255"/>
      <c r="E1145" s="260"/>
      <c r="F1145" s="263"/>
      <c r="I1145" s="149"/>
      <c r="J1145" s="149"/>
      <c r="K1145" s="149"/>
      <c r="L1145"/>
    </row>
    <row r="1146" spans="1:12" s="236" customFormat="1" ht="13" x14ac:dyDescent="0.25">
      <c r="A1146" s="227"/>
      <c r="B1146" s="256"/>
      <c r="C1146" s="255"/>
      <c r="D1146" s="255"/>
      <c r="E1146" s="260"/>
      <c r="F1146" s="263"/>
      <c r="I1146" s="149"/>
      <c r="J1146" s="149"/>
      <c r="K1146" s="149"/>
      <c r="L1146"/>
    </row>
    <row r="1147" spans="1:12" s="236" customFormat="1" ht="13" x14ac:dyDescent="0.25">
      <c r="A1147" s="227"/>
      <c r="B1147" s="256"/>
      <c r="C1147" s="255"/>
      <c r="D1147" s="255"/>
      <c r="E1147" s="260"/>
      <c r="F1147" s="263"/>
      <c r="I1147" s="149"/>
      <c r="J1147" s="149"/>
      <c r="K1147" s="149"/>
      <c r="L1147"/>
    </row>
    <row r="1148" spans="1:12" s="236" customFormat="1" ht="13" x14ac:dyDescent="0.25">
      <c r="A1148" s="227"/>
      <c r="B1148" s="256"/>
      <c r="C1148" s="255"/>
      <c r="D1148" s="255"/>
      <c r="E1148" s="260"/>
      <c r="F1148" s="263"/>
      <c r="I1148" s="149"/>
      <c r="J1148" s="149"/>
      <c r="K1148" s="149"/>
      <c r="L1148"/>
    </row>
    <row r="1149" spans="1:12" s="236" customFormat="1" ht="13" x14ac:dyDescent="0.25">
      <c r="A1149" s="227"/>
      <c r="B1149" s="256"/>
      <c r="C1149" s="255"/>
      <c r="D1149" s="255"/>
      <c r="E1149" s="260"/>
      <c r="F1149" s="263"/>
      <c r="I1149" s="149"/>
      <c r="J1149" s="149"/>
      <c r="K1149" s="149"/>
      <c r="L1149"/>
    </row>
    <row r="1150" spans="1:12" s="236" customFormat="1" ht="13" x14ac:dyDescent="0.25">
      <c r="A1150" s="227"/>
      <c r="B1150" s="256"/>
      <c r="C1150" s="255"/>
      <c r="D1150" s="255"/>
      <c r="E1150" s="260"/>
      <c r="F1150" s="263"/>
      <c r="I1150" s="149"/>
      <c r="J1150" s="149"/>
      <c r="K1150" s="149"/>
      <c r="L1150"/>
    </row>
    <row r="1151" spans="1:12" ht="13" x14ac:dyDescent="0.25">
      <c r="A1151" s="227"/>
      <c r="B1151" s="247"/>
      <c r="C1151" s="248"/>
      <c r="D1151" s="248"/>
      <c r="E1151" s="259"/>
      <c r="F1151" s="263"/>
    </row>
    <row r="1152" spans="1:12" ht="13" x14ac:dyDescent="0.25">
      <c r="A1152" s="227"/>
      <c r="B1152" s="268" t="s">
        <v>2905</v>
      </c>
      <c r="C1152" s="227"/>
      <c r="D1152" s="227"/>
      <c r="E1152" s="258"/>
      <c r="F1152" s="270"/>
    </row>
    <row r="1153" spans="1:12" ht="13" x14ac:dyDescent="0.25">
      <c r="A1153" s="227"/>
      <c r="B1153" s="247" t="s">
        <v>2906</v>
      </c>
      <c r="C1153" s="227"/>
      <c r="D1153" s="227"/>
      <c r="E1153" s="258"/>
      <c r="F1153" s="263"/>
    </row>
    <row r="1154" spans="1:12" ht="13" x14ac:dyDescent="0.25">
      <c r="A1154" s="227"/>
      <c r="B1154" s="247" t="s">
        <v>2907</v>
      </c>
      <c r="C1154" s="227"/>
      <c r="D1154" s="227"/>
      <c r="E1154" s="258"/>
      <c r="F1154" s="263"/>
    </row>
    <row r="1155" spans="1:12" s="236" customFormat="1" ht="13" x14ac:dyDescent="0.25">
      <c r="A1155" s="227"/>
      <c r="B1155" s="256"/>
      <c r="C1155" s="255"/>
      <c r="D1155" s="255"/>
      <c r="E1155" s="260"/>
      <c r="F1155" s="263"/>
      <c r="I1155" s="149"/>
      <c r="J1155" s="149"/>
      <c r="K1155" s="149"/>
      <c r="L1155"/>
    </row>
    <row r="1156" spans="1:12" s="236" customFormat="1" ht="13" x14ac:dyDescent="0.25">
      <c r="A1156" s="227"/>
      <c r="B1156" s="250" t="s">
        <v>2785</v>
      </c>
      <c r="C1156" s="251"/>
      <c r="D1156" s="251"/>
      <c r="E1156" s="261"/>
      <c r="F1156" s="271"/>
      <c r="I1156" s="149"/>
      <c r="J1156" s="149"/>
      <c r="K1156" s="149"/>
      <c r="L1156"/>
    </row>
    <row r="1157" spans="1:12" s="236" customFormat="1" ht="13" x14ac:dyDescent="0.25">
      <c r="A1157" s="227"/>
      <c r="B1157" s="250"/>
      <c r="C1157" s="251"/>
      <c r="D1157" s="251"/>
      <c r="E1157" s="261"/>
      <c r="F1157" s="271"/>
      <c r="I1157" s="149"/>
      <c r="J1157" s="149"/>
      <c r="K1157" s="149"/>
      <c r="L1157"/>
    </row>
    <row r="1158" spans="1:12" s="236" customFormat="1" ht="212.5" x14ac:dyDescent="0.25">
      <c r="A1158" s="227"/>
      <c r="B1158" s="252" t="s">
        <v>2786</v>
      </c>
      <c r="C1158" s="251"/>
      <c r="D1158" s="253"/>
      <c r="E1158" s="261"/>
      <c r="F1158" s="271"/>
      <c r="I1158" s="149"/>
      <c r="J1158" s="149"/>
      <c r="K1158" s="149"/>
      <c r="L1158"/>
    </row>
    <row r="1159" spans="1:12" s="236" customFormat="1" ht="13" x14ac:dyDescent="0.25">
      <c r="A1159" s="227"/>
      <c r="B1159" s="252"/>
      <c r="C1159" s="251"/>
      <c r="D1159" s="253"/>
      <c r="E1159" s="261"/>
      <c r="F1159" s="271"/>
      <c r="I1159" s="149"/>
      <c r="J1159" s="149"/>
      <c r="K1159" s="149"/>
      <c r="L1159"/>
    </row>
    <row r="1160" spans="1:12" s="236" customFormat="1" ht="13" x14ac:dyDescent="0.25">
      <c r="A1160" s="227"/>
      <c r="B1160" s="252" t="s">
        <v>1973</v>
      </c>
      <c r="C1160" s="251" t="s">
        <v>4</v>
      </c>
      <c r="D1160" s="253">
        <v>1</v>
      </c>
      <c r="E1160" s="261"/>
      <c r="F1160" s="263"/>
      <c r="I1160" s="149"/>
      <c r="J1160" s="149"/>
      <c r="K1160" s="149"/>
      <c r="L1160"/>
    </row>
    <row r="1161" spans="1:12" s="236" customFormat="1" ht="13" x14ac:dyDescent="0.25">
      <c r="A1161" s="227"/>
      <c r="B1161" s="252"/>
      <c r="C1161" s="251"/>
      <c r="D1161" s="251"/>
      <c r="E1161" s="261"/>
      <c r="F1161" s="271"/>
      <c r="I1161" s="149"/>
      <c r="J1161" s="149"/>
      <c r="K1161" s="149"/>
      <c r="L1161"/>
    </row>
    <row r="1162" spans="1:12" s="236" customFormat="1" ht="13" x14ac:dyDescent="0.25">
      <c r="A1162" s="227"/>
      <c r="B1162" s="250" t="s">
        <v>2787</v>
      </c>
      <c r="C1162" s="251"/>
      <c r="D1162" s="251"/>
      <c r="E1162" s="261"/>
      <c r="F1162" s="271"/>
      <c r="I1162" s="149"/>
      <c r="J1162" s="149"/>
      <c r="K1162" s="149"/>
      <c r="L1162"/>
    </row>
    <row r="1163" spans="1:12" s="236" customFormat="1" ht="13" x14ac:dyDescent="0.25">
      <c r="A1163" s="227"/>
      <c r="B1163" s="252"/>
      <c r="C1163" s="251"/>
      <c r="D1163" s="251"/>
      <c r="E1163" s="261"/>
      <c r="F1163" s="271"/>
      <c r="I1163" s="149"/>
      <c r="J1163" s="149"/>
      <c r="K1163" s="149"/>
      <c r="L1163"/>
    </row>
    <row r="1164" spans="1:12" s="236" customFormat="1" ht="50" x14ac:dyDescent="0.25">
      <c r="A1164" s="227"/>
      <c r="B1164" s="252" t="s">
        <v>2788</v>
      </c>
      <c r="C1164" s="251"/>
      <c r="D1164" s="253"/>
      <c r="E1164" s="261"/>
      <c r="F1164" s="271"/>
      <c r="I1164" s="149"/>
      <c r="J1164" s="149"/>
      <c r="K1164" s="149"/>
      <c r="L1164"/>
    </row>
    <row r="1165" spans="1:12" s="236" customFormat="1" ht="13" x14ac:dyDescent="0.25">
      <c r="A1165" s="227"/>
      <c r="B1165" s="252"/>
      <c r="C1165" s="251"/>
      <c r="D1165" s="253"/>
      <c r="E1165" s="261"/>
      <c r="F1165" s="271"/>
      <c r="I1165" s="149"/>
      <c r="J1165" s="149"/>
      <c r="K1165" s="149"/>
      <c r="L1165"/>
    </row>
    <row r="1166" spans="1:12" s="236" customFormat="1" ht="13" x14ac:dyDescent="0.25">
      <c r="A1166" s="227"/>
      <c r="B1166" s="252" t="s">
        <v>1973</v>
      </c>
      <c r="C1166" s="251" t="s">
        <v>4</v>
      </c>
      <c r="D1166" s="253">
        <v>1</v>
      </c>
      <c r="E1166" s="261"/>
      <c r="F1166" s="263"/>
      <c r="I1166" s="149"/>
      <c r="J1166" s="149"/>
      <c r="K1166" s="149"/>
      <c r="L1166"/>
    </row>
    <row r="1167" spans="1:12" s="236" customFormat="1" ht="13" x14ac:dyDescent="0.25">
      <c r="A1167" s="227"/>
      <c r="B1167" s="252"/>
      <c r="C1167" s="251"/>
      <c r="D1167" s="251"/>
      <c r="E1167" s="261"/>
      <c r="F1167" s="271"/>
      <c r="I1167" s="149"/>
      <c r="J1167" s="149"/>
      <c r="K1167" s="149"/>
      <c r="L1167"/>
    </row>
    <row r="1168" spans="1:12" s="236" customFormat="1" ht="13" x14ac:dyDescent="0.25">
      <c r="A1168" s="227"/>
      <c r="B1168" s="250" t="s">
        <v>2789</v>
      </c>
      <c r="C1168" s="251"/>
      <c r="D1168" s="251"/>
      <c r="E1168" s="261"/>
      <c r="F1168" s="271"/>
      <c r="I1168" s="149"/>
      <c r="J1168" s="149"/>
      <c r="K1168" s="149"/>
      <c r="L1168"/>
    </row>
    <row r="1169" spans="1:12" s="236" customFormat="1" ht="13" x14ac:dyDescent="0.25">
      <c r="A1169" s="227"/>
      <c r="B1169" s="250"/>
      <c r="C1169" s="251"/>
      <c r="D1169" s="251"/>
      <c r="E1169" s="261"/>
      <c r="F1169" s="271"/>
      <c r="I1169" s="149"/>
      <c r="J1169" s="149"/>
      <c r="K1169" s="149"/>
      <c r="L1169"/>
    </row>
    <row r="1170" spans="1:12" s="236" customFormat="1" ht="87.5" x14ac:dyDescent="0.25">
      <c r="A1170" s="227"/>
      <c r="B1170" s="252" t="s">
        <v>2790</v>
      </c>
      <c r="C1170" s="251"/>
      <c r="D1170" s="253"/>
      <c r="E1170" s="261"/>
      <c r="F1170" s="271"/>
      <c r="I1170" s="149"/>
      <c r="J1170" s="149"/>
      <c r="K1170" s="149"/>
      <c r="L1170"/>
    </row>
    <row r="1171" spans="1:12" s="236" customFormat="1" ht="13" x14ac:dyDescent="0.25">
      <c r="A1171" s="227"/>
      <c r="B1171" s="252"/>
      <c r="C1171" s="251"/>
      <c r="D1171" s="253"/>
      <c r="E1171" s="261"/>
      <c r="F1171" s="271"/>
      <c r="I1171" s="149"/>
      <c r="J1171" s="149"/>
      <c r="K1171" s="149"/>
      <c r="L1171"/>
    </row>
    <row r="1172" spans="1:12" s="236" customFormat="1" ht="13" x14ac:dyDescent="0.25">
      <c r="A1172" s="227"/>
      <c r="B1172" s="252" t="s">
        <v>1973</v>
      </c>
      <c r="C1172" s="251" t="s">
        <v>4</v>
      </c>
      <c r="D1172" s="251">
        <v>1</v>
      </c>
      <c r="E1172" s="261"/>
      <c r="F1172" s="263"/>
      <c r="I1172" s="149"/>
      <c r="J1172" s="149"/>
      <c r="K1172" s="149"/>
      <c r="L1172"/>
    </row>
    <row r="1173" spans="1:12" s="236" customFormat="1" ht="13" x14ac:dyDescent="0.25">
      <c r="A1173" s="227"/>
      <c r="B1173" s="252"/>
      <c r="C1173" s="251"/>
      <c r="D1173" s="251"/>
      <c r="E1173" s="261"/>
      <c r="F1173" s="271"/>
      <c r="I1173" s="149"/>
      <c r="J1173" s="149"/>
      <c r="K1173" s="149"/>
      <c r="L1173"/>
    </row>
    <row r="1174" spans="1:12" s="236" customFormat="1" ht="13" x14ac:dyDescent="0.25">
      <c r="A1174" s="227"/>
      <c r="B1174" s="250" t="s">
        <v>2791</v>
      </c>
      <c r="C1174" s="251"/>
      <c r="D1174" s="251"/>
      <c r="E1174" s="261"/>
      <c r="F1174" s="271"/>
      <c r="I1174" s="149"/>
      <c r="J1174" s="149"/>
      <c r="K1174" s="149"/>
      <c r="L1174"/>
    </row>
    <row r="1175" spans="1:12" s="236" customFormat="1" ht="13" x14ac:dyDescent="0.25">
      <c r="A1175" s="227"/>
      <c r="B1175" s="252"/>
      <c r="C1175" s="251"/>
      <c r="D1175" s="251"/>
      <c r="E1175" s="261"/>
      <c r="F1175" s="271"/>
      <c r="I1175" s="149"/>
      <c r="J1175" s="149"/>
      <c r="K1175" s="149"/>
      <c r="L1175"/>
    </row>
    <row r="1176" spans="1:12" s="236" customFormat="1" ht="37.5" x14ac:dyDescent="0.25">
      <c r="A1176" s="227"/>
      <c r="B1176" s="252" t="s">
        <v>2792</v>
      </c>
      <c r="C1176" s="251"/>
      <c r="D1176" s="253"/>
      <c r="E1176" s="261"/>
      <c r="F1176" s="271"/>
      <c r="I1176" s="149"/>
      <c r="J1176" s="149"/>
      <c r="K1176" s="149"/>
      <c r="L1176"/>
    </row>
    <row r="1177" spans="1:12" s="236" customFormat="1" ht="13" x14ac:dyDescent="0.25">
      <c r="A1177" s="227"/>
      <c r="B1177" s="252"/>
      <c r="C1177" s="251"/>
      <c r="D1177" s="253"/>
      <c r="E1177" s="261"/>
      <c r="F1177" s="271"/>
      <c r="I1177" s="149"/>
      <c r="J1177" s="149"/>
      <c r="K1177" s="149"/>
      <c r="L1177"/>
    </row>
    <row r="1178" spans="1:12" s="236" customFormat="1" ht="13" x14ac:dyDescent="0.25">
      <c r="A1178" s="227"/>
      <c r="B1178" s="252" t="s">
        <v>1973</v>
      </c>
      <c r="C1178" s="251" t="s">
        <v>4</v>
      </c>
      <c r="D1178" s="253">
        <v>1</v>
      </c>
      <c r="E1178" s="261"/>
      <c r="F1178" s="263"/>
      <c r="I1178" s="149"/>
      <c r="J1178" s="149"/>
      <c r="K1178" s="149"/>
      <c r="L1178"/>
    </row>
    <row r="1179" spans="1:12" s="236" customFormat="1" ht="13" x14ac:dyDescent="0.25">
      <c r="A1179" s="227"/>
      <c r="B1179" s="252"/>
      <c r="C1179" s="251"/>
      <c r="D1179" s="253"/>
      <c r="E1179" s="261"/>
      <c r="F1179" s="271"/>
      <c r="I1179" s="149"/>
      <c r="J1179" s="149"/>
      <c r="K1179" s="149"/>
      <c r="L1179"/>
    </row>
    <row r="1180" spans="1:12" s="236" customFormat="1" ht="13" x14ac:dyDescent="0.25">
      <c r="A1180" s="227"/>
      <c r="B1180" s="250" t="s">
        <v>2793</v>
      </c>
      <c r="C1180" s="251"/>
      <c r="D1180" s="253"/>
      <c r="E1180" s="261"/>
      <c r="F1180" s="271"/>
      <c r="I1180" s="149"/>
      <c r="J1180" s="149"/>
      <c r="K1180" s="149"/>
      <c r="L1180"/>
    </row>
    <row r="1181" spans="1:12" s="236" customFormat="1" ht="13" x14ac:dyDescent="0.25">
      <c r="A1181" s="227"/>
      <c r="B1181" s="252"/>
      <c r="C1181" s="251"/>
      <c r="D1181" s="251"/>
      <c r="E1181" s="261"/>
      <c r="F1181" s="271"/>
      <c r="I1181" s="149"/>
      <c r="J1181" s="149"/>
      <c r="K1181" s="149"/>
      <c r="L1181"/>
    </row>
    <row r="1182" spans="1:12" s="236" customFormat="1" ht="75" x14ac:dyDescent="0.25">
      <c r="A1182" s="227"/>
      <c r="B1182" s="252" t="s">
        <v>2794</v>
      </c>
      <c r="C1182" s="251"/>
      <c r="D1182" s="253"/>
      <c r="E1182" s="261"/>
      <c r="F1182" s="271"/>
      <c r="I1182" s="149"/>
      <c r="J1182" s="149"/>
      <c r="K1182" s="149"/>
      <c r="L1182"/>
    </row>
    <row r="1183" spans="1:12" s="236" customFormat="1" ht="13" x14ac:dyDescent="0.25">
      <c r="A1183" s="227"/>
      <c r="B1183" s="252"/>
      <c r="C1183" s="251"/>
      <c r="D1183" s="253"/>
      <c r="E1183" s="261"/>
      <c r="F1183" s="271"/>
      <c r="I1183" s="149"/>
      <c r="J1183" s="149"/>
      <c r="K1183" s="149"/>
      <c r="L1183"/>
    </row>
    <row r="1184" spans="1:12" s="236" customFormat="1" ht="13" x14ac:dyDescent="0.25">
      <c r="A1184" s="227"/>
      <c r="B1184" s="252" t="s">
        <v>1973</v>
      </c>
      <c r="C1184" s="251" t="s">
        <v>4</v>
      </c>
      <c r="D1184" s="253">
        <v>1</v>
      </c>
      <c r="E1184" s="261"/>
      <c r="F1184" s="263"/>
      <c r="I1184" s="149"/>
      <c r="J1184" s="149"/>
      <c r="K1184" s="149"/>
      <c r="L1184"/>
    </row>
    <row r="1185" spans="1:12" s="236" customFormat="1" ht="13" x14ac:dyDescent="0.25">
      <c r="A1185" s="227"/>
      <c r="B1185" s="252"/>
      <c r="C1185" s="251"/>
      <c r="D1185" s="253"/>
      <c r="E1185" s="261"/>
      <c r="F1185" s="271"/>
      <c r="I1185" s="149"/>
      <c r="J1185" s="149"/>
      <c r="K1185" s="149"/>
      <c r="L1185"/>
    </row>
    <row r="1186" spans="1:12" s="236" customFormat="1" ht="13" x14ac:dyDescent="0.25">
      <c r="A1186" s="227"/>
      <c r="B1186" s="252"/>
      <c r="C1186" s="251"/>
      <c r="D1186" s="253"/>
      <c r="E1186" s="261"/>
      <c r="F1186" s="271"/>
      <c r="I1186" s="149"/>
      <c r="J1186" s="149"/>
      <c r="K1186" s="149"/>
      <c r="L1186"/>
    </row>
    <row r="1187" spans="1:12" s="236" customFormat="1" ht="13" x14ac:dyDescent="0.25">
      <c r="A1187" s="227"/>
      <c r="B1187" s="252"/>
      <c r="C1187" s="251"/>
      <c r="D1187" s="253"/>
      <c r="E1187" s="261"/>
      <c r="F1187" s="271"/>
      <c r="I1187" s="149"/>
      <c r="J1187" s="149"/>
      <c r="K1187" s="149"/>
      <c r="L1187"/>
    </row>
    <row r="1188" spans="1:12" s="236" customFormat="1" ht="13" x14ac:dyDescent="0.25">
      <c r="A1188" s="227"/>
      <c r="B1188" s="252"/>
      <c r="C1188" s="251"/>
      <c r="D1188" s="253"/>
      <c r="E1188" s="261"/>
      <c r="F1188" s="271"/>
      <c r="I1188" s="149"/>
      <c r="J1188" s="149"/>
      <c r="K1188" s="149"/>
      <c r="L1188"/>
    </row>
    <row r="1189" spans="1:12" s="236" customFormat="1" ht="13" x14ac:dyDescent="0.25">
      <c r="A1189" s="227"/>
      <c r="B1189" s="252"/>
      <c r="C1189" s="251"/>
      <c r="D1189" s="253"/>
      <c r="E1189" s="261"/>
      <c r="F1189" s="271"/>
      <c r="I1189" s="149"/>
      <c r="J1189" s="149"/>
      <c r="K1189" s="149"/>
      <c r="L1189"/>
    </row>
    <row r="1190" spans="1:12" ht="13" x14ac:dyDescent="0.25">
      <c r="A1190" s="227"/>
      <c r="B1190" s="247"/>
      <c r="C1190" s="248"/>
      <c r="D1190" s="248"/>
      <c r="E1190" s="258"/>
      <c r="F1190" s="263"/>
    </row>
    <row r="1191" spans="1:12" ht="13" x14ac:dyDescent="0.25">
      <c r="A1191" s="227"/>
      <c r="B1191" s="268" t="s">
        <v>2905</v>
      </c>
      <c r="C1191" s="227"/>
      <c r="D1191" s="227"/>
      <c r="E1191" s="258"/>
      <c r="F1191" s="270"/>
    </row>
    <row r="1192" spans="1:12" ht="13" x14ac:dyDescent="0.25">
      <c r="A1192" s="227"/>
      <c r="B1192" s="247" t="s">
        <v>2906</v>
      </c>
      <c r="C1192" s="227"/>
      <c r="D1192" s="227"/>
      <c r="E1192" s="258"/>
      <c r="F1192" s="263"/>
    </row>
    <row r="1193" spans="1:12" ht="13" x14ac:dyDescent="0.25">
      <c r="A1193" s="227"/>
      <c r="B1193" s="247" t="s">
        <v>2907</v>
      </c>
      <c r="C1193" s="227"/>
      <c r="D1193" s="227"/>
      <c r="E1193" s="258"/>
      <c r="F1193" s="263"/>
    </row>
    <row r="1194" spans="1:12" s="236" customFormat="1" ht="13" x14ac:dyDescent="0.25">
      <c r="A1194" s="227"/>
      <c r="B1194" s="252"/>
      <c r="C1194" s="251"/>
      <c r="D1194" s="253"/>
      <c r="E1194" s="261"/>
      <c r="F1194" s="271"/>
      <c r="I1194" s="149"/>
      <c r="J1194" s="149"/>
      <c r="K1194" s="149"/>
      <c r="L1194"/>
    </row>
    <row r="1195" spans="1:12" s="236" customFormat="1" ht="13" x14ac:dyDescent="0.25">
      <c r="A1195" s="227"/>
      <c r="B1195" s="250" t="s">
        <v>2795</v>
      </c>
      <c r="C1195" s="251"/>
      <c r="D1195" s="253"/>
      <c r="E1195" s="261"/>
      <c r="F1195" s="271"/>
      <c r="I1195" s="149"/>
      <c r="J1195" s="149"/>
      <c r="K1195" s="149"/>
      <c r="L1195"/>
    </row>
    <row r="1196" spans="1:12" s="236" customFormat="1" ht="13" x14ac:dyDescent="0.25">
      <c r="A1196" s="227"/>
      <c r="B1196" s="252"/>
      <c r="C1196" s="251"/>
      <c r="D1196" s="251"/>
      <c r="E1196" s="261"/>
      <c r="F1196" s="271"/>
      <c r="I1196" s="149"/>
      <c r="J1196" s="149"/>
      <c r="K1196" s="149"/>
      <c r="L1196"/>
    </row>
    <row r="1197" spans="1:12" s="236" customFormat="1" ht="87.5" x14ac:dyDescent="0.25">
      <c r="A1197" s="227"/>
      <c r="B1197" s="252" t="s">
        <v>2796</v>
      </c>
      <c r="C1197" s="251"/>
      <c r="D1197" s="253"/>
      <c r="E1197" s="261"/>
      <c r="F1197" s="271"/>
      <c r="I1197" s="149"/>
      <c r="J1197" s="149"/>
      <c r="K1197" s="149"/>
      <c r="L1197"/>
    </row>
    <row r="1198" spans="1:12" s="236" customFormat="1" ht="13" x14ac:dyDescent="0.25">
      <c r="A1198" s="227"/>
      <c r="B1198" s="252"/>
      <c r="C1198" s="251"/>
      <c r="D1198" s="253"/>
      <c r="E1198" s="261"/>
      <c r="F1198" s="271"/>
      <c r="I1198" s="149"/>
      <c r="J1198" s="149"/>
      <c r="K1198" s="149"/>
      <c r="L1198"/>
    </row>
    <row r="1199" spans="1:12" s="236" customFormat="1" ht="13" x14ac:dyDescent="0.25">
      <c r="A1199" s="227"/>
      <c r="B1199" s="252" t="s">
        <v>1973</v>
      </c>
      <c r="C1199" s="251" t="s">
        <v>4</v>
      </c>
      <c r="D1199" s="251">
        <v>1</v>
      </c>
      <c r="E1199" s="261"/>
      <c r="F1199" s="263"/>
      <c r="I1199" s="149"/>
      <c r="J1199" s="149"/>
      <c r="K1199" s="149"/>
      <c r="L1199"/>
    </row>
    <row r="1200" spans="1:12" s="236" customFormat="1" ht="13" x14ac:dyDescent="0.25">
      <c r="A1200" s="227"/>
      <c r="B1200" s="252"/>
      <c r="C1200" s="251"/>
      <c r="D1200" s="251"/>
      <c r="E1200" s="261"/>
      <c r="F1200" s="271"/>
      <c r="I1200" s="149"/>
      <c r="J1200" s="149"/>
      <c r="K1200" s="149"/>
      <c r="L1200"/>
    </row>
    <row r="1201" spans="1:12" s="236" customFormat="1" ht="13" x14ac:dyDescent="0.25">
      <c r="A1201" s="227"/>
      <c r="B1201" s="250" t="s">
        <v>2797</v>
      </c>
      <c r="C1201" s="251"/>
      <c r="D1201" s="251"/>
      <c r="E1201" s="261"/>
      <c r="F1201" s="271"/>
      <c r="I1201" s="149"/>
      <c r="J1201" s="149"/>
      <c r="K1201" s="149"/>
      <c r="L1201"/>
    </row>
    <row r="1202" spans="1:12" s="236" customFormat="1" ht="13" x14ac:dyDescent="0.25">
      <c r="A1202" s="227"/>
      <c r="B1202" s="252"/>
      <c r="C1202" s="251"/>
      <c r="D1202" s="251"/>
      <c r="E1202" s="261"/>
      <c r="F1202" s="271"/>
      <c r="I1202" s="149"/>
      <c r="J1202" s="149"/>
      <c r="K1202" s="149"/>
      <c r="L1202"/>
    </row>
    <row r="1203" spans="1:12" s="236" customFormat="1" ht="150" x14ac:dyDescent="0.25">
      <c r="A1203" s="227"/>
      <c r="B1203" s="252" t="s">
        <v>2798</v>
      </c>
      <c r="C1203" s="251"/>
      <c r="D1203" s="253"/>
      <c r="E1203" s="261"/>
      <c r="F1203" s="271"/>
      <c r="I1203" s="149"/>
      <c r="J1203" s="149"/>
      <c r="K1203" s="149"/>
      <c r="L1203"/>
    </row>
    <row r="1204" spans="1:12" s="236" customFormat="1" ht="13" x14ac:dyDescent="0.25">
      <c r="A1204" s="227"/>
      <c r="B1204" s="252"/>
      <c r="C1204" s="251"/>
      <c r="D1204" s="253"/>
      <c r="E1204" s="261"/>
      <c r="F1204" s="271"/>
      <c r="I1204" s="149"/>
      <c r="J1204" s="149"/>
      <c r="K1204" s="149"/>
      <c r="L1204"/>
    </row>
    <row r="1205" spans="1:12" s="236" customFormat="1" ht="13" x14ac:dyDescent="0.25">
      <c r="A1205" s="227"/>
      <c r="B1205" s="252" t="s">
        <v>1973</v>
      </c>
      <c r="C1205" s="251" t="s">
        <v>4</v>
      </c>
      <c r="D1205" s="253">
        <v>1</v>
      </c>
      <c r="E1205" s="261"/>
      <c r="F1205" s="263"/>
      <c r="I1205" s="149"/>
      <c r="J1205" s="149"/>
      <c r="K1205" s="149"/>
      <c r="L1205"/>
    </row>
    <row r="1206" spans="1:12" s="236" customFormat="1" ht="13" x14ac:dyDescent="0.25">
      <c r="A1206" s="227"/>
      <c r="B1206" s="252"/>
      <c r="C1206" s="251"/>
      <c r="D1206" s="253"/>
      <c r="E1206" s="261"/>
      <c r="F1206" s="271"/>
      <c r="I1206" s="149"/>
      <c r="J1206" s="149"/>
      <c r="K1206" s="149"/>
      <c r="L1206"/>
    </row>
    <row r="1207" spans="1:12" s="236" customFormat="1" ht="13" x14ac:dyDescent="0.25">
      <c r="A1207" s="227"/>
      <c r="B1207" s="250" t="s">
        <v>2799</v>
      </c>
      <c r="C1207" s="251"/>
      <c r="D1207" s="253"/>
      <c r="E1207" s="261"/>
      <c r="F1207" s="271"/>
      <c r="I1207" s="149"/>
      <c r="J1207" s="149"/>
      <c r="K1207" s="149"/>
      <c r="L1207"/>
    </row>
    <row r="1208" spans="1:12" s="236" customFormat="1" ht="13" x14ac:dyDescent="0.25">
      <c r="A1208" s="227"/>
      <c r="B1208" s="252"/>
      <c r="C1208" s="251"/>
      <c r="D1208" s="251"/>
      <c r="E1208" s="261"/>
      <c r="F1208" s="271"/>
      <c r="I1208" s="149"/>
      <c r="J1208" s="149"/>
      <c r="K1208" s="149"/>
      <c r="L1208"/>
    </row>
    <row r="1209" spans="1:12" s="236" customFormat="1" ht="37.5" x14ac:dyDescent="0.25">
      <c r="A1209" s="227"/>
      <c r="B1209" s="252" t="s">
        <v>2800</v>
      </c>
      <c r="C1209" s="251"/>
      <c r="D1209" s="253"/>
      <c r="E1209" s="261"/>
      <c r="F1209" s="271"/>
      <c r="I1209" s="149"/>
      <c r="J1209" s="149"/>
      <c r="K1209" s="149"/>
      <c r="L1209"/>
    </row>
    <row r="1210" spans="1:12" s="236" customFormat="1" ht="13" x14ac:dyDescent="0.25">
      <c r="A1210" s="227"/>
      <c r="B1210" s="252"/>
      <c r="C1210" s="251"/>
      <c r="D1210" s="253"/>
      <c r="E1210" s="261"/>
      <c r="F1210" s="271"/>
      <c r="I1210" s="149"/>
      <c r="J1210" s="149"/>
      <c r="K1210" s="149"/>
      <c r="L1210"/>
    </row>
    <row r="1211" spans="1:12" s="236" customFormat="1" ht="13" x14ac:dyDescent="0.25">
      <c r="A1211" s="227"/>
      <c r="B1211" s="252" t="s">
        <v>1973</v>
      </c>
      <c r="C1211" s="251" t="s">
        <v>4</v>
      </c>
      <c r="D1211" s="253">
        <v>1</v>
      </c>
      <c r="E1211" s="261"/>
      <c r="F1211" s="263"/>
      <c r="I1211" s="149"/>
      <c r="J1211" s="149"/>
      <c r="K1211" s="149"/>
      <c r="L1211"/>
    </row>
    <row r="1212" spans="1:12" s="236" customFormat="1" ht="13" x14ac:dyDescent="0.25">
      <c r="A1212" s="227"/>
      <c r="B1212" s="252"/>
      <c r="C1212" s="251"/>
      <c r="D1212" s="253"/>
      <c r="E1212" s="261"/>
      <c r="F1212" s="271"/>
      <c r="I1212" s="149"/>
      <c r="J1212" s="149"/>
      <c r="K1212" s="149"/>
      <c r="L1212"/>
    </row>
    <row r="1213" spans="1:12" s="236" customFormat="1" ht="13" x14ac:dyDescent="0.25">
      <c r="A1213" s="227"/>
      <c r="B1213" s="250" t="s">
        <v>2801</v>
      </c>
      <c r="C1213" s="251"/>
      <c r="D1213" s="253"/>
      <c r="E1213" s="261"/>
      <c r="F1213" s="271"/>
      <c r="I1213" s="149"/>
      <c r="J1213" s="149"/>
      <c r="K1213" s="149"/>
      <c r="L1213"/>
    </row>
    <row r="1214" spans="1:12" s="236" customFormat="1" ht="13" x14ac:dyDescent="0.25">
      <c r="A1214" s="227"/>
      <c r="B1214" s="252"/>
      <c r="C1214" s="251"/>
      <c r="D1214" s="251"/>
      <c r="E1214" s="261"/>
      <c r="F1214" s="271"/>
      <c r="I1214" s="149"/>
      <c r="J1214" s="149"/>
      <c r="K1214" s="149"/>
      <c r="L1214"/>
    </row>
    <row r="1215" spans="1:12" s="236" customFormat="1" ht="50" x14ac:dyDescent="0.25">
      <c r="A1215" s="227"/>
      <c r="B1215" s="252" t="s">
        <v>2802</v>
      </c>
      <c r="C1215" s="251"/>
      <c r="D1215" s="253"/>
      <c r="E1215" s="261"/>
      <c r="F1215" s="271"/>
      <c r="I1215" s="149"/>
      <c r="J1215" s="149"/>
      <c r="K1215" s="149"/>
      <c r="L1215"/>
    </row>
    <row r="1216" spans="1:12" s="236" customFormat="1" ht="13" x14ac:dyDescent="0.25">
      <c r="A1216" s="227"/>
      <c r="B1216" s="252"/>
      <c r="C1216" s="251"/>
      <c r="D1216" s="253"/>
      <c r="E1216" s="261"/>
      <c r="F1216" s="271"/>
      <c r="I1216" s="149"/>
      <c r="J1216" s="149"/>
      <c r="K1216" s="149"/>
      <c r="L1216"/>
    </row>
    <row r="1217" spans="1:12" s="236" customFormat="1" ht="13" x14ac:dyDescent="0.25">
      <c r="A1217" s="227"/>
      <c r="B1217" s="252" t="s">
        <v>1973</v>
      </c>
      <c r="C1217" s="251" t="s">
        <v>4</v>
      </c>
      <c r="D1217" s="253">
        <v>1</v>
      </c>
      <c r="E1217" s="261"/>
      <c r="F1217" s="263"/>
      <c r="I1217" s="149"/>
      <c r="J1217" s="149"/>
      <c r="K1217" s="149"/>
      <c r="L1217"/>
    </row>
    <row r="1218" spans="1:12" s="236" customFormat="1" ht="13" x14ac:dyDescent="0.25">
      <c r="A1218" s="227"/>
      <c r="B1218" s="252"/>
      <c r="C1218" s="251"/>
      <c r="D1218" s="253"/>
      <c r="E1218" s="261"/>
      <c r="F1218" s="271"/>
      <c r="I1218" s="149"/>
      <c r="J1218" s="149"/>
      <c r="K1218" s="149"/>
      <c r="L1218"/>
    </row>
    <row r="1219" spans="1:12" s="236" customFormat="1" ht="13" x14ac:dyDescent="0.25">
      <c r="A1219" s="227"/>
      <c r="B1219" s="250" t="s">
        <v>2803</v>
      </c>
      <c r="C1219" s="251"/>
      <c r="D1219" s="253"/>
      <c r="E1219" s="261"/>
      <c r="F1219" s="271"/>
      <c r="I1219" s="149"/>
      <c r="J1219" s="149"/>
      <c r="K1219" s="149"/>
      <c r="L1219"/>
    </row>
    <row r="1220" spans="1:12" s="236" customFormat="1" ht="13" x14ac:dyDescent="0.25">
      <c r="A1220" s="227"/>
      <c r="B1220" s="252"/>
      <c r="C1220" s="251"/>
      <c r="D1220" s="251"/>
      <c r="E1220" s="261"/>
      <c r="F1220" s="271"/>
      <c r="I1220" s="149"/>
      <c r="J1220" s="149"/>
      <c r="K1220" s="149"/>
      <c r="L1220"/>
    </row>
    <row r="1221" spans="1:12" s="236" customFormat="1" ht="62.5" x14ac:dyDescent="0.25">
      <c r="A1221" s="227"/>
      <c r="B1221" s="252" t="s">
        <v>2804</v>
      </c>
      <c r="C1221" s="251"/>
      <c r="D1221" s="253"/>
      <c r="E1221" s="261"/>
      <c r="F1221" s="271"/>
      <c r="I1221" s="149"/>
      <c r="J1221" s="149"/>
      <c r="K1221" s="149"/>
      <c r="L1221"/>
    </row>
    <row r="1222" spans="1:12" s="236" customFormat="1" ht="13" x14ac:dyDescent="0.25">
      <c r="A1222" s="227"/>
      <c r="B1222" s="252" t="s">
        <v>1973</v>
      </c>
      <c r="C1222" s="251" t="s">
        <v>4</v>
      </c>
      <c r="D1222" s="253">
        <v>1</v>
      </c>
      <c r="E1222" s="261"/>
      <c r="F1222" s="263"/>
      <c r="I1222" s="149"/>
      <c r="J1222" s="149"/>
      <c r="K1222" s="149"/>
      <c r="L1222"/>
    </row>
    <row r="1223" spans="1:12" s="236" customFormat="1" ht="13" x14ac:dyDescent="0.25">
      <c r="A1223" s="227"/>
      <c r="B1223" s="252"/>
      <c r="C1223" s="251"/>
      <c r="D1223" s="253"/>
      <c r="E1223" s="261"/>
      <c r="F1223" s="271"/>
      <c r="I1223" s="149"/>
      <c r="J1223" s="149"/>
      <c r="K1223" s="149"/>
      <c r="L1223"/>
    </row>
    <row r="1224" spans="1:12" s="236" customFormat="1" ht="13" x14ac:dyDescent="0.25">
      <c r="A1224" s="227"/>
      <c r="B1224" s="250" t="s">
        <v>3275</v>
      </c>
      <c r="C1224" s="251"/>
      <c r="D1224" s="253"/>
      <c r="E1224" s="261"/>
      <c r="F1224" s="271"/>
      <c r="I1224" s="149"/>
      <c r="J1224" s="149"/>
      <c r="K1224" s="149"/>
      <c r="L1224"/>
    </row>
    <row r="1225" spans="1:12" s="236" customFormat="1" ht="13" x14ac:dyDescent="0.25">
      <c r="A1225" s="227"/>
      <c r="B1225" s="252"/>
      <c r="C1225" s="251"/>
      <c r="D1225" s="251"/>
      <c r="E1225" s="261"/>
      <c r="F1225" s="271"/>
      <c r="I1225" s="149"/>
      <c r="J1225" s="149"/>
      <c r="K1225" s="149"/>
      <c r="L1225"/>
    </row>
    <row r="1226" spans="1:12" s="236" customFormat="1" ht="50" x14ac:dyDescent="0.25">
      <c r="A1226" s="227"/>
      <c r="B1226" s="252" t="s">
        <v>2805</v>
      </c>
      <c r="C1226" s="251"/>
      <c r="D1226" s="253"/>
      <c r="E1226" s="261"/>
      <c r="F1226" s="271"/>
      <c r="I1226" s="149"/>
      <c r="J1226" s="149"/>
      <c r="K1226" s="149"/>
      <c r="L1226"/>
    </row>
    <row r="1227" spans="1:12" s="236" customFormat="1" ht="13" x14ac:dyDescent="0.25">
      <c r="A1227" s="227"/>
      <c r="B1227" s="252"/>
      <c r="C1227" s="251"/>
      <c r="D1227" s="253"/>
      <c r="E1227" s="261"/>
      <c r="F1227" s="271"/>
      <c r="I1227" s="149"/>
      <c r="J1227" s="149"/>
      <c r="K1227" s="149"/>
      <c r="L1227"/>
    </row>
    <row r="1228" spans="1:12" s="236" customFormat="1" ht="13" x14ac:dyDescent="0.25">
      <c r="A1228" s="227"/>
      <c r="B1228" s="252" t="s">
        <v>1973</v>
      </c>
      <c r="C1228" s="251" t="s">
        <v>4</v>
      </c>
      <c r="D1228" s="253">
        <v>1</v>
      </c>
      <c r="E1228" s="261"/>
      <c r="F1228" s="263"/>
      <c r="I1228" s="149"/>
      <c r="J1228" s="149"/>
      <c r="K1228" s="149"/>
      <c r="L1228"/>
    </row>
    <row r="1229" spans="1:12" s="236" customFormat="1" ht="13" x14ac:dyDescent="0.25">
      <c r="A1229" s="227"/>
      <c r="B1229" s="252"/>
      <c r="C1229" s="251"/>
      <c r="D1229" s="253"/>
      <c r="E1229" s="261"/>
      <c r="F1229" s="271"/>
      <c r="I1229" s="149"/>
      <c r="J1229" s="149"/>
      <c r="K1229" s="149"/>
      <c r="L1229"/>
    </row>
    <row r="1230" spans="1:12" s="236" customFormat="1" ht="13" x14ac:dyDescent="0.25">
      <c r="A1230" s="227"/>
      <c r="B1230" s="252"/>
      <c r="C1230" s="251"/>
      <c r="D1230" s="253"/>
      <c r="E1230" s="261"/>
      <c r="F1230" s="271"/>
      <c r="I1230" s="149"/>
      <c r="J1230" s="149"/>
      <c r="K1230" s="149"/>
      <c r="L1230"/>
    </row>
    <row r="1231" spans="1:12" s="236" customFormat="1" ht="13" x14ac:dyDescent="0.25">
      <c r="A1231" s="227"/>
      <c r="B1231" s="252"/>
      <c r="C1231" s="251"/>
      <c r="D1231" s="253"/>
      <c r="E1231" s="261"/>
      <c r="F1231" s="271"/>
      <c r="I1231" s="149"/>
      <c r="J1231" s="149"/>
      <c r="K1231" s="149"/>
      <c r="L1231"/>
    </row>
    <row r="1232" spans="1:12" s="236" customFormat="1" ht="13" x14ac:dyDescent="0.25">
      <c r="A1232" s="227"/>
      <c r="B1232" s="252"/>
      <c r="C1232" s="251"/>
      <c r="D1232" s="253"/>
      <c r="E1232" s="261"/>
      <c r="F1232" s="271"/>
      <c r="I1232" s="149"/>
      <c r="J1232" s="149"/>
      <c r="K1232" s="149"/>
      <c r="L1232"/>
    </row>
    <row r="1233" spans="1:12" ht="13" x14ac:dyDescent="0.25">
      <c r="A1233" s="227"/>
      <c r="B1233" s="247"/>
      <c r="C1233" s="248"/>
      <c r="D1233" s="248"/>
      <c r="E1233" s="258"/>
      <c r="F1233" s="263"/>
    </row>
    <row r="1234" spans="1:12" ht="13" x14ac:dyDescent="0.25">
      <c r="A1234" s="227"/>
      <c r="B1234" s="268" t="s">
        <v>2905</v>
      </c>
      <c r="C1234" s="227"/>
      <c r="D1234" s="227"/>
      <c r="E1234" s="258"/>
      <c r="F1234" s="270"/>
    </row>
    <row r="1235" spans="1:12" ht="13" x14ac:dyDescent="0.25">
      <c r="A1235" s="227"/>
      <c r="B1235" s="247" t="s">
        <v>2906</v>
      </c>
      <c r="C1235" s="227"/>
      <c r="D1235" s="227"/>
      <c r="E1235" s="258"/>
      <c r="F1235" s="263"/>
    </row>
    <row r="1236" spans="1:12" ht="13" x14ac:dyDescent="0.25">
      <c r="A1236" s="227"/>
      <c r="B1236" s="247" t="s">
        <v>2907</v>
      </c>
      <c r="C1236" s="227"/>
      <c r="D1236" s="227"/>
      <c r="E1236" s="258"/>
      <c r="F1236" s="263"/>
    </row>
    <row r="1237" spans="1:12" ht="13" x14ac:dyDescent="0.25">
      <c r="A1237" s="227"/>
      <c r="B1237" s="247"/>
      <c r="C1237" s="227"/>
      <c r="D1237" s="227"/>
      <c r="E1237" s="258"/>
      <c r="F1237" s="263"/>
    </row>
    <row r="1238" spans="1:12" s="236" customFormat="1" ht="13" x14ac:dyDescent="0.25">
      <c r="A1238" s="227"/>
      <c r="B1238" s="250" t="s">
        <v>2806</v>
      </c>
      <c r="C1238" s="251"/>
      <c r="D1238" s="253"/>
      <c r="E1238" s="261"/>
      <c r="F1238" s="271"/>
      <c r="I1238" s="149"/>
      <c r="J1238" s="149"/>
      <c r="K1238" s="149"/>
      <c r="L1238"/>
    </row>
    <row r="1239" spans="1:12" s="236" customFormat="1" ht="13" x14ac:dyDescent="0.25">
      <c r="A1239" s="227"/>
      <c r="B1239" s="252"/>
      <c r="C1239" s="251"/>
      <c r="D1239" s="251"/>
      <c r="E1239" s="261"/>
      <c r="F1239" s="271"/>
      <c r="I1239" s="149"/>
      <c r="J1239" s="149"/>
      <c r="K1239" s="149"/>
      <c r="L1239"/>
    </row>
    <row r="1240" spans="1:12" s="236" customFormat="1" ht="62.5" x14ac:dyDescent="0.25">
      <c r="A1240" s="227"/>
      <c r="B1240" s="252" t="s">
        <v>2807</v>
      </c>
      <c r="C1240" s="251"/>
      <c r="D1240" s="253"/>
      <c r="E1240" s="261"/>
      <c r="F1240" s="271"/>
      <c r="I1240" s="149"/>
      <c r="J1240" s="149"/>
      <c r="K1240" s="149"/>
      <c r="L1240"/>
    </row>
    <row r="1241" spans="1:12" s="236" customFormat="1" ht="13" x14ac:dyDescent="0.25">
      <c r="A1241" s="227"/>
      <c r="B1241" s="252"/>
      <c r="C1241" s="251"/>
      <c r="D1241" s="253"/>
      <c r="E1241" s="261"/>
      <c r="F1241" s="271"/>
      <c r="I1241" s="149"/>
      <c r="J1241" s="149"/>
      <c r="K1241" s="149"/>
      <c r="L1241"/>
    </row>
    <row r="1242" spans="1:12" s="236" customFormat="1" ht="13" x14ac:dyDescent="0.25">
      <c r="A1242" s="227"/>
      <c r="B1242" s="252" t="s">
        <v>1973</v>
      </c>
      <c r="C1242" s="251" t="s">
        <v>4</v>
      </c>
      <c r="D1242" s="253">
        <v>1</v>
      </c>
      <c r="E1242" s="261"/>
      <c r="F1242" s="263"/>
      <c r="I1242" s="149"/>
      <c r="J1242" s="149"/>
      <c r="K1242" s="149"/>
      <c r="L1242"/>
    </row>
    <row r="1243" spans="1:12" s="236" customFormat="1" ht="13" x14ac:dyDescent="0.25">
      <c r="A1243" s="227"/>
      <c r="B1243" s="252"/>
      <c r="C1243" s="251"/>
      <c r="D1243" s="253"/>
      <c r="E1243" s="261"/>
      <c r="F1243" s="271"/>
      <c r="I1243" s="149"/>
      <c r="J1243" s="149"/>
      <c r="K1243" s="149"/>
      <c r="L1243"/>
    </row>
    <row r="1244" spans="1:12" s="236" customFormat="1" ht="13" x14ac:dyDescent="0.25">
      <c r="A1244" s="227"/>
      <c r="B1244" s="250" t="s">
        <v>2808</v>
      </c>
      <c r="C1244" s="251"/>
      <c r="D1244" s="253"/>
      <c r="E1244" s="261"/>
      <c r="F1244" s="271"/>
      <c r="I1244" s="149"/>
      <c r="J1244" s="149"/>
      <c r="K1244" s="149"/>
      <c r="L1244"/>
    </row>
    <row r="1245" spans="1:12" s="236" customFormat="1" ht="13" x14ac:dyDescent="0.25">
      <c r="A1245" s="227"/>
      <c r="B1245" s="252"/>
      <c r="C1245" s="251"/>
      <c r="D1245" s="251"/>
      <c r="E1245" s="261"/>
      <c r="F1245" s="271"/>
      <c r="I1245" s="149"/>
      <c r="J1245" s="149"/>
      <c r="K1245" s="149"/>
      <c r="L1245"/>
    </row>
    <row r="1246" spans="1:12" s="236" customFormat="1" ht="37.5" x14ac:dyDescent="0.25">
      <c r="A1246" s="227"/>
      <c r="B1246" s="252" t="s">
        <v>2809</v>
      </c>
      <c r="C1246" s="251"/>
      <c r="D1246" s="253"/>
      <c r="E1246" s="261"/>
      <c r="F1246" s="271"/>
      <c r="I1246" s="149"/>
      <c r="J1246" s="149"/>
      <c r="K1246" s="149"/>
      <c r="L1246"/>
    </row>
    <row r="1247" spans="1:12" s="236" customFormat="1" ht="13" x14ac:dyDescent="0.25">
      <c r="A1247" s="227"/>
      <c r="B1247" s="252"/>
      <c r="C1247" s="251"/>
      <c r="D1247" s="253"/>
      <c r="E1247" s="261"/>
      <c r="F1247" s="271"/>
      <c r="I1247" s="149"/>
      <c r="J1247" s="149"/>
      <c r="K1247" s="149"/>
      <c r="L1247"/>
    </row>
    <row r="1248" spans="1:12" s="236" customFormat="1" ht="13" x14ac:dyDescent="0.25">
      <c r="A1248" s="227"/>
      <c r="B1248" s="252" t="s">
        <v>1973</v>
      </c>
      <c r="C1248" s="251" t="s">
        <v>4</v>
      </c>
      <c r="D1248" s="251">
        <v>1</v>
      </c>
      <c r="E1248" s="261"/>
      <c r="F1248" s="263"/>
      <c r="I1248" s="149"/>
      <c r="J1248" s="149"/>
      <c r="K1248" s="149"/>
      <c r="L1248"/>
    </row>
    <row r="1249" spans="1:12" s="236" customFormat="1" ht="13" x14ac:dyDescent="0.25">
      <c r="A1249" s="227"/>
      <c r="B1249" s="252"/>
      <c r="C1249" s="251"/>
      <c r="D1249" s="251"/>
      <c r="E1249" s="261"/>
      <c r="F1249" s="271"/>
      <c r="I1249" s="149"/>
      <c r="J1249" s="149"/>
      <c r="K1249" s="149"/>
      <c r="L1249"/>
    </row>
    <row r="1250" spans="1:12" s="236" customFormat="1" ht="13" x14ac:dyDescent="0.25">
      <c r="A1250" s="227"/>
      <c r="B1250" s="250" t="s">
        <v>2810</v>
      </c>
      <c r="C1250" s="251"/>
      <c r="D1250" s="251"/>
      <c r="E1250" s="261"/>
      <c r="F1250" s="271"/>
      <c r="I1250" s="149"/>
      <c r="J1250" s="149"/>
      <c r="K1250" s="149"/>
      <c r="L1250"/>
    </row>
    <row r="1251" spans="1:12" s="236" customFormat="1" ht="13" x14ac:dyDescent="0.25">
      <c r="A1251" s="227"/>
      <c r="B1251" s="252"/>
      <c r="C1251" s="251"/>
      <c r="D1251" s="251"/>
      <c r="E1251" s="261"/>
      <c r="F1251" s="271"/>
      <c r="I1251" s="149"/>
      <c r="J1251" s="149"/>
      <c r="K1251" s="149"/>
      <c r="L1251"/>
    </row>
    <row r="1252" spans="1:12" s="236" customFormat="1" ht="37.5" x14ac:dyDescent="0.25">
      <c r="A1252" s="227"/>
      <c r="B1252" s="252" t="s">
        <v>2812</v>
      </c>
      <c r="C1252" s="251"/>
      <c r="D1252" s="253"/>
      <c r="E1252" s="261"/>
      <c r="F1252" s="271"/>
      <c r="I1252" s="149"/>
      <c r="J1252" s="149"/>
      <c r="K1252" s="149"/>
      <c r="L1252"/>
    </row>
    <row r="1253" spans="1:12" s="236" customFormat="1" ht="13" x14ac:dyDescent="0.25">
      <c r="A1253" s="227"/>
      <c r="B1253" s="252"/>
      <c r="C1253" s="251"/>
      <c r="D1253" s="253"/>
      <c r="E1253" s="261"/>
      <c r="F1253" s="271"/>
      <c r="I1253" s="149"/>
      <c r="J1253" s="149"/>
      <c r="K1253" s="149"/>
      <c r="L1253"/>
    </row>
    <row r="1254" spans="1:12" s="236" customFormat="1" ht="13" x14ac:dyDescent="0.25">
      <c r="A1254" s="227"/>
      <c r="B1254" s="252" t="s">
        <v>1973</v>
      </c>
      <c r="C1254" s="251" t="s">
        <v>4</v>
      </c>
      <c r="D1254" s="251">
        <v>1</v>
      </c>
      <c r="E1254" s="261"/>
      <c r="F1254" s="263"/>
      <c r="I1254" s="149"/>
      <c r="J1254" s="149"/>
      <c r="K1254" s="149"/>
      <c r="L1254"/>
    </row>
    <row r="1255" spans="1:12" s="236" customFormat="1" ht="13" x14ac:dyDescent="0.25">
      <c r="A1255" s="227"/>
      <c r="B1255" s="252"/>
      <c r="C1255" s="251"/>
      <c r="D1255" s="251"/>
      <c r="E1255" s="261"/>
      <c r="F1255" s="271"/>
      <c r="I1255" s="149"/>
      <c r="J1255" s="149"/>
      <c r="K1255" s="149"/>
      <c r="L1255"/>
    </row>
    <row r="1256" spans="1:12" s="236" customFormat="1" ht="13" x14ac:dyDescent="0.25">
      <c r="A1256" s="227"/>
      <c r="B1256" s="250" t="s">
        <v>2811</v>
      </c>
      <c r="C1256" s="251"/>
      <c r="D1256" s="251"/>
      <c r="E1256" s="261"/>
      <c r="F1256" s="271"/>
      <c r="I1256" s="149"/>
      <c r="J1256" s="149"/>
      <c r="K1256" s="149"/>
      <c r="L1256"/>
    </row>
    <row r="1257" spans="1:12" s="236" customFormat="1" ht="13" x14ac:dyDescent="0.25">
      <c r="A1257" s="227"/>
      <c r="B1257" s="252"/>
      <c r="C1257" s="251"/>
      <c r="D1257" s="251"/>
      <c r="E1257" s="261"/>
      <c r="F1257" s="271"/>
      <c r="I1257" s="149"/>
      <c r="J1257" s="149"/>
      <c r="K1257" s="149"/>
      <c r="L1257"/>
    </row>
    <row r="1258" spans="1:12" s="236" customFormat="1" ht="62.5" x14ac:dyDescent="0.25">
      <c r="A1258" s="227"/>
      <c r="B1258" s="252" t="s">
        <v>2813</v>
      </c>
      <c r="C1258" s="255"/>
      <c r="D1258" s="255"/>
      <c r="E1258" s="260"/>
      <c r="F1258" s="263"/>
      <c r="I1258" s="149"/>
      <c r="J1258" s="149"/>
      <c r="K1258" s="149"/>
      <c r="L1258"/>
    </row>
    <row r="1259" spans="1:12" s="236" customFormat="1" ht="13" x14ac:dyDescent="0.25">
      <c r="A1259" s="227"/>
      <c r="B1259" s="252"/>
      <c r="C1259" s="255"/>
      <c r="D1259" s="255"/>
      <c r="E1259" s="260"/>
      <c r="F1259" s="263"/>
      <c r="I1259" s="149"/>
      <c r="J1259" s="149"/>
      <c r="K1259" s="149"/>
      <c r="L1259"/>
    </row>
    <row r="1260" spans="1:12" s="236" customFormat="1" ht="13" x14ac:dyDescent="0.25">
      <c r="A1260" s="227"/>
      <c r="B1260" s="252" t="s">
        <v>1973</v>
      </c>
      <c r="C1260" s="255" t="s">
        <v>4</v>
      </c>
      <c r="D1260" s="255">
        <v>1</v>
      </c>
      <c r="E1260" s="260"/>
      <c r="F1260" s="263"/>
      <c r="I1260" s="149"/>
      <c r="J1260" s="149"/>
      <c r="K1260" s="149"/>
      <c r="L1260"/>
    </row>
    <row r="1261" spans="1:12" s="236" customFormat="1" ht="13" x14ac:dyDescent="0.25">
      <c r="A1261" s="227"/>
      <c r="B1261" s="256"/>
      <c r="C1261" s="255"/>
      <c r="D1261" s="255"/>
      <c r="E1261" s="260"/>
      <c r="F1261" s="263"/>
      <c r="I1261" s="149"/>
      <c r="J1261" s="149"/>
      <c r="K1261" s="149"/>
      <c r="L1261"/>
    </row>
    <row r="1262" spans="1:12" s="236" customFormat="1" ht="13" x14ac:dyDescent="0.25">
      <c r="A1262" s="227"/>
      <c r="B1262" s="256" t="s">
        <v>884</v>
      </c>
      <c r="C1262" s="255" t="s">
        <v>4</v>
      </c>
      <c r="D1262" s="255">
        <v>1</v>
      </c>
      <c r="E1262" s="260"/>
      <c r="F1262" s="263"/>
      <c r="I1262" s="149"/>
      <c r="J1262" s="149"/>
      <c r="K1262" s="149"/>
      <c r="L1262"/>
    </row>
    <row r="1263" spans="1:12" s="236" customFormat="1" ht="13" x14ac:dyDescent="0.25">
      <c r="A1263" s="227"/>
      <c r="B1263" s="256" t="s">
        <v>885</v>
      </c>
      <c r="C1263" s="255" t="s">
        <v>4</v>
      </c>
      <c r="D1263" s="255">
        <v>1</v>
      </c>
      <c r="E1263" s="260"/>
      <c r="F1263" s="263"/>
      <c r="I1263" s="149"/>
      <c r="J1263" s="149"/>
      <c r="K1263" s="149"/>
      <c r="L1263"/>
    </row>
    <row r="1264" spans="1:12" s="241" customFormat="1" ht="13" x14ac:dyDescent="0.25">
      <c r="A1264" s="227"/>
      <c r="B1264" s="256" t="s">
        <v>886</v>
      </c>
      <c r="C1264" s="255" t="s">
        <v>4</v>
      </c>
      <c r="D1264" s="255">
        <v>1</v>
      </c>
      <c r="E1264" s="260"/>
      <c r="F1264" s="263"/>
      <c r="L1264"/>
    </row>
    <row r="1265" spans="1:12" s="241" customFormat="1" ht="13" x14ac:dyDescent="0.25">
      <c r="A1265" s="227"/>
      <c r="B1265" s="256"/>
      <c r="C1265" s="255"/>
      <c r="D1265" s="255"/>
      <c r="E1265" s="260"/>
      <c r="F1265" s="263"/>
      <c r="L1265"/>
    </row>
    <row r="1266" spans="1:12" s="241" customFormat="1" ht="13" x14ac:dyDescent="0.25">
      <c r="A1266" s="227"/>
      <c r="B1266" s="256"/>
      <c r="C1266" s="255"/>
      <c r="D1266" s="255"/>
      <c r="E1266" s="260"/>
      <c r="F1266" s="263"/>
      <c r="L1266"/>
    </row>
    <row r="1267" spans="1:12" s="241" customFormat="1" ht="13" x14ac:dyDescent="0.25">
      <c r="A1267" s="227"/>
      <c r="B1267" s="256"/>
      <c r="C1267" s="255"/>
      <c r="D1267" s="255"/>
      <c r="E1267" s="260"/>
      <c r="F1267" s="263"/>
      <c r="L1267"/>
    </row>
    <row r="1268" spans="1:12" s="241" customFormat="1" ht="13" x14ac:dyDescent="0.25">
      <c r="A1268" s="227"/>
      <c r="B1268" s="256"/>
      <c r="C1268" s="255"/>
      <c r="D1268" s="255"/>
      <c r="E1268" s="260"/>
      <c r="F1268" s="263"/>
      <c r="L1268"/>
    </row>
    <row r="1269" spans="1:12" s="241" customFormat="1" ht="13" x14ac:dyDescent="0.25">
      <c r="A1269" s="227"/>
      <c r="B1269" s="256"/>
      <c r="C1269" s="255"/>
      <c r="D1269" s="255"/>
      <c r="E1269" s="260"/>
      <c r="F1269" s="263"/>
      <c r="L1269"/>
    </row>
    <row r="1270" spans="1:12" s="241" customFormat="1" ht="13" x14ac:dyDescent="0.25">
      <c r="A1270" s="227"/>
      <c r="B1270" s="256"/>
      <c r="C1270" s="255"/>
      <c r="D1270" s="255"/>
      <c r="E1270" s="260"/>
      <c r="F1270" s="263"/>
      <c r="L1270"/>
    </row>
    <row r="1271" spans="1:12" s="241" customFormat="1" ht="13" x14ac:dyDescent="0.25">
      <c r="A1271" s="227"/>
      <c r="B1271" s="256"/>
      <c r="C1271" s="255"/>
      <c r="D1271" s="255"/>
      <c r="E1271" s="260"/>
      <c r="F1271" s="263"/>
      <c r="L1271"/>
    </row>
    <row r="1272" spans="1:12" s="241" customFormat="1" ht="13" x14ac:dyDescent="0.25">
      <c r="A1272" s="227"/>
      <c r="B1272" s="256"/>
      <c r="C1272" s="255"/>
      <c r="D1272" s="255"/>
      <c r="E1272" s="260"/>
      <c r="F1272" s="263"/>
      <c r="L1272"/>
    </row>
    <row r="1273" spans="1:12" s="241" customFormat="1" ht="13" x14ac:dyDescent="0.25">
      <c r="A1273" s="227"/>
      <c r="B1273" s="256"/>
      <c r="C1273" s="255"/>
      <c r="D1273" s="255"/>
      <c r="E1273" s="260"/>
      <c r="F1273" s="263"/>
      <c r="L1273"/>
    </row>
    <row r="1274" spans="1:12" s="241" customFormat="1" ht="13" x14ac:dyDescent="0.25">
      <c r="A1274" s="227"/>
      <c r="B1274" s="256"/>
      <c r="C1274" s="255"/>
      <c r="D1274" s="255"/>
      <c r="E1274" s="260"/>
      <c r="F1274" s="263"/>
      <c r="L1274"/>
    </row>
    <row r="1275" spans="1:12" s="241" customFormat="1" ht="13" x14ac:dyDescent="0.25">
      <c r="A1275" s="227"/>
      <c r="B1275" s="256"/>
      <c r="C1275" s="255"/>
      <c r="D1275" s="255"/>
      <c r="E1275" s="260"/>
      <c r="F1275" s="263"/>
      <c r="L1275"/>
    </row>
    <row r="1276" spans="1:12" s="241" customFormat="1" ht="13" x14ac:dyDescent="0.25">
      <c r="A1276" s="227"/>
      <c r="B1276" s="256"/>
      <c r="C1276" s="255"/>
      <c r="D1276" s="255"/>
      <c r="E1276" s="260"/>
      <c r="F1276" s="263"/>
      <c r="L1276"/>
    </row>
    <row r="1277" spans="1:12" s="241" customFormat="1" ht="13" x14ac:dyDescent="0.25">
      <c r="A1277" s="227"/>
      <c r="B1277" s="256"/>
      <c r="C1277" s="255"/>
      <c r="D1277" s="255"/>
      <c r="E1277" s="260"/>
      <c r="F1277" s="263"/>
      <c r="L1277"/>
    </row>
    <row r="1278" spans="1:12" s="241" customFormat="1" ht="13" x14ac:dyDescent="0.25">
      <c r="A1278" s="227"/>
      <c r="B1278" s="256"/>
      <c r="C1278" s="255"/>
      <c r="D1278" s="255"/>
      <c r="E1278" s="260"/>
      <c r="F1278" s="263"/>
      <c r="L1278"/>
    </row>
    <row r="1279" spans="1:12" s="241" customFormat="1" ht="13" x14ac:dyDescent="0.25">
      <c r="A1279" s="227"/>
      <c r="B1279" s="256"/>
      <c r="C1279" s="255"/>
      <c r="D1279" s="255"/>
      <c r="E1279" s="260"/>
      <c r="F1279" s="263"/>
      <c r="L1279"/>
    </row>
    <row r="1280" spans="1:12" s="241" customFormat="1" ht="13" x14ac:dyDescent="0.25">
      <c r="A1280" s="227"/>
      <c r="B1280" s="256"/>
      <c r="C1280" s="255"/>
      <c r="D1280" s="255"/>
      <c r="E1280" s="260"/>
      <c r="F1280" s="263"/>
      <c r="L1280"/>
    </row>
    <row r="1281" spans="1:12" s="241" customFormat="1" ht="13" x14ac:dyDescent="0.25">
      <c r="A1281" s="227"/>
      <c r="B1281" s="256"/>
      <c r="C1281" s="255"/>
      <c r="D1281" s="255"/>
      <c r="E1281" s="260"/>
      <c r="F1281" s="263"/>
      <c r="L1281"/>
    </row>
    <row r="1282" spans="1:12" s="241" customFormat="1" ht="13" x14ac:dyDescent="0.25">
      <c r="A1282" s="227"/>
      <c r="B1282" s="256"/>
      <c r="C1282" s="255"/>
      <c r="D1282" s="255"/>
      <c r="E1282" s="260"/>
      <c r="F1282" s="263"/>
      <c r="L1282"/>
    </row>
    <row r="1283" spans="1:12" s="241" customFormat="1" ht="13" x14ac:dyDescent="0.25">
      <c r="A1283" s="227"/>
      <c r="B1283" s="256"/>
      <c r="C1283" s="255"/>
      <c r="D1283" s="255"/>
      <c r="E1283" s="260"/>
      <c r="F1283" s="263"/>
      <c r="L1283"/>
    </row>
    <row r="1284" spans="1:12" s="241" customFormat="1" ht="13" x14ac:dyDescent="0.25">
      <c r="A1284" s="227"/>
      <c r="B1284" s="256"/>
      <c r="C1284" s="255"/>
      <c r="D1284" s="255"/>
      <c r="E1284" s="260"/>
      <c r="F1284" s="263"/>
      <c r="L1284"/>
    </row>
    <row r="1285" spans="1:12" s="241" customFormat="1" ht="13" x14ac:dyDescent="0.25">
      <c r="A1285" s="227"/>
      <c r="B1285" s="256"/>
      <c r="C1285" s="255"/>
      <c r="D1285" s="255"/>
      <c r="E1285" s="260"/>
      <c r="F1285" s="263"/>
      <c r="L1285"/>
    </row>
    <row r="1286" spans="1:12" s="241" customFormat="1" ht="13" x14ac:dyDescent="0.25">
      <c r="A1286" s="227"/>
      <c r="B1286" s="256"/>
      <c r="C1286" s="255"/>
      <c r="D1286" s="255"/>
      <c r="E1286" s="260"/>
      <c r="F1286" s="263"/>
      <c r="L1286"/>
    </row>
    <row r="1287" spans="1:12" s="241" customFormat="1" ht="13" x14ac:dyDescent="0.25">
      <c r="A1287" s="227"/>
      <c r="B1287" s="256"/>
      <c r="C1287" s="255"/>
      <c r="D1287" s="255"/>
      <c r="E1287" s="260"/>
      <c r="F1287" s="263"/>
      <c r="L1287"/>
    </row>
    <row r="1288" spans="1:12" s="241" customFormat="1" ht="13" x14ac:dyDescent="0.25">
      <c r="A1288" s="227"/>
      <c r="B1288" s="256"/>
      <c r="C1288" s="255"/>
      <c r="D1288" s="255"/>
      <c r="E1288" s="260"/>
      <c r="F1288" s="263"/>
      <c r="L1288"/>
    </row>
    <row r="1289" spans="1:12" s="241" customFormat="1" ht="13" x14ac:dyDescent="0.25">
      <c r="A1289" s="227"/>
      <c r="B1289" s="256"/>
      <c r="C1289" s="255"/>
      <c r="D1289" s="255"/>
      <c r="E1289" s="260"/>
      <c r="F1289" s="263"/>
      <c r="L1289"/>
    </row>
    <row r="1290" spans="1:12" s="241" customFormat="1" ht="13" x14ac:dyDescent="0.25">
      <c r="A1290" s="227"/>
      <c r="B1290" s="256"/>
      <c r="C1290" s="255"/>
      <c r="D1290" s="255"/>
      <c r="E1290" s="260"/>
      <c r="F1290" s="263"/>
      <c r="L1290"/>
    </row>
    <row r="1291" spans="1:12" s="241" customFormat="1" ht="13" x14ac:dyDescent="0.25">
      <c r="A1291" s="227"/>
      <c r="B1291" s="256"/>
      <c r="C1291" s="255"/>
      <c r="D1291" s="255"/>
      <c r="E1291" s="260"/>
      <c r="F1291" s="263"/>
      <c r="L1291"/>
    </row>
    <row r="1292" spans="1:12" s="241" customFormat="1" ht="13" x14ac:dyDescent="0.25">
      <c r="A1292" s="227"/>
      <c r="B1292" s="256"/>
      <c r="C1292" s="255"/>
      <c r="D1292" s="255"/>
      <c r="E1292" s="260"/>
      <c r="F1292" s="263"/>
      <c r="L1292"/>
    </row>
    <row r="1293" spans="1:12" s="241" customFormat="1" ht="13" x14ac:dyDescent="0.25">
      <c r="A1293" s="227"/>
      <c r="B1293" s="256"/>
      <c r="C1293" s="255"/>
      <c r="D1293" s="255"/>
      <c r="E1293" s="260"/>
      <c r="F1293" s="263"/>
      <c r="L1293"/>
    </row>
    <row r="1294" spans="1:12" ht="13" x14ac:dyDescent="0.25">
      <c r="A1294" s="227"/>
      <c r="B1294" s="268" t="s">
        <v>2905</v>
      </c>
      <c r="C1294" s="227"/>
      <c r="D1294" s="227"/>
      <c r="E1294" s="258"/>
      <c r="F1294" s="270"/>
    </row>
    <row r="1295" spans="1:12" ht="13" x14ac:dyDescent="0.25">
      <c r="A1295" s="227"/>
      <c r="B1295" s="247" t="s">
        <v>2906</v>
      </c>
      <c r="C1295" s="227"/>
      <c r="D1295" s="227"/>
      <c r="E1295" s="258"/>
      <c r="F1295" s="263"/>
    </row>
    <row r="1296" spans="1:12" ht="13" x14ac:dyDescent="0.25">
      <c r="A1296" s="227"/>
      <c r="B1296" s="247" t="s">
        <v>2907</v>
      </c>
      <c r="C1296" s="227"/>
      <c r="D1296" s="227"/>
      <c r="E1296" s="258"/>
      <c r="F1296" s="263"/>
    </row>
    <row r="1297" spans="1:12" s="241" customFormat="1" ht="13" x14ac:dyDescent="0.25">
      <c r="A1297" s="227"/>
      <c r="B1297" s="256"/>
      <c r="C1297" s="255"/>
      <c r="D1297" s="255"/>
      <c r="E1297" s="260"/>
      <c r="F1297" s="263"/>
      <c r="L1297"/>
    </row>
    <row r="1298" spans="1:12" s="241" customFormat="1" ht="13" x14ac:dyDescent="0.25">
      <c r="A1298" s="227"/>
      <c r="B1298" s="254" t="s">
        <v>1092</v>
      </c>
      <c r="C1298" s="255"/>
      <c r="D1298" s="255"/>
      <c r="E1298" s="260"/>
      <c r="F1298" s="263"/>
      <c r="L1298"/>
    </row>
    <row r="1299" spans="1:12" s="241" customFormat="1" ht="13" x14ac:dyDescent="0.25">
      <c r="A1299" s="227"/>
      <c r="B1299" s="254" t="s">
        <v>3</v>
      </c>
      <c r="C1299" s="255"/>
      <c r="D1299" s="255"/>
      <c r="E1299" s="260"/>
      <c r="F1299" s="263"/>
      <c r="L1299"/>
    </row>
    <row r="1300" spans="1:12" s="241" customFormat="1" ht="13" x14ac:dyDescent="0.25">
      <c r="A1300" s="227"/>
      <c r="B1300" s="254" t="s">
        <v>2908</v>
      </c>
      <c r="C1300" s="255" t="s">
        <v>2910</v>
      </c>
      <c r="D1300" s="255"/>
      <c r="E1300" s="260"/>
      <c r="F1300" s="263"/>
      <c r="L1300"/>
    </row>
    <row r="1301" spans="1:12" s="241" customFormat="1" ht="13" x14ac:dyDescent="0.25">
      <c r="A1301" s="227"/>
      <c r="B1301" s="256"/>
      <c r="C1301" s="255"/>
      <c r="D1301" s="255"/>
      <c r="E1301" s="260"/>
      <c r="F1301" s="263"/>
      <c r="L1301"/>
    </row>
    <row r="1302" spans="1:12" s="241" customFormat="1" ht="13" x14ac:dyDescent="0.25">
      <c r="A1302" s="227"/>
      <c r="B1302" s="269" t="s">
        <v>2909</v>
      </c>
      <c r="C1302" s="255">
        <v>1</v>
      </c>
      <c r="D1302" s="255"/>
      <c r="E1302" s="260"/>
      <c r="F1302" s="263"/>
      <c r="L1302"/>
    </row>
    <row r="1303" spans="1:12" s="241" customFormat="1" ht="13" x14ac:dyDescent="0.25">
      <c r="A1303" s="227"/>
      <c r="B1303" s="269"/>
      <c r="C1303" s="255"/>
      <c r="D1303" s="255"/>
      <c r="E1303" s="260"/>
      <c r="F1303" s="263"/>
      <c r="L1303"/>
    </row>
    <row r="1304" spans="1:12" s="241" customFormat="1" ht="13" x14ac:dyDescent="0.25">
      <c r="A1304" s="227"/>
      <c r="B1304" s="256"/>
      <c r="C1304" s="255">
        <f>C1302+1</f>
        <v>2</v>
      </c>
      <c r="D1304" s="255"/>
      <c r="E1304" s="260"/>
      <c r="F1304" s="263"/>
      <c r="L1304"/>
    </row>
    <row r="1305" spans="1:12" s="241" customFormat="1" ht="13" x14ac:dyDescent="0.25">
      <c r="A1305" s="227"/>
      <c r="B1305" s="256"/>
      <c r="C1305" s="255"/>
      <c r="D1305" s="255"/>
      <c r="E1305" s="260"/>
      <c r="F1305" s="263"/>
      <c r="L1305"/>
    </row>
    <row r="1306" spans="1:12" s="241" customFormat="1" ht="13" x14ac:dyDescent="0.25">
      <c r="A1306" s="227"/>
      <c r="B1306" s="256"/>
      <c r="C1306" s="255">
        <f>C1304+1</f>
        <v>3</v>
      </c>
      <c r="D1306" s="255"/>
      <c r="E1306" s="260"/>
      <c r="F1306" s="263"/>
      <c r="L1306"/>
    </row>
    <row r="1307" spans="1:12" s="241" customFormat="1" ht="13" x14ac:dyDescent="0.25">
      <c r="A1307" s="227"/>
      <c r="B1307" s="256"/>
      <c r="C1307" s="255"/>
      <c r="D1307" s="255"/>
      <c r="E1307" s="260"/>
      <c r="F1307" s="263"/>
      <c r="L1307"/>
    </row>
    <row r="1308" spans="1:12" s="241" customFormat="1" ht="13" x14ac:dyDescent="0.25">
      <c r="A1308" s="227"/>
      <c r="B1308" s="256"/>
      <c r="C1308" s="255">
        <f>C1306+1</f>
        <v>4</v>
      </c>
      <c r="D1308" s="255"/>
      <c r="E1308" s="260"/>
      <c r="F1308" s="263"/>
      <c r="L1308"/>
    </row>
    <row r="1309" spans="1:12" s="241" customFormat="1" ht="13" x14ac:dyDescent="0.25">
      <c r="A1309" s="227"/>
      <c r="B1309" s="256"/>
      <c r="C1309" s="255"/>
      <c r="D1309" s="255"/>
      <c r="E1309" s="260"/>
      <c r="F1309" s="263"/>
      <c r="L1309"/>
    </row>
    <row r="1310" spans="1:12" s="241" customFormat="1" ht="13" x14ac:dyDescent="0.25">
      <c r="A1310" s="227"/>
      <c r="B1310" s="256"/>
      <c r="C1310" s="255">
        <f>C1308+1</f>
        <v>5</v>
      </c>
      <c r="D1310" s="255"/>
      <c r="E1310" s="260"/>
      <c r="F1310" s="263"/>
      <c r="L1310"/>
    </row>
    <row r="1311" spans="1:12" s="241" customFormat="1" ht="13" x14ac:dyDescent="0.25">
      <c r="A1311" s="227"/>
      <c r="B1311" s="256"/>
      <c r="C1311" s="255"/>
      <c r="D1311" s="255"/>
      <c r="E1311" s="260"/>
      <c r="F1311" s="263"/>
      <c r="L1311"/>
    </row>
    <row r="1312" spans="1:12" s="241" customFormat="1" ht="13" x14ac:dyDescent="0.25">
      <c r="A1312" s="227"/>
      <c r="B1312" s="256"/>
      <c r="C1312" s="255">
        <f>C1310+1</f>
        <v>6</v>
      </c>
      <c r="D1312" s="255"/>
      <c r="E1312" s="260"/>
      <c r="F1312" s="263"/>
      <c r="L1312"/>
    </row>
    <row r="1313" spans="1:12" s="241" customFormat="1" ht="13" x14ac:dyDescent="0.25">
      <c r="A1313" s="227"/>
      <c r="B1313" s="256"/>
      <c r="C1313" s="255"/>
      <c r="D1313" s="255"/>
      <c r="E1313" s="260"/>
      <c r="F1313" s="263"/>
      <c r="L1313"/>
    </row>
    <row r="1314" spans="1:12" s="241" customFormat="1" ht="13" x14ac:dyDescent="0.25">
      <c r="A1314" s="227"/>
      <c r="B1314" s="256"/>
      <c r="C1314" s="255">
        <f>C1312+1</f>
        <v>7</v>
      </c>
      <c r="D1314" s="255"/>
      <c r="E1314" s="260"/>
      <c r="F1314" s="263"/>
      <c r="L1314"/>
    </row>
    <row r="1315" spans="1:12" s="241" customFormat="1" ht="13" x14ac:dyDescent="0.25">
      <c r="A1315" s="227"/>
      <c r="B1315" s="256"/>
      <c r="C1315" s="255"/>
      <c r="D1315" s="255"/>
      <c r="E1315" s="260"/>
      <c r="F1315" s="263"/>
      <c r="L1315"/>
    </row>
    <row r="1316" spans="1:12" s="241" customFormat="1" ht="13" x14ac:dyDescent="0.25">
      <c r="A1316" s="227"/>
      <c r="B1316" s="256"/>
      <c r="C1316" s="255">
        <f>C1314+1</f>
        <v>8</v>
      </c>
      <c r="D1316" s="255"/>
      <c r="E1316" s="260"/>
      <c r="F1316" s="263"/>
      <c r="L1316"/>
    </row>
    <row r="1317" spans="1:12" s="241" customFormat="1" ht="13" x14ac:dyDescent="0.25">
      <c r="A1317" s="227"/>
      <c r="B1317" s="256"/>
      <c r="C1317" s="255"/>
      <c r="D1317" s="255"/>
      <c r="E1317" s="260"/>
      <c r="F1317" s="263"/>
      <c r="L1317"/>
    </row>
    <row r="1318" spans="1:12" s="241" customFormat="1" ht="13" x14ac:dyDescent="0.25">
      <c r="A1318" s="227"/>
      <c r="B1318" s="256"/>
      <c r="C1318" s="255">
        <f>C1316+1</f>
        <v>9</v>
      </c>
      <c r="D1318" s="255"/>
      <c r="E1318" s="260"/>
      <c r="F1318" s="263"/>
      <c r="L1318"/>
    </row>
    <row r="1319" spans="1:12" s="241" customFormat="1" ht="13" x14ac:dyDescent="0.25">
      <c r="A1319" s="227"/>
      <c r="B1319" s="256"/>
      <c r="C1319" s="255"/>
      <c r="D1319" s="255"/>
      <c r="E1319" s="260"/>
      <c r="F1319" s="263"/>
      <c r="L1319"/>
    </row>
    <row r="1320" spans="1:12" s="241" customFormat="1" ht="13" x14ac:dyDescent="0.25">
      <c r="A1320" s="227"/>
      <c r="B1320" s="256"/>
      <c r="C1320" s="255">
        <f>C1318+1</f>
        <v>10</v>
      </c>
      <c r="D1320" s="255"/>
      <c r="E1320" s="260"/>
      <c r="F1320" s="263"/>
      <c r="L1320"/>
    </row>
    <row r="1321" spans="1:12" s="241" customFormat="1" ht="13" x14ac:dyDescent="0.25">
      <c r="A1321" s="227"/>
      <c r="B1321" s="256"/>
      <c r="C1321" s="255"/>
      <c r="D1321" s="255"/>
      <c r="E1321" s="260"/>
      <c r="F1321" s="263"/>
      <c r="L1321"/>
    </row>
    <row r="1322" spans="1:12" s="241" customFormat="1" ht="13" x14ac:dyDescent="0.25">
      <c r="A1322" s="227"/>
      <c r="B1322" s="256"/>
      <c r="C1322" s="255">
        <f>C1320+1</f>
        <v>11</v>
      </c>
      <c r="D1322" s="255"/>
      <c r="E1322" s="260"/>
      <c r="F1322" s="263"/>
      <c r="L1322"/>
    </row>
    <row r="1323" spans="1:12" s="241" customFormat="1" ht="13" x14ac:dyDescent="0.25">
      <c r="A1323" s="227"/>
      <c r="B1323" s="256"/>
      <c r="C1323" s="255"/>
      <c r="D1323" s="255"/>
      <c r="E1323" s="260"/>
      <c r="F1323" s="263"/>
      <c r="L1323"/>
    </row>
    <row r="1324" spans="1:12" s="241" customFormat="1" ht="13" x14ac:dyDescent="0.25">
      <c r="A1324" s="227"/>
      <c r="B1324" s="256"/>
      <c r="C1324" s="255">
        <f>C1322+1</f>
        <v>12</v>
      </c>
      <c r="D1324" s="255"/>
      <c r="E1324" s="260"/>
      <c r="F1324" s="263"/>
      <c r="L1324"/>
    </row>
    <row r="1325" spans="1:12" s="241" customFormat="1" ht="13" x14ac:dyDescent="0.25">
      <c r="A1325" s="227"/>
      <c r="B1325" s="256"/>
      <c r="C1325" s="255"/>
      <c r="D1325" s="255"/>
      <c r="E1325" s="260"/>
      <c r="F1325" s="263"/>
      <c r="L1325"/>
    </row>
    <row r="1326" spans="1:12" s="241" customFormat="1" ht="13" x14ac:dyDescent="0.25">
      <c r="A1326" s="227"/>
      <c r="B1326" s="256"/>
      <c r="C1326" s="255">
        <f>C1324+1</f>
        <v>13</v>
      </c>
      <c r="D1326" s="255"/>
      <c r="E1326" s="260"/>
      <c r="F1326" s="263"/>
      <c r="L1326"/>
    </row>
    <row r="1327" spans="1:12" s="241" customFormat="1" ht="13" x14ac:dyDescent="0.25">
      <c r="A1327" s="227"/>
      <c r="B1327" s="256"/>
      <c r="C1327" s="255"/>
      <c r="D1327" s="255"/>
      <c r="E1327" s="260"/>
      <c r="F1327" s="263"/>
      <c r="L1327"/>
    </row>
    <row r="1328" spans="1:12" s="241" customFormat="1" ht="13" x14ac:dyDescent="0.25">
      <c r="A1328" s="227"/>
      <c r="B1328" s="256"/>
      <c r="C1328" s="255">
        <f>C1326+1</f>
        <v>14</v>
      </c>
      <c r="D1328" s="255"/>
      <c r="E1328" s="260"/>
      <c r="F1328" s="263"/>
      <c r="L1328"/>
    </row>
    <row r="1329" spans="1:12" s="241" customFormat="1" ht="13" x14ac:dyDescent="0.25">
      <c r="A1329" s="227"/>
      <c r="B1329" s="256"/>
      <c r="C1329" s="255"/>
      <c r="D1329" s="255"/>
      <c r="E1329" s="260"/>
      <c r="F1329" s="263"/>
      <c r="L1329"/>
    </row>
    <row r="1330" spans="1:12" s="241" customFormat="1" ht="13" x14ac:dyDescent="0.25">
      <c r="A1330" s="227"/>
      <c r="B1330" s="256"/>
      <c r="C1330" s="255">
        <f>C1328+1</f>
        <v>15</v>
      </c>
      <c r="D1330" s="255"/>
      <c r="E1330" s="260"/>
      <c r="F1330" s="263"/>
      <c r="L1330"/>
    </row>
    <row r="1331" spans="1:12" s="241" customFormat="1" ht="13" x14ac:dyDescent="0.25">
      <c r="A1331" s="227"/>
      <c r="B1331" s="256"/>
      <c r="C1331" s="255"/>
      <c r="D1331" s="255"/>
      <c r="E1331" s="260"/>
      <c r="F1331" s="263"/>
      <c r="L1331"/>
    </row>
    <row r="1332" spans="1:12" s="241" customFormat="1" ht="13" x14ac:dyDescent="0.25">
      <c r="A1332" s="227"/>
      <c r="B1332" s="256"/>
      <c r="C1332" s="255">
        <f>C1330+1</f>
        <v>16</v>
      </c>
      <c r="D1332" s="255"/>
      <c r="E1332" s="260"/>
      <c r="F1332" s="263"/>
      <c r="L1332"/>
    </row>
    <row r="1333" spans="1:12" s="241" customFormat="1" ht="13" x14ac:dyDescent="0.25">
      <c r="A1333" s="227"/>
      <c r="B1333" s="256"/>
      <c r="C1333" s="255"/>
      <c r="D1333" s="255"/>
      <c r="E1333" s="260"/>
      <c r="F1333" s="263"/>
      <c r="L1333"/>
    </row>
    <row r="1334" spans="1:12" s="241" customFormat="1" ht="13" x14ac:dyDescent="0.25">
      <c r="A1334" s="227"/>
      <c r="B1334" s="256"/>
      <c r="C1334" s="255">
        <f>C1332+1</f>
        <v>17</v>
      </c>
      <c r="D1334" s="255"/>
      <c r="E1334" s="260"/>
      <c r="F1334" s="263"/>
      <c r="L1334"/>
    </row>
    <row r="1335" spans="1:12" s="241" customFormat="1" ht="13" x14ac:dyDescent="0.25">
      <c r="A1335" s="227"/>
      <c r="B1335" s="256"/>
      <c r="C1335" s="255"/>
      <c r="D1335" s="255"/>
      <c r="E1335" s="260"/>
      <c r="F1335" s="263"/>
      <c r="L1335"/>
    </row>
    <row r="1336" spans="1:12" s="241" customFormat="1" ht="13" x14ac:dyDescent="0.25">
      <c r="A1336" s="227"/>
      <c r="B1336" s="256"/>
      <c r="C1336" s="255">
        <f>C1334+1</f>
        <v>18</v>
      </c>
      <c r="D1336" s="255"/>
      <c r="E1336" s="260"/>
      <c r="F1336" s="263"/>
      <c r="L1336"/>
    </row>
    <row r="1337" spans="1:12" s="241" customFormat="1" ht="13" x14ac:dyDescent="0.25">
      <c r="A1337" s="227"/>
      <c r="B1337" s="256"/>
      <c r="C1337" s="255"/>
      <c r="D1337" s="255"/>
      <c r="E1337" s="260"/>
      <c r="F1337" s="263"/>
      <c r="L1337"/>
    </row>
    <row r="1338" spans="1:12" s="241" customFormat="1" ht="13" x14ac:dyDescent="0.25">
      <c r="A1338" s="227"/>
      <c r="B1338" s="256"/>
      <c r="C1338" s="255">
        <f>C1336+1</f>
        <v>19</v>
      </c>
      <c r="D1338" s="255"/>
      <c r="E1338" s="260"/>
      <c r="F1338" s="263"/>
      <c r="L1338"/>
    </row>
    <row r="1339" spans="1:12" s="241" customFormat="1" ht="13" x14ac:dyDescent="0.25">
      <c r="A1339" s="227"/>
      <c r="B1339" s="256"/>
      <c r="C1339" s="255"/>
      <c r="D1339" s="255"/>
      <c r="E1339" s="260"/>
      <c r="F1339" s="263"/>
      <c r="L1339"/>
    </row>
    <row r="1340" spans="1:12" s="241" customFormat="1" ht="13" x14ac:dyDescent="0.25">
      <c r="A1340" s="227"/>
      <c r="B1340" s="256"/>
      <c r="C1340" s="255">
        <f>C1338+1</f>
        <v>20</v>
      </c>
      <c r="D1340" s="255"/>
      <c r="E1340" s="260"/>
      <c r="F1340" s="263"/>
      <c r="L1340"/>
    </row>
    <row r="1341" spans="1:12" s="241" customFormat="1" ht="13" x14ac:dyDescent="0.25">
      <c r="A1341" s="227"/>
      <c r="B1341" s="256"/>
      <c r="C1341" s="255"/>
      <c r="D1341" s="255"/>
      <c r="E1341" s="260"/>
      <c r="F1341" s="263"/>
      <c r="L1341"/>
    </row>
    <row r="1342" spans="1:12" s="241" customFormat="1" ht="13" x14ac:dyDescent="0.25">
      <c r="A1342" s="227"/>
      <c r="B1342" s="256"/>
      <c r="C1342" s="255">
        <f>C1340+1</f>
        <v>21</v>
      </c>
      <c r="D1342" s="255"/>
      <c r="E1342" s="260"/>
      <c r="F1342" s="263"/>
      <c r="L1342"/>
    </row>
    <row r="1343" spans="1:12" s="241" customFormat="1" ht="13" x14ac:dyDescent="0.25">
      <c r="A1343" s="227"/>
      <c r="B1343" s="256"/>
      <c r="C1343" s="255"/>
      <c r="D1343" s="255"/>
      <c r="E1343" s="260"/>
      <c r="F1343" s="263"/>
      <c r="L1343"/>
    </row>
    <row r="1344" spans="1:12" s="241" customFormat="1" ht="13" x14ac:dyDescent="0.25">
      <c r="A1344" s="227"/>
      <c r="B1344" s="256"/>
      <c r="C1344" s="255">
        <f>C1342+1</f>
        <v>22</v>
      </c>
      <c r="D1344" s="255"/>
      <c r="E1344" s="260"/>
      <c r="F1344" s="263"/>
      <c r="L1344"/>
    </row>
    <row r="1345" spans="1:12" s="241" customFormat="1" ht="13" x14ac:dyDescent="0.25">
      <c r="A1345" s="227"/>
      <c r="B1345" s="256"/>
      <c r="C1345" s="255"/>
      <c r="D1345" s="255"/>
      <c r="E1345" s="260"/>
      <c r="F1345" s="263"/>
      <c r="L1345"/>
    </row>
    <row r="1346" spans="1:12" s="241" customFormat="1" ht="13" x14ac:dyDescent="0.25">
      <c r="A1346" s="227"/>
      <c r="B1346" s="256"/>
      <c r="C1346" s="255">
        <f t="shared" ref="C1346" si="0">C1344+1</f>
        <v>23</v>
      </c>
      <c r="D1346" s="255"/>
      <c r="E1346" s="260"/>
      <c r="F1346" s="263"/>
      <c r="L1346"/>
    </row>
    <row r="1347" spans="1:12" s="241" customFormat="1" ht="13" x14ac:dyDescent="0.25">
      <c r="A1347" s="227"/>
      <c r="B1347" s="256"/>
      <c r="C1347" s="255"/>
      <c r="D1347" s="255"/>
      <c r="E1347" s="260"/>
      <c r="F1347" s="263"/>
      <c r="L1347"/>
    </row>
    <row r="1348" spans="1:12" s="241" customFormat="1" ht="13" x14ac:dyDescent="0.25">
      <c r="A1348" s="227"/>
      <c r="B1348" s="256"/>
      <c r="C1348" s="255"/>
      <c r="D1348" s="255"/>
      <c r="E1348" s="260"/>
      <c r="F1348" s="263"/>
      <c r="L1348"/>
    </row>
    <row r="1349" spans="1:12" s="241" customFormat="1" ht="13" x14ac:dyDescent="0.25">
      <c r="A1349" s="227"/>
      <c r="B1349" s="256"/>
      <c r="C1349" s="255"/>
      <c r="D1349" s="255"/>
      <c r="E1349" s="260"/>
      <c r="F1349" s="263"/>
      <c r="L1349"/>
    </row>
    <row r="1350" spans="1:12" s="241" customFormat="1" ht="13" x14ac:dyDescent="0.25">
      <c r="A1350" s="227"/>
      <c r="B1350" s="256"/>
      <c r="C1350" s="255"/>
      <c r="D1350" s="255"/>
      <c r="E1350" s="260"/>
      <c r="F1350" s="263"/>
      <c r="L1350"/>
    </row>
    <row r="1351" spans="1:12" s="241" customFormat="1" ht="13" x14ac:dyDescent="0.25">
      <c r="A1351" s="227"/>
      <c r="B1351" s="256"/>
      <c r="C1351" s="255"/>
      <c r="D1351" s="255"/>
      <c r="E1351" s="260"/>
      <c r="F1351" s="263"/>
      <c r="L1351"/>
    </row>
    <row r="1352" spans="1:12" s="241" customFormat="1" ht="13" x14ac:dyDescent="0.25">
      <c r="A1352" s="227"/>
      <c r="B1352" s="256"/>
      <c r="C1352" s="255"/>
      <c r="D1352" s="255"/>
      <c r="E1352" s="260"/>
      <c r="F1352" s="263"/>
      <c r="L1352"/>
    </row>
    <row r="1353" spans="1:12" s="241" customFormat="1" ht="13" x14ac:dyDescent="0.25">
      <c r="A1353" s="227"/>
      <c r="B1353" s="256"/>
      <c r="C1353" s="255"/>
      <c r="D1353" s="255"/>
      <c r="E1353" s="260"/>
      <c r="F1353" s="263"/>
      <c r="L1353"/>
    </row>
    <row r="1354" spans="1:12" s="241" customFormat="1" ht="13" x14ac:dyDescent="0.25">
      <c r="A1354" s="227"/>
      <c r="B1354" s="256"/>
      <c r="C1354" s="255"/>
      <c r="D1354" s="255"/>
      <c r="E1354" s="260"/>
      <c r="F1354" s="263"/>
      <c r="L1354"/>
    </row>
    <row r="1355" spans="1:12" s="241" customFormat="1" ht="13" x14ac:dyDescent="0.25">
      <c r="A1355" s="227"/>
      <c r="B1355" s="256"/>
      <c r="C1355" s="255"/>
      <c r="D1355" s="255"/>
      <c r="E1355" s="260"/>
      <c r="F1355" s="263"/>
      <c r="L1355"/>
    </row>
    <row r="1356" spans="1:12" s="241" customFormat="1" ht="13" x14ac:dyDescent="0.25">
      <c r="A1356" s="227"/>
      <c r="B1356" s="256"/>
      <c r="C1356" s="255"/>
      <c r="D1356" s="255"/>
      <c r="E1356" s="260"/>
      <c r="F1356" s="263"/>
      <c r="L1356"/>
    </row>
    <row r="1357" spans="1:12" s="241" customFormat="1" ht="13" x14ac:dyDescent="0.25">
      <c r="A1357" s="227"/>
      <c r="B1357" s="256"/>
      <c r="C1357" s="255"/>
      <c r="D1357" s="255"/>
      <c r="E1357" s="260"/>
      <c r="F1357" s="263"/>
      <c r="L1357"/>
    </row>
    <row r="1358" spans="1:12" s="241" customFormat="1" ht="13" x14ac:dyDescent="0.25">
      <c r="A1358" s="227"/>
      <c r="B1358" s="256"/>
      <c r="C1358" s="255"/>
      <c r="D1358" s="255"/>
      <c r="E1358" s="260"/>
      <c r="F1358" s="263"/>
      <c r="L1358"/>
    </row>
    <row r="1359" spans="1:12" s="241" customFormat="1" ht="13" x14ac:dyDescent="0.25">
      <c r="A1359" s="227"/>
      <c r="B1359" s="256"/>
      <c r="C1359" s="255"/>
      <c r="D1359" s="255"/>
      <c r="E1359" s="260"/>
      <c r="F1359" s="263"/>
      <c r="L1359"/>
    </row>
    <row r="1360" spans="1:12" s="241" customFormat="1" ht="13" x14ac:dyDescent="0.25">
      <c r="A1360" s="227"/>
      <c r="B1360" s="256"/>
      <c r="C1360" s="255"/>
      <c r="D1360" s="255"/>
      <c r="E1360" s="260"/>
      <c r="F1360" s="263"/>
      <c r="L1360"/>
    </row>
    <row r="1361" spans="1:12" s="241" customFormat="1" ht="13" x14ac:dyDescent="0.25">
      <c r="A1361" s="227"/>
      <c r="B1361" s="256"/>
      <c r="C1361" s="255"/>
      <c r="D1361" s="255"/>
      <c r="E1361" s="260"/>
      <c r="F1361" s="263"/>
      <c r="L1361"/>
    </row>
    <row r="1362" spans="1:12" s="241" customFormat="1" ht="13" x14ac:dyDescent="0.25">
      <c r="A1362" s="227"/>
      <c r="B1362" s="256"/>
      <c r="C1362" s="255"/>
      <c r="D1362" s="255"/>
      <c r="E1362" s="260"/>
      <c r="F1362" s="263"/>
      <c r="L1362"/>
    </row>
    <row r="1363" spans="1:12" s="241" customFormat="1" ht="13" x14ac:dyDescent="0.25">
      <c r="A1363" s="227"/>
      <c r="B1363" s="256"/>
      <c r="C1363" s="255"/>
      <c r="D1363" s="255"/>
      <c r="E1363" s="260"/>
      <c r="F1363" s="263"/>
      <c r="L1363"/>
    </row>
    <row r="1364" spans="1:12" s="241" customFormat="1" ht="13" x14ac:dyDescent="0.25">
      <c r="A1364" s="227"/>
      <c r="B1364" s="256"/>
      <c r="C1364" s="255"/>
      <c r="D1364" s="255"/>
      <c r="E1364" s="260"/>
      <c r="F1364" s="263"/>
      <c r="L1364"/>
    </row>
    <row r="1365" spans="1:12" s="241" customFormat="1" ht="13" x14ac:dyDescent="0.25">
      <c r="A1365" s="227"/>
      <c r="B1365" s="256"/>
      <c r="C1365" s="255"/>
      <c r="D1365" s="255"/>
      <c r="E1365" s="260"/>
      <c r="F1365" s="263"/>
      <c r="L1365"/>
    </row>
    <row r="1366" spans="1:12" s="241" customFormat="1" ht="13" x14ac:dyDescent="0.25">
      <c r="A1366" s="227"/>
      <c r="B1366" s="256"/>
      <c r="C1366" s="255"/>
      <c r="D1366" s="255"/>
      <c r="E1366" s="260"/>
      <c r="F1366" s="263"/>
      <c r="L1366"/>
    </row>
    <row r="1367" spans="1:12" ht="13" x14ac:dyDescent="0.25">
      <c r="A1367" s="227"/>
      <c r="B1367" s="268" t="s">
        <v>1637</v>
      </c>
      <c r="C1367" s="227"/>
      <c r="D1367" s="227"/>
      <c r="E1367" s="258"/>
      <c r="F1367" s="270"/>
    </row>
    <row r="1368" spans="1:12" ht="13" x14ac:dyDescent="0.25">
      <c r="A1368" s="227"/>
      <c r="B1368" s="247" t="s">
        <v>2906</v>
      </c>
      <c r="C1368" s="227"/>
      <c r="D1368" s="227"/>
      <c r="E1368" s="258"/>
      <c r="F1368" s="263"/>
    </row>
    <row r="1369" spans="1:12" ht="13" x14ac:dyDescent="0.25">
      <c r="A1369" s="227"/>
      <c r="B1369" s="247" t="s">
        <v>2907</v>
      </c>
      <c r="C1369" s="227"/>
      <c r="D1369" s="227"/>
      <c r="E1369" s="258"/>
      <c r="F1369" s="263"/>
    </row>
    <row r="1370" spans="1:12" s="241" customFormat="1" ht="13" x14ac:dyDescent="0.25">
      <c r="A1370" s="227"/>
      <c r="B1370" s="256"/>
      <c r="C1370" s="255"/>
      <c r="D1370" s="255"/>
      <c r="E1370" s="260"/>
      <c r="F1370" s="263"/>
      <c r="L1370"/>
    </row>
    <row r="1371" spans="1:12" s="236" customFormat="1" ht="13" x14ac:dyDescent="0.25">
      <c r="A1371" s="227"/>
      <c r="B1371" s="254" t="s">
        <v>2911</v>
      </c>
      <c r="C1371" s="255"/>
      <c r="D1371" s="255"/>
      <c r="E1371" s="260"/>
      <c r="F1371" s="263"/>
      <c r="I1371" s="149"/>
      <c r="J1371" s="149"/>
      <c r="K1371" s="149"/>
      <c r="L1371"/>
    </row>
    <row r="1372" spans="1:12" s="236" customFormat="1" ht="13" x14ac:dyDescent="0.25">
      <c r="A1372" s="227"/>
      <c r="B1372" s="254"/>
      <c r="C1372" s="255"/>
      <c r="D1372" s="255"/>
      <c r="E1372" s="260"/>
      <c r="F1372" s="263"/>
      <c r="I1372" s="149"/>
      <c r="J1372" s="149"/>
      <c r="K1372" s="149"/>
      <c r="L1372"/>
    </row>
    <row r="1373" spans="1:12" s="236" customFormat="1" ht="13" x14ac:dyDescent="0.25">
      <c r="A1373" s="227">
        <v>2.1</v>
      </c>
      <c r="B1373" s="244" t="s">
        <v>2039</v>
      </c>
      <c r="C1373" s="248"/>
      <c r="D1373" s="248"/>
      <c r="E1373" s="260"/>
      <c r="F1373" s="263"/>
      <c r="I1373" s="149"/>
      <c r="J1373" s="149"/>
      <c r="K1373" s="149"/>
      <c r="L1373"/>
    </row>
    <row r="1374" spans="1:12" s="236" customFormat="1" ht="13" x14ac:dyDescent="0.25">
      <c r="A1374" s="227"/>
      <c r="B1374" s="246"/>
      <c r="C1374" s="248"/>
      <c r="D1374" s="248"/>
      <c r="E1374" s="260"/>
      <c r="F1374" s="263"/>
      <c r="I1374" s="149"/>
      <c r="J1374" s="149"/>
      <c r="K1374" s="149"/>
      <c r="L1374"/>
    </row>
    <row r="1375" spans="1:12" s="236" customFormat="1" ht="13" x14ac:dyDescent="0.25">
      <c r="A1375" s="227"/>
      <c r="B1375" s="244" t="s">
        <v>2042</v>
      </c>
      <c r="C1375" s="248"/>
      <c r="D1375" s="248"/>
      <c r="E1375" s="260"/>
      <c r="F1375" s="263"/>
      <c r="I1375" s="149"/>
      <c r="J1375" s="149"/>
      <c r="K1375" s="149"/>
      <c r="L1375"/>
    </row>
    <row r="1376" spans="1:12" s="236" customFormat="1" ht="13" x14ac:dyDescent="0.25">
      <c r="A1376" s="227"/>
      <c r="B1376" s="246"/>
      <c r="C1376" s="248"/>
      <c r="D1376" s="248"/>
      <c r="E1376" s="260"/>
      <c r="F1376" s="263"/>
      <c r="I1376" s="149"/>
      <c r="J1376" s="149"/>
      <c r="K1376" s="149"/>
      <c r="L1376"/>
    </row>
    <row r="1377" spans="1:12" s="236" customFormat="1" ht="13" x14ac:dyDescent="0.25">
      <c r="A1377" s="227"/>
      <c r="B1377" s="244" t="s">
        <v>2043</v>
      </c>
      <c r="C1377" s="248"/>
      <c r="D1377" s="248"/>
      <c r="E1377" s="260"/>
      <c r="F1377" s="263"/>
      <c r="I1377" s="149"/>
      <c r="J1377" s="149"/>
      <c r="K1377" s="149"/>
      <c r="L1377"/>
    </row>
    <row r="1378" spans="1:12" s="236" customFormat="1" ht="13" x14ac:dyDescent="0.25">
      <c r="A1378" s="227"/>
      <c r="B1378" s="246"/>
      <c r="C1378" s="248"/>
      <c r="D1378" s="248"/>
      <c r="E1378" s="260"/>
      <c r="F1378" s="263"/>
      <c r="I1378" s="149"/>
      <c r="J1378" s="149"/>
      <c r="K1378" s="149"/>
      <c r="L1378"/>
    </row>
    <row r="1379" spans="1:12" s="236" customFormat="1" ht="37.5" x14ac:dyDescent="0.25">
      <c r="A1379" s="227"/>
      <c r="B1379" s="246" t="s">
        <v>2044</v>
      </c>
      <c r="C1379" s="248"/>
      <c r="D1379" s="248"/>
      <c r="E1379" s="260"/>
      <c r="F1379" s="263"/>
      <c r="I1379" s="149"/>
      <c r="J1379" s="149"/>
      <c r="K1379" s="149"/>
      <c r="L1379"/>
    </row>
    <row r="1380" spans="1:12" s="236" customFormat="1" ht="13" x14ac:dyDescent="0.25">
      <c r="A1380" s="227"/>
      <c r="B1380" s="246"/>
      <c r="C1380" s="248"/>
      <c r="D1380" s="248"/>
      <c r="E1380" s="260"/>
      <c r="F1380" s="263"/>
      <c r="I1380" s="149"/>
      <c r="J1380" s="149"/>
      <c r="K1380" s="149"/>
      <c r="L1380"/>
    </row>
    <row r="1381" spans="1:12" s="236" customFormat="1" ht="62.5" x14ac:dyDescent="0.25">
      <c r="A1381" s="227"/>
      <c r="B1381" s="246" t="s">
        <v>2056</v>
      </c>
      <c r="C1381" s="248"/>
      <c r="D1381" s="248"/>
      <c r="E1381" s="260"/>
      <c r="F1381" s="263"/>
      <c r="I1381" s="149"/>
      <c r="J1381" s="149"/>
      <c r="K1381" s="149"/>
      <c r="L1381"/>
    </row>
    <row r="1382" spans="1:12" s="236" customFormat="1" ht="13" x14ac:dyDescent="0.25">
      <c r="A1382" s="227"/>
      <c r="B1382" s="246"/>
      <c r="C1382" s="248"/>
      <c r="D1382" s="248"/>
      <c r="E1382" s="260"/>
      <c r="F1382" s="263"/>
      <c r="I1382" s="149"/>
      <c r="J1382" s="149"/>
      <c r="K1382" s="149"/>
      <c r="L1382"/>
    </row>
    <row r="1383" spans="1:12" s="236" customFormat="1" ht="62.5" x14ac:dyDescent="0.25">
      <c r="A1383" s="227"/>
      <c r="B1383" s="246" t="s">
        <v>2761</v>
      </c>
      <c r="C1383" s="248"/>
      <c r="D1383" s="248"/>
      <c r="E1383" s="260"/>
      <c r="F1383" s="263"/>
      <c r="I1383" s="149"/>
      <c r="J1383" s="149"/>
      <c r="K1383" s="149"/>
      <c r="L1383"/>
    </row>
    <row r="1384" spans="1:12" s="236" customFormat="1" ht="13" x14ac:dyDescent="0.25">
      <c r="A1384" s="227"/>
      <c r="B1384" s="246"/>
      <c r="C1384" s="248"/>
      <c r="D1384" s="248"/>
      <c r="E1384" s="260"/>
      <c r="F1384" s="263"/>
      <c r="I1384" s="149"/>
      <c r="J1384" s="149"/>
      <c r="K1384" s="149"/>
      <c r="L1384"/>
    </row>
    <row r="1385" spans="1:12" s="236" customFormat="1" ht="37.5" x14ac:dyDescent="0.25">
      <c r="A1385" s="227"/>
      <c r="B1385" s="246" t="s">
        <v>2045</v>
      </c>
      <c r="C1385" s="248"/>
      <c r="D1385" s="248"/>
      <c r="E1385" s="260"/>
      <c r="F1385" s="263"/>
      <c r="I1385" s="149"/>
      <c r="J1385" s="149"/>
      <c r="K1385" s="149"/>
      <c r="L1385"/>
    </row>
    <row r="1386" spans="1:12" s="236" customFormat="1" ht="13" x14ac:dyDescent="0.25">
      <c r="A1386" s="227"/>
      <c r="B1386" s="246"/>
      <c r="C1386" s="248"/>
      <c r="D1386" s="248"/>
      <c r="E1386" s="260"/>
      <c r="F1386" s="263"/>
      <c r="I1386" s="149"/>
      <c r="J1386" s="149"/>
      <c r="K1386" s="149"/>
      <c r="L1386"/>
    </row>
    <row r="1387" spans="1:12" s="236" customFormat="1" ht="37.5" x14ac:dyDescent="0.25">
      <c r="A1387" s="227"/>
      <c r="B1387" s="246" t="s">
        <v>2046</v>
      </c>
      <c r="C1387" s="248"/>
      <c r="D1387" s="248"/>
      <c r="E1387" s="260"/>
      <c r="F1387" s="263"/>
      <c r="I1387" s="149"/>
      <c r="J1387" s="149"/>
      <c r="K1387" s="149"/>
      <c r="L1387"/>
    </row>
    <row r="1388" spans="1:12" s="236" customFormat="1" ht="25" x14ac:dyDescent="0.25">
      <c r="A1388" s="227"/>
      <c r="B1388" s="246" t="s">
        <v>2047</v>
      </c>
      <c r="C1388" s="248"/>
      <c r="D1388" s="248"/>
      <c r="E1388" s="260"/>
      <c r="F1388" s="263"/>
      <c r="I1388" s="149"/>
      <c r="J1388" s="149"/>
      <c r="K1388" s="149"/>
      <c r="L1388"/>
    </row>
    <row r="1389" spans="1:12" s="236" customFormat="1" ht="13" x14ac:dyDescent="0.25">
      <c r="A1389" s="227"/>
      <c r="B1389" s="246"/>
      <c r="C1389" s="248"/>
      <c r="D1389" s="248"/>
      <c r="E1389" s="260"/>
      <c r="F1389" s="263"/>
      <c r="I1389" s="149"/>
      <c r="J1389" s="149"/>
      <c r="K1389" s="149"/>
      <c r="L1389"/>
    </row>
    <row r="1390" spans="1:12" s="236" customFormat="1" ht="37.5" x14ac:dyDescent="0.25">
      <c r="A1390" s="227"/>
      <c r="B1390" s="246" t="s">
        <v>2048</v>
      </c>
      <c r="C1390" s="248"/>
      <c r="D1390" s="248"/>
      <c r="E1390" s="260"/>
      <c r="F1390" s="263"/>
      <c r="I1390" s="149"/>
      <c r="J1390" s="149"/>
      <c r="K1390" s="149"/>
      <c r="L1390"/>
    </row>
    <row r="1391" spans="1:12" s="236" customFormat="1" ht="13" x14ac:dyDescent="0.25">
      <c r="A1391" s="227"/>
      <c r="B1391" s="246"/>
      <c r="C1391" s="248"/>
      <c r="D1391" s="248"/>
      <c r="E1391" s="260"/>
      <c r="F1391" s="263"/>
      <c r="I1391" s="149"/>
      <c r="J1391" s="149"/>
      <c r="K1391" s="149"/>
      <c r="L1391"/>
    </row>
    <row r="1392" spans="1:12" s="236" customFormat="1" ht="37.5" x14ac:dyDescent="0.25">
      <c r="A1392" s="227"/>
      <c r="B1392" s="246" t="s">
        <v>2762</v>
      </c>
      <c r="C1392" s="248"/>
      <c r="D1392" s="248"/>
      <c r="E1392" s="260"/>
      <c r="F1392" s="263"/>
      <c r="I1392" s="149"/>
      <c r="J1392" s="149"/>
      <c r="K1392" s="149"/>
      <c r="L1392"/>
    </row>
    <row r="1393" spans="1:12" s="236" customFormat="1" ht="13" x14ac:dyDescent="0.25">
      <c r="A1393" s="227"/>
      <c r="B1393" s="246"/>
      <c r="C1393" s="248"/>
      <c r="D1393" s="248"/>
      <c r="E1393" s="260"/>
      <c r="F1393" s="263"/>
      <c r="I1393" s="149"/>
      <c r="J1393" s="149"/>
      <c r="K1393" s="149"/>
      <c r="L1393"/>
    </row>
    <row r="1394" spans="1:12" s="236" customFormat="1" ht="25" x14ac:dyDescent="0.25">
      <c r="A1394" s="227"/>
      <c r="B1394" s="246" t="s">
        <v>2049</v>
      </c>
      <c r="C1394" s="248"/>
      <c r="D1394" s="248"/>
      <c r="E1394" s="260"/>
      <c r="F1394" s="263"/>
      <c r="I1394" s="149"/>
      <c r="J1394" s="149"/>
      <c r="K1394" s="149"/>
      <c r="L1394"/>
    </row>
    <row r="1395" spans="1:12" s="236" customFormat="1" ht="13" x14ac:dyDescent="0.25">
      <c r="A1395" s="227"/>
      <c r="B1395" s="246"/>
      <c r="C1395" s="248"/>
      <c r="D1395" s="248"/>
      <c r="E1395" s="260"/>
      <c r="F1395" s="263"/>
      <c r="I1395" s="149"/>
      <c r="J1395" s="149"/>
      <c r="K1395" s="149"/>
      <c r="L1395"/>
    </row>
    <row r="1396" spans="1:12" s="236" customFormat="1" ht="37.5" x14ac:dyDescent="0.25">
      <c r="A1396" s="227"/>
      <c r="B1396" s="246" t="s">
        <v>2050</v>
      </c>
      <c r="C1396" s="248"/>
      <c r="D1396" s="248"/>
      <c r="E1396" s="260"/>
      <c r="F1396" s="263"/>
      <c r="I1396" s="149"/>
      <c r="J1396" s="149"/>
      <c r="K1396" s="149"/>
      <c r="L1396"/>
    </row>
    <row r="1397" spans="1:12" s="236" customFormat="1" ht="13" x14ac:dyDescent="0.25">
      <c r="A1397" s="227"/>
      <c r="B1397" s="246"/>
      <c r="C1397" s="248"/>
      <c r="D1397" s="248"/>
      <c r="E1397" s="260"/>
      <c r="F1397" s="263"/>
      <c r="I1397" s="149"/>
      <c r="J1397" s="149"/>
      <c r="K1397" s="149"/>
      <c r="L1397"/>
    </row>
    <row r="1398" spans="1:12" s="236" customFormat="1" ht="25" x14ac:dyDescent="0.25">
      <c r="A1398" s="227"/>
      <c r="B1398" s="246" t="s">
        <v>2051</v>
      </c>
      <c r="C1398" s="248"/>
      <c r="D1398" s="248"/>
      <c r="E1398" s="260"/>
      <c r="F1398" s="263"/>
      <c r="I1398" s="149"/>
      <c r="J1398" s="149"/>
      <c r="K1398" s="149"/>
      <c r="L1398"/>
    </row>
    <row r="1399" spans="1:12" s="236" customFormat="1" ht="13" x14ac:dyDescent="0.25">
      <c r="A1399" s="227"/>
      <c r="B1399" s="246"/>
      <c r="C1399" s="248"/>
      <c r="D1399" s="248"/>
      <c r="E1399" s="260"/>
      <c r="F1399" s="263"/>
      <c r="I1399" s="149"/>
      <c r="J1399" s="149"/>
      <c r="K1399" s="149"/>
      <c r="L1399"/>
    </row>
    <row r="1400" spans="1:12" s="236" customFormat="1" ht="25" x14ac:dyDescent="0.25">
      <c r="A1400" s="227"/>
      <c r="B1400" s="246" t="s">
        <v>2052</v>
      </c>
      <c r="C1400" s="220"/>
      <c r="D1400" s="248"/>
      <c r="E1400" s="260"/>
      <c r="F1400" s="263"/>
      <c r="I1400" s="149"/>
      <c r="J1400" s="149"/>
      <c r="K1400" s="149"/>
      <c r="L1400"/>
    </row>
    <row r="1401" spans="1:12" s="236" customFormat="1" ht="13" x14ac:dyDescent="0.25">
      <c r="A1401" s="227"/>
      <c r="B1401" s="246"/>
      <c r="C1401" s="248"/>
      <c r="D1401" s="248"/>
      <c r="E1401" s="260"/>
      <c r="F1401" s="263"/>
      <c r="I1401" s="149"/>
      <c r="J1401" s="149"/>
      <c r="K1401" s="149"/>
      <c r="L1401"/>
    </row>
    <row r="1402" spans="1:12" s="236" customFormat="1" ht="37.5" x14ac:dyDescent="0.25">
      <c r="A1402" s="227"/>
      <c r="B1402" s="246" t="s">
        <v>2053</v>
      </c>
      <c r="C1402" s="220"/>
      <c r="D1402" s="248"/>
      <c r="E1402" s="260"/>
      <c r="F1402" s="263"/>
      <c r="I1402" s="149"/>
      <c r="J1402" s="149"/>
      <c r="K1402" s="149"/>
      <c r="L1402"/>
    </row>
    <row r="1403" spans="1:12" s="236" customFormat="1" ht="13" x14ac:dyDescent="0.25">
      <c r="A1403" s="227"/>
      <c r="B1403" s="246"/>
      <c r="C1403" s="248"/>
      <c r="D1403" s="248"/>
      <c r="E1403" s="260"/>
      <c r="F1403" s="263"/>
      <c r="I1403" s="149"/>
      <c r="J1403" s="149"/>
      <c r="K1403" s="149"/>
      <c r="L1403"/>
    </row>
    <row r="1404" spans="1:12" s="236" customFormat="1" ht="13" x14ac:dyDescent="0.25">
      <c r="A1404" s="227"/>
      <c r="B1404" s="246" t="s">
        <v>2054</v>
      </c>
      <c r="C1404" s="220"/>
      <c r="D1404" s="248"/>
      <c r="E1404" s="260"/>
      <c r="F1404" s="263"/>
      <c r="I1404" s="149"/>
      <c r="J1404" s="149"/>
      <c r="K1404" s="149"/>
      <c r="L1404"/>
    </row>
    <row r="1405" spans="1:12" s="236" customFormat="1" ht="13" x14ac:dyDescent="0.25">
      <c r="A1405" s="227"/>
      <c r="B1405" s="246"/>
      <c r="C1405" s="220"/>
      <c r="D1405" s="248"/>
      <c r="E1405" s="260"/>
      <c r="F1405" s="263"/>
      <c r="I1405" s="149"/>
      <c r="J1405" s="149"/>
      <c r="K1405" s="149"/>
      <c r="L1405"/>
    </row>
    <row r="1406" spans="1:12" s="236" customFormat="1" ht="13" x14ac:dyDescent="0.25">
      <c r="A1406" s="227"/>
      <c r="B1406" s="246"/>
      <c r="C1406" s="220"/>
      <c r="D1406" s="248"/>
      <c r="E1406" s="260"/>
      <c r="F1406" s="263"/>
      <c r="I1406" s="149"/>
      <c r="J1406" s="149"/>
      <c r="K1406" s="149"/>
      <c r="L1406"/>
    </row>
    <row r="1407" spans="1:12" s="236" customFormat="1" ht="13" x14ac:dyDescent="0.25">
      <c r="A1407" s="227"/>
      <c r="B1407" s="246"/>
      <c r="C1407" s="220"/>
      <c r="D1407" s="248"/>
      <c r="E1407" s="260"/>
      <c r="F1407" s="263"/>
      <c r="I1407" s="149"/>
      <c r="J1407" s="149"/>
      <c r="K1407" s="149"/>
      <c r="L1407"/>
    </row>
    <row r="1408" spans="1:12" s="236" customFormat="1" ht="13" x14ac:dyDescent="0.25">
      <c r="A1408" s="227"/>
      <c r="B1408" s="246"/>
      <c r="C1408" s="220"/>
      <c r="D1408" s="248"/>
      <c r="E1408" s="260"/>
      <c r="F1408" s="263"/>
      <c r="I1408" s="149"/>
      <c r="J1408" s="149"/>
      <c r="K1408" s="149"/>
      <c r="L1408"/>
    </row>
    <row r="1409" spans="1:12" s="236" customFormat="1" ht="13" x14ac:dyDescent="0.25">
      <c r="A1409" s="227"/>
      <c r="B1409" s="246"/>
      <c r="C1409" s="220"/>
      <c r="D1409" s="248"/>
      <c r="E1409" s="260"/>
      <c r="F1409" s="263"/>
      <c r="I1409" s="149"/>
      <c r="J1409" s="149"/>
      <c r="K1409" s="149"/>
      <c r="L1409"/>
    </row>
    <row r="1410" spans="1:12" s="236" customFormat="1" ht="13" x14ac:dyDescent="0.25">
      <c r="A1410" s="227"/>
      <c r="B1410" s="246"/>
      <c r="C1410" s="248"/>
      <c r="D1410" s="248"/>
      <c r="E1410" s="260"/>
      <c r="F1410" s="263"/>
      <c r="I1410" s="149"/>
      <c r="J1410" s="149"/>
      <c r="K1410" s="149"/>
      <c r="L1410"/>
    </row>
    <row r="1411" spans="1:12" s="241" customFormat="1" ht="13" x14ac:dyDescent="0.25">
      <c r="A1411" s="227"/>
      <c r="B1411" s="256"/>
      <c r="C1411" s="255"/>
      <c r="D1411" s="255"/>
      <c r="E1411" s="260"/>
      <c r="F1411" s="263"/>
      <c r="L1411"/>
    </row>
    <row r="1412" spans="1:12" ht="13" x14ac:dyDescent="0.25">
      <c r="A1412" s="227"/>
      <c r="B1412" s="268" t="s">
        <v>2905</v>
      </c>
      <c r="C1412" s="227"/>
      <c r="D1412" s="227"/>
      <c r="E1412" s="258"/>
      <c r="F1412" s="270"/>
    </row>
    <row r="1413" spans="1:12" ht="13" x14ac:dyDescent="0.25">
      <c r="A1413" s="227"/>
      <c r="B1413" s="247" t="str">
        <f>B1371</f>
        <v>Bill No. 2</v>
      </c>
      <c r="C1413" s="227"/>
      <c r="D1413" s="227"/>
      <c r="E1413" s="258"/>
      <c r="F1413" s="263"/>
    </row>
    <row r="1414" spans="1:12" ht="13" x14ac:dyDescent="0.25">
      <c r="A1414" s="227"/>
      <c r="B1414" s="247" t="s">
        <v>2912</v>
      </c>
      <c r="C1414" s="227"/>
      <c r="D1414" s="227"/>
      <c r="E1414" s="258"/>
      <c r="F1414" s="263"/>
    </row>
    <row r="1415" spans="1:12" ht="13" x14ac:dyDescent="0.25">
      <c r="A1415" s="227"/>
      <c r="B1415" s="247"/>
      <c r="C1415" s="227"/>
      <c r="D1415" s="227"/>
      <c r="E1415" s="258"/>
      <c r="F1415" s="263"/>
    </row>
    <row r="1416" spans="1:12" s="236" customFormat="1" ht="25" x14ac:dyDescent="0.25">
      <c r="A1416" s="227"/>
      <c r="B1416" s="246" t="s">
        <v>2055</v>
      </c>
      <c r="C1416" s="220"/>
      <c r="D1416" s="248"/>
      <c r="E1416" s="260"/>
      <c r="F1416" s="263"/>
      <c r="I1416" s="149"/>
      <c r="J1416" s="149"/>
      <c r="K1416" s="149"/>
      <c r="L1416"/>
    </row>
    <row r="1417" spans="1:12" s="236" customFormat="1" ht="13" x14ac:dyDescent="0.25">
      <c r="A1417" s="227"/>
      <c r="B1417" s="246"/>
      <c r="C1417" s="248"/>
      <c r="D1417" s="248"/>
      <c r="E1417" s="260"/>
      <c r="F1417" s="263"/>
      <c r="I1417" s="149"/>
      <c r="J1417" s="149"/>
      <c r="K1417" s="149"/>
      <c r="L1417"/>
    </row>
    <row r="1418" spans="1:12" s="236" customFormat="1" ht="14.5" x14ac:dyDescent="0.25">
      <c r="A1418" s="272" t="s">
        <v>2067</v>
      </c>
      <c r="B1418" s="300" t="s">
        <v>2057</v>
      </c>
      <c r="C1418" s="248" t="s">
        <v>621</v>
      </c>
      <c r="D1418" s="301">
        <v>4</v>
      </c>
      <c r="E1418" s="218"/>
      <c r="F1418" s="263"/>
      <c r="I1418" s="149"/>
      <c r="J1418" s="149"/>
      <c r="K1418" s="149"/>
      <c r="L1418"/>
    </row>
    <row r="1419" spans="1:12" s="236" customFormat="1" ht="14.5" x14ac:dyDescent="0.25">
      <c r="A1419" s="272" t="s">
        <v>2068</v>
      </c>
      <c r="B1419" s="300" t="s">
        <v>2059</v>
      </c>
      <c r="C1419" s="248" t="s">
        <v>621</v>
      </c>
      <c r="D1419" s="301">
        <v>49.024999999999999</v>
      </c>
      <c r="E1419" s="218"/>
      <c r="F1419" s="263"/>
      <c r="I1419" s="149"/>
      <c r="J1419" s="149"/>
      <c r="K1419" s="149"/>
      <c r="L1419"/>
    </row>
    <row r="1420" spans="1:12" s="236" customFormat="1" ht="14.5" x14ac:dyDescent="0.25">
      <c r="A1420" s="272" t="s">
        <v>2069</v>
      </c>
      <c r="B1420" s="300" t="s">
        <v>2060</v>
      </c>
      <c r="C1420" s="248" t="s">
        <v>621</v>
      </c>
      <c r="D1420" s="301">
        <v>322</v>
      </c>
      <c r="E1420" s="218"/>
      <c r="F1420" s="263"/>
      <c r="I1420" s="149"/>
      <c r="J1420" s="149"/>
      <c r="K1420" s="149"/>
      <c r="L1420"/>
    </row>
    <row r="1421" spans="1:12" s="236" customFormat="1" ht="14.5" x14ac:dyDescent="0.25">
      <c r="A1421" s="272" t="s">
        <v>2070</v>
      </c>
      <c r="B1421" s="300" t="s">
        <v>2061</v>
      </c>
      <c r="C1421" s="248" t="s">
        <v>621</v>
      </c>
      <c r="D1421" s="301">
        <v>417.9</v>
      </c>
      <c r="E1421" s="218"/>
      <c r="F1421" s="263"/>
      <c r="I1421" s="149"/>
      <c r="J1421" s="149"/>
      <c r="K1421" s="149"/>
      <c r="L1421"/>
    </row>
    <row r="1422" spans="1:12" s="236" customFormat="1" ht="14.5" x14ac:dyDescent="0.25">
      <c r="A1422" s="272" t="s">
        <v>2071</v>
      </c>
      <c r="B1422" s="300" t="s">
        <v>2062</v>
      </c>
      <c r="C1422" s="248" t="s">
        <v>621</v>
      </c>
      <c r="D1422" s="301">
        <v>322</v>
      </c>
      <c r="E1422" s="218"/>
      <c r="F1422" s="263"/>
      <c r="I1422" s="149"/>
      <c r="J1422" s="149"/>
      <c r="K1422" s="149"/>
      <c r="L1422"/>
    </row>
    <row r="1423" spans="1:12" s="236" customFormat="1" ht="14.5" x14ac:dyDescent="0.25">
      <c r="A1423" s="272" t="s">
        <v>2072</v>
      </c>
      <c r="B1423" s="300" t="s">
        <v>2063</v>
      </c>
      <c r="C1423" s="248" t="s">
        <v>621</v>
      </c>
      <c r="D1423" s="301">
        <v>334.4</v>
      </c>
      <c r="E1423" s="218"/>
      <c r="F1423" s="263"/>
      <c r="I1423" s="149"/>
      <c r="J1423" s="149"/>
      <c r="K1423" s="149"/>
      <c r="L1423"/>
    </row>
    <row r="1424" spans="1:12" s="236" customFormat="1" ht="14.5" x14ac:dyDescent="0.25">
      <c r="A1424" s="272" t="s">
        <v>2073</v>
      </c>
      <c r="B1424" s="300" t="s">
        <v>2763</v>
      </c>
      <c r="C1424" s="248" t="s">
        <v>621</v>
      </c>
      <c r="D1424" s="301">
        <v>365.2</v>
      </c>
      <c r="E1424" s="218"/>
      <c r="F1424" s="263"/>
      <c r="I1424" s="149"/>
      <c r="J1424" s="149"/>
      <c r="K1424" s="149"/>
      <c r="L1424"/>
    </row>
    <row r="1425" spans="1:12" s="236" customFormat="1" ht="14.5" x14ac:dyDescent="0.25">
      <c r="A1425" s="272" t="s">
        <v>2074</v>
      </c>
      <c r="B1425" s="300" t="s">
        <v>2064</v>
      </c>
      <c r="C1425" s="248" t="s">
        <v>621</v>
      </c>
      <c r="D1425" s="301">
        <v>190.3</v>
      </c>
      <c r="E1425" s="218"/>
      <c r="F1425" s="263"/>
      <c r="I1425" s="149"/>
      <c r="J1425" s="149"/>
      <c r="K1425" s="149"/>
      <c r="L1425"/>
    </row>
    <row r="1426" spans="1:12" s="236" customFormat="1" ht="25" x14ac:dyDescent="0.25">
      <c r="A1426" s="304">
        <v>2.2000000000000002</v>
      </c>
      <c r="B1426" s="302" t="s">
        <v>1655</v>
      </c>
      <c r="C1426" s="248" t="s">
        <v>11</v>
      </c>
      <c r="D1426" s="301">
        <v>380</v>
      </c>
      <c r="E1426" s="218"/>
      <c r="F1426" s="263"/>
      <c r="I1426" s="149"/>
      <c r="J1426" s="149"/>
      <c r="K1426" s="149"/>
      <c r="L1426"/>
    </row>
    <row r="1427" spans="1:12" s="241" customFormat="1" ht="13" x14ac:dyDescent="0.25">
      <c r="A1427" s="224"/>
      <c r="B1427" s="300"/>
      <c r="C1427" s="248"/>
      <c r="D1427" s="301"/>
      <c r="E1427" s="218"/>
      <c r="F1427" s="263"/>
      <c r="L1427"/>
    </row>
    <row r="1428" spans="1:12" x14ac:dyDescent="0.25">
      <c r="A1428" s="304"/>
      <c r="B1428" s="302"/>
      <c r="C1428" s="248"/>
      <c r="D1428" s="301"/>
      <c r="E1428" s="218"/>
      <c r="F1428" s="263"/>
    </row>
    <row r="1429" spans="1:12" ht="13" x14ac:dyDescent="0.25">
      <c r="A1429" s="227"/>
      <c r="B1429" s="246"/>
      <c r="C1429" s="248"/>
      <c r="D1429" s="248"/>
      <c r="E1429" s="260"/>
      <c r="F1429" s="263"/>
    </row>
    <row r="1430" spans="1:12" ht="13" x14ac:dyDescent="0.25">
      <c r="A1430" s="227"/>
      <c r="B1430" s="246"/>
      <c r="C1430" s="248"/>
      <c r="D1430" s="248"/>
      <c r="E1430" s="260"/>
      <c r="F1430" s="263"/>
    </row>
    <row r="1431" spans="1:12" ht="13" x14ac:dyDescent="0.25">
      <c r="A1431" s="227"/>
      <c r="B1431" s="246"/>
      <c r="C1431" s="248"/>
      <c r="D1431" s="248"/>
      <c r="E1431" s="260"/>
      <c r="F1431" s="263"/>
    </row>
    <row r="1432" spans="1:12" ht="13" x14ac:dyDescent="0.25">
      <c r="A1432" s="227"/>
      <c r="B1432" s="246"/>
      <c r="C1432" s="248"/>
      <c r="D1432" s="248"/>
      <c r="E1432" s="260"/>
      <c r="F1432" s="263"/>
    </row>
    <row r="1433" spans="1:12" ht="13" x14ac:dyDescent="0.25">
      <c r="A1433" s="227"/>
      <c r="B1433" s="246"/>
      <c r="C1433" s="248"/>
      <c r="D1433" s="248"/>
      <c r="E1433" s="260"/>
      <c r="F1433" s="263"/>
    </row>
    <row r="1434" spans="1:12" ht="13" x14ac:dyDescent="0.25">
      <c r="A1434" s="227"/>
      <c r="B1434" s="246"/>
      <c r="C1434" s="248"/>
      <c r="D1434" s="248"/>
      <c r="E1434" s="260"/>
      <c r="F1434" s="263"/>
    </row>
    <row r="1435" spans="1:12" ht="13" x14ac:dyDescent="0.25">
      <c r="A1435" s="227"/>
      <c r="B1435" s="246"/>
      <c r="C1435" s="248"/>
      <c r="D1435" s="248"/>
      <c r="E1435" s="260"/>
      <c r="F1435" s="263"/>
    </row>
    <row r="1436" spans="1:12" ht="13" x14ac:dyDescent="0.25">
      <c r="A1436" s="227"/>
      <c r="B1436" s="246"/>
      <c r="C1436" s="248"/>
      <c r="D1436" s="248"/>
      <c r="E1436" s="260"/>
      <c r="F1436" s="263"/>
    </row>
    <row r="1437" spans="1:12" ht="13" x14ac:dyDescent="0.25">
      <c r="A1437" s="227"/>
      <c r="B1437" s="246"/>
      <c r="C1437" s="248"/>
      <c r="D1437" s="248"/>
      <c r="E1437" s="260"/>
      <c r="F1437" s="263"/>
    </row>
    <row r="1438" spans="1:12" ht="13" x14ac:dyDescent="0.25">
      <c r="A1438" s="227"/>
      <c r="B1438" s="246"/>
      <c r="C1438" s="248"/>
      <c r="D1438" s="248"/>
      <c r="E1438" s="260"/>
      <c r="F1438" s="263"/>
    </row>
    <row r="1439" spans="1:12" ht="13" x14ac:dyDescent="0.25">
      <c r="A1439" s="227"/>
      <c r="B1439" s="246"/>
      <c r="C1439" s="248"/>
      <c r="D1439" s="248"/>
      <c r="E1439" s="260"/>
      <c r="F1439" s="263"/>
    </row>
    <row r="1440" spans="1:12" ht="13" x14ac:dyDescent="0.25">
      <c r="A1440" s="227"/>
      <c r="B1440" s="246"/>
      <c r="C1440" s="248"/>
      <c r="D1440" s="248"/>
      <c r="E1440" s="260"/>
      <c r="F1440" s="263"/>
    </row>
    <row r="1441" spans="1:6" ht="13" x14ac:dyDescent="0.25">
      <c r="A1441" s="227"/>
      <c r="B1441" s="246"/>
      <c r="C1441" s="248"/>
      <c r="D1441" s="248"/>
      <c r="E1441" s="260"/>
      <c r="F1441" s="263"/>
    </row>
    <row r="1442" spans="1:6" ht="13" x14ac:dyDescent="0.25">
      <c r="A1442" s="227"/>
      <c r="B1442" s="246"/>
      <c r="C1442" s="248"/>
      <c r="D1442" s="248"/>
      <c r="E1442" s="260"/>
      <c r="F1442" s="263"/>
    </row>
    <row r="1443" spans="1:6" ht="13" x14ac:dyDescent="0.25">
      <c r="A1443" s="227"/>
      <c r="B1443" s="246"/>
      <c r="C1443" s="248"/>
      <c r="D1443" s="248"/>
      <c r="E1443" s="260"/>
      <c r="F1443" s="263"/>
    </row>
    <row r="1444" spans="1:6" ht="13" x14ac:dyDescent="0.25">
      <c r="A1444" s="227"/>
      <c r="B1444" s="246"/>
      <c r="C1444" s="248"/>
      <c r="D1444" s="248"/>
      <c r="E1444" s="260"/>
      <c r="F1444" s="263"/>
    </row>
    <row r="1445" spans="1:6" ht="13" x14ac:dyDescent="0.25">
      <c r="A1445" s="227"/>
      <c r="B1445" s="246"/>
      <c r="C1445" s="248"/>
      <c r="D1445" s="248"/>
      <c r="E1445" s="260"/>
      <c r="F1445" s="263"/>
    </row>
    <row r="1446" spans="1:6" ht="13" x14ac:dyDescent="0.25">
      <c r="A1446" s="227"/>
      <c r="B1446" s="246"/>
      <c r="C1446" s="248"/>
      <c r="D1446" s="248"/>
      <c r="E1446" s="260"/>
      <c r="F1446" s="263"/>
    </row>
    <row r="1447" spans="1:6" ht="13" x14ac:dyDescent="0.25">
      <c r="A1447" s="227"/>
      <c r="B1447" s="246"/>
      <c r="C1447" s="248"/>
      <c r="D1447" s="248"/>
      <c r="E1447" s="260"/>
      <c r="F1447" s="263"/>
    </row>
    <row r="1448" spans="1:6" ht="13" x14ac:dyDescent="0.25">
      <c r="A1448" s="227"/>
      <c r="B1448" s="246"/>
      <c r="C1448" s="248"/>
      <c r="D1448" s="248"/>
      <c r="E1448" s="260"/>
      <c r="F1448" s="263"/>
    </row>
    <row r="1449" spans="1:6" ht="13" x14ac:dyDescent="0.25">
      <c r="A1449" s="227"/>
      <c r="B1449" s="246"/>
      <c r="C1449" s="248"/>
      <c r="D1449" s="248"/>
      <c r="E1449" s="260"/>
      <c r="F1449" s="263"/>
    </row>
    <row r="1450" spans="1:6" ht="13" x14ac:dyDescent="0.25">
      <c r="A1450" s="227"/>
      <c r="B1450" s="246"/>
      <c r="C1450" s="248"/>
      <c r="D1450" s="248"/>
      <c r="E1450" s="260"/>
      <c r="F1450" s="263"/>
    </row>
    <row r="1451" spans="1:6" ht="13" x14ac:dyDescent="0.25">
      <c r="A1451" s="227"/>
      <c r="B1451" s="246"/>
      <c r="C1451" s="248"/>
      <c r="D1451" s="248"/>
      <c r="E1451" s="260"/>
      <c r="F1451" s="263"/>
    </row>
    <row r="1452" spans="1:6" ht="13" x14ac:dyDescent="0.25">
      <c r="A1452" s="227"/>
      <c r="B1452" s="246"/>
      <c r="C1452" s="248"/>
      <c r="D1452" s="248"/>
      <c r="E1452" s="260"/>
      <c r="F1452" s="263"/>
    </row>
    <row r="1453" spans="1:6" ht="13" x14ac:dyDescent="0.25">
      <c r="A1453" s="227"/>
      <c r="B1453" s="246"/>
      <c r="C1453" s="248"/>
      <c r="D1453" s="248"/>
      <c r="E1453" s="260"/>
      <c r="F1453" s="263"/>
    </row>
    <row r="1454" spans="1:6" ht="13" x14ac:dyDescent="0.25">
      <c r="A1454" s="227"/>
      <c r="B1454" s="246"/>
      <c r="C1454" s="248"/>
      <c r="D1454" s="248"/>
      <c r="E1454" s="260"/>
      <c r="F1454" s="263"/>
    </row>
    <row r="1455" spans="1:6" ht="13" x14ac:dyDescent="0.25">
      <c r="A1455" s="227"/>
      <c r="B1455" s="246"/>
      <c r="C1455" s="248"/>
      <c r="D1455" s="248"/>
      <c r="E1455" s="260"/>
      <c r="F1455" s="263"/>
    </row>
    <row r="1456" spans="1:6" ht="13" x14ac:dyDescent="0.25">
      <c r="A1456" s="227"/>
      <c r="B1456" s="246"/>
      <c r="C1456" s="248"/>
      <c r="D1456" s="248"/>
      <c r="E1456" s="260"/>
      <c r="F1456" s="263"/>
    </row>
    <row r="1457" spans="1:6" ht="13" x14ac:dyDescent="0.25">
      <c r="A1457" s="227"/>
      <c r="B1457" s="246"/>
      <c r="C1457" s="248"/>
      <c r="D1457" s="248"/>
      <c r="E1457" s="260"/>
      <c r="F1457" s="263"/>
    </row>
    <row r="1458" spans="1:6" ht="13" x14ac:dyDescent="0.25">
      <c r="A1458" s="227"/>
      <c r="B1458" s="246"/>
      <c r="C1458" s="248"/>
      <c r="D1458" s="248"/>
      <c r="E1458" s="260"/>
      <c r="F1458" s="263"/>
    </row>
    <row r="1459" spans="1:6" ht="13" x14ac:dyDescent="0.25">
      <c r="A1459" s="227"/>
      <c r="B1459" s="246"/>
      <c r="C1459" s="248"/>
      <c r="D1459" s="248"/>
      <c r="E1459" s="260"/>
      <c r="F1459" s="263"/>
    </row>
    <row r="1460" spans="1:6" ht="13" x14ac:dyDescent="0.25">
      <c r="A1460" s="227"/>
      <c r="B1460" s="246"/>
      <c r="C1460" s="248"/>
      <c r="D1460" s="248"/>
      <c r="E1460" s="260"/>
      <c r="F1460" s="263"/>
    </row>
    <row r="1461" spans="1:6" ht="13" x14ac:dyDescent="0.25">
      <c r="A1461" s="227"/>
      <c r="B1461" s="246"/>
      <c r="C1461" s="248"/>
      <c r="D1461" s="248"/>
      <c r="E1461" s="260"/>
      <c r="F1461" s="263"/>
    </row>
    <row r="1462" spans="1:6" ht="13" x14ac:dyDescent="0.25">
      <c r="A1462" s="227"/>
      <c r="B1462" s="246"/>
      <c r="C1462" s="248"/>
      <c r="D1462" s="248"/>
      <c r="E1462" s="260"/>
      <c r="F1462" s="263"/>
    </row>
    <row r="1463" spans="1:6" ht="13" x14ac:dyDescent="0.25">
      <c r="A1463" s="227"/>
      <c r="B1463" s="246"/>
      <c r="C1463" s="248"/>
      <c r="D1463" s="248"/>
      <c r="E1463" s="260"/>
      <c r="F1463" s="263"/>
    </row>
    <row r="1464" spans="1:6" ht="13" x14ac:dyDescent="0.25">
      <c r="A1464" s="227"/>
      <c r="B1464" s="246"/>
      <c r="C1464" s="248"/>
      <c r="D1464" s="248"/>
      <c r="E1464" s="260"/>
      <c r="F1464" s="263"/>
    </row>
    <row r="1465" spans="1:6" ht="13" x14ac:dyDescent="0.25">
      <c r="A1465" s="227"/>
      <c r="B1465" s="246"/>
      <c r="C1465" s="248"/>
      <c r="D1465" s="248"/>
      <c r="E1465" s="260"/>
      <c r="F1465" s="263"/>
    </row>
    <row r="1466" spans="1:6" ht="13" x14ac:dyDescent="0.25">
      <c r="A1466" s="227"/>
      <c r="B1466" s="246"/>
      <c r="C1466" s="248"/>
      <c r="D1466" s="248"/>
      <c r="E1466" s="260"/>
      <c r="F1466" s="263"/>
    </row>
    <row r="1467" spans="1:6" ht="13" x14ac:dyDescent="0.25">
      <c r="A1467" s="227"/>
      <c r="B1467" s="246"/>
      <c r="C1467" s="248"/>
      <c r="D1467" s="248"/>
      <c r="E1467" s="260"/>
      <c r="F1467" s="263"/>
    </row>
    <row r="1468" spans="1:6" ht="13" x14ac:dyDescent="0.25">
      <c r="A1468" s="227"/>
      <c r="B1468" s="246"/>
      <c r="C1468" s="248"/>
      <c r="D1468" s="248"/>
      <c r="E1468" s="260"/>
      <c r="F1468" s="263"/>
    </row>
    <row r="1469" spans="1:6" ht="13" x14ac:dyDescent="0.25">
      <c r="A1469" s="227"/>
      <c r="B1469" s="246"/>
      <c r="C1469" s="248"/>
      <c r="D1469" s="248"/>
      <c r="E1469" s="260"/>
      <c r="F1469" s="263"/>
    </row>
    <row r="1470" spans="1:6" ht="13" x14ac:dyDescent="0.25">
      <c r="A1470" s="227"/>
      <c r="B1470" s="246"/>
      <c r="C1470" s="248"/>
      <c r="D1470" s="248"/>
      <c r="E1470" s="260"/>
      <c r="F1470" s="263"/>
    </row>
    <row r="1471" spans="1:6" ht="13" x14ac:dyDescent="0.25">
      <c r="A1471" s="227"/>
      <c r="B1471" s="246"/>
      <c r="C1471" s="248"/>
      <c r="D1471" s="248"/>
      <c r="E1471" s="260"/>
      <c r="F1471" s="263"/>
    </row>
    <row r="1472" spans="1:6" ht="13" x14ac:dyDescent="0.25">
      <c r="A1472" s="227"/>
      <c r="B1472" s="246"/>
      <c r="C1472" s="248"/>
      <c r="D1472" s="248"/>
      <c r="E1472" s="260"/>
      <c r="F1472" s="263"/>
    </row>
    <row r="1473" spans="1:12" ht="13" x14ac:dyDescent="0.25">
      <c r="A1473" s="227"/>
      <c r="B1473" s="246"/>
      <c r="C1473" s="248"/>
      <c r="D1473" s="248"/>
      <c r="E1473" s="260"/>
      <c r="F1473" s="263"/>
    </row>
    <row r="1474" spans="1:12" ht="13" x14ac:dyDescent="0.25">
      <c r="A1474" s="227"/>
      <c r="B1474" s="246"/>
      <c r="C1474" s="248"/>
      <c r="D1474" s="248"/>
      <c r="E1474" s="260"/>
      <c r="F1474" s="263"/>
    </row>
    <row r="1475" spans="1:12" ht="13" x14ac:dyDescent="0.25">
      <c r="A1475" s="227"/>
      <c r="B1475" s="246"/>
      <c r="C1475" s="248"/>
      <c r="D1475" s="248"/>
      <c r="E1475" s="260"/>
      <c r="F1475" s="263"/>
    </row>
    <row r="1476" spans="1:12" ht="13" x14ac:dyDescent="0.25">
      <c r="A1476" s="227"/>
      <c r="B1476" s="246"/>
      <c r="C1476" s="248"/>
      <c r="D1476" s="248"/>
      <c r="E1476" s="260"/>
      <c r="F1476" s="263"/>
    </row>
    <row r="1477" spans="1:12" ht="13" x14ac:dyDescent="0.25">
      <c r="A1477" s="227"/>
      <c r="B1477" s="246"/>
      <c r="C1477" s="248"/>
      <c r="D1477" s="248"/>
      <c r="E1477" s="260"/>
      <c r="F1477" s="263"/>
    </row>
    <row r="1478" spans="1:12" ht="13" x14ac:dyDescent="0.25">
      <c r="A1478" s="227"/>
      <c r="B1478" s="246"/>
      <c r="C1478" s="248"/>
      <c r="D1478" s="248"/>
      <c r="E1478" s="260"/>
      <c r="F1478" s="263"/>
    </row>
    <row r="1479" spans="1:12" ht="13" x14ac:dyDescent="0.25">
      <c r="A1479" s="227"/>
      <c r="B1479" s="246"/>
      <c r="C1479" s="248"/>
      <c r="D1479" s="248"/>
      <c r="E1479" s="260"/>
      <c r="F1479" s="263"/>
    </row>
    <row r="1480" spans="1:12" ht="13" x14ac:dyDescent="0.25">
      <c r="A1480" s="227"/>
      <c r="B1480" s="246"/>
      <c r="C1480" s="248"/>
      <c r="D1480" s="248"/>
      <c r="E1480" s="260"/>
      <c r="F1480" s="263"/>
    </row>
    <row r="1481" spans="1:12" s="241" customFormat="1" ht="13" x14ac:dyDescent="0.25">
      <c r="A1481" s="227"/>
      <c r="B1481" s="256"/>
      <c r="C1481" s="255"/>
      <c r="D1481" s="255"/>
      <c r="E1481" s="260"/>
      <c r="F1481" s="263"/>
      <c r="L1481"/>
    </row>
    <row r="1482" spans="1:12" ht="13" x14ac:dyDescent="0.25">
      <c r="A1482" s="227"/>
      <c r="B1482" s="268" t="s">
        <v>2905</v>
      </c>
      <c r="C1482" s="227"/>
      <c r="D1482" s="227"/>
      <c r="E1482" s="258"/>
      <c r="F1482" s="270"/>
    </row>
    <row r="1483" spans="1:12" ht="13" x14ac:dyDescent="0.25">
      <c r="A1483" s="227"/>
      <c r="B1483" s="247" t="str">
        <f>B1413</f>
        <v>Bill No. 2</v>
      </c>
      <c r="C1483" s="227"/>
      <c r="D1483" s="227"/>
      <c r="E1483" s="258"/>
      <c r="F1483" s="263"/>
    </row>
    <row r="1484" spans="1:12" ht="13" x14ac:dyDescent="0.25">
      <c r="A1484" s="227"/>
      <c r="B1484" s="247" t="str">
        <f>B1414</f>
        <v>Demolitions: Removal of Asbestos</v>
      </c>
      <c r="C1484" s="227"/>
      <c r="D1484" s="227"/>
      <c r="E1484" s="258"/>
      <c r="F1484" s="263"/>
    </row>
    <row r="1485" spans="1:12" s="241" customFormat="1" ht="13" x14ac:dyDescent="0.25">
      <c r="A1485" s="227"/>
      <c r="B1485" s="256"/>
      <c r="C1485" s="255"/>
      <c r="D1485" s="255"/>
      <c r="E1485" s="260"/>
      <c r="F1485" s="263"/>
      <c r="L1485"/>
    </row>
    <row r="1486" spans="1:12" s="241" customFormat="1" ht="13" x14ac:dyDescent="0.25">
      <c r="A1486" s="227"/>
      <c r="B1486" s="274" t="str">
        <f>B1483</f>
        <v>Bill No. 2</v>
      </c>
      <c r="C1486" s="255"/>
      <c r="D1486" s="255"/>
      <c r="E1486" s="260"/>
      <c r="F1486" s="263"/>
      <c r="L1486"/>
    </row>
    <row r="1487" spans="1:12" s="241" customFormat="1" ht="13" x14ac:dyDescent="0.25">
      <c r="A1487" s="227"/>
      <c r="B1487" s="274" t="str">
        <f>B1484</f>
        <v>Demolitions: Removal of Asbestos</v>
      </c>
      <c r="C1487" s="255"/>
      <c r="D1487" s="255"/>
      <c r="E1487" s="260"/>
      <c r="F1487" s="263"/>
      <c r="L1487"/>
    </row>
    <row r="1488" spans="1:12" s="241" customFormat="1" ht="13" x14ac:dyDescent="0.25">
      <c r="A1488" s="227"/>
      <c r="B1488" s="254" t="s">
        <v>2933</v>
      </c>
      <c r="C1488" s="255" t="s">
        <v>2910</v>
      </c>
      <c r="D1488" s="255"/>
      <c r="E1488" s="260"/>
      <c r="F1488" s="263"/>
      <c r="L1488"/>
    </row>
    <row r="1489" spans="1:12" s="241" customFormat="1" ht="13" x14ac:dyDescent="0.25">
      <c r="A1489" s="227"/>
      <c r="B1489" s="256"/>
      <c r="C1489" s="255"/>
      <c r="D1489" s="255"/>
      <c r="E1489" s="260"/>
      <c r="F1489" s="263"/>
      <c r="L1489"/>
    </row>
    <row r="1490" spans="1:12" s="241" customFormat="1" ht="13" x14ac:dyDescent="0.25">
      <c r="A1490" s="227"/>
      <c r="B1490" s="269" t="s">
        <v>2909</v>
      </c>
      <c r="C1490" s="255">
        <v>25</v>
      </c>
      <c r="D1490" s="255"/>
      <c r="E1490" s="260"/>
      <c r="F1490" s="263"/>
      <c r="L1490"/>
    </row>
    <row r="1491" spans="1:12" s="241" customFormat="1" ht="13" x14ac:dyDescent="0.25">
      <c r="A1491" s="227"/>
      <c r="B1491" s="269"/>
      <c r="C1491" s="255"/>
      <c r="D1491" s="255"/>
      <c r="E1491" s="260"/>
      <c r="F1491" s="263"/>
      <c r="L1491"/>
    </row>
    <row r="1492" spans="1:12" s="241" customFormat="1" ht="13" x14ac:dyDescent="0.25">
      <c r="A1492" s="227"/>
      <c r="B1492" s="256"/>
      <c r="C1492" s="255">
        <v>26</v>
      </c>
      <c r="D1492" s="255"/>
      <c r="E1492" s="260"/>
      <c r="F1492" s="263"/>
      <c r="L1492"/>
    </row>
    <row r="1493" spans="1:12" s="241" customFormat="1" ht="13" x14ac:dyDescent="0.25">
      <c r="A1493" s="227"/>
      <c r="B1493" s="256"/>
      <c r="C1493" s="255"/>
      <c r="D1493" s="255"/>
      <c r="E1493" s="260"/>
      <c r="F1493" s="263"/>
      <c r="L1493"/>
    </row>
    <row r="1494" spans="1:12" s="241" customFormat="1" ht="13" x14ac:dyDescent="0.25">
      <c r="A1494" s="227"/>
      <c r="B1494" s="256"/>
      <c r="C1494" s="255"/>
      <c r="D1494" s="255"/>
      <c r="E1494" s="260"/>
      <c r="F1494" s="263"/>
      <c r="L1494"/>
    </row>
    <row r="1495" spans="1:12" s="241" customFormat="1" ht="13" x14ac:dyDescent="0.25">
      <c r="A1495" s="227"/>
      <c r="B1495" s="256"/>
      <c r="C1495" s="255"/>
      <c r="D1495" s="255"/>
      <c r="E1495" s="260"/>
      <c r="F1495" s="263"/>
      <c r="L1495"/>
    </row>
    <row r="1496" spans="1:12" s="241" customFormat="1" ht="13" x14ac:dyDescent="0.25">
      <c r="A1496" s="227"/>
      <c r="B1496" s="256"/>
      <c r="C1496" s="255"/>
      <c r="D1496" s="255"/>
      <c r="E1496" s="260"/>
      <c r="F1496" s="263"/>
      <c r="L1496"/>
    </row>
    <row r="1497" spans="1:12" s="241" customFormat="1" ht="13" x14ac:dyDescent="0.25">
      <c r="A1497" s="227"/>
      <c r="B1497" s="256"/>
      <c r="C1497" s="255"/>
      <c r="D1497" s="255"/>
      <c r="E1497" s="260"/>
      <c r="F1497" s="263"/>
      <c r="L1497"/>
    </row>
    <row r="1498" spans="1:12" s="241" customFormat="1" ht="13" x14ac:dyDescent="0.25">
      <c r="A1498" s="227"/>
      <c r="B1498" s="256"/>
      <c r="C1498" s="255"/>
      <c r="D1498" s="255"/>
      <c r="E1498" s="260"/>
      <c r="F1498" s="263"/>
      <c r="L1498"/>
    </row>
    <row r="1499" spans="1:12" s="241" customFormat="1" ht="13" x14ac:dyDescent="0.25">
      <c r="A1499" s="227"/>
      <c r="B1499" s="256"/>
      <c r="C1499" s="255"/>
      <c r="D1499" s="255"/>
      <c r="E1499" s="260"/>
      <c r="F1499" s="263"/>
      <c r="L1499"/>
    </row>
    <row r="1500" spans="1:12" s="241" customFormat="1" ht="13" x14ac:dyDescent="0.25">
      <c r="A1500" s="227"/>
      <c r="B1500" s="256"/>
      <c r="C1500" s="255"/>
      <c r="D1500" s="255"/>
      <c r="E1500" s="260"/>
      <c r="F1500" s="263"/>
      <c r="L1500"/>
    </row>
    <row r="1501" spans="1:12" s="241" customFormat="1" ht="13" x14ac:dyDescent="0.25">
      <c r="A1501" s="227"/>
      <c r="B1501" s="256"/>
      <c r="C1501" s="255"/>
      <c r="D1501" s="255"/>
      <c r="E1501" s="260"/>
      <c r="F1501" s="263"/>
      <c r="L1501"/>
    </row>
    <row r="1502" spans="1:12" s="241" customFormat="1" ht="13" x14ac:dyDescent="0.25">
      <c r="A1502" s="227"/>
      <c r="B1502" s="256"/>
      <c r="C1502" s="255"/>
      <c r="D1502" s="255"/>
      <c r="E1502" s="260"/>
      <c r="F1502" s="263"/>
      <c r="L1502"/>
    </row>
    <row r="1503" spans="1:12" s="241" customFormat="1" ht="13" x14ac:dyDescent="0.25">
      <c r="A1503" s="227"/>
      <c r="B1503" s="256"/>
      <c r="C1503" s="255"/>
      <c r="D1503" s="255"/>
      <c r="E1503" s="260"/>
      <c r="F1503" s="263"/>
      <c r="L1503"/>
    </row>
    <row r="1504" spans="1:12" s="241" customFormat="1" ht="13" x14ac:dyDescent="0.25">
      <c r="A1504" s="227"/>
      <c r="B1504" s="256"/>
      <c r="C1504" s="255"/>
      <c r="D1504" s="255"/>
      <c r="E1504" s="260"/>
      <c r="F1504" s="263"/>
      <c r="L1504"/>
    </row>
    <row r="1505" spans="1:12" s="241" customFormat="1" ht="13" x14ac:dyDescent="0.25">
      <c r="A1505" s="227"/>
      <c r="B1505" s="256"/>
      <c r="C1505" s="255"/>
      <c r="D1505" s="255"/>
      <c r="E1505" s="260"/>
      <c r="F1505" s="263"/>
      <c r="L1505"/>
    </row>
    <row r="1506" spans="1:12" s="241" customFormat="1" ht="13" x14ac:dyDescent="0.25">
      <c r="A1506" s="227"/>
      <c r="B1506" s="256"/>
      <c r="C1506" s="255"/>
      <c r="D1506" s="255"/>
      <c r="E1506" s="260"/>
      <c r="F1506" s="263"/>
      <c r="L1506"/>
    </row>
    <row r="1507" spans="1:12" s="241" customFormat="1" ht="13" x14ac:dyDescent="0.25">
      <c r="A1507" s="227"/>
      <c r="B1507" s="256"/>
      <c r="C1507" s="255"/>
      <c r="D1507" s="255"/>
      <c r="E1507" s="260"/>
      <c r="F1507" s="263"/>
      <c r="L1507"/>
    </row>
    <row r="1508" spans="1:12" s="241" customFormat="1" ht="13" x14ac:dyDescent="0.25">
      <c r="A1508" s="227"/>
      <c r="B1508" s="256"/>
      <c r="C1508" s="255"/>
      <c r="D1508" s="255"/>
      <c r="E1508" s="260"/>
      <c r="F1508" s="263"/>
      <c r="L1508"/>
    </row>
    <row r="1509" spans="1:12" s="241" customFormat="1" ht="13" x14ac:dyDescent="0.25">
      <c r="A1509" s="227"/>
      <c r="B1509" s="256"/>
      <c r="C1509" s="255"/>
      <c r="D1509" s="255"/>
      <c r="E1509" s="260"/>
      <c r="F1509" s="263"/>
      <c r="L1509"/>
    </row>
    <row r="1510" spans="1:12" s="241" customFormat="1" ht="13" x14ac:dyDescent="0.25">
      <c r="A1510" s="227"/>
      <c r="B1510" s="256"/>
      <c r="C1510" s="255"/>
      <c r="D1510" s="255"/>
      <c r="E1510" s="260"/>
      <c r="F1510" s="263"/>
      <c r="L1510"/>
    </row>
    <row r="1511" spans="1:12" s="241" customFormat="1" ht="13" x14ac:dyDescent="0.25">
      <c r="A1511" s="227"/>
      <c r="B1511" s="256"/>
      <c r="C1511" s="255"/>
      <c r="D1511" s="255"/>
      <c r="E1511" s="260"/>
      <c r="F1511" s="263"/>
      <c r="L1511"/>
    </row>
    <row r="1512" spans="1:12" s="241" customFormat="1" ht="13" x14ac:dyDescent="0.25">
      <c r="A1512" s="227"/>
      <c r="B1512" s="256"/>
      <c r="C1512" s="255"/>
      <c r="D1512" s="255"/>
      <c r="E1512" s="260"/>
      <c r="F1512" s="263"/>
      <c r="L1512"/>
    </row>
    <row r="1513" spans="1:12" s="241" customFormat="1" ht="13" x14ac:dyDescent="0.25">
      <c r="A1513" s="227"/>
      <c r="B1513" s="256"/>
      <c r="C1513" s="255"/>
      <c r="D1513" s="255"/>
      <c r="E1513" s="260"/>
      <c r="F1513" s="263"/>
      <c r="L1513"/>
    </row>
    <row r="1514" spans="1:12" s="241" customFormat="1" ht="13" x14ac:dyDescent="0.25">
      <c r="A1514" s="227"/>
      <c r="B1514" s="256"/>
      <c r="C1514" s="255"/>
      <c r="D1514" s="255"/>
      <c r="E1514" s="260"/>
      <c r="F1514" s="263"/>
      <c r="L1514"/>
    </row>
    <row r="1515" spans="1:12" s="241" customFormat="1" ht="13" x14ac:dyDescent="0.25">
      <c r="A1515" s="227"/>
      <c r="B1515" s="256"/>
      <c r="C1515" s="255"/>
      <c r="D1515" s="255"/>
      <c r="E1515" s="260"/>
      <c r="F1515" s="263"/>
      <c r="L1515"/>
    </row>
    <row r="1516" spans="1:12" s="241" customFormat="1" ht="13" x14ac:dyDescent="0.25">
      <c r="A1516" s="227"/>
      <c r="B1516" s="256"/>
      <c r="C1516" s="255"/>
      <c r="D1516" s="255"/>
      <c r="E1516" s="260"/>
      <c r="F1516" s="263"/>
      <c r="L1516"/>
    </row>
    <row r="1517" spans="1:12" s="241" customFormat="1" ht="13" x14ac:dyDescent="0.25">
      <c r="A1517" s="227"/>
      <c r="B1517" s="256"/>
      <c r="C1517" s="255"/>
      <c r="D1517" s="255"/>
      <c r="E1517" s="260"/>
      <c r="F1517" s="263"/>
      <c r="L1517"/>
    </row>
    <row r="1518" spans="1:12" s="241" customFormat="1" ht="13" x14ac:dyDescent="0.25">
      <c r="A1518" s="227"/>
      <c r="B1518" s="256"/>
      <c r="C1518" s="255"/>
      <c r="D1518" s="255"/>
      <c r="E1518" s="260"/>
      <c r="F1518" s="263"/>
      <c r="L1518"/>
    </row>
    <row r="1519" spans="1:12" s="241" customFormat="1" ht="13" x14ac:dyDescent="0.25">
      <c r="A1519" s="227"/>
      <c r="B1519" s="256"/>
      <c r="C1519" s="255"/>
      <c r="D1519" s="255"/>
      <c r="E1519" s="260"/>
      <c r="F1519" s="263"/>
      <c r="L1519"/>
    </row>
    <row r="1520" spans="1:12" s="241" customFormat="1" ht="13" x14ac:dyDescent="0.25">
      <c r="A1520" s="227"/>
      <c r="B1520" s="256"/>
      <c r="C1520" s="255"/>
      <c r="D1520" s="255"/>
      <c r="E1520" s="260"/>
      <c r="F1520" s="263"/>
      <c r="L1520"/>
    </row>
    <row r="1521" spans="1:12" s="241" customFormat="1" ht="13" x14ac:dyDescent="0.25">
      <c r="A1521" s="227"/>
      <c r="B1521" s="256"/>
      <c r="C1521" s="255"/>
      <c r="D1521" s="255"/>
      <c r="E1521" s="260"/>
      <c r="F1521" s="263"/>
      <c r="L1521"/>
    </row>
    <row r="1522" spans="1:12" s="241" customFormat="1" ht="13" x14ac:dyDescent="0.25">
      <c r="A1522" s="227"/>
      <c r="B1522" s="256"/>
      <c r="C1522" s="255"/>
      <c r="D1522" s="255"/>
      <c r="E1522" s="260"/>
      <c r="F1522" s="263"/>
      <c r="L1522"/>
    </row>
    <row r="1523" spans="1:12" s="241" customFormat="1" ht="13" x14ac:dyDescent="0.25">
      <c r="A1523" s="227"/>
      <c r="B1523" s="256"/>
      <c r="C1523" s="255"/>
      <c r="D1523" s="255"/>
      <c r="E1523" s="260"/>
      <c r="F1523" s="263"/>
      <c r="L1523"/>
    </row>
    <row r="1524" spans="1:12" s="241" customFormat="1" ht="13" x14ac:dyDescent="0.25">
      <c r="A1524" s="227"/>
      <c r="B1524" s="256"/>
      <c r="C1524" s="255"/>
      <c r="D1524" s="255"/>
      <c r="E1524" s="260"/>
      <c r="F1524" s="263"/>
      <c r="L1524"/>
    </row>
    <row r="1525" spans="1:12" s="241" customFormat="1" ht="13" x14ac:dyDescent="0.25">
      <c r="A1525" s="227"/>
      <c r="B1525" s="256"/>
      <c r="C1525" s="255"/>
      <c r="D1525" s="255"/>
      <c r="E1525" s="260"/>
      <c r="F1525" s="263"/>
      <c r="L1525"/>
    </row>
    <row r="1526" spans="1:12" s="241" customFormat="1" ht="13" x14ac:dyDescent="0.25">
      <c r="A1526" s="227"/>
      <c r="B1526" s="256"/>
      <c r="C1526" s="255"/>
      <c r="D1526" s="255"/>
      <c r="E1526" s="260"/>
      <c r="F1526" s="263"/>
      <c r="L1526"/>
    </row>
    <row r="1527" spans="1:12" s="241" customFormat="1" ht="13" x14ac:dyDescent="0.25">
      <c r="A1527" s="227"/>
      <c r="B1527" s="256"/>
      <c r="C1527" s="255"/>
      <c r="D1527" s="255"/>
      <c r="E1527" s="260"/>
      <c r="F1527" s="263"/>
      <c r="L1527"/>
    </row>
    <row r="1528" spans="1:12" s="241" customFormat="1" ht="13" x14ac:dyDescent="0.25">
      <c r="A1528" s="227"/>
      <c r="B1528" s="256"/>
      <c r="C1528" s="255"/>
      <c r="D1528" s="255"/>
      <c r="E1528" s="260"/>
      <c r="F1528" s="263"/>
      <c r="L1528"/>
    </row>
    <row r="1529" spans="1:12" s="241" customFormat="1" ht="13" x14ac:dyDescent="0.25">
      <c r="A1529" s="227"/>
      <c r="B1529" s="256"/>
      <c r="C1529" s="255"/>
      <c r="D1529" s="255"/>
      <c r="E1529" s="260"/>
      <c r="F1529" s="263"/>
      <c r="L1529"/>
    </row>
    <row r="1530" spans="1:12" s="241" customFormat="1" ht="13" x14ac:dyDescent="0.25">
      <c r="A1530" s="227"/>
      <c r="B1530" s="256"/>
      <c r="C1530" s="255"/>
      <c r="D1530" s="255"/>
      <c r="E1530" s="260"/>
      <c r="F1530" s="263"/>
      <c r="L1530"/>
    </row>
    <row r="1531" spans="1:12" s="241" customFormat="1" ht="13" x14ac:dyDescent="0.25">
      <c r="A1531" s="227"/>
      <c r="B1531" s="256"/>
      <c r="C1531" s="255"/>
      <c r="D1531" s="255"/>
      <c r="E1531" s="260"/>
      <c r="F1531" s="263"/>
      <c r="L1531"/>
    </row>
    <row r="1532" spans="1:12" s="241" customFormat="1" ht="13" x14ac:dyDescent="0.25">
      <c r="A1532" s="227"/>
      <c r="B1532" s="256"/>
      <c r="C1532" s="255"/>
      <c r="D1532" s="255"/>
      <c r="E1532" s="260"/>
      <c r="F1532" s="263"/>
      <c r="L1532"/>
    </row>
    <row r="1533" spans="1:12" s="241" customFormat="1" ht="13" x14ac:dyDescent="0.25">
      <c r="A1533" s="227"/>
      <c r="B1533" s="256"/>
      <c r="C1533" s="255"/>
      <c r="D1533" s="255"/>
      <c r="E1533" s="260"/>
      <c r="F1533" s="263"/>
      <c r="L1533"/>
    </row>
    <row r="1534" spans="1:12" s="241" customFormat="1" ht="13" x14ac:dyDescent="0.25">
      <c r="A1534" s="227"/>
      <c r="B1534" s="256"/>
      <c r="C1534" s="255"/>
      <c r="D1534" s="255"/>
      <c r="E1534" s="260"/>
      <c r="F1534" s="263"/>
      <c r="L1534"/>
    </row>
    <row r="1535" spans="1:12" s="241" customFormat="1" ht="13" x14ac:dyDescent="0.25">
      <c r="A1535" s="227"/>
      <c r="B1535" s="256"/>
      <c r="C1535" s="255"/>
      <c r="D1535" s="255"/>
      <c r="E1535" s="260"/>
      <c r="F1535" s="263"/>
      <c r="L1535"/>
    </row>
    <row r="1536" spans="1:12" s="241" customFormat="1" ht="13" x14ac:dyDescent="0.25">
      <c r="A1536" s="227"/>
      <c r="B1536" s="256"/>
      <c r="C1536" s="255"/>
      <c r="D1536" s="255"/>
      <c r="E1536" s="260"/>
      <c r="F1536" s="263"/>
      <c r="L1536"/>
    </row>
    <row r="1537" spans="1:12" s="241" customFormat="1" ht="13" x14ac:dyDescent="0.25">
      <c r="A1537" s="227"/>
      <c r="B1537" s="256"/>
      <c r="C1537" s="255"/>
      <c r="D1537" s="255"/>
      <c r="E1537" s="260"/>
      <c r="F1537" s="263"/>
      <c r="L1537"/>
    </row>
    <row r="1538" spans="1:12" s="241" customFormat="1" ht="13" x14ac:dyDescent="0.25">
      <c r="A1538" s="227"/>
      <c r="B1538" s="256"/>
      <c r="C1538" s="255"/>
      <c r="D1538" s="255"/>
      <c r="E1538" s="260"/>
      <c r="F1538" s="263"/>
      <c r="L1538"/>
    </row>
    <row r="1539" spans="1:12" s="241" customFormat="1" ht="13" x14ac:dyDescent="0.25">
      <c r="A1539" s="227"/>
      <c r="B1539" s="256"/>
      <c r="C1539" s="255"/>
      <c r="D1539" s="255"/>
      <c r="E1539" s="260"/>
      <c r="F1539" s="263"/>
      <c r="L1539"/>
    </row>
    <row r="1540" spans="1:12" s="241" customFormat="1" ht="13" x14ac:dyDescent="0.25">
      <c r="A1540" s="227"/>
      <c r="B1540" s="256"/>
      <c r="C1540" s="255"/>
      <c r="D1540" s="255"/>
      <c r="E1540" s="260"/>
      <c r="F1540" s="263"/>
      <c r="L1540"/>
    </row>
    <row r="1541" spans="1:12" s="241" customFormat="1" ht="13" x14ac:dyDescent="0.25">
      <c r="A1541" s="227"/>
      <c r="B1541" s="256"/>
      <c r="C1541" s="255"/>
      <c r="D1541" s="255"/>
      <c r="E1541" s="260"/>
      <c r="F1541" s="263"/>
      <c r="L1541"/>
    </row>
    <row r="1542" spans="1:12" s="241" customFormat="1" ht="13" x14ac:dyDescent="0.25">
      <c r="A1542" s="227"/>
      <c r="B1542" s="256"/>
      <c r="C1542" s="255"/>
      <c r="D1542" s="255"/>
      <c r="E1542" s="260"/>
      <c r="F1542" s="263"/>
      <c r="L1542"/>
    </row>
    <row r="1543" spans="1:12" s="241" customFormat="1" ht="13" x14ac:dyDescent="0.25">
      <c r="A1543" s="227"/>
      <c r="B1543" s="256"/>
      <c r="C1543" s="255"/>
      <c r="D1543" s="255"/>
      <c r="E1543" s="260"/>
      <c r="F1543" s="263"/>
      <c r="L1543"/>
    </row>
    <row r="1544" spans="1:12" s="241" customFormat="1" ht="13" x14ac:dyDescent="0.25">
      <c r="A1544" s="227"/>
      <c r="B1544" s="256"/>
      <c r="C1544" s="255"/>
      <c r="D1544" s="255"/>
      <c r="E1544" s="260"/>
      <c r="F1544" s="263"/>
      <c r="L1544"/>
    </row>
    <row r="1545" spans="1:12" s="241" customFormat="1" ht="13" x14ac:dyDescent="0.25">
      <c r="A1545" s="227"/>
      <c r="B1545" s="256"/>
      <c r="C1545" s="255"/>
      <c r="D1545" s="255"/>
      <c r="E1545" s="260"/>
      <c r="F1545" s="263"/>
      <c r="L1545"/>
    </row>
    <row r="1546" spans="1:12" s="241" customFormat="1" ht="13" x14ac:dyDescent="0.25">
      <c r="A1546" s="227"/>
      <c r="B1546" s="256"/>
      <c r="C1546" s="255"/>
      <c r="D1546" s="255"/>
      <c r="E1546" s="260"/>
      <c r="F1546" s="263"/>
      <c r="L1546"/>
    </row>
    <row r="1547" spans="1:12" s="241" customFormat="1" ht="13" x14ac:dyDescent="0.25">
      <c r="A1547" s="227"/>
      <c r="B1547" s="256"/>
      <c r="C1547" s="255"/>
      <c r="D1547" s="255"/>
      <c r="E1547" s="260"/>
      <c r="F1547" s="263"/>
      <c r="L1547"/>
    </row>
    <row r="1548" spans="1:12" s="241" customFormat="1" ht="13" x14ac:dyDescent="0.25">
      <c r="A1548" s="227"/>
      <c r="B1548" s="256"/>
      <c r="C1548" s="255"/>
      <c r="D1548" s="255"/>
      <c r="E1548" s="260"/>
      <c r="F1548" s="263"/>
      <c r="L1548"/>
    </row>
    <row r="1549" spans="1:12" s="241" customFormat="1" ht="13" x14ac:dyDescent="0.25">
      <c r="A1549" s="227"/>
      <c r="B1549" s="256"/>
      <c r="C1549" s="255"/>
      <c r="D1549" s="255"/>
      <c r="E1549" s="260"/>
      <c r="F1549" s="263"/>
      <c r="L1549"/>
    </row>
    <row r="1550" spans="1:12" s="241" customFormat="1" ht="13" x14ac:dyDescent="0.25">
      <c r="A1550" s="227"/>
      <c r="B1550" s="256"/>
      <c r="C1550" s="255"/>
      <c r="D1550" s="255"/>
      <c r="E1550" s="260"/>
      <c r="F1550" s="263"/>
      <c r="L1550"/>
    </row>
    <row r="1551" spans="1:12" s="241" customFormat="1" ht="13" x14ac:dyDescent="0.25">
      <c r="A1551" s="227"/>
      <c r="B1551" s="256"/>
      <c r="C1551" s="255"/>
      <c r="D1551" s="255"/>
      <c r="E1551" s="260"/>
      <c r="F1551" s="263"/>
      <c r="L1551"/>
    </row>
    <row r="1552" spans="1:12" s="241" customFormat="1" ht="13" x14ac:dyDescent="0.25">
      <c r="A1552" s="227"/>
      <c r="B1552" s="256"/>
      <c r="C1552" s="255"/>
      <c r="D1552" s="255"/>
      <c r="E1552" s="260"/>
      <c r="F1552" s="263"/>
      <c r="L1552"/>
    </row>
    <row r="1553" spans="1:12" s="241" customFormat="1" ht="13" x14ac:dyDescent="0.25">
      <c r="A1553" s="227"/>
      <c r="B1553" s="256"/>
      <c r="C1553" s="255"/>
      <c r="D1553" s="255"/>
      <c r="E1553" s="260"/>
      <c r="F1553" s="263"/>
      <c r="L1553"/>
    </row>
    <row r="1554" spans="1:12" s="241" customFormat="1" ht="13" x14ac:dyDescent="0.25">
      <c r="A1554" s="227"/>
      <c r="B1554" s="256"/>
      <c r="C1554" s="255"/>
      <c r="D1554" s="255"/>
      <c r="E1554" s="260"/>
      <c r="F1554" s="263"/>
      <c r="L1554"/>
    </row>
    <row r="1555" spans="1:12" ht="13" x14ac:dyDescent="0.25">
      <c r="A1555" s="227"/>
      <c r="B1555" s="268" t="s">
        <v>1019</v>
      </c>
      <c r="C1555" s="227"/>
      <c r="D1555" s="227"/>
      <c r="E1555" s="258"/>
      <c r="F1555" s="270"/>
    </row>
    <row r="1556" spans="1:12" ht="13" x14ac:dyDescent="0.25">
      <c r="A1556" s="227"/>
      <c r="B1556" s="247" t="str">
        <f>B1483</f>
        <v>Bill No. 2</v>
      </c>
      <c r="C1556" s="227"/>
      <c r="D1556" s="227"/>
      <c r="E1556" s="258"/>
      <c r="F1556" s="263"/>
    </row>
    <row r="1557" spans="1:12" ht="13" x14ac:dyDescent="0.25">
      <c r="A1557" s="227"/>
      <c r="B1557" s="247" t="str">
        <f>B1484</f>
        <v>Demolitions: Removal of Asbestos</v>
      </c>
      <c r="C1557" s="227"/>
      <c r="D1557" s="227"/>
      <c r="E1557" s="258"/>
      <c r="F1557" s="263"/>
    </row>
    <row r="1558" spans="1:12" s="236" customFormat="1" ht="13" x14ac:dyDescent="0.25">
      <c r="A1558" s="227"/>
      <c r="B1558" s="246"/>
      <c r="C1558" s="248"/>
      <c r="D1558" s="248"/>
      <c r="E1558" s="260"/>
      <c r="F1558" s="263"/>
      <c r="L1558"/>
    </row>
    <row r="1559" spans="1:12" s="236" customFormat="1" ht="13" x14ac:dyDescent="0.25">
      <c r="A1559" s="227"/>
      <c r="B1559" s="246"/>
      <c r="C1559" s="248"/>
      <c r="D1559" s="248"/>
      <c r="E1559" s="260"/>
      <c r="F1559" s="263"/>
      <c r="L1559"/>
    </row>
    <row r="1560" spans="1:12" s="236" customFormat="1" ht="13" x14ac:dyDescent="0.25">
      <c r="A1560" s="227"/>
      <c r="B1560" s="244"/>
      <c r="C1560" s="248"/>
      <c r="D1560" s="248"/>
      <c r="E1560" s="260"/>
      <c r="F1560" s="263"/>
      <c r="L1560"/>
    </row>
    <row r="1561" spans="1:12" s="236" customFormat="1" ht="13" x14ac:dyDescent="0.25">
      <c r="A1561" s="227"/>
      <c r="B1561" s="246"/>
      <c r="C1561" s="248"/>
      <c r="D1561" s="248"/>
      <c r="E1561" s="260"/>
      <c r="F1561" s="263"/>
      <c r="L1561"/>
    </row>
    <row r="1562" spans="1:12" s="236" customFormat="1" ht="13" x14ac:dyDescent="0.25">
      <c r="A1562" s="227"/>
      <c r="B1562" s="230" t="s">
        <v>2924</v>
      </c>
      <c r="C1562" s="248"/>
      <c r="D1562" s="248"/>
      <c r="E1562" s="260"/>
      <c r="F1562" s="263"/>
      <c r="L1562"/>
    </row>
    <row r="1563" spans="1:12" s="236" customFormat="1" ht="13" x14ac:dyDescent="0.25">
      <c r="A1563" s="227"/>
      <c r="B1563" s="230"/>
      <c r="C1563" s="220"/>
      <c r="D1563" s="220"/>
      <c r="E1563" s="260"/>
      <c r="F1563" s="263"/>
      <c r="L1563"/>
    </row>
    <row r="1564" spans="1:12" s="236" customFormat="1" ht="13" x14ac:dyDescent="0.25">
      <c r="A1564" s="227" t="s">
        <v>2075</v>
      </c>
      <c r="B1564" s="230" t="s">
        <v>2173</v>
      </c>
      <c r="C1564" s="220"/>
      <c r="D1564" s="220"/>
      <c r="E1564" s="260"/>
      <c r="F1564" s="263"/>
      <c r="L1564"/>
    </row>
    <row r="1565" spans="1:12" s="1" customFormat="1" ht="13" x14ac:dyDescent="0.25">
      <c r="A1565" s="224"/>
      <c r="B1565" s="229"/>
      <c r="C1565" s="272"/>
      <c r="D1565" s="272"/>
      <c r="E1565" s="217"/>
      <c r="F1565" s="285"/>
      <c r="G1565" s="179"/>
      <c r="H1565" s="57"/>
      <c r="L1565"/>
    </row>
    <row r="1566" spans="1:12" s="1" customFormat="1" ht="13" x14ac:dyDescent="0.25">
      <c r="A1566" s="272"/>
      <c r="B1566" s="284" t="s">
        <v>1024</v>
      </c>
      <c r="C1566" s="272"/>
      <c r="D1566" s="272"/>
      <c r="E1566" s="217"/>
      <c r="F1566" s="285"/>
      <c r="G1566" s="179"/>
      <c r="H1566" s="57"/>
      <c r="L1566"/>
    </row>
    <row r="1567" spans="1:12" s="1" customFormat="1" x14ac:dyDescent="0.25">
      <c r="A1567" s="272"/>
      <c r="B1567" s="273"/>
      <c r="C1567" s="272"/>
      <c r="D1567" s="272"/>
      <c r="E1567" s="217"/>
      <c r="F1567" s="285"/>
      <c r="G1567" s="179"/>
      <c r="H1567" s="57"/>
      <c r="L1567"/>
    </row>
    <row r="1568" spans="1:12" s="1" customFormat="1" ht="14.5" x14ac:dyDescent="0.25">
      <c r="A1568" s="272" t="s">
        <v>2076</v>
      </c>
      <c r="B1568" s="273" t="s">
        <v>1025</v>
      </c>
      <c r="C1568" s="272" t="s">
        <v>621</v>
      </c>
      <c r="D1568" s="272">
        <v>2</v>
      </c>
      <c r="E1568" s="217"/>
      <c r="F1568" s="285"/>
      <c r="G1568" s="179"/>
      <c r="H1568" s="57"/>
      <c r="L1568"/>
    </row>
    <row r="1569" spans="1:12" s="1" customFormat="1" ht="13" x14ac:dyDescent="0.25">
      <c r="A1569" s="224"/>
      <c r="B1569" s="273"/>
      <c r="C1569" s="272"/>
      <c r="D1569" s="272"/>
      <c r="E1569" s="217"/>
      <c r="F1569" s="285"/>
      <c r="G1569" s="179"/>
      <c r="H1569" s="57"/>
      <c r="L1569"/>
    </row>
    <row r="1570" spans="1:12" s="1" customFormat="1" ht="13" x14ac:dyDescent="0.25">
      <c r="A1570" s="224"/>
      <c r="B1570" s="284" t="s">
        <v>520</v>
      </c>
      <c r="C1570" s="272"/>
      <c r="D1570" s="272"/>
      <c r="E1570" s="217"/>
      <c r="F1570" s="285"/>
      <c r="G1570" s="179"/>
      <c r="H1570" s="57"/>
      <c r="L1570"/>
    </row>
    <row r="1571" spans="1:12" s="57" customFormat="1" ht="13" x14ac:dyDescent="0.25">
      <c r="A1571" s="224"/>
      <c r="B1571" s="273"/>
      <c r="C1571" s="272"/>
      <c r="D1571" s="272"/>
      <c r="E1571" s="217"/>
      <c r="F1571" s="285"/>
      <c r="G1571" s="179"/>
      <c r="I1571" s="1"/>
      <c r="J1571" s="1"/>
      <c r="K1571" s="1"/>
      <c r="L1571"/>
    </row>
    <row r="1572" spans="1:12" s="57" customFormat="1" ht="25" x14ac:dyDescent="0.25">
      <c r="A1572" s="272" t="s">
        <v>2077</v>
      </c>
      <c r="B1572" s="273" t="s">
        <v>2744</v>
      </c>
      <c r="C1572" s="272" t="s">
        <v>621</v>
      </c>
      <c r="D1572" s="272">
        <v>4</v>
      </c>
      <c r="E1572" s="217"/>
      <c r="F1572" s="285"/>
      <c r="G1572" s="179"/>
      <c r="I1572" s="1"/>
      <c r="J1572" s="1"/>
      <c r="K1572" s="1"/>
      <c r="L1572"/>
    </row>
    <row r="1573" spans="1:12" s="57" customFormat="1" ht="13" x14ac:dyDescent="0.25">
      <c r="A1573" s="224"/>
      <c r="B1573" s="273"/>
      <c r="C1573" s="272"/>
      <c r="D1573" s="272"/>
      <c r="E1573" s="217"/>
      <c r="F1573" s="285"/>
      <c r="G1573" s="179"/>
      <c r="I1573" s="1"/>
      <c r="J1573" s="1"/>
      <c r="K1573" s="1"/>
      <c r="L1573"/>
    </row>
    <row r="1574" spans="1:12" s="57" customFormat="1" ht="13" x14ac:dyDescent="0.25">
      <c r="A1574" s="224"/>
      <c r="B1574" s="284" t="s">
        <v>382</v>
      </c>
      <c r="C1574" s="272"/>
      <c r="D1574" s="272"/>
      <c r="E1574" s="217"/>
      <c r="F1574" s="285"/>
      <c r="G1574" s="179"/>
      <c r="I1574" s="1"/>
      <c r="J1574" s="1"/>
      <c r="K1574" s="1"/>
      <c r="L1574"/>
    </row>
    <row r="1575" spans="1:12" s="57" customFormat="1" ht="13" x14ac:dyDescent="0.25">
      <c r="A1575" s="224"/>
      <c r="B1575" s="282"/>
      <c r="C1575" s="272"/>
      <c r="D1575" s="272"/>
      <c r="E1575" s="217"/>
      <c r="F1575" s="285"/>
      <c r="G1575" s="179"/>
      <c r="I1575" s="1"/>
      <c r="J1575" s="1"/>
      <c r="K1575" s="1"/>
      <c r="L1575"/>
    </row>
    <row r="1576" spans="1:12" s="57" customFormat="1" ht="26" x14ac:dyDescent="0.25">
      <c r="A1576" s="224"/>
      <c r="B1576" s="229" t="s">
        <v>2078</v>
      </c>
      <c r="C1576" s="272"/>
      <c r="D1576" s="272"/>
      <c r="E1576" s="217"/>
      <c r="F1576" s="285"/>
      <c r="G1576" s="179"/>
      <c r="I1576" s="1"/>
      <c r="J1576" s="1"/>
      <c r="K1576" s="1"/>
      <c r="L1576"/>
    </row>
    <row r="1577" spans="1:12" s="57" customFormat="1" ht="13" x14ac:dyDescent="0.25">
      <c r="A1577" s="224"/>
      <c r="B1577" s="273"/>
      <c r="C1577" s="272"/>
      <c r="D1577" s="272"/>
      <c r="E1577" s="217"/>
      <c r="F1577" s="285"/>
      <c r="G1577" s="179"/>
      <c r="I1577" s="1"/>
      <c r="J1577" s="1"/>
      <c r="K1577" s="1"/>
      <c r="L1577"/>
    </row>
    <row r="1578" spans="1:12" s="57" customFormat="1" x14ac:dyDescent="0.25">
      <c r="A1578" s="272" t="s">
        <v>2080</v>
      </c>
      <c r="B1578" s="273" t="s">
        <v>516</v>
      </c>
      <c r="C1578" s="272" t="s">
        <v>2</v>
      </c>
      <c r="D1578" s="272">
        <v>1</v>
      </c>
      <c r="E1578" s="217"/>
      <c r="F1578" s="285"/>
      <c r="G1578" s="179"/>
      <c r="I1578" s="1"/>
      <c r="J1578" s="1"/>
      <c r="K1578" s="1"/>
      <c r="L1578"/>
    </row>
    <row r="1579" spans="1:12" s="57" customFormat="1" x14ac:dyDescent="0.25">
      <c r="A1579" s="272" t="s">
        <v>2081</v>
      </c>
      <c r="B1579" s="273" t="s">
        <v>2764</v>
      </c>
      <c r="C1579" s="272" t="s">
        <v>2</v>
      </c>
      <c r="D1579" s="272">
        <v>2</v>
      </c>
      <c r="E1579" s="217"/>
      <c r="F1579" s="285"/>
      <c r="G1579" s="179"/>
      <c r="I1579" s="1"/>
      <c r="J1579" s="1"/>
      <c r="K1579" s="1"/>
      <c r="L1579"/>
    </row>
    <row r="1580" spans="1:12" s="57" customFormat="1" ht="13" x14ac:dyDescent="0.25">
      <c r="A1580" s="224"/>
      <c r="B1580" s="273"/>
      <c r="C1580" s="272"/>
      <c r="D1580" s="272"/>
      <c r="E1580" s="217"/>
      <c r="F1580" s="285"/>
      <c r="G1580" s="179"/>
      <c r="I1580" s="1"/>
      <c r="J1580" s="1"/>
      <c r="K1580" s="1"/>
      <c r="L1580"/>
    </row>
    <row r="1581" spans="1:12" s="57" customFormat="1" ht="26" x14ac:dyDescent="0.25">
      <c r="A1581" s="224"/>
      <c r="B1581" s="229" t="s">
        <v>2079</v>
      </c>
      <c r="C1581" s="272"/>
      <c r="D1581" s="272"/>
      <c r="E1581" s="217"/>
      <c r="F1581" s="285"/>
      <c r="G1581" s="289">
        <f>D1583*E1583</f>
        <v>0</v>
      </c>
      <c r="I1581" s="1"/>
      <c r="J1581" s="1"/>
      <c r="K1581" s="1"/>
      <c r="L1581"/>
    </row>
    <row r="1582" spans="1:12" s="57" customFormat="1" ht="13" x14ac:dyDescent="0.25">
      <c r="A1582" s="224"/>
      <c r="B1582" s="235"/>
      <c r="C1582" s="272"/>
      <c r="D1582" s="272"/>
      <c r="E1582" s="217"/>
      <c r="F1582" s="285"/>
      <c r="G1582" s="289">
        <f>D1584*E1584</f>
        <v>0</v>
      </c>
      <c r="I1582" s="1"/>
      <c r="J1582" s="1"/>
      <c r="K1582" s="1"/>
      <c r="L1582"/>
    </row>
    <row r="1583" spans="1:12" s="57" customFormat="1" x14ac:dyDescent="0.25">
      <c r="A1583" s="272" t="s">
        <v>2082</v>
      </c>
      <c r="B1583" s="273" t="s">
        <v>286</v>
      </c>
      <c r="C1583" s="272" t="s">
        <v>11</v>
      </c>
      <c r="D1583" s="272">
        <v>4</v>
      </c>
      <c r="E1583" s="217"/>
      <c r="F1583" s="285"/>
      <c r="G1583" s="289">
        <f>D1585*E1585</f>
        <v>0</v>
      </c>
      <c r="I1583" s="1"/>
      <c r="J1583" s="1"/>
      <c r="K1583" s="1"/>
      <c r="L1583"/>
    </row>
    <row r="1584" spans="1:12" s="57" customFormat="1" x14ac:dyDescent="0.25">
      <c r="A1584" s="272" t="s">
        <v>2083</v>
      </c>
      <c r="B1584" s="273" t="s">
        <v>1022</v>
      </c>
      <c r="C1584" s="272" t="s">
        <v>11</v>
      </c>
      <c r="D1584" s="272">
        <v>4</v>
      </c>
      <c r="E1584" s="217"/>
      <c r="F1584" s="285"/>
      <c r="G1584" s="289">
        <f>D1586*E1586</f>
        <v>0</v>
      </c>
      <c r="I1584" s="1"/>
      <c r="J1584" s="1"/>
      <c r="K1584" s="1"/>
      <c r="L1584"/>
    </row>
    <row r="1585" spans="1:12" s="57" customFormat="1" x14ac:dyDescent="0.25">
      <c r="A1585" s="272" t="s">
        <v>2084</v>
      </c>
      <c r="B1585" s="273" t="s">
        <v>469</v>
      </c>
      <c r="C1585" s="272" t="s">
        <v>11</v>
      </c>
      <c r="D1585" s="272">
        <v>2</v>
      </c>
      <c r="E1585" s="217"/>
      <c r="F1585" s="285"/>
      <c r="G1585" s="179"/>
      <c r="I1585" s="1"/>
      <c r="J1585" s="1"/>
      <c r="K1585" s="1"/>
      <c r="L1585"/>
    </row>
    <row r="1586" spans="1:12" s="57" customFormat="1" x14ac:dyDescent="0.25">
      <c r="A1586" s="272" t="s">
        <v>2085</v>
      </c>
      <c r="B1586" s="273" t="s">
        <v>470</v>
      </c>
      <c r="C1586" s="272" t="s">
        <v>11</v>
      </c>
      <c r="D1586" s="272">
        <v>3</v>
      </c>
      <c r="E1586" s="217"/>
      <c r="F1586" s="285"/>
      <c r="G1586" s="179"/>
      <c r="I1586" s="1"/>
      <c r="J1586" s="1"/>
      <c r="K1586" s="1"/>
      <c r="L1586"/>
    </row>
    <row r="1587" spans="1:12" s="57" customFormat="1" ht="13" x14ac:dyDescent="0.25">
      <c r="A1587" s="224"/>
      <c r="B1587" s="273"/>
      <c r="C1587" s="272"/>
      <c r="D1587" s="272"/>
      <c r="E1587" s="217"/>
      <c r="F1587" s="285"/>
      <c r="G1587" s="179"/>
      <c r="I1587" s="1"/>
      <c r="J1587" s="1"/>
      <c r="K1587" s="1"/>
      <c r="L1587"/>
    </row>
    <row r="1588" spans="1:12" s="57" customFormat="1" ht="13" x14ac:dyDescent="0.25">
      <c r="A1588" s="224"/>
      <c r="B1588" s="284" t="s">
        <v>404</v>
      </c>
      <c r="C1588" s="272"/>
      <c r="D1588" s="272"/>
      <c r="E1588" s="217"/>
      <c r="F1588" s="285"/>
      <c r="G1588" s="179"/>
      <c r="I1588" s="1"/>
      <c r="J1588" s="1"/>
      <c r="K1588" s="1"/>
      <c r="L1588"/>
    </row>
    <row r="1589" spans="1:12" s="57" customFormat="1" ht="13" x14ac:dyDescent="0.25">
      <c r="A1589" s="224"/>
      <c r="B1589" s="273"/>
      <c r="C1589" s="272"/>
      <c r="D1589" s="272"/>
      <c r="E1589" s="217"/>
      <c r="F1589" s="285"/>
      <c r="G1589" s="179"/>
      <c r="I1589" s="1"/>
      <c r="J1589" s="1"/>
      <c r="K1589" s="1"/>
      <c r="L1589"/>
    </row>
    <row r="1590" spans="1:12" s="57" customFormat="1" x14ac:dyDescent="0.25">
      <c r="A1590" s="272" t="s">
        <v>2086</v>
      </c>
      <c r="B1590" s="273" t="s">
        <v>405</v>
      </c>
      <c r="C1590" s="272" t="s">
        <v>2</v>
      </c>
      <c r="D1590" s="272">
        <v>1</v>
      </c>
      <c r="E1590" s="217"/>
      <c r="F1590" s="285"/>
      <c r="G1590" s="179"/>
      <c r="I1590" s="1"/>
      <c r="J1590" s="1"/>
      <c r="K1590" s="1"/>
      <c r="L1590"/>
    </row>
    <row r="1591" spans="1:12" s="57" customFormat="1" x14ac:dyDescent="0.25">
      <c r="A1591" s="272" t="s">
        <v>2087</v>
      </c>
      <c r="B1591" s="273" t="s">
        <v>523</v>
      </c>
      <c r="C1591" s="272" t="s">
        <v>2</v>
      </c>
      <c r="D1591" s="272">
        <v>2</v>
      </c>
      <c r="E1591" s="217"/>
      <c r="F1591" s="285"/>
      <c r="G1591" s="179"/>
      <c r="I1591" s="1"/>
      <c r="J1591" s="1"/>
      <c r="K1591" s="1"/>
      <c r="L1591"/>
    </row>
    <row r="1592" spans="1:12" s="57" customFormat="1" ht="13" x14ac:dyDescent="0.25">
      <c r="A1592" s="224"/>
      <c r="B1592" s="273"/>
      <c r="C1592" s="272"/>
      <c r="D1592" s="272"/>
      <c r="E1592" s="217"/>
      <c r="F1592" s="285"/>
      <c r="G1592" s="179"/>
      <c r="I1592" s="1"/>
      <c r="J1592" s="1"/>
      <c r="K1592" s="1"/>
      <c r="L1592"/>
    </row>
    <row r="1593" spans="1:12" s="57" customFormat="1" ht="13" x14ac:dyDescent="0.25">
      <c r="A1593" s="224"/>
      <c r="B1593" s="284" t="s">
        <v>420</v>
      </c>
      <c r="C1593" s="272"/>
      <c r="D1593" s="272"/>
      <c r="E1593" s="217"/>
      <c r="F1593" s="285"/>
      <c r="G1593" s="179"/>
      <c r="I1593" s="1"/>
      <c r="J1593" s="1"/>
      <c r="K1593" s="1"/>
      <c r="L1593"/>
    </row>
    <row r="1594" spans="1:12" s="57" customFormat="1" ht="13" x14ac:dyDescent="0.25">
      <c r="A1594" s="224"/>
      <c r="B1594" s="273"/>
      <c r="C1594" s="272"/>
      <c r="D1594" s="272"/>
      <c r="E1594" s="217"/>
      <c r="F1594" s="285"/>
      <c r="G1594" s="179"/>
      <c r="I1594" s="1"/>
      <c r="J1594" s="1"/>
      <c r="K1594" s="1"/>
      <c r="L1594"/>
    </row>
    <row r="1595" spans="1:12" s="57" customFormat="1" ht="14.5" x14ac:dyDescent="0.25">
      <c r="A1595" s="272" t="s">
        <v>2088</v>
      </c>
      <c r="B1595" s="273" t="s">
        <v>2741</v>
      </c>
      <c r="C1595" s="272" t="s">
        <v>621</v>
      </c>
      <c r="D1595" s="281">
        <v>4</v>
      </c>
      <c r="E1595" s="217"/>
      <c r="F1595" s="285"/>
      <c r="G1595" s="179"/>
      <c r="I1595" s="1"/>
      <c r="J1595" s="1"/>
      <c r="K1595" s="1"/>
      <c r="L1595"/>
    </row>
    <row r="1596" spans="1:12" s="57" customFormat="1" ht="14.5" x14ac:dyDescent="0.25">
      <c r="A1596" s="272" t="s">
        <v>2089</v>
      </c>
      <c r="B1596" s="273" t="s">
        <v>2742</v>
      </c>
      <c r="C1596" s="272" t="s">
        <v>621</v>
      </c>
      <c r="D1596" s="281">
        <v>22.4</v>
      </c>
      <c r="E1596" s="217"/>
      <c r="F1596" s="285"/>
      <c r="G1596" s="179"/>
      <c r="I1596" s="1"/>
      <c r="J1596" s="1"/>
      <c r="K1596" s="1"/>
      <c r="L1596"/>
    </row>
    <row r="1597" spans="1:12" s="57" customFormat="1" ht="14.5" x14ac:dyDescent="0.25">
      <c r="A1597" s="272" t="s">
        <v>2090</v>
      </c>
      <c r="B1597" s="273" t="s">
        <v>2743</v>
      </c>
      <c r="C1597" s="272" t="s">
        <v>621</v>
      </c>
      <c r="D1597" s="281">
        <v>22.4</v>
      </c>
      <c r="E1597" s="217"/>
      <c r="F1597" s="285"/>
      <c r="G1597" s="179"/>
      <c r="I1597" s="1"/>
      <c r="J1597" s="1"/>
      <c r="K1597" s="1"/>
      <c r="L1597"/>
    </row>
    <row r="1598" spans="1:12" s="57" customFormat="1" ht="14.5" x14ac:dyDescent="0.25">
      <c r="A1598" s="272" t="s">
        <v>2091</v>
      </c>
      <c r="B1598" s="273" t="s">
        <v>1026</v>
      </c>
      <c r="C1598" s="272" t="s">
        <v>621</v>
      </c>
      <c r="D1598" s="281">
        <v>3</v>
      </c>
      <c r="E1598" s="217"/>
      <c r="F1598" s="285"/>
      <c r="G1598" s="179"/>
      <c r="I1598" s="1"/>
      <c r="J1598" s="1"/>
      <c r="K1598" s="1"/>
      <c r="L1598"/>
    </row>
    <row r="1599" spans="1:12" s="57" customFormat="1" ht="14.5" x14ac:dyDescent="0.3">
      <c r="A1599" s="272" t="s">
        <v>2092</v>
      </c>
      <c r="B1599" s="273" t="s">
        <v>524</v>
      </c>
      <c r="C1599" s="272" t="s">
        <v>621</v>
      </c>
      <c r="D1599" s="281">
        <v>2</v>
      </c>
      <c r="E1599" s="217"/>
      <c r="F1599" s="285"/>
      <c r="G1599" s="290">
        <f>SUM(G1564:G1598)</f>
        <v>0</v>
      </c>
      <c r="I1599" s="1"/>
      <c r="J1599" s="1"/>
      <c r="K1599" s="1"/>
      <c r="L1599"/>
    </row>
    <row r="1600" spans="1:12" s="236" customFormat="1" ht="13" x14ac:dyDescent="0.25">
      <c r="A1600" s="227"/>
      <c r="B1600" s="234"/>
      <c r="C1600" s="223"/>
      <c r="D1600" s="220"/>
      <c r="E1600" s="260"/>
      <c r="F1600" s="263"/>
      <c r="I1600" s="149"/>
      <c r="J1600" s="149"/>
      <c r="K1600" s="149"/>
      <c r="L1600"/>
    </row>
    <row r="1601" spans="1:12" s="236" customFormat="1" ht="13" x14ac:dyDescent="0.25">
      <c r="A1601" s="227"/>
      <c r="B1601" s="234"/>
      <c r="C1601" s="223"/>
      <c r="D1601" s="220"/>
      <c r="E1601" s="260"/>
      <c r="F1601" s="263"/>
      <c r="I1601" s="149"/>
      <c r="J1601" s="149"/>
      <c r="K1601" s="149"/>
      <c r="L1601"/>
    </row>
    <row r="1602" spans="1:12" s="236" customFormat="1" ht="13" x14ac:dyDescent="0.25">
      <c r="A1602" s="227"/>
      <c r="B1602" s="234"/>
      <c r="C1602" s="223"/>
      <c r="D1602" s="220"/>
      <c r="E1602" s="260"/>
      <c r="F1602" s="263"/>
      <c r="I1602" s="149"/>
      <c r="J1602" s="149"/>
      <c r="K1602" s="149"/>
      <c r="L1602"/>
    </row>
    <row r="1603" spans="1:12" s="236" customFormat="1" ht="13" x14ac:dyDescent="0.25">
      <c r="A1603" s="227"/>
      <c r="B1603" s="234"/>
      <c r="C1603" s="223"/>
      <c r="D1603" s="220"/>
      <c r="E1603" s="260"/>
      <c r="F1603" s="263"/>
      <c r="I1603" s="149"/>
      <c r="J1603" s="149"/>
      <c r="K1603" s="149"/>
      <c r="L1603"/>
    </row>
    <row r="1604" spans="1:12" s="236" customFormat="1" ht="13" x14ac:dyDescent="0.25">
      <c r="A1604" s="227"/>
      <c r="B1604" s="234"/>
      <c r="C1604" s="223"/>
      <c r="D1604" s="220"/>
      <c r="E1604" s="260"/>
      <c r="F1604" s="263"/>
      <c r="I1604" s="149"/>
      <c r="J1604" s="149"/>
      <c r="K1604" s="149"/>
      <c r="L1604"/>
    </row>
    <row r="1605" spans="1:12" s="236" customFormat="1" ht="13" x14ac:dyDescent="0.25">
      <c r="A1605" s="227"/>
      <c r="B1605" s="234"/>
      <c r="C1605" s="223"/>
      <c r="D1605" s="220"/>
      <c r="E1605" s="260"/>
      <c r="F1605" s="263"/>
      <c r="I1605" s="149"/>
      <c r="J1605" s="149"/>
      <c r="K1605" s="149"/>
      <c r="L1605"/>
    </row>
    <row r="1606" spans="1:12" s="236" customFormat="1" ht="13" x14ac:dyDescent="0.25">
      <c r="A1606" s="227"/>
      <c r="B1606" s="234"/>
      <c r="C1606" s="223"/>
      <c r="D1606" s="220"/>
      <c r="E1606" s="260"/>
      <c r="F1606" s="263"/>
      <c r="I1606" s="149"/>
      <c r="J1606" s="149"/>
      <c r="K1606" s="149"/>
      <c r="L1606"/>
    </row>
    <row r="1607" spans="1:12" s="236" customFormat="1" ht="13" x14ac:dyDescent="0.25">
      <c r="A1607" s="227"/>
      <c r="B1607" s="234"/>
      <c r="C1607" s="223"/>
      <c r="D1607" s="220"/>
      <c r="E1607" s="260"/>
      <c r="F1607" s="263"/>
      <c r="I1607" s="149"/>
      <c r="J1607" s="149"/>
      <c r="K1607" s="149"/>
      <c r="L1607"/>
    </row>
    <row r="1608" spans="1:12" s="236" customFormat="1" ht="13" x14ac:dyDescent="0.25">
      <c r="A1608" s="227"/>
      <c r="B1608" s="234"/>
      <c r="C1608" s="223"/>
      <c r="D1608" s="220"/>
      <c r="E1608" s="260"/>
      <c r="F1608" s="263"/>
      <c r="I1608" s="149"/>
      <c r="J1608" s="149"/>
      <c r="K1608" s="149"/>
      <c r="L1608"/>
    </row>
    <row r="1609" spans="1:12" s="236" customFormat="1" ht="13" x14ac:dyDescent="0.25">
      <c r="A1609" s="227"/>
      <c r="B1609" s="234"/>
      <c r="C1609" s="223"/>
      <c r="D1609" s="220"/>
      <c r="E1609" s="260"/>
      <c r="F1609" s="263"/>
      <c r="I1609" s="149"/>
      <c r="J1609" s="149"/>
      <c r="K1609" s="149"/>
      <c r="L1609"/>
    </row>
    <row r="1610" spans="1:12" s="236" customFormat="1" ht="13" x14ac:dyDescent="0.25">
      <c r="A1610" s="227"/>
      <c r="B1610" s="234"/>
      <c r="C1610" s="223"/>
      <c r="D1610" s="220"/>
      <c r="E1610" s="260"/>
      <c r="F1610" s="263"/>
      <c r="I1610" s="149"/>
      <c r="J1610" s="149"/>
      <c r="K1610" s="149"/>
      <c r="L1610"/>
    </row>
    <row r="1611" spans="1:12" s="236" customFormat="1" ht="13" x14ac:dyDescent="0.25">
      <c r="A1611" s="227"/>
      <c r="B1611" s="234"/>
      <c r="C1611" s="223"/>
      <c r="D1611" s="220"/>
      <c r="E1611" s="260"/>
      <c r="F1611" s="263"/>
      <c r="I1611" s="149"/>
      <c r="J1611" s="149"/>
      <c r="K1611" s="149"/>
      <c r="L1611"/>
    </row>
    <row r="1612" spans="1:12" s="236" customFormat="1" ht="13" x14ac:dyDescent="0.25">
      <c r="A1612" s="227"/>
      <c r="B1612" s="234"/>
      <c r="C1612" s="223"/>
      <c r="D1612" s="220"/>
      <c r="E1612" s="260"/>
      <c r="F1612" s="263"/>
      <c r="I1612" s="149"/>
      <c r="J1612" s="149"/>
      <c r="K1612" s="149"/>
      <c r="L1612"/>
    </row>
    <row r="1613" spans="1:12" s="236" customFormat="1" ht="13" x14ac:dyDescent="0.25">
      <c r="A1613" s="227"/>
      <c r="B1613" s="234"/>
      <c r="C1613" s="223"/>
      <c r="D1613" s="220"/>
      <c r="E1613" s="260"/>
      <c r="F1613" s="263"/>
      <c r="I1613" s="149"/>
      <c r="J1613" s="149"/>
      <c r="K1613" s="149"/>
      <c r="L1613"/>
    </row>
    <row r="1614" spans="1:12" s="236" customFormat="1" ht="13" x14ac:dyDescent="0.25">
      <c r="A1614" s="227"/>
      <c r="B1614" s="234"/>
      <c r="C1614" s="223"/>
      <c r="D1614" s="220"/>
      <c r="E1614" s="260"/>
      <c r="F1614" s="263"/>
      <c r="I1614" s="149"/>
      <c r="J1614" s="149"/>
      <c r="K1614" s="149"/>
      <c r="L1614"/>
    </row>
    <row r="1615" spans="1:12" s="236" customFormat="1" ht="13" x14ac:dyDescent="0.25">
      <c r="A1615" s="227"/>
      <c r="B1615" s="234"/>
      <c r="C1615" s="223"/>
      <c r="D1615" s="220"/>
      <c r="E1615" s="260"/>
      <c r="F1615" s="263"/>
      <c r="I1615" s="149"/>
      <c r="J1615" s="149"/>
      <c r="K1615" s="149"/>
      <c r="L1615"/>
    </row>
    <row r="1616" spans="1:12" s="236" customFormat="1" ht="13" x14ac:dyDescent="0.25">
      <c r="A1616" s="227"/>
      <c r="B1616" s="234"/>
      <c r="C1616" s="223"/>
      <c r="D1616" s="220"/>
      <c r="E1616" s="260"/>
      <c r="F1616" s="263"/>
      <c r="I1616" s="149"/>
      <c r="J1616" s="149"/>
      <c r="K1616" s="149"/>
      <c r="L1616"/>
    </row>
    <row r="1617" spans="1:12" s="236" customFormat="1" ht="13" x14ac:dyDescent="0.25">
      <c r="A1617" s="227"/>
      <c r="B1617" s="234"/>
      <c r="C1617" s="223"/>
      <c r="D1617" s="220"/>
      <c r="E1617" s="260"/>
      <c r="F1617" s="263"/>
      <c r="I1617" s="149"/>
      <c r="J1617" s="149"/>
      <c r="K1617" s="149"/>
      <c r="L1617"/>
    </row>
    <row r="1618" spans="1:12" s="236" customFormat="1" ht="13" x14ac:dyDescent="0.25">
      <c r="A1618" s="227"/>
      <c r="B1618" s="234"/>
      <c r="C1618" s="223"/>
      <c r="D1618" s="220"/>
      <c r="E1618" s="260"/>
      <c r="F1618" s="263"/>
      <c r="I1618" s="149"/>
      <c r="J1618" s="149"/>
      <c r="K1618" s="149"/>
      <c r="L1618"/>
    </row>
    <row r="1619" spans="1:12" s="236" customFormat="1" ht="13" x14ac:dyDescent="0.25">
      <c r="A1619" s="227"/>
      <c r="B1619" s="234"/>
      <c r="C1619" s="223"/>
      <c r="D1619" s="220"/>
      <c r="E1619" s="260"/>
      <c r="F1619" s="263"/>
      <c r="I1619" s="149"/>
      <c r="J1619" s="149"/>
      <c r="K1619" s="149"/>
      <c r="L1619"/>
    </row>
    <row r="1620" spans="1:12" s="236" customFormat="1" ht="13" x14ac:dyDescent="0.25">
      <c r="A1620" s="227"/>
      <c r="B1620" s="234"/>
      <c r="C1620" s="223"/>
      <c r="D1620" s="220"/>
      <c r="E1620" s="260"/>
      <c r="F1620" s="263"/>
      <c r="I1620" s="149"/>
      <c r="J1620" s="149"/>
      <c r="K1620" s="149"/>
      <c r="L1620"/>
    </row>
    <row r="1621" spans="1:12" s="236" customFormat="1" ht="13" x14ac:dyDescent="0.25">
      <c r="A1621" s="227"/>
      <c r="B1621" s="234"/>
      <c r="C1621" s="223"/>
      <c r="D1621" s="220"/>
      <c r="E1621" s="260"/>
      <c r="F1621" s="263"/>
      <c r="I1621" s="149"/>
      <c r="J1621" s="149"/>
      <c r="K1621" s="149"/>
      <c r="L1621"/>
    </row>
    <row r="1622" spans="1:12" s="236" customFormat="1" ht="13" x14ac:dyDescent="0.25">
      <c r="A1622" s="227"/>
      <c r="B1622" s="234"/>
      <c r="C1622" s="223"/>
      <c r="D1622" s="220"/>
      <c r="E1622" s="260"/>
      <c r="F1622" s="263"/>
      <c r="I1622" s="149"/>
      <c r="J1622" s="149"/>
      <c r="K1622" s="149"/>
      <c r="L1622"/>
    </row>
    <row r="1623" spans="1:12" s="236" customFormat="1" ht="13" x14ac:dyDescent="0.25">
      <c r="A1623" s="227"/>
      <c r="B1623" s="234"/>
      <c r="C1623" s="223"/>
      <c r="D1623" s="220"/>
      <c r="E1623" s="260"/>
      <c r="F1623" s="263"/>
      <c r="I1623" s="149"/>
      <c r="J1623" s="149"/>
      <c r="K1623" s="149"/>
      <c r="L1623"/>
    </row>
    <row r="1624" spans="1:12" s="241" customFormat="1" ht="13" x14ac:dyDescent="0.25">
      <c r="A1624" s="227"/>
      <c r="B1624" s="256"/>
      <c r="C1624" s="255"/>
      <c r="D1624" s="255"/>
      <c r="E1624" s="260"/>
      <c r="F1624" s="263"/>
      <c r="L1624"/>
    </row>
    <row r="1625" spans="1:12" ht="13" x14ac:dyDescent="0.25">
      <c r="A1625" s="227"/>
      <c r="B1625" s="268" t="s">
        <v>2905</v>
      </c>
      <c r="C1625" s="227"/>
      <c r="D1625" s="227"/>
      <c r="E1625" s="258"/>
      <c r="F1625" s="270"/>
    </row>
    <row r="1626" spans="1:12" ht="13" x14ac:dyDescent="0.25">
      <c r="A1626" s="227"/>
      <c r="B1626" s="247"/>
      <c r="C1626" s="227"/>
      <c r="D1626" s="227"/>
      <c r="E1626" s="258"/>
      <c r="F1626" s="263"/>
    </row>
    <row r="1627" spans="1:12" ht="13" x14ac:dyDescent="0.25">
      <c r="A1627" s="227"/>
      <c r="B1627" s="247" t="s">
        <v>2928</v>
      </c>
      <c r="C1627" s="227"/>
      <c r="D1627" s="227"/>
      <c r="E1627" s="258"/>
      <c r="F1627" s="263"/>
    </row>
    <row r="1628" spans="1:12" s="241" customFormat="1" ht="13" x14ac:dyDescent="0.25">
      <c r="A1628" s="227"/>
      <c r="B1628" s="256"/>
      <c r="C1628" s="255"/>
      <c r="D1628" s="255"/>
      <c r="E1628" s="260"/>
      <c r="F1628" s="263"/>
      <c r="L1628"/>
    </row>
    <row r="1629" spans="1:12" s="241" customFormat="1" ht="13" x14ac:dyDescent="0.25">
      <c r="A1629" s="227"/>
      <c r="B1629" s="274"/>
      <c r="C1629" s="255"/>
      <c r="D1629" s="255"/>
      <c r="E1629" s="260"/>
      <c r="F1629" s="263"/>
      <c r="L1629"/>
    </row>
    <row r="1630" spans="1:12" s="241" customFormat="1" ht="13" x14ac:dyDescent="0.25">
      <c r="A1630" s="227"/>
      <c r="B1630" s="274" t="str">
        <f>B1627</f>
        <v>Block A: Guard House: A-1 Alterations</v>
      </c>
      <c r="C1630" s="255"/>
      <c r="D1630" s="255"/>
      <c r="E1630" s="260"/>
      <c r="F1630" s="263"/>
      <c r="L1630"/>
    </row>
    <row r="1631" spans="1:12" s="241" customFormat="1" ht="13" x14ac:dyDescent="0.25">
      <c r="A1631" s="227"/>
      <c r="B1631" s="254" t="s">
        <v>2933</v>
      </c>
      <c r="C1631" s="255" t="s">
        <v>2910</v>
      </c>
      <c r="D1631" s="255"/>
      <c r="E1631" s="260"/>
      <c r="F1631" s="263"/>
      <c r="L1631"/>
    </row>
    <row r="1632" spans="1:12" s="241" customFormat="1" ht="13" x14ac:dyDescent="0.25">
      <c r="A1632" s="227"/>
      <c r="B1632" s="256"/>
      <c r="C1632" s="255"/>
      <c r="D1632" s="255"/>
      <c r="E1632" s="260"/>
      <c r="F1632" s="263"/>
      <c r="L1632"/>
    </row>
    <row r="1633" spans="1:12" s="241" customFormat="1" ht="13" x14ac:dyDescent="0.25">
      <c r="A1633" s="227"/>
      <c r="B1633" s="269" t="s">
        <v>2909</v>
      </c>
      <c r="C1633" s="255">
        <v>28</v>
      </c>
      <c r="D1633" s="255"/>
      <c r="E1633" s="260"/>
      <c r="F1633" s="263"/>
      <c r="L1633"/>
    </row>
    <row r="1634" spans="1:12" s="241" customFormat="1" ht="13" x14ac:dyDescent="0.25">
      <c r="A1634" s="227"/>
      <c r="B1634" s="269"/>
      <c r="C1634" s="255"/>
      <c r="D1634" s="255"/>
      <c r="E1634" s="260"/>
      <c r="F1634" s="263"/>
      <c r="L1634"/>
    </row>
    <row r="1635" spans="1:12" s="241" customFormat="1" ht="13" x14ac:dyDescent="0.25">
      <c r="A1635" s="227"/>
      <c r="B1635" s="256"/>
      <c r="C1635" s="255"/>
      <c r="D1635" s="255"/>
      <c r="E1635" s="260"/>
      <c r="F1635" s="263"/>
      <c r="L1635"/>
    </row>
    <row r="1636" spans="1:12" s="241" customFormat="1" ht="13" x14ac:dyDescent="0.25">
      <c r="A1636" s="227"/>
      <c r="B1636" s="256"/>
      <c r="C1636" s="255"/>
      <c r="D1636" s="255"/>
      <c r="E1636" s="260"/>
      <c r="F1636" s="263"/>
      <c r="L1636"/>
    </row>
    <row r="1637" spans="1:12" s="241" customFormat="1" ht="13" x14ac:dyDescent="0.25">
      <c r="A1637" s="227"/>
      <c r="B1637" s="256"/>
      <c r="C1637" s="255"/>
      <c r="D1637" s="255"/>
      <c r="E1637" s="260"/>
      <c r="F1637" s="263"/>
      <c r="L1637"/>
    </row>
    <row r="1638" spans="1:12" s="241" customFormat="1" ht="13" x14ac:dyDescent="0.25">
      <c r="A1638" s="227"/>
      <c r="B1638" s="256"/>
      <c r="C1638" s="255"/>
      <c r="D1638" s="255"/>
      <c r="E1638" s="260"/>
      <c r="F1638" s="263"/>
      <c r="L1638"/>
    </row>
    <row r="1639" spans="1:12" s="241" customFormat="1" ht="13" x14ac:dyDescent="0.25">
      <c r="A1639" s="227"/>
      <c r="B1639" s="256"/>
      <c r="C1639" s="255"/>
      <c r="D1639" s="255"/>
      <c r="E1639" s="260"/>
      <c r="F1639" s="263"/>
      <c r="L1639"/>
    </row>
    <row r="1640" spans="1:12" s="241" customFormat="1" ht="13" x14ac:dyDescent="0.25">
      <c r="A1640" s="227"/>
      <c r="B1640" s="256"/>
      <c r="C1640" s="255"/>
      <c r="D1640" s="255"/>
      <c r="E1640" s="260"/>
      <c r="F1640" s="263"/>
      <c r="L1640"/>
    </row>
    <row r="1641" spans="1:12" s="241" customFormat="1" ht="13" x14ac:dyDescent="0.25">
      <c r="A1641" s="227"/>
      <c r="B1641" s="256"/>
      <c r="C1641" s="255"/>
      <c r="D1641" s="255"/>
      <c r="E1641" s="260"/>
      <c r="F1641" s="263"/>
      <c r="L1641"/>
    </row>
    <row r="1642" spans="1:12" s="241" customFormat="1" ht="13" x14ac:dyDescent="0.25">
      <c r="A1642" s="227"/>
      <c r="B1642" s="256"/>
      <c r="C1642" s="255"/>
      <c r="D1642" s="255"/>
      <c r="E1642" s="260"/>
      <c r="F1642" s="263"/>
      <c r="L1642"/>
    </row>
    <row r="1643" spans="1:12" s="241" customFormat="1" ht="13" x14ac:dyDescent="0.25">
      <c r="A1643" s="227"/>
      <c r="B1643" s="256"/>
      <c r="C1643" s="255"/>
      <c r="D1643" s="255"/>
      <c r="E1643" s="260"/>
      <c r="F1643" s="263"/>
      <c r="L1643"/>
    </row>
    <row r="1644" spans="1:12" s="241" customFormat="1" ht="13" x14ac:dyDescent="0.25">
      <c r="A1644" s="227"/>
      <c r="B1644" s="256"/>
      <c r="C1644" s="255"/>
      <c r="D1644" s="255"/>
      <c r="E1644" s="260"/>
      <c r="F1644" s="263"/>
      <c r="L1644"/>
    </row>
    <row r="1645" spans="1:12" s="241" customFormat="1" ht="13" x14ac:dyDescent="0.25">
      <c r="A1645" s="227"/>
      <c r="B1645" s="256"/>
      <c r="C1645" s="255"/>
      <c r="D1645" s="255"/>
      <c r="E1645" s="260"/>
      <c r="F1645" s="263"/>
      <c r="L1645"/>
    </row>
    <row r="1646" spans="1:12" s="241" customFormat="1" ht="13" x14ac:dyDescent="0.25">
      <c r="A1646" s="227"/>
      <c r="B1646" s="256"/>
      <c r="C1646" s="255"/>
      <c r="D1646" s="255"/>
      <c r="E1646" s="260"/>
      <c r="F1646" s="263"/>
      <c r="L1646"/>
    </row>
    <row r="1647" spans="1:12" s="241" customFormat="1" ht="13" x14ac:dyDescent="0.25">
      <c r="A1647" s="227"/>
      <c r="B1647" s="256"/>
      <c r="C1647" s="255"/>
      <c r="D1647" s="255"/>
      <c r="E1647" s="260"/>
      <c r="F1647" s="263"/>
      <c r="L1647"/>
    </row>
    <row r="1648" spans="1:12" s="241" customFormat="1" ht="13" x14ac:dyDescent="0.25">
      <c r="A1648" s="227"/>
      <c r="B1648" s="256"/>
      <c r="C1648" s="255"/>
      <c r="D1648" s="255"/>
      <c r="E1648" s="260"/>
      <c r="F1648" s="263"/>
      <c r="L1648"/>
    </row>
    <row r="1649" spans="1:12" s="241" customFormat="1" ht="13" x14ac:dyDescent="0.25">
      <c r="A1649" s="227"/>
      <c r="B1649" s="256"/>
      <c r="C1649" s="255"/>
      <c r="D1649" s="255"/>
      <c r="E1649" s="260"/>
      <c r="F1649" s="263"/>
      <c r="L1649"/>
    </row>
    <row r="1650" spans="1:12" s="241" customFormat="1" ht="13" x14ac:dyDescent="0.25">
      <c r="A1650" s="227"/>
      <c r="B1650" s="256"/>
      <c r="C1650" s="255"/>
      <c r="D1650" s="255"/>
      <c r="E1650" s="260"/>
      <c r="F1650" s="263"/>
      <c r="L1650"/>
    </row>
    <row r="1651" spans="1:12" s="241" customFormat="1" ht="13" x14ac:dyDescent="0.25">
      <c r="A1651" s="227"/>
      <c r="B1651" s="256"/>
      <c r="C1651" s="255"/>
      <c r="D1651" s="255"/>
      <c r="E1651" s="260"/>
      <c r="F1651" s="263"/>
      <c r="L1651"/>
    </row>
    <row r="1652" spans="1:12" s="241" customFormat="1" ht="13" x14ac:dyDescent="0.25">
      <c r="A1652" s="227"/>
      <c r="B1652" s="256"/>
      <c r="C1652" s="255"/>
      <c r="D1652" s="255"/>
      <c r="E1652" s="260"/>
      <c r="F1652" s="263"/>
      <c r="L1652"/>
    </row>
    <row r="1653" spans="1:12" s="241" customFormat="1" ht="13" x14ac:dyDescent="0.25">
      <c r="A1653" s="227"/>
      <c r="B1653" s="256"/>
      <c r="C1653" s="255"/>
      <c r="D1653" s="255"/>
      <c r="E1653" s="260"/>
      <c r="F1653" s="263"/>
      <c r="L1653"/>
    </row>
    <row r="1654" spans="1:12" s="241" customFormat="1" ht="13" x14ac:dyDescent="0.25">
      <c r="A1654" s="227"/>
      <c r="B1654" s="256"/>
      <c r="C1654" s="255"/>
      <c r="D1654" s="255"/>
      <c r="E1654" s="260"/>
      <c r="F1654" s="263"/>
      <c r="L1654"/>
    </row>
    <row r="1655" spans="1:12" s="241" customFormat="1" ht="13" x14ac:dyDescent="0.25">
      <c r="A1655" s="227"/>
      <c r="B1655" s="256"/>
      <c r="C1655" s="255"/>
      <c r="D1655" s="255"/>
      <c r="E1655" s="260"/>
      <c r="F1655" s="263"/>
      <c r="L1655"/>
    </row>
    <row r="1656" spans="1:12" s="241" customFormat="1" ht="13" x14ac:dyDescent="0.25">
      <c r="A1656" s="227"/>
      <c r="B1656" s="256"/>
      <c r="C1656" s="255"/>
      <c r="D1656" s="255"/>
      <c r="E1656" s="260"/>
      <c r="F1656" s="263"/>
      <c r="L1656"/>
    </row>
    <row r="1657" spans="1:12" s="241" customFormat="1" ht="13" x14ac:dyDescent="0.25">
      <c r="A1657" s="227"/>
      <c r="B1657" s="256"/>
      <c r="C1657" s="255"/>
      <c r="D1657" s="255"/>
      <c r="E1657" s="260"/>
      <c r="F1657" s="263"/>
      <c r="L1657"/>
    </row>
    <row r="1658" spans="1:12" s="241" customFormat="1" ht="13" x14ac:dyDescent="0.25">
      <c r="A1658" s="227"/>
      <c r="B1658" s="256"/>
      <c r="C1658" s="255"/>
      <c r="D1658" s="255"/>
      <c r="E1658" s="260"/>
      <c r="F1658" s="263"/>
      <c r="L1658"/>
    </row>
    <row r="1659" spans="1:12" s="241" customFormat="1" ht="13" x14ac:dyDescent="0.25">
      <c r="A1659" s="227"/>
      <c r="B1659" s="256"/>
      <c r="C1659" s="255"/>
      <c r="D1659" s="255"/>
      <c r="E1659" s="260"/>
      <c r="F1659" s="263"/>
      <c r="L1659"/>
    </row>
    <row r="1660" spans="1:12" s="241" customFormat="1" ht="13" x14ac:dyDescent="0.25">
      <c r="A1660" s="227"/>
      <c r="B1660" s="256"/>
      <c r="C1660" s="255"/>
      <c r="D1660" s="255"/>
      <c r="E1660" s="260"/>
      <c r="F1660" s="263"/>
      <c r="L1660"/>
    </row>
    <row r="1661" spans="1:12" s="241" customFormat="1" ht="13" x14ac:dyDescent="0.25">
      <c r="A1661" s="227"/>
      <c r="B1661" s="256"/>
      <c r="C1661" s="255"/>
      <c r="D1661" s="255"/>
      <c r="E1661" s="260"/>
      <c r="F1661" s="263"/>
      <c r="L1661"/>
    </row>
    <row r="1662" spans="1:12" s="241" customFormat="1" ht="13" x14ac:dyDescent="0.25">
      <c r="A1662" s="227"/>
      <c r="B1662" s="256"/>
      <c r="C1662" s="255"/>
      <c r="D1662" s="255"/>
      <c r="E1662" s="260"/>
      <c r="F1662" s="263"/>
      <c r="L1662"/>
    </row>
    <row r="1663" spans="1:12" s="241" customFormat="1" ht="13" x14ac:dyDescent="0.25">
      <c r="A1663" s="227"/>
      <c r="B1663" s="256"/>
      <c r="C1663" s="255"/>
      <c r="D1663" s="255"/>
      <c r="E1663" s="260"/>
      <c r="F1663" s="263"/>
      <c r="L1663"/>
    </row>
    <row r="1664" spans="1:12" s="241" customFormat="1" ht="13" x14ac:dyDescent="0.25">
      <c r="A1664" s="227"/>
      <c r="B1664" s="256"/>
      <c r="C1664" s="255"/>
      <c r="D1664" s="255"/>
      <c r="E1664" s="260"/>
      <c r="F1664" s="263"/>
      <c r="L1664"/>
    </row>
    <row r="1665" spans="1:12" s="241" customFormat="1" ht="13" x14ac:dyDescent="0.25">
      <c r="A1665" s="227"/>
      <c r="B1665" s="256"/>
      <c r="C1665" s="255"/>
      <c r="D1665" s="255"/>
      <c r="E1665" s="260"/>
      <c r="F1665" s="263"/>
      <c r="L1665"/>
    </row>
    <row r="1666" spans="1:12" s="241" customFormat="1" ht="13" x14ac:dyDescent="0.25">
      <c r="A1666" s="227"/>
      <c r="B1666" s="256"/>
      <c r="C1666" s="255"/>
      <c r="D1666" s="255"/>
      <c r="E1666" s="260"/>
      <c r="F1666" s="263"/>
      <c r="L1666"/>
    </row>
    <row r="1667" spans="1:12" s="241" customFormat="1" ht="13" x14ac:dyDescent="0.25">
      <c r="A1667" s="227"/>
      <c r="B1667" s="256"/>
      <c r="C1667" s="255"/>
      <c r="D1667" s="255"/>
      <c r="E1667" s="260"/>
      <c r="F1667" s="263"/>
      <c r="L1667"/>
    </row>
    <row r="1668" spans="1:12" s="241" customFormat="1" ht="13" x14ac:dyDescent="0.25">
      <c r="A1668" s="227"/>
      <c r="B1668" s="256"/>
      <c r="C1668" s="255"/>
      <c r="D1668" s="255"/>
      <c r="E1668" s="260"/>
      <c r="F1668" s="263"/>
      <c r="L1668"/>
    </row>
    <row r="1669" spans="1:12" s="241" customFormat="1" ht="13" x14ac:dyDescent="0.25">
      <c r="A1669" s="227"/>
      <c r="B1669" s="256"/>
      <c r="C1669" s="255"/>
      <c r="D1669" s="255"/>
      <c r="E1669" s="260"/>
      <c r="F1669" s="263"/>
      <c r="L1669"/>
    </row>
    <row r="1670" spans="1:12" s="241" customFormat="1" ht="13" x14ac:dyDescent="0.25">
      <c r="A1670" s="227"/>
      <c r="B1670" s="256"/>
      <c r="C1670" s="255"/>
      <c r="D1670" s="255"/>
      <c r="E1670" s="260"/>
      <c r="F1670" s="263"/>
      <c r="L1670"/>
    </row>
    <row r="1671" spans="1:12" s="241" customFormat="1" ht="13" x14ac:dyDescent="0.25">
      <c r="A1671" s="227"/>
      <c r="B1671" s="256"/>
      <c r="C1671" s="255"/>
      <c r="D1671" s="255"/>
      <c r="E1671" s="260"/>
      <c r="F1671" s="263"/>
      <c r="L1671"/>
    </row>
    <row r="1672" spans="1:12" s="241" customFormat="1" ht="13" x14ac:dyDescent="0.25">
      <c r="A1672" s="227"/>
      <c r="B1672" s="256"/>
      <c r="C1672" s="255"/>
      <c r="D1672" s="255"/>
      <c r="E1672" s="260"/>
      <c r="F1672" s="263"/>
      <c r="L1672"/>
    </row>
    <row r="1673" spans="1:12" s="241" customFormat="1" ht="13" x14ac:dyDescent="0.25">
      <c r="A1673" s="227"/>
      <c r="B1673" s="256"/>
      <c r="C1673" s="255"/>
      <c r="D1673" s="255"/>
      <c r="E1673" s="260"/>
      <c r="F1673" s="263"/>
      <c r="L1673"/>
    </row>
    <row r="1674" spans="1:12" s="241" customFormat="1" ht="13" x14ac:dyDescent="0.25">
      <c r="A1674" s="227"/>
      <c r="B1674" s="256"/>
      <c r="C1674" s="255"/>
      <c r="D1674" s="255"/>
      <c r="E1674" s="260"/>
      <c r="F1674" s="263"/>
      <c r="L1674"/>
    </row>
    <row r="1675" spans="1:12" s="241" customFormat="1" ht="13" x14ac:dyDescent="0.25">
      <c r="A1675" s="227"/>
      <c r="B1675" s="256"/>
      <c r="C1675" s="255"/>
      <c r="D1675" s="255"/>
      <c r="E1675" s="260"/>
      <c r="F1675" s="263"/>
      <c r="L1675"/>
    </row>
    <row r="1676" spans="1:12" s="241" customFormat="1" ht="13" x14ac:dyDescent="0.25">
      <c r="A1676" s="227"/>
      <c r="B1676" s="256"/>
      <c r="C1676" s="255"/>
      <c r="D1676" s="255"/>
      <c r="E1676" s="260"/>
      <c r="F1676" s="263"/>
      <c r="L1676"/>
    </row>
    <row r="1677" spans="1:12" s="241" customFormat="1" ht="13" x14ac:dyDescent="0.25">
      <c r="A1677" s="227"/>
      <c r="B1677" s="256"/>
      <c r="C1677" s="255"/>
      <c r="D1677" s="255"/>
      <c r="E1677" s="260"/>
      <c r="F1677" s="263"/>
      <c r="L1677"/>
    </row>
    <row r="1678" spans="1:12" s="241" customFormat="1" ht="13" x14ac:dyDescent="0.25">
      <c r="A1678" s="227"/>
      <c r="B1678" s="256"/>
      <c r="C1678" s="255"/>
      <c r="D1678" s="255"/>
      <c r="E1678" s="260"/>
      <c r="F1678" s="263"/>
      <c r="L1678"/>
    </row>
    <row r="1679" spans="1:12" s="241" customFormat="1" ht="13" x14ac:dyDescent="0.25">
      <c r="A1679" s="227"/>
      <c r="B1679" s="256"/>
      <c r="C1679" s="255"/>
      <c r="D1679" s="255"/>
      <c r="E1679" s="260"/>
      <c r="F1679" s="263"/>
      <c r="L1679"/>
    </row>
    <row r="1680" spans="1:12" s="241" customFormat="1" ht="13" x14ac:dyDescent="0.25">
      <c r="A1680" s="227"/>
      <c r="B1680" s="256"/>
      <c r="C1680" s="255"/>
      <c r="D1680" s="255"/>
      <c r="E1680" s="260"/>
      <c r="F1680" s="263"/>
      <c r="L1680"/>
    </row>
    <row r="1681" spans="1:12" s="241" customFormat="1" ht="13" x14ac:dyDescent="0.25">
      <c r="A1681" s="227"/>
      <c r="B1681" s="256"/>
      <c r="C1681" s="255"/>
      <c r="D1681" s="255"/>
      <c r="E1681" s="260"/>
      <c r="F1681" s="263"/>
      <c r="L1681"/>
    </row>
    <row r="1682" spans="1:12" s="241" customFormat="1" ht="13" x14ac:dyDescent="0.25">
      <c r="A1682" s="227"/>
      <c r="B1682" s="256"/>
      <c r="C1682" s="255"/>
      <c r="D1682" s="255"/>
      <c r="E1682" s="260"/>
      <c r="F1682" s="263"/>
      <c r="L1682"/>
    </row>
    <row r="1683" spans="1:12" s="241" customFormat="1" ht="13" x14ac:dyDescent="0.25">
      <c r="A1683" s="227"/>
      <c r="B1683" s="256"/>
      <c r="C1683" s="255"/>
      <c r="D1683" s="255"/>
      <c r="E1683" s="260"/>
      <c r="F1683" s="263"/>
      <c r="L1683"/>
    </row>
    <row r="1684" spans="1:12" s="241" customFormat="1" ht="13" x14ac:dyDescent="0.25">
      <c r="A1684" s="227"/>
      <c r="B1684" s="256"/>
      <c r="C1684" s="255"/>
      <c r="D1684" s="255"/>
      <c r="E1684" s="260"/>
      <c r="F1684" s="263"/>
      <c r="L1684"/>
    </row>
    <row r="1685" spans="1:12" s="241" customFormat="1" ht="13" x14ac:dyDescent="0.25">
      <c r="A1685" s="227"/>
      <c r="B1685" s="256"/>
      <c r="C1685" s="255"/>
      <c r="D1685" s="255"/>
      <c r="E1685" s="260"/>
      <c r="F1685" s="263"/>
      <c r="L1685"/>
    </row>
    <row r="1686" spans="1:12" s="241" customFormat="1" ht="13" x14ac:dyDescent="0.25">
      <c r="A1686" s="227"/>
      <c r="B1686" s="256"/>
      <c r="C1686" s="255"/>
      <c r="D1686" s="255"/>
      <c r="E1686" s="260"/>
      <c r="F1686" s="263"/>
      <c r="L1686"/>
    </row>
    <row r="1687" spans="1:12" s="241" customFormat="1" ht="13" x14ac:dyDescent="0.25">
      <c r="A1687" s="227"/>
      <c r="B1687" s="256"/>
      <c r="C1687" s="255"/>
      <c r="D1687" s="255"/>
      <c r="E1687" s="260"/>
      <c r="F1687" s="263"/>
      <c r="L1687"/>
    </row>
    <row r="1688" spans="1:12" s="241" customFormat="1" ht="13" x14ac:dyDescent="0.25">
      <c r="A1688" s="227"/>
      <c r="B1688" s="256"/>
      <c r="C1688" s="255"/>
      <c r="D1688" s="255"/>
      <c r="E1688" s="260"/>
      <c r="F1688" s="263"/>
      <c r="L1688"/>
    </row>
    <row r="1689" spans="1:12" s="241" customFormat="1" ht="13" x14ac:dyDescent="0.25">
      <c r="A1689" s="227"/>
      <c r="B1689" s="256"/>
      <c r="C1689" s="255"/>
      <c r="D1689" s="255"/>
      <c r="E1689" s="260"/>
      <c r="F1689" s="263"/>
      <c r="L1689"/>
    </row>
    <row r="1690" spans="1:12" s="241" customFormat="1" ht="13" x14ac:dyDescent="0.25">
      <c r="A1690" s="227"/>
      <c r="B1690" s="256"/>
      <c r="C1690" s="255"/>
      <c r="D1690" s="255"/>
      <c r="E1690" s="260"/>
      <c r="F1690" s="263"/>
      <c r="L1690"/>
    </row>
    <row r="1691" spans="1:12" s="241" customFormat="1" ht="13" x14ac:dyDescent="0.25">
      <c r="A1691" s="227"/>
      <c r="B1691" s="256"/>
      <c r="C1691" s="255"/>
      <c r="D1691" s="255"/>
      <c r="E1691" s="260"/>
      <c r="F1691" s="263"/>
      <c r="L1691"/>
    </row>
    <row r="1692" spans="1:12" s="241" customFormat="1" ht="13" x14ac:dyDescent="0.25">
      <c r="A1692" s="227"/>
      <c r="B1692" s="256"/>
      <c r="C1692" s="255"/>
      <c r="D1692" s="255"/>
      <c r="E1692" s="260"/>
      <c r="F1692" s="263"/>
      <c r="L1692"/>
    </row>
    <row r="1693" spans="1:12" s="241" customFormat="1" ht="13" x14ac:dyDescent="0.25">
      <c r="A1693" s="227"/>
      <c r="B1693" s="256"/>
      <c r="C1693" s="255"/>
      <c r="D1693" s="255"/>
      <c r="E1693" s="260"/>
      <c r="F1693" s="263"/>
      <c r="L1693"/>
    </row>
    <row r="1694" spans="1:12" s="241" customFormat="1" ht="13" x14ac:dyDescent="0.25">
      <c r="A1694" s="227"/>
      <c r="B1694" s="256"/>
      <c r="C1694" s="255"/>
      <c r="D1694" s="255"/>
      <c r="E1694" s="260"/>
      <c r="F1694" s="263"/>
      <c r="L1694"/>
    </row>
    <row r="1695" spans="1:12" s="241" customFormat="1" ht="13" x14ac:dyDescent="0.25">
      <c r="A1695" s="227"/>
      <c r="B1695" s="256"/>
      <c r="C1695" s="255"/>
      <c r="D1695" s="255"/>
      <c r="E1695" s="260"/>
      <c r="F1695" s="263"/>
      <c r="L1695"/>
    </row>
    <row r="1696" spans="1:12" s="241" customFormat="1" ht="13" x14ac:dyDescent="0.25">
      <c r="A1696" s="227"/>
      <c r="B1696" s="256"/>
      <c r="C1696" s="255"/>
      <c r="D1696" s="255"/>
      <c r="E1696" s="260"/>
      <c r="F1696" s="263"/>
      <c r="L1696"/>
    </row>
    <row r="1697" spans="1:12" s="241" customFormat="1" ht="13" x14ac:dyDescent="0.25">
      <c r="A1697" s="227"/>
      <c r="B1697" s="256"/>
      <c r="C1697" s="255"/>
      <c r="D1697" s="255"/>
      <c r="E1697" s="260"/>
      <c r="F1697" s="263"/>
      <c r="L1697"/>
    </row>
    <row r="1698" spans="1:12" ht="13" x14ac:dyDescent="0.25">
      <c r="A1698" s="227"/>
      <c r="B1698" s="268" t="s">
        <v>1019</v>
      </c>
      <c r="C1698" s="227"/>
      <c r="D1698" s="227"/>
      <c r="E1698" s="258"/>
      <c r="F1698" s="270"/>
    </row>
    <row r="1699" spans="1:12" ht="13" x14ac:dyDescent="0.25">
      <c r="A1699" s="227"/>
      <c r="B1699" s="247"/>
      <c r="C1699" s="227"/>
      <c r="D1699" s="227"/>
      <c r="E1699" s="258"/>
      <c r="F1699" s="263"/>
    </row>
    <row r="1700" spans="1:12" ht="13" x14ac:dyDescent="0.25">
      <c r="A1700" s="227"/>
      <c r="B1700" s="247" t="str">
        <f>B1627</f>
        <v>Block A: Guard House: A-1 Alterations</v>
      </c>
      <c r="C1700" s="227"/>
      <c r="D1700" s="227"/>
      <c r="E1700" s="258"/>
      <c r="F1700" s="263"/>
    </row>
    <row r="1701" spans="1:12" ht="13" x14ac:dyDescent="0.25">
      <c r="A1701" s="227"/>
      <c r="B1701" s="247"/>
      <c r="C1701" s="227"/>
      <c r="D1701" s="227"/>
      <c r="E1701" s="258"/>
      <c r="F1701" s="263"/>
    </row>
    <row r="1702" spans="1:12" s="236" customFormat="1" ht="13" x14ac:dyDescent="0.25">
      <c r="A1702" s="227"/>
      <c r="B1702" s="230" t="s">
        <v>459</v>
      </c>
      <c r="C1702" s="220"/>
      <c r="D1702" s="220"/>
      <c r="E1702" s="260"/>
      <c r="F1702" s="263"/>
      <c r="I1702" s="149"/>
      <c r="J1702" s="149"/>
      <c r="K1702" s="149"/>
      <c r="L1702"/>
    </row>
    <row r="1703" spans="1:12" s="236" customFormat="1" ht="13" x14ac:dyDescent="0.25">
      <c r="A1703" s="227"/>
      <c r="B1703" s="230"/>
      <c r="C1703" s="220"/>
      <c r="D1703" s="220"/>
      <c r="E1703" s="260"/>
      <c r="F1703" s="263"/>
      <c r="I1703" s="149"/>
      <c r="J1703" s="149"/>
      <c r="K1703" s="149"/>
      <c r="L1703"/>
    </row>
    <row r="1704" spans="1:12" s="236" customFormat="1" ht="13" x14ac:dyDescent="0.25">
      <c r="A1704" s="227" t="s">
        <v>2093</v>
      </c>
      <c r="B1704" s="230" t="s">
        <v>358</v>
      </c>
      <c r="C1704" s="220"/>
      <c r="D1704" s="220"/>
      <c r="E1704" s="260"/>
      <c r="F1704" s="263"/>
      <c r="I1704" s="149"/>
      <c r="J1704" s="149"/>
      <c r="K1704" s="149"/>
      <c r="L1704"/>
    </row>
    <row r="1705" spans="1:12" s="236" customFormat="1" x14ac:dyDescent="0.25">
      <c r="A1705" s="272"/>
      <c r="B1705" s="273"/>
      <c r="C1705" s="272"/>
      <c r="D1705" s="272"/>
      <c r="E1705" s="217"/>
      <c r="F1705" s="285"/>
      <c r="I1705" s="149"/>
      <c r="J1705" s="149"/>
      <c r="K1705" s="149"/>
      <c r="L1705"/>
    </row>
    <row r="1706" spans="1:12" s="236" customFormat="1" ht="13" x14ac:dyDescent="0.25">
      <c r="A1706" s="272"/>
      <c r="B1706" s="229" t="s">
        <v>276</v>
      </c>
      <c r="C1706" s="272"/>
      <c r="D1706" s="272"/>
      <c r="E1706" s="217"/>
      <c r="F1706" s="285"/>
      <c r="I1706" s="149"/>
      <c r="J1706" s="149"/>
      <c r="K1706" s="149"/>
      <c r="L1706"/>
    </row>
    <row r="1707" spans="1:12" s="236" customFormat="1" ht="13" x14ac:dyDescent="0.25">
      <c r="A1707" s="272"/>
      <c r="B1707" s="229"/>
      <c r="C1707" s="272"/>
      <c r="D1707" s="272"/>
      <c r="E1707" s="217"/>
      <c r="F1707" s="285"/>
      <c r="I1707" s="149"/>
      <c r="J1707" s="149"/>
      <c r="K1707" s="149"/>
      <c r="L1707"/>
    </row>
    <row r="1708" spans="1:12" s="236" customFormat="1" ht="13" x14ac:dyDescent="0.25">
      <c r="A1708" s="272"/>
      <c r="B1708" s="229" t="s">
        <v>274</v>
      </c>
      <c r="C1708" s="272"/>
      <c r="D1708" s="272"/>
      <c r="E1708" s="217"/>
      <c r="F1708" s="285"/>
      <c r="I1708" s="149"/>
      <c r="J1708" s="149"/>
      <c r="K1708" s="149"/>
      <c r="L1708"/>
    </row>
    <row r="1709" spans="1:12" s="236" customFormat="1" ht="13" x14ac:dyDescent="0.25">
      <c r="A1709" s="272"/>
      <c r="B1709" s="229"/>
      <c r="C1709" s="272"/>
      <c r="D1709" s="272"/>
      <c r="E1709" s="217"/>
      <c r="F1709" s="285"/>
      <c r="I1709" s="149"/>
      <c r="J1709" s="149"/>
      <c r="K1709" s="149"/>
      <c r="L1709"/>
    </row>
    <row r="1710" spans="1:12" s="236" customFormat="1" ht="14.5" x14ac:dyDescent="0.25">
      <c r="A1710" s="272" t="s">
        <v>2094</v>
      </c>
      <c r="B1710" s="273" t="s">
        <v>548</v>
      </c>
      <c r="C1710" s="272" t="s">
        <v>2058</v>
      </c>
      <c r="D1710" s="272">
        <v>1</v>
      </c>
      <c r="E1710" s="217"/>
      <c r="F1710" s="285"/>
      <c r="I1710" s="149"/>
      <c r="J1710" s="149"/>
      <c r="K1710" s="149"/>
      <c r="L1710"/>
    </row>
    <row r="1711" spans="1:12" s="236" customFormat="1" x14ac:dyDescent="0.25">
      <c r="A1711" s="272"/>
      <c r="B1711" s="273"/>
      <c r="C1711" s="272"/>
      <c r="D1711" s="272"/>
      <c r="E1711" s="217"/>
      <c r="F1711" s="285"/>
      <c r="I1711" s="149"/>
      <c r="J1711" s="149"/>
      <c r="K1711" s="149"/>
      <c r="L1711"/>
    </row>
    <row r="1712" spans="1:12" s="236" customFormat="1" ht="13" x14ac:dyDescent="0.25">
      <c r="A1712" s="272"/>
      <c r="B1712" s="229" t="s">
        <v>2065</v>
      </c>
      <c r="C1712" s="272"/>
      <c r="D1712" s="272"/>
      <c r="E1712" s="217"/>
      <c r="F1712" s="285"/>
      <c r="I1712" s="149"/>
      <c r="J1712" s="149"/>
      <c r="K1712" s="149"/>
      <c r="L1712"/>
    </row>
    <row r="1713" spans="1:12" s="236" customFormat="1" ht="13" x14ac:dyDescent="0.25">
      <c r="A1713" s="272"/>
      <c r="B1713" s="229"/>
      <c r="C1713" s="272"/>
      <c r="D1713" s="272"/>
      <c r="E1713" s="217"/>
      <c r="F1713" s="285"/>
      <c r="I1713" s="149"/>
      <c r="J1713" s="149"/>
      <c r="K1713" s="149"/>
      <c r="L1713"/>
    </row>
    <row r="1714" spans="1:12" s="236" customFormat="1" ht="14.5" x14ac:dyDescent="0.25">
      <c r="A1714" s="272" t="s">
        <v>2095</v>
      </c>
      <c r="B1714" s="273" t="s">
        <v>271</v>
      </c>
      <c r="C1714" s="272" t="s">
        <v>2058</v>
      </c>
      <c r="D1714" s="272">
        <v>1</v>
      </c>
      <c r="E1714" s="217"/>
      <c r="F1714" s="285"/>
      <c r="I1714" s="149"/>
      <c r="J1714" s="149"/>
      <c r="K1714" s="149"/>
      <c r="L1714"/>
    </row>
    <row r="1715" spans="1:12" s="236" customFormat="1" x14ac:dyDescent="0.25">
      <c r="A1715" s="272"/>
      <c r="B1715" s="273"/>
      <c r="C1715" s="272"/>
      <c r="D1715" s="272"/>
      <c r="E1715" s="217"/>
      <c r="F1715" s="285"/>
      <c r="I1715" s="149"/>
      <c r="J1715" s="149"/>
      <c r="K1715" s="149"/>
      <c r="L1715"/>
    </row>
    <row r="1716" spans="1:12" s="236" customFormat="1" ht="14.5" x14ac:dyDescent="0.25">
      <c r="A1716" s="272" t="s">
        <v>2098</v>
      </c>
      <c r="B1716" s="273" t="s">
        <v>270</v>
      </c>
      <c r="C1716" s="272" t="s">
        <v>2058</v>
      </c>
      <c r="D1716" s="272">
        <v>1</v>
      </c>
      <c r="E1716" s="217"/>
      <c r="F1716" s="285"/>
      <c r="I1716" s="149"/>
      <c r="J1716" s="149"/>
      <c r="K1716" s="149"/>
      <c r="L1716"/>
    </row>
    <row r="1717" spans="1:12" s="236" customFormat="1" x14ac:dyDescent="0.25">
      <c r="A1717" s="272"/>
      <c r="B1717" s="273"/>
      <c r="C1717" s="272"/>
      <c r="D1717" s="272"/>
      <c r="E1717" s="217"/>
      <c r="F1717" s="285"/>
      <c r="I1717" s="149"/>
      <c r="J1717" s="149"/>
      <c r="K1717" s="149"/>
      <c r="L1717"/>
    </row>
    <row r="1718" spans="1:12" s="236" customFormat="1" ht="13" x14ac:dyDescent="0.25">
      <c r="A1718" s="272"/>
      <c r="B1718" s="229" t="s">
        <v>269</v>
      </c>
      <c r="C1718" s="272"/>
      <c r="D1718" s="272"/>
      <c r="E1718" s="217"/>
      <c r="F1718" s="285"/>
      <c r="I1718" s="149"/>
      <c r="J1718" s="149"/>
      <c r="K1718" s="149"/>
      <c r="L1718"/>
    </row>
    <row r="1719" spans="1:12" s="236" customFormat="1" ht="13" x14ac:dyDescent="0.25">
      <c r="A1719" s="272"/>
      <c r="B1719" s="229"/>
      <c r="C1719" s="272"/>
      <c r="D1719" s="272"/>
      <c r="E1719" s="217"/>
      <c r="F1719" s="285"/>
      <c r="I1719" s="149"/>
      <c r="J1719" s="149"/>
      <c r="K1719" s="149"/>
      <c r="L1719"/>
    </row>
    <row r="1720" spans="1:12" s="236" customFormat="1" ht="25" x14ac:dyDescent="0.25">
      <c r="A1720" s="272" t="s">
        <v>2099</v>
      </c>
      <c r="B1720" s="273" t="s">
        <v>2096</v>
      </c>
      <c r="C1720" s="272" t="s">
        <v>2058</v>
      </c>
      <c r="D1720" s="272">
        <v>1</v>
      </c>
      <c r="E1720" s="217"/>
      <c r="F1720" s="285"/>
      <c r="I1720" s="149"/>
      <c r="J1720" s="149"/>
      <c r="K1720" s="149"/>
      <c r="L1720"/>
    </row>
    <row r="1721" spans="1:12" s="236" customFormat="1" x14ac:dyDescent="0.25">
      <c r="A1721" s="272"/>
      <c r="B1721" s="273"/>
      <c r="C1721" s="272"/>
      <c r="D1721" s="272"/>
      <c r="E1721" s="217"/>
      <c r="F1721" s="285"/>
      <c r="I1721" s="149"/>
      <c r="J1721" s="149"/>
      <c r="K1721" s="149"/>
      <c r="L1721"/>
    </row>
    <row r="1722" spans="1:12" s="236" customFormat="1" x14ac:dyDescent="0.25">
      <c r="A1722" s="272" t="s">
        <v>2100</v>
      </c>
      <c r="B1722" s="273" t="s">
        <v>2097</v>
      </c>
      <c r="C1722" s="272" t="s">
        <v>4</v>
      </c>
      <c r="D1722" s="272">
        <v>1</v>
      </c>
      <c r="E1722" s="217"/>
      <c r="F1722" s="285"/>
      <c r="I1722" s="149"/>
      <c r="J1722" s="149"/>
      <c r="K1722" s="149"/>
      <c r="L1722"/>
    </row>
    <row r="1723" spans="1:12" s="236" customFormat="1" x14ac:dyDescent="0.25">
      <c r="A1723" s="272"/>
      <c r="B1723" s="273"/>
      <c r="C1723" s="272"/>
      <c r="D1723" s="272"/>
      <c r="E1723" s="217"/>
      <c r="F1723" s="285"/>
      <c r="I1723" s="149"/>
      <c r="J1723" s="149"/>
      <c r="K1723" s="149"/>
      <c r="L1723"/>
    </row>
    <row r="1724" spans="1:12" s="236" customFormat="1" ht="13" x14ac:dyDescent="0.25">
      <c r="A1724" s="272"/>
      <c r="B1724" s="229" t="s">
        <v>257</v>
      </c>
      <c r="C1724" s="272"/>
      <c r="D1724" s="272"/>
      <c r="E1724" s="217"/>
      <c r="F1724" s="285"/>
      <c r="I1724" s="149"/>
      <c r="J1724" s="149"/>
      <c r="K1724" s="149"/>
      <c r="L1724"/>
    </row>
    <row r="1725" spans="1:12" s="236" customFormat="1" x14ac:dyDescent="0.25">
      <c r="A1725" s="272"/>
      <c r="B1725" s="273"/>
      <c r="C1725" s="272"/>
      <c r="D1725" s="272"/>
      <c r="E1725" s="217"/>
      <c r="F1725" s="285"/>
      <c r="I1725" s="149"/>
      <c r="J1725" s="149"/>
      <c r="K1725" s="149"/>
      <c r="L1725"/>
    </row>
    <row r="1726" spans="1:12" s="236" customFormat="1" ht="37.5" x14ac:dyDescent="0.25">
      <c r="A1726" s="272" t="s">
        <v>2102</v>
      </c>
      <c r="B1726" s="273" t="s">
        <v>2101</v>
      </c>
      <c r="C1726" s="272" t="s">
        <v>621</v>
      </c>
      <c r="D1726" s="272">
        <v>1</v>
      </c>
      <c r="E1726" s="217"/>
      <c r="F1726" s="285"/>
      <c r="I1726" s="149"/>
      <c r="J1726" s="149"/>
      <c r="K1726" s="149"/>
      <c r="L1726"/>
    </row>
    <row r="1727" spans="1:12" s="236" customFormat="1" x14ac:dyDescent="0.25">
      <c r="A1727" s="272"/>
      <c r="B1727" s="273"/>
      <c r="C1727" s="272"/>
      <c r="D1727" s="272"/>
      <c r="E1727" s="217"/>
      <c r="F1727" s="285"/>
      <c r="I1727" s="149"/>
      <c r="J1727" s="149"/>
      <c r="K1727" s="149"/>
      <c r="L1727"/>
    </row>
    <row r="1728" spans="1:12" s="236" customFormat="1" ht="13" x14ac:dyDescent="0.25">
      <c r="A1728" s="272"/>
      <c r="B1728" s="229" t="s">
        <v>252</v>
      </c>
      <c r="C1728" s="272"/>
      <c r="D1728" s="272"/>
      <c r="E1728" s="217"/>
      <c r="F1728" s="285"/>
      <c r="I1728" s="149"/>
      <c r="J1728" s="149"/>
      <c r="K1728" s="149"/>
      <c r="L1728"/>
    </row>
    <row r="1729" spans="1:12" s="236" customFormat="1" ht="13" x14ac:dyDescent="0.25">
      <c r="A1729" s="272"/>
      <c r="B1729" s="229"/>
      <c r="C1729" s="272"/>
      <c r="D1729" s="272"/>
      <c r="E1729" s="217"/>
      <c r="F1729" s="285"/>
      <c r="I1729" s="149"/>
      <c r="J1729" s="149"/>
      <c r="K1729" s="149"/>
      <c r="L1729"/>
    </row>
    <row r="1730" spans="1:12" s="236" customFormat="1" ht="13" x14ac:dyDescent="0.25">
      <c r="A1730" s="272"/>
      <c r="B1730" s="229" t="s">
        <v>251</v>
      </c>
      <c r="C1730" s="272"/>
      <c r="D1730" s="272"/>
      <c r="E1730" s="217"/>
      <c r="F1730" s="285"/>
      <c r="I1730" s="149"/>
      <c r="J1730" s="149"/>
      <c r="K1730" s="149"/>
      <c r="L1730"/>
    </row>
    <row r="1731" spans="1:12" s="236" customFormat="1" x14ac:dyDescent="0.25">
      <c r="A1731" s="272"/>
      <c r="B1731" s="273"/>
      <c r="C1731" s="272"/>
      <c r="D1731" s="272"/>
      <c r="E1731" s="217"/>
      <c r="F1731" s="285"/>
      <c r="I1731" s="149"/>
      <c r="J1731" s="149"/>
      <c r="K1731" s="149"/>
      <c r="L1731"/>
    </row>
    <row r="1732" spans="1:12" s="236" customFormat="1" ht="25" x14ac:dyDescent="0.25">
      <c r="A1732" s="272" t="s">
        <v>2103</v>
      </c>
      <c r="B1732" s="273" t="s">
        <v>2066</v>
      </c>
      <c r="C1732" s="272" t="s">
        <v>621</v>
      </c>
      <c r="D1732" s="272">
        <v>1</v>
      </c>
      <c r="E1732" s="217"/>
      <c r="F1732" s="285"/>
      <c r="I1732" s="149"/>
      <c r="J1732" s="149"/>
      <c r="K1732" s="149"/>
      <c r="L1732"/>
    </row>
    <row r="1733" spans="1:12" s="236" customFormat="1" x14ac:dyDescent="0.25">
      <c r="A1733" s="272"/>
      <c r="B1733" s="273"/>
      <c r="C1733" s="272"/>
      <c r="D1733" s="272"/>
      <c r="E1733" s="217"/>
      <c r="F1733" s="285"/>
      <c r="I1733" s="149"/>
      <c r="J1733" s="149"/>
      <c r="K1733" s="149"/>
      <c r="L1733"/>
    </row>
    <row r="1734" spans="1:12" s="236" customFormat="1" ht="14.5" x14ac:dyDescent="0.3">
      <c r="A1734" s="272" t="s">
        <v>2104</v>
      </c>
      <c r="B1734" s="273" t="s">
        <v>247</v>
      </c>
      <c r="C1734" s="272" t="s">
        <v>621</v>
      </c>
      <c r="D1734" s="272">
        <v>1</v>
      </c>
      <c r="E1734" s="217"/>
      <c r="F1734" s="285"/>
      <c r="G1734" s="243">
        <f>SUM(G1704:G1733)</f>
        <v>0</v>
      </c>
      <c r="I1734" s="149"/>
      <c r="J1734" s="149"/>
      <c r="K1734" s="149"/>
      <c r="L1734"/>
    </row>
    <row r="1735" spans="1:12" s="236" customFormat="1" x14ac:dyDescent="0.25">
      <c r="A1735" s="220"/>
      <c r="B1735" s="233"/>
      <c r="C1735" s="220"/>
      <c r="D1735" s="220"/>
      <c r="E1735" s="260"/>
      <c r="F1735" s="263"/>
      <c r="I1735" s="149"/>
      <c r="J1735" s="149"/>
      <c r="K1735" s="149"/>
      <c r="L1735"/>
    </row>
    <row r="1736" spans="1:12" s="236" customFormat="1" ht="13" x14ac:dyDescent="0.25">
      <c r="A1736" s="220"/>
      <c r="B1736" s="230"/>
      <c r="C1736" s="220"/>
      <c r="D1736" s="220"/>
      <c r="E1736" s="260"/>
      <c r="F1736" s="263"/>
      <c r="I1736" s="149"/>
      <c r="J1736" s="149"/>
      <c r="K1736" s="149"/>
      <c r="L1736"/>
    </row>
    <row r="1737" spans="1:12" s="236" customFormat="1" x14ac:dyDescent="0.25">
      <c r="A1737" s="220"/>
      <c r="B1737" s="233"/>
      <c r="C1737" s="220"/>
      <c r="D1737" s="220"/>
      <c r="E1737" s="260"/>
      <c r="F1737" s="263"/>
      <c r="I1737" s="149"/>
      <c r="J1737" s="149"/>
      <c r="K1737" s="149"/>
      <c r="L1737"/>
    </row>
    <row r="1738" spans="1:12" s="236" customFormat="1" x14ac:dyDescent="0.25">
      <c r="A1738" s="220"/>
      <c r="B1738" s="233"/>
      <c r="C1738" s="220"/>
      <c r="D1738" s="220"/>
      <c r="E1738" s="260"/>
      <c r="F1738" s="263"/>
      <c r="I1738" s="149"/>
      <c r="J1738" s="149"/>
      <c r="K1738" s="149"/>
      <c r="L1738"/>
    </row>
    <row r="1739" spans="1:12" s="236" customFormat="1" x14ac:dyDescent="0.25">
      <c r="A1739" s="220"/>
      <c r="B1739" s="233"/>
      <c r="C1739" s="220"/>
      <c r="D1739" s="220"/>
      <c r="E1739" s="260"/>
      <c r="F1739" s="263"/>
      <c r="I1739" s="149"/>
      <c r="J1739" s="149"/>
      <c r="K1739" s="149"/>
      <c r="L1739"/>
    </row>
    <row r="1740" spans="1:12" s="236" customFormat="1" x14ac:dyDescent="0.25">
      <c r="A1740" s="220"/>
      <c r="B1740" s="233"/>
      <c r="C1740" s="220"/>
      <c r="D1740" s="220"/>
      <c r="E1740" s="260"/>
      <c r="F1740" s="263"/>
      <c r="I1740" s="149"/>
      <c r="J1740" s="149"/>
      <c r="K1740" s="149"/>
      <c r="L1740"/>
    </row>
    <row r="1741" spans="1:12" s="236" customFormat="1" x14ac:dyDescent="0.25">
      <c r="A1741" s="220"/>
      <c r="B1741" s="233"/>
      <c r="C1741" s="220"/>
      <c r="D1741" s="220"/>
      <c r="E1741" s="260"/>
      <c r="F1741" s="263"/>
      <c r="I1741" s="149"/>
      <c r="J1741" s="149"/>
      <c r="K1741" s="149"/>
      <c r="L1741"/>
    </row>
    <row r="1742" spans="1:12" s="236" customFormat="1" x14ac:dyDescent="0.25">
      <c r="A1742" s="220"/>
      <c r="B1742" s="233"/>
      <c r="C1742" s="220"/>
      <c r="D1742" s="220"/>
      <c r="E1742" s="260"/>
      <c r="F1742" s="263"/>
      <c r="I1742" s="149"/>
      <c r="J1742" s="149"/>
      <c r="K1742" s="149"/>
      <c r="L1742"/>
    </row>
    <row r="1743" spans="1:12" s="236" customFormat="1" x14ac:dyDescent="0.25">
      <c r="A1743" s="220"/>
      <c r="B1743" s="233"/>
      <c r="C1743" s="220"/>
      <c r="D1743" s="220"/>
      <c r="E1743" s="260"/>
      <c r="F1743" s="263"/>
      <c r="I1743" s="149"/>
      <c r="J1743" s="149"/>
      <c r="K1743" s="149"/>
      <c r="L1743"/>
    </row>
    <row r="1744" spans="1:12" s="236" customFormat="1" x14ac:dyDescent="0.25">
      <c r="A1744" s="220"/>
      <c r="B1744" s="233"/>
      <c r="C1744" s="220"/>
      <c r="D1744" s="220"/>
      <c r="E1744" s="260"/>
      <c r="F1744" s="263"/>
      <c r="I1744" s="149"/>
      <c r="J1744" s="149"/>
      <c r="K1744" s="149"/>
      <c r="L1744"/>
    </row>
    <row r="1745" spans="1:12" s="236" customFormat="1" x14ac:dyDescent="0.25">
      <c r="A1745" s="220"/>
      <c r="B1745" s="233"/>
      <c r="C1745" s="220"/>
      <c r="D1745" s="220"/>
      <c r="E1745" s="260"/>
      <c r="F1745" s="263"/>
      <c r="I1745" s="149"/>
      <c r="J1745" s="149"/>
      <c r="K1745" s="149"/>
      <c r="L1745"/>
    </row>
    <row r="1746" spans="1:12" s="236" customFormat="1" x14ac:dyDescent="0.25">
      <c r="A1746" s="220"/>
      <c r="B1746" s="233"/>
      <c r="C1746" s="220"/>
      <c r="D1746" s="220"/>
      <c r="E1746" s="260"/>
      <c r="F1746" s="263"/>
      <c r="I1746" s="149"/>
      <c r="J1746" s="149"/>
      <c r="K1746" s="149"/>
      <c r="L1746"/>
    </row>
    <row r="1747" spans="1:12" s="236" customFormat="1" x14ac:dyDescent="0.25">
      <c r="A1747" s="220"/>
      <c r="B1747" s="233"/>
      <c r="C1747" s="220"/>
      <c r="D1747" s="220"/>
      <c r="E1747" s="260"/>
      <c r="F1747" s="263"/>
      <c r="I1747" s="149"/>
      <c r="J1747" s="149"/>
      <c r="K1747" s="149"/>
      <c r="L1747"/>
    </row>
    <row r="1748" spans="1:12" s="236" customFormat="1" x14ac:dyDescent="0.25">
      <c r="A1748" s="220"/>
      <c r="B1748" s="233"/>
      <c r="C1748" s="220"/>
      <c r="D1748" s="220"/>
      <c r="E1748" s="260"/>
      <c r="F1748" s="263"/>
      <c r="I1748" s="149"/>
      <c r="J1748" s="149"/>
      <c r="K1748" s="149"/>
      <c r="L1748"/>
    </row>
    <row r="1749" spans="1:12" s="236" customFormat="1" x14ac:dyDescent="0.25">
      <c r="A1749" s="220"/>
      <c r="B1749" s="233"/>
      <c r="C1749" s="220"/>
      <c r="D1749" s="220"/>
      <c r="E1749" s="260"/>
      <c r="F1749" s="263"/>
      <c r="I1749" s="149"/>
      <c r="J1749" s="149"/>
      <c r="K1749" s="149"/>
      <c r="L1749"/>
    </row>
    <row r="1750" spans="1:12" s="236" customFormat="1" x14ac:dyDescent="0.25">
      <c r="A1750" s="220"/>
      <c r="B1750" s="233"/>
      <c r="C1750" s="220"/>
      <c r="D1750" s="220"/>
      <c r="E1750" s="260"/>
      <c r="F1750" s="263"/>
      <c r="I1750" s="149"/>
      <c r="J1750" s="149"/>
      <c r="K1750" s="149"/>
      <c r="L1750"/>
    </row>
    <row r="1751" spans="1:12" s="236" customFormat="1" x14ac:dyDescent="0.25">
      <c r="A1751" s="220"/>
      <c r="B1751" s="233"/>
      <c r="C1751" s="220"/>
      <c r="D1751" s="220"/>
      <c r="E1751" s="260"/>
      <c r="F1751" s="263"/>
      <c r="I1751" s="149"/>
      <c r="J1751" s="149"/>
      <c r="K1751" s="149"/>
      <c r="L1751"/>
    </row>
    <row r="1752" spans="1:12" s="236" customFormat="1" x14ac:dyDescent="0.25">
      <c r="A1752" s="220"/>
      <c r="B1752" s="233"/>
      <c r="C1752" s="220"/>
      <c r="D1752" s="220"/>
      <c r="E1752" s="260"/>
      <c r="F1752" s="263"/>
      <c r="I1752" s="149"/>
      <c r="J1752" s="149"/>
      <c r="K1752" s="149"/>
      <c r="L1752"/>
    </row>
    <row r="1753" spans="1:12" s="236" customFormat="1" x14ac:dyDescent="0.25">
      <c r="A1753" s="220"/>
      <c r="B1753" s="233"/>
      <c r="C1753" s="220"/>
      <c r="D1753" s="220"/>
      <c r="E1753" s="260"/>
      <c r="F1753" s="263"/>
      <c r="I1753" s="149"/>
      <c r="J1753" s="149"/>
      <c r="K1753" s="149"/>
      <c r="L1753"/>
    </row>
    <row r="1754" spans="1:12" s="236" customFormat="1" x14ac:dyDescent="0.25">
      <c r="A1754" s="220"/>
      <c r="B1754" s="233"/>
      <c r="C1754" s="220"/>
      <c r="D1754" s="220"/>
      <c r="E1754" s="260"/>
      <c r="F1754" s="263"/>
      <c r="I1754" s="149"/>
      <c r="J1754" s="149"/>
      <c r="K1754" s="149"/>
      <c r="L1754"/>
    </row>
    <row r="1755" spans="1:12" s="236" customFormat="1" x14ac:dyDescent="0.25">
      <c r="A1755" s="220"/>
      <c r="B1755" s="233"/>
      <c r="C1755" s="220"/>
      <c r="D1755" s="220"/>
      <c r="E1755" s="260"/>
      <c r="F1755" s="263"/>
      <c r="I1755" s="149"/>
      <c r="J1755" s="149"/>
      <c r="K1755" s="149"/>
      <c r="L1755"/>
    </row>
    <row r="1756" spans="1:12" s="236" customFormat="1" x14ac:dyDescent="0.25">
      <c r="A1756" s="220"/>
      <c r="B1756" s="233"/>
      <c r="C1756" s="220"/>
      <c r="D1756" s="220"/>
      <c r="E1756" s="260"/>
      <c r="F1756" s="263"/>
      <c r="I1756" s="149"/>
      <c r="J1756" s="149"/>
      <c r="K1756" s="149"/>
      <c r="L1756"/>
    </row>
    <row r="1757" spans="1:12" s="236" customFormat="1" x14ac:dyDescent="0.25">
      <c r="A1757" s="220"/>
      <c r="B1757" s="233"/>
      <c r="C1757" s="220"/>
      <c r="D1757" s="220"/>
      <c r="E1757" s="260"/>
      <c r="F1757" s="263"/>
      <c r="I1757" s="149"/>
      <c r="J1757" s="149"/>
      <c r="K1757" s="149"/>
      <c r="L1757"/>
    </row>
    <row r="1758" spans="1:12" s="236" customFormat="1" x14ac:dyDescent="0.25">
      <c r="A1758" s="220"/>
      <c r="B1758" s="233"/>
      <c r="C1758" s="220"/>
      <c r="D1758" s="220"/>
      <c r="E1758" s="260"/>
      <c r="F1758" s="263"/>
      <c r="I1758" s="149"/>
      <c r="J1758" s="149"/>
      <c r="K1758" s="149"/>
      <c r="L1758"/>
    </row>
    <row r="1759" spans="1:12" s="236" customFormat="1" x14ac:dyDescent="0.25">
      <c r="A1759" s="220"/>
      <c r="B1759" s="233"/>
      <c r="C1759" s="220"/>
      <c r="D1759" s="220"/>
      <c r="E1759" s="260"/>
      <c r="F1759" s="263"/>
      <c r="I1759" s="149"/>
      <c r="J1759" s="149"/>
      <c r="K1759" s="149"/>
      <c r="L1759"/>
    </row>
    <row r="1760" spans="1:12" s="236" customFormat="1" ht="13" x14ac:dyDescent="0.25">
      <c r="A1760" s="227"/>
      <c r="B1760" s="234"/>
      <c r="C1760" s="223"/>
      <c r="D1760" s="220"/>
      <c r="E1760" s="260"/>
      <c r="F1760" s="263"/>
      <c r="I1760" s="149"/>
      <c r="J1760" s="149"/>
      <c r="K1760" s="149"/>
      <c r="L1760"/>
    </row>
    <row r="1761" spans="1:12" s="236" customFormat="1" ht="13" x14ac:dyDescent="0.25">
      <c r="A1761" s="227"/>
      <c r="B1761" s="234"/>
      <c r="C1761" s="223"/>
      <c r="D1761" s="220"/>
      <c r="E1761" s="260"/>
      <c r="F1761" s="263"/>
      <c r="I1761" s="149"/>
      <c r="J1761" s="149"/>
      <c r="K1761" s="149"/>
      <c r="L1761"/>
    </row>
    <row r="1762" spans="1:12" s="236" customFormat="1" ht="13" x14ac:dyDescent="0.25">
      <c r="A1762" s="227"/>
      <c r="B1762" s="234"/>
      <c r="C1762" s="223"/>
      <c r="D1762" s="220"/>
      <c r="E1762" s="260"/>
      <c r="F1762" s="263"/>
      <c r="I1762" s="149"/>
      <c r="J1762" s="149"/>
      <c r="K1762" s="149"/>
      <c r="L1762"/>
    </row>
    <row r="1763" spans="1:12" s="236" customFormat="1" ht="13" x14ac:dyDescent="0.25">
      <c r="A1763" s="227"/>
      <c r="B1763" s="234"/>
      <c r="C1763" s="223"/>
      <c r="D1763" s="220"/>
      <c r="E1763" s="260"/>
      <c r="F1763" s="263"/>
      <c r="I1763" s="149"/>
      <c r="J1763" s="149"/>
      <c r="K1763" s="149"/>
      <c r="L1763"/>
    </row>
    <row r="1764" spans="1:12" s="236" customFormat="1" ht="13" x14ac:dyDescent="0.25">
      <c r="A1764" s="227"/>
      <c r="B1764" s="234"/>
      <c r="C1764" s="223"/>
      <c r="D1764" s="220"/>
      <c r="E1764" s="260"/>
      <c r="F1764" s="263"/>
      <c r="I1764" s="149"/>
      <c r="J1764" s="149"/>
      <c r="K1764" s="149"/>
      <c r="L1764"/>
    </row>
    <row r="1765" spans="1:12" s="236" customFormat="1" ht="13" x14ac:dyDescent="0.25">
      <c r="A1765" s="227"/>
      <c r="B1765" s="234"/>
      <c r="C1765" s="223"/>
      <c r="D1765" s="220"/>
      <c r="E1765" s="260"/>
      <c r="F1765" s="263"/>
      <c r="I1765" s="149"/>
      <c r="J1765" s="149"/>
      <c r="K1765" s="149"/>
      <c r="L1765"/>
    </row>
    <row r="1766" spans="1:12" s="241" customFormat="1" ht="13" x14ac:dyDescent="0.25">
      <c r="A1766" s="227"/>
      <c r="B1766" s="256"/>
      <c r="C1766" s="255"/>
      <c r="D1766" s="255"/>
      <c r="E1766" s="260"/>
      <c r="F1766" s="263"/>
      <c r="L1766"/>
    </row>
    <row r="1767" spans="1:12" ht="13" x14ac:dyDescent="0.25">
      <c r="A1767" s="227"/>
      <c r="B1767" s="268" t="s">
        <v>2905</v>
      </c>
      <c r="C1767" s="227"/>
      <c r="D1767" s="227"/>
      <c r="E1767" s="258"/>
      <c r="F1767" s="270"/>
    </row>
    <row r="1768" spans="1:12" ht="13" x14ac:dyDescent="0.25">
      <c r="A1768" s="227"/>
      <c r="B1768" s="247"/>
      <c r="C1768" s="227"/>
      <c r="D1768" s="227"/>
      <c r="E1768" s="258"/>
      <c r="F1768" s="263"/>
    </row>
    <row r="1769" spans="1:12" ht="13" x14ac:dyDescent="0.25">
      <c r="A1769" s="227"/>
      <c r="B1769" s="247" t="s">
        <v>2913</v>
      </c>
      <c r="C1769" s="227"/>
      <c r="D1769" s="227"/>
      <c r="E1769" s="258"/>
      <c r="F1769" s="263"/>
    </row>
    <row r="1770" spans="1:12" s="241" customFormat="1" ht="13" x14ac:dyDescent="0.25">
      <c r="A1770" s="227"/>
      <c r="B1770" s="256"/>
      <c r="C1770" s="255"/>
      <c r="D1770" s="255"/>
      <c r="E1770" s="260"/>
      <c r="F1770" s="263"/>
      <c r="L1770"/>
    </row>
    <row r="1771" spans="1:12" s="241" customFormat="1" ht="13" x14ac:dyDescent="0.25">
      <c r="A1771" s="227"/>
      <c r="B1771" s="274"/>
      <c r="C1771" s="255"/>
      <c r="D1771" s="255"/>
      <c r="E1771" s="260"/>
      <c r="F1771" s="263"/>
      <c r="L1771"/>
    </row>
    <row r="1772" spans="1:12" s="241" customFormat="1" ht="13" x14ac:dyDescent="0.25">
      <c r="A1772" s="227"/>
      <c r="B1772" s="274" t="str">
        <f>B1769</f>
        <v>Block A: Guard House: A-2 Earthworks</v>
      </c>
      <c r="C1772" s="255"/>
      <c r="D1772" s="255"/>
      <c r="E1772" s="260"/>
      <c r="F1772" s="263"/>
      <c r="L1772"/>
    </row>
    <row r="1773" spans="1:12" s="241" customFormat="1" ht="13" x14ac:dyDescent="0.25">
      <c r="A1773" s="227"/>
      <c r="B1773" s="254" t="s">
        <v>2933</v>
      </c>
      <c r="C1773" s="255" t="s">
        <v>2910</v>
      </c>
      <c r="D1773" s="255"/>
      <c r="E1773" s="260"/>
      <c r="F1773" s="263"/>
      <c r="L1773"/>
    </row>
    <row r="1774" spans="1:12" s="241" customFormat="1" ht="13" x14ac:dyDescent="0.25">
      <c r="A1774" s="227"/>
      <c r="B1774" s="256"/>
      <c r="C1774" s="255"/>
      <c r="D1774" s="255"/>
      <c r="E1774" s="260"/>
      <c r="F1774" s="263"/>
      <c r="L1774"/>
    </row>
    <row r="1775" spans="1:12" s="241" customFormat="1" ht="13" x14ac:dyDescent="0.25">
      <c r="A1775" s="227"/>
      <c r="B1775" s="269" t="s">
        <v>2909</v>
      </c>
      <c r="C1775" s="255">
        <v>30</v>
      </c>
      <c r="D1775" s="255"/>
      <c r="E1775" s="260"/>
      <c r="F1775" s="263"/>
      <c r="L1775"/>
    </row>
    <row r="1776" spans="1:12" s="241" customFormat="1" ht="13" x14ac:dyDescent="0.25">
      <c r="A1776" s="227"/>
      <c r="B1776" s="269"/>
      <c r="C1776" s="255"/>
      <c r="D1776" s="255"/>
      <c r="E1776" s="260"/>
      <c r="F1776" s="263"/>
      <c r="L1776"/>
    </row>
    <row r="1777" spans="1:12" s="241" customFormat="1" ht="13" x14ac:dyDescent="0.25">
      <c r="A1777" s="227"/>
      <c r="B1777" s="256"/>
      <c r="C1777" s="255"/>
      <c r="D1777" s="255"/>
      <c r="E1777" s="260"/>
      <c r="F1777" s="263"/>
      <c r="L1777"/>
    </row>
    <row r="1778" spans="1:12" s="241" customFormat="1" ht="13" x14ac:dyDescent="0.25">
      <c r="A1778" s="227"/>
      <c r="B1778" s="256"/>
      <c r="C1778" s="255"/>
      <c r="D1778" s="255"/>
      <c r="E1778" s="260"/>
      <c r="F1778" s="263"/>
      <c r="L1778"/>
    </row>
    <row r="1779" spans="1:12" s="241" customFormat="1" ht="13" x14ac:dyDescent="0.25">
      <c r="A1779" s="227"/>
      <c r="B1779" s="256"/>
      <c r="C1779" s="255"/>
      <c r="D1779" s="255"/>
      <c r="E1779" s="260"/>
      <c r="F1779" s="263"/>
      <c r="L1779"/>
    </row>
    <row r="1780" spans="1:12" s="241" customFormat="1" ht="13" x14ac:dyDescent="0.25">
      <c r="A1780" s="227"/>
      <c r="B1780" s="256"/>
      <c r="C1780" s="255"/>
      <c r="D1780" s="255"/>
      <c r="E1780" s="260"/>
      <c r="F1780" s="263"/>
      <c r="L1780"/>
    </row>
    <row r="1781" spans="1:12" s="241" customFormat="1" ht="13" x14ac:dyDescent="0.25">
      <c r="A1781" s="227"/>
      <c r="B1781" s="256"/>
      <c r="C1781" s="255"/>
      <c r="D1781" s="255"/>
      <c r="E1781" s="260"/>
      <c r="F1781" s="263"/>
      <c r="L1781"/>
    </row>
    <row r="1782" spans="1:12" s="241" customFormat="1" ht="13" x14ac:dyDescent="0.25">
      <c r="A1782" s="227"/>
      <c r="B1782" s="256"/>
      <c r="C1782" s="255"/>
      <c r="D1782" s="255"/>
      <c r="E1782" s="260"/>
      <c r="F1782" s="263"/>
      <c r="L1782"/>
    </row>
    <row r="1783" spans="1:12" s="241" customFormat="1" ht="13" x14ac:dyDescent="0.25">
      <c r="A1783" s="227"/>
      <c r="B1783" s="256"/>
      <c r="C1783" s="255"/>
      <c r="D1783" s="255"/>
      <c r="E1783" s="260"/>
      <c r="F1783" s="263"/>
      <c r="L1783"/>
    </row>
    <row r="1784" spans="1:12" s="241" customFormat="1" ht="13" x14ac:dyDescent="0.25">
      <c r="A1784" s="227"/>
      <c r="B1784" s="256"/>
      <c r="C1784" s="255"/>
      <c r="D1784" s="255"/>
      <c r="E1784" s="260"/>
      <c r="F1784" s="263"/>
      <c r="L1784"/>
    </row>
    <row r="1785" spans="1:12" s="241" customFormat="1" ht="13" x14ac:dyDescent="0.25">
      <c r="A1785" s="227"/>
      <c r="B1785" s="256"/>
      <c r="C1785" s="255"/>
      <c r="D1785" s="255"/>
      <c r="E1785" s="260"/>
      <c r="F1785" s="263"/>
      <c r="L1785"/>
    </row>
    <row r="1786" spans="1:12" s="241" customFormat="1" ht="13" x14ac:dyDescent="0.25">
      <c r="A1786" s="227"/>
      <c r="B1786" s="256"/>
      <c r="C1786" s="255"/>
      <c r="D1786" s="255"/>
      <c r="E1786" s="260"/>
      <c r="F1786" s="263"/>
      <c r="L1786"/>
    </row>
    <row r="1787" spans="1:12" s="241" customFormat="1" ht="13" x14ac:dyDescent="0.25">
      <c r="A1787" s="227"/>
      <c r="B1787" s="256"/>
      <c r="C1787" s="255"/>
      <c r="D1787" s="255"/>
      <c r="E1787" s="260"/>
      <c r="F1787" s="263"/>
      <c r="L1787"/>
    </row>
    <row r="1788" spans="1:12" s="241" customFormat="1" ht="13" x14ac:dyDescent="0.25">
      <c r="A1788" s="227"/>
      <c r="B1788" s="256"/>
      <c r="C1788" s="255"/>
      <c r="D1788" s="255"/>
      <c r="E1788" s="260"/>
      <c r="F1788" s="263"/>
      <c r="L1788"/>
    </row>
    <row r="1789" spans="1:12" s="241" customFormat="1" ht="13" x14ac:dyDescent="0.25">
      <c r="A1789" s="227"/>
      <c r="B1789" s="256"/>
      <c r="C1789" s="255"/>
      <c r="D1789" s="255"/>
      <c r="E1789" s="260"/>
      <c r="F1789" s="263"/>
      <c r="L1789"/>
    </row>
    <row r="1790" spans="1:12" s="241" customFormat="1" ht="13" x14ac:dyDescent="0.25">
      <c r="A1790" s="227"/>
      <c r="B1790" s="256"/>
      <c r="C1790" s="255"/>
      <c r="D1790" s="255"/>
      <c r="E1790" s="260"/>
      <c r="F1790" s="263"/>
      <c r="L1790"/>
    </row>
    <row r="1791" spans="1:12" s="241" customFormat="1" ht="13" x14ac:dyDescent="0.25">
      <c r="A1791" s="227"/>
      <c r="B1791" s="256"/>
      <c r="C1791" s="255"/>
      <c r="D1791" s="255"/>
      <c r="E1791" s="260"/>
      <c r="F1791" s="263"/>
      <c r="L1791"/>
    </row>
    <row r="1792" spans="1:12" s="241" customFormat="1" ht="13" x14ac:dyDescent="0.25">
      <c r="A1792" s="227"/>
      <c r="B1792" s="256"/>
      <c r="C1792" s="255"/>
      <c r="D1792" s="255"/>
      <c r="E1792" s="260"/>
      <c r="F1792" s="263"/>
      <c r="L1792"/>
    </row>
    <row r="1793" spans="1:12" s="241" customFormat="1" ht="13" x14ac:dyDescent="0.25">
      <c r="A1793" s="227"/>
      <c r="B1793" s="256"/>
      <c r="C1793" s="255"/>
      <c r="D1793" s="255"/>
      <c r="E1793" s="260"/>
      <c r="F1793" s="263"/>
      <c r="L1793"/>
    </row>
    <row r="1794" spans="1:12" s="241" customFormat="1" ht="13" x14ac:dyDescent="0.25">
      <c r="A1794" s="227"/>
      <c r="B1794" s="256"/>
      <c r="C1794" s="255"/>
      <c r="D1794" s="255"/>
      <c r="E1794" s="260"/>
      <c r="F1794" s="263"/>
      <c r="L1794"/>
    </row>
    <row r="1795" spans="1:12" s="241" customFormat="1" ht="13" x14ac:dyDescent="0.25">
      <c r="A1795" s="227"/>
      <c r="B1795" s="256"/>
      <c r="C1795" s="255"/>
      <c r="D1795" s="255"/>
      <c r="E1795" s="260"/>
      <c r="F1795" s="263"/>
      <c r="L1795"/>
    </row>
    <row r="1796" spans="1:12" s="241" customFormat="1" ht="13" x14ac:dyDescent="0.25">
      <c r="A1796" s="227"/>
      <c r="B1796" s="256"/>
      <c r="C1796" s="255"/>
      <c r="D1796" s="255"/>
      <c r="E1796" s="260"/>
      <c r="F1796" s="263"/>
      <c r="L1796"/>
    </row>
    <row r="1797" spans="1:12" s="241" customFormat="1" ht="13" x14ac:dyDescent="0.25">
      <c r="A1797" s="227"/>
      <c r="B1797" s="256"/>
      <c r="C1797" s="255"/>
      <c r="D1797" s="255"/>
      <c r="E1797" s="260"/>
      <c r="F1797" s="263"/>
      <c r="L1797"/>
    </row>
    <row r="1798" spans="1:12" s="241" customFormat="1" ht="13" x14ac:dyDescent="0.25">
      <c r="A1798" s="227"/>
      <c r="B1798" s="256"/>
      <c r="C1798" s="255"/>
      <c r="D1798" s="255"/>
      <c r="E1798" s="260"/>
      <c r="F1798" s="263"/>
      <c r="L1798"/>
    </row>
    <row r="1799" spans="1:12" s="241" customFormat="1" ht="13" x14ac:dyDescent="0.25">
      <c r="A1799" s="227"/>
      <c r="B1799" s="256"/>
      <c r="C1799" s="255"/>
      <c r="D1799" s="255"/>
      <c r="E1799" s="260"/>
      <c r="F1799" s="263"/>
      <c r="L1799"/>
    </row>
    <row r="1800" spans="1:12" s="241" customFormat="1" ht="13" x14ac:dyDescent="0.25">
      <c r="A1800" s="227"/>
      <c r="B1800" s="256"/>
      <c r="C1800" s="255"/>
      <c r="D1800" s="255"/>
      <c r="E1800" s="260"/>
      <c r="F1800" s="263"/>
      <c r="L1800"/>
    </row>
    <row r="1801" spans="1:12" s="241" customFormat="1" ht="13" x14ac:dyDescent="0.25">
      <c r="A1801" s="227"/>
      <c r="B1801" s="256"/>
      <c r="C1801" s="255"/>
      <c r="D1801" s="255"/>
      <c r="E1801" s="260"/>
      <c r="F1801" s="263"/>
      <c r="L1801"/>
    </row>
    <row r="1802" spans="1:12" s="241" customFormat="1" ht="13" x14ac:dyDescent="0.25">
      <c r="A1802" s="227"/>
      <c r="B1802" s="256"/>
      <c r="C1802" s="255"/>
      <c r="D1802" s="255"/>
      <c r="E1802" s="260"/>
      <c r="F1802" s="263"/>
      <c r="L1802"/>
    </row>
    <row r="1803" spans="1:12" s="241" customFormat="1" ht="13" x14ac:dyDescent="0.25">
      <c r="A1803" s="227"/>
      <c r="B1803" s="256"/>
      <c r="C1803" s="255"/>
      <c r="D1803" s="255"/>
      <c r="E1803" s="260"/>
      <c r="F1803" s="263"/>
      <c r="L1803"/>
    </row>
    <row r="1804" spans="1:12" s="241" customFormat="1" ht="13" x14ac:dyDescent="0.25">
      <c r="A1804" s="227"/>
      <c r="B1804" s="256"/>
      <c r="C1804" s="255"/>
      <c r="D1804" s="255"/>
      <c r="E1804" s="260"/>
      <c r="F1804" s="263"/>
      <c r="L1804"/>
    </row>
    <row r="1805" spans="1:12" s="241" customFormat="1" ht="13" x14ac:dyDescent="0.25">
      <c r="A1805" s="227"/>
      <c r="B1805" s="256"/>
      <c r="C1805" s="255"/>
      <c r="D1805" s="255"/>
      <c r="E1805" s="260"/>
      <c r="F1805" s="263"/>
      <c r="L1805"/>
    </row>
    <row r="1806" spans="1:12" s="241" customFormat="1" ht="13" x14ac:dyDescent="0.25">
      <c r="A1806" s="227"/>
      <c r="B1806" s="256"/>
      <c r="C1806" s="255"/>
      <c r="D1806" s="255"/>
      <c r="E1806" s="260"/>
      <c r="F1806" s="263"/>
      <c r="L1806"/>
    </row>
    <row r="1807" spans="1:12" s="241" customFormat="1" ht="13" x14ac:dyDescent="0.25">
      <c r="A1807" s="227"/>
      <c r="B1807" s="256"/>
      <c r="C1807" s="255"/>
      <c r="D1807" s="255"/>
      <c r="E1807" s="260"/>
      <c r="F1807" s="263"/>
      <c r="L1807"/>
    </row>
    <row r="1808" spans="1:12" s="241" customFormat="1" ht="13" x14ac:dyDescent="0.25">
      <c r="A1808" s="227"/>
      <c r="B1808" s="256"/>
      <c r="C1808" s="255"/>
      <c r="D1808" s="255"/>
      <c r="E1808" s="260"/>
      <c r="F1808" s="263"/>
      <c r="L1808"/>
    </row>
    <row r="1809" spans="1:12" s="241" customFormat="1" ht="13" x14ac:dyDescent="0.25">
      <c r="A1809" s="227"/>
      <c r="B1809" s="256"/>
      <c r="C1809" s="255"/>
      <c r="D1809" s="255"/>
      <c r="E1809" s="260"/>
      <c r="F1809" s="263"/>
      <c r="L1809"/>
    </row>
    <row r="1810" spans="1:12" s="241" customFormat="1" ht="13" x14ac:dyDescent="0.25">
      <c r="A1810" s="227"/>
      <c r="B1810" s="256"/>
      <c r="C1810" s="255"/>
      <c r="D1810" s="255"/>
      <c r="E1810" s="260"/>
      <c r="F1810" s="263"/>
      <c r="L1810"/>
    </row>
    <row r="1811" spans="1:12" s="241" customFormat="1" ht="13" x14ac:dyDescent="0.25">
      <c r="A1811" s="227"/>
      <c r="B1811" s="256"/>
      <c r="C1811" s="255"/>
      <c r="D1811" s="255"/>
      <c r="E1811" s="260"/>
      <c r="F1811" s="263"/>
      <c r="L1811"/>
    </row>
    <row r="1812" spans="1:12" s="241" customFormat="1" ht="13" x14ac:dyDescent="0.25">
      <c r="A1812" s="227"/>
      <c r="B1812" s="256"/>
      <c r="C1812" s="255"/>
      <c r="D1812" s="255"/>
      <c r="E1812" s="260"/>
      <c r="F1812" s="263"/>
      <c r="L1812"/>
    </row>
    <row r="1813" spans="1:12" s="241" customFormat="1" ht="13" x14ac:dyDescent="0.25">
      <c r="A1813" s="227"/>
      <c r="B1813" s="256"/>
      <c r="C1813" s="255"/>
      <c r="D1813" s="255"/>
      <c r="E1813" s="260"/>
      <c r="F1813" s="263"/>
      <c r="L1813"/>
    </row>
    <row r="1814" spans="1:12" s="241" customFormat="1" ht="13" x14ac:dyDescent="0.25">
      <c r="A1814" s="227"/>
      <c r="B1814" s="256"/>
      <c r="C1814" s="255"/>
      <c r="D1814" s="255"/>
      <c r="E1814" s="260"/>
      <c r="F1814" s="263"/>
      <c r="L1814"/>
    </row>
    <row r="1815" spans="1:12" s="241" customFormat="1" ht="13" x14ac:dyDescent="0.25">
      <c r="A1815" s="227"/>
      <c r="B1815" s="256"/>
      <c r="C1815" s="255"/>
      <c r="D1815" s="255"/>
      <c r="E1815" s="260"/>
      <c r="F1815" s="263"/>
      <c r="L1815"/>
    </row>
    <row r="1816" spans="1:12" s="241" customFormat="1" ht="13" x14ac:dyDescent="0.25">
      <c r="A1816" s="227"/>
      <c r="B1816" s="256"/>
      <c r="C1816" s="255"/>
      <c r="D1816" s="255"/>
      <c r="E1816" s="260"/>
      <c r="F1816" s="263"/>
      <c r="L1816"/>
    </row>
    <row r="1817" spans="1:12" s="241" customFormat="1" ht="13" x14ac:dyDescent="0.25">
      <c r="A1817" s="227"/>
      <c r="B1817" s="256"/>
      <c r="C1817" s="255"/>
      <c r="D1817" s="255"/>
      <c r="E1817" s="260"/>
      <c r="F1817" s="263"/>
      <c r="L1817"/>
    </row>
    <row r="1818" spans="1:12" s="241" customFormat="1" ht="13" x14ac:dyDescent="0.25">
      <c r="A1818" s="227"/>
      <c r="B1818" s="256"/>
      <c r="C1818" s="255"/>
      <c r="D1818" s="255"/>
      <c r="E1818" s="260"/>
      <c r="F1818" s="263"/>
      <c r="L1818"/>
    </row>
    <row r="1819" spans="1:12" s="241" customFormat="1" ht="13" x14ac:dyDescent="0.25">
      <c r="A1819" s="227"/>
      <c r="B1819" s="256"/>
      <c r="C1819" s="255"/>
      <c r="D1819" s="255"/>
      <c r="E1819" s="260"/>
      <c r="F1819" s="263"/>
      <c r="L1819"/>
    </row>
    <row r="1820" spans="1:12" s="241" customFormat="1" ht="13" x14ac:dyDescent="0.25">
      <c r="A1820" s="227"/>
      <c r="B1820" s="256"/>
      <c r="C1820" s="255"/>
      <c r="D1820" s="255"/>
      <c r="E1820" s="260"/>
      <c r="F1820" s="263"/>
      <c r="L1820"/>
    </row>
    <row r="1821" spans="1:12" s="241" customFormat="1" ht="13" x14ac:dyDescent="0.25">
      <c r="A1821" s="227"/>
      <c r="B1821" s="256"/>
      <c r="C1821" s="255"/>
      <c r="D1821" s="255"/>
      <c r="E1821" s="260"/>
      <c r="F1821" s="263"/>
      <c r="L1821"/>
    </row>
    <row r="1822" spans="1:12" s="241" customFormat="1" ht="13" x14ac:dyDescent="0.25">
      <c r="A1822" s="227"/>
      <c r="B1822" s="256"/>
      <c r="C1822" s="255"/>
      <c r="D1822" s="255"/>
      <c r="E1822" s="260"/>
      <c r="F1822" s="263"/>
      <c r="L1822"/>
    </row>
    <row r="1823" spans="1:12" s="241" customFormat="1" ht="13" x14ac:dyDescent="0.25">
      <c r="A1823" s="227"/>
      <c r="B1823" s="256"/>
      <c r="C1823" s="255"/>
      <c r="D1823" s="255"/>
      <c r="E1823" s="260"/>
      <c r="F1823" s="263"/>
      <c r="L1823"/>
    </row>
    <row r="1824" spans="1:12" s="241" customFormat="1" ht="13" x14ac:dyDescent="0.25">
      <c r="A1824" s="227"/>
      <c r="B1824" s="256"/>
      <c r="C1824" s="255"/>
      <c r="D1824" s="255"/>
      <c r="E1824" s="260"/>
      <c r="F1824" s="263"/>
      <c r="L1824"/>
    </row>
    <row r="1825" spans="1:12" s="241" customFormat="1" ht="13" x14ac:dyDescent="0.25">
      <c r="A1825" s="227"/>
      <c r="B1825" s="256"/>
      <c r="C1825" s="255"/>
      <c r="D1825" s="255"/>
      <c r="E1825" s="260"/>
      <c r="F1825" s="263"/>
      <c r="L1825"/>
    </row>
    <row r="1826" spans="1:12" s="241" customFormat="1" ht="13" x14ac:dyDescent="0.25">
      <c r="A1826" s="227"/>
      <c r="B1826" s="256"/>
      <c r="C1826" s="255"/>
      <c r="D1826" s="255"/>
      <c r="E1826" s="260"/>
      <c r="F1826" s="263"/>
      <c r="L1826"/>
    </row>
    <row r="1827" spans="1:12" s="241" customFormat="1" ht="13" x14ac:dyDescent="0.25">
      <c r="A1827" s="227"/>
      <c r="B1827" s="256"/>
      <c r="C1827" s="255"/>
      <c r="D1827" s="255"/>
      <c r="E1827" s="260"/>
      <c r="F1827" s="263"/>
      <c r="L1827"/>
    </row>
    <row r="1828" spans="1:12" s="241" customFormat="1" ht="13" x14ac:dyDescent="0.25">
      <c r="A1828" s="227"/>
      <c r="B1828" s="256"/>
      <c r="C1828" s="255"/>
      <c r="D1828" s="255"/>
      <c r="E1828" s="260"/>
      <c r="F1828" s="263"/>
      <c r="L1828"/>
    </row>
    <row r="1829" spans="1:12" s="241" customFormat="1" ht="13" x14ac:dyDescent="0.25">
      <c r="A1829" s="227"/>
      <c r="B1829" s="256"/>
      <c r="C1829" s="255"/>
      <c r="D1829" s="255"/>
      <c r="E1829" s="260"/>
      <c r="F1829" s="263"/>
      <c r="L1829"/>
    </row>
    <row r="1830" spans="1:12" s="241" customFormat="1" ht="13" x14ac:dyDescent="0.25">
      <c r="A1830" s="227"/>
      <c r="B1830" s="256"/>
      <c r="C1830" s="255"/>
      <c r="D1830" s="255"/>
      <c r="E1830" s="260"/>
      <c r="F1830" s="263"/>
      <c r="L1830"/>
    </row>
    <row r="1831" spans="1:12" s="241" customFormat="1" ht="13" x14ac:dyDescent="0.25">
      <c r="A1831" s="227"/>
      <c r="B1831" s="256"/>
      <c r="C1831" s="255"/>
      <c r="D1831" s="255"/>
      <c r="E1831" s="260"/>
      <c r="F1831" s="263"/>
      <c r="L1831"/>
    </row>
    <row r="1832" spans="1:12" s="241" customFormat="1" ht="13" x14ac:dyDescent="0.25">
      <c r="A1832" s="227"/>
      <c r="B1832" s="256"/>
      <c r="C1832" s="255"/>
      <c r="D1832" s="255"/>
      <c r="E1832" s="260"/>
      <c r="F1832" s="263"/>
      <c r="L1832"/>
    </row>
    <row r="1833" spans="1:12" s="241" customFormat="1" ht="13" x14ac:dyDescent="0.25">
      <c r="A1833" s="227"/>
      <c r="B1833" s="256"/>
      <c r="C1833" s="255"/>
      <c r="D1833" s="255"/>
      <c r="E1833" s="260"/>
      <c r="F1833" s="263"/>
      <c r="L1833"/>
    </row>
    <row r="1834" spans="1:12" s="241" customFormat="1" ht="13" x14ac:dyDescent="0.25">
      <c r="A1834" s="227"/>
      <c r="B1834" s="256"/>
      <c r="C1834" s="255"/>
      <c r="D1834" s="255"/>
      <c r="E1834" s="260"/>
      <c r="F1834" s="263"/>
      <c r="L1834"/>
    </row>
    <row r="1835" spans="1:12" s="241" customFormat="1" ht="13" x14ac:dyDescent="0.25">
      <c r="A1835" s="227"/>
      <c r="B1835" s="256"/>
      <c r="C1835" s="255"/>
      <c r="D1835" s="255"/>
      <c r="E1835" s="260"/>
      <c r="F1835" s="263"/>
      <c r="L1835"/>
    </row>
    <row r="1836" spans="1:12" s="241" customFormat="1" ht="13" x14ac:dyDescent="0.25">
      <c r="A1836" s="227"/>
      <c r="B1836" s="256"/>
      <c r="C1836" s="255"/>
      <c r="D1836" s="255"/>
      <c r="E1836" s="260"/>
      <c r="F1836" s="263"/>
      <c r="L1836"/>
    </row>
    <row r="1837" spans="1:12" s="241" customFormat="1" ht="13" x14ac:dyDescent="0.25">
      <c r="A1837" s="227"/>
      <c r="B1837" s="256"/>
      <c r="C1837" s="255"/>
      <c r="D1837" s="255"/>
      <c r="E1837" s="260"/>
      <c r="F1837" s="263"/>
      <c r="L1837"/>
    </row>
    <row r="1838" spans="1:12" s="241" customFormat="1" ht="13" x14ac:dyDescent="0.25">
      <c r="A1838" s="227"/>
      <c r="B1838" s="256"/>
      <c r="C1838" s="255"/>
      <c r="D1838" s="255"/>
      <c r="E1838" s="260"/>
      <c r="F1838" s="263"/>
      <c r="L1838"/>
    </row>
    <row r="1839" spans="1:12" s="241" customFormat="1" ht="13" x14ac:dyDescent="0.25">
      <c r="A1839" s="227"/>
      <c r="B1839" s="256"/>
      <c r="C1839" s="255"/>
      <c r="D1839" s="255"/>
      <c r="E1839" s="260"/>
      <c r="F1839" s="263"/>
      <c r="L1839"/>
    </row>
    <row r="1840" spans="1:12" s="236" customFormat="1" ht="13" x14ac:dyDescent="0.25">
      <c r="A1840" s="227"/>
      <c r="B1840" s="268" t="s">
        <v>1019</v>
      </c>
      <c r="C1840" s="227"/>
      <c r="D1840" s="227"/>
      <c r="E1840" s="258"/>
      <c r="F1840" s="270"/>
      <c r="L1840"/>
    </row>
    <row r="1841" spans="1:12" ht="13" x14ac:dyDescent="0.25">
      <c r="A1841" s="227"/>
      <c r="B1841" s="247"/>
      <c r="C1841" s="227"/>
      <c r="D1841" s="227"/>
      <c r="E1841" s="258"/>
      <c r="F1841" s="263"/>
    </row>
    <row r="1842" spans="1:12" ht="13" x14ac:dyDescent="0.25">
      <c r="A1842" s="227"/>
      <c r="B1842" s="247" t="str">
        <f>B1769</f>
        <v>Block A: Guard House: A-2 Earthworks</v>
      </c>
      <c r="C1842" s="227"/>
      <c r="D1842" s="227"/>
      <c r="E1842" s="258"/>
      <c r="F1842" s="263"/>
    </row>
    <row r="1843" spans="1:12" s="236" customFormat="1" x14ac:dyDescent="0.25">
      <c r="A1843" s="220"/>
      <c r="B1843" s="233"/>
      <c r="C1843" s="220"/>
      <c r="D1843" s="220"/>
      <c r="E1843" s="260"/>
      <c r="F1843" s="263"/>
      <c r="I1843" s="149"/>
      <c r="J1843" s="149"/>
      <c r="K1843" s="149"/>
      <c r="L1843"/>
    </row>
    <row r="1844" spans="1:12" s="236" customFormat="1" x14ac:dyDescent="0.25">
      <c r="A1844" s="220"/>
      <c r="B1844" s="233"/>
      <c r="C1844" s="220"/>
      <c r="D1844" s="220"/>
      <c r="E1844" s="260"/>
      <c r="F1844" s="263"/>
      <c r="I1844" s="149"/>
      <c r="J1844" s="149"/>
      <c r="K1844" s="149"/>
      <c r="L1844"/>
    </row>
    <row r="1845" spans="1:12" s="236" customFormat="1" ht="13" x14ac:dyDescent="0.25">
      <c r="A1845" s="227" t="s">
        <v>2107</v>
      </c>
      <c r="B1845" s="230" t="s">
        <v>637</v>
      </c>
      <c r="C1845" s="220"/>
      <c r="D1845" s="220"/>
      <c r="E1845" s="260"/>
      <c r="F1845" s="263"/>
      <c r="I1845" s="149"/>
      <c r="J1845" s="149"/>
      <c r="K1845" s="149"/>
      <c r="L1845"/>
    </row>
    <row r="1846" spans="1:12" s="236" customFormat="1" x14ac:dyDescent="0.25">
      <c r="A1846" s="272"/>
      <c r="B1846" s="273"/>
      <c r="C1846" s="272"/>
      <c r="D1846" s="272"/>
      <c r="E1846" s="217"/>
      <c r="F1846" s="285"/>
      <c r="I1846" s="149"/>
      <c r="J1846" s="149"/>
      <c r="K1846" s="149"/>
      <c r="L1846"/>
    </row>
    <row r="1847" spans="1:12" s="236" customFormat="1" ht="13" x14ac:dyDescent="0.25">
      <c r="A1847" s="272"/>
      <c r="B1847" s="229" t="s">
        <v>244</v>
      </c>
      <c r="C1847" s="221"/>
      <c r="D1847" s="221"/>
      <c r="E1847" s="217"/>
      <c r="F1847" s="285"/>
      <c r="I1847" s="149"/>
      <c r="J1847" s="149"/>
      <c r="K1847" s="149"/>
      <c r="L1847"/>
    </row>
    <row r="1848" spans="1:12" s="236" customFormat="1" x14ac:dyDescent="0.25">
      <c r="A1848" s="272"/>
      <c r="B1848" s="231"/>
      <c r="C1848" s="221"/>
      <c r="D1848" s="221"/>
      <c r="E1848" s="217"/>
      <c r="F1848" s="285"/>
      <c r="I1848" s="149"/>
      <c r="J1848" s="149"/>
      <c r="K1848" s="149"/>
      <c r="L1848"/>
    </row>
    <row r="1849" spans="1:12" s="236" customFormat="1" ht="25" x14ac:dyDescent="0.25">
      <c r="A1849" s="272" t="s">
        <v>2108</v>
      </c>
      <c r="B1849" s="273" t="s">
        <v>2105</v>
      </c>
      <c r="C1849" s="272" t="s">
        <v>2058</v>
      </c>
      <c r="D1849" s="272">
        <v>1</v>
      </c>
      <c r="E1849" s="217"/>
      <c r="F1849" s="285"/>
      <c r="I1849" s="149"/>
      <c r="J1849" s="149"/>
      <c r="K1849" s="149"/>
      <c r="L1849"/>
    </row>
    <row r="1850" spans="1:12" s="236" customFormat="1" x14ac:dyDescent="0.25">
      <c r="A1850" s="272"/>
      <c r="B1850" s="273"/>
      <c r="C1850" s="272"/>
      <c r="D1850" s="272"/>
      <c r="E1850" s="217"/>
      <c r="F1850" s="285"/>
      <c r="I1850" s="149"/>
      <c r="J1850" s="149"/>
      <c r="K1850" s="149"/>
      <c r="L1850"/>
    </row>
    <row r="1851" spans="1:12" s="236" customFormat="1" ht="13" x14ac:dyDescent="0.25">
      <c r="A1851" s="272"/>
      <c r="B1851" s="229" t="s">
        <v>234</v>
      </c>
      <c r="C1851" s="272"/>
      <c r="D1851" s="272"/>
      <c r="E1851" s="217"/>
      <c r="F1851" s="285"/>
      <c r="I1851" s="149"/>
      <c r="J1851" s="149"/>
      <c r="K1851" s="149"/>
      <c r="L1851"/>
    </row>
    <row r="1852" spans="1:12" s="236" customFormat="1" x14ac:dyDescent="0.25">
      <c r="A1852" s="272"/>
      <c r="B1852" s="273"/>
      <c r="C1852" s="272"/>
      <c r="D1852" s="272"/>
      <c r="E1852" s="217"/>
      <c r="F1852" s="285"/>
      <c r="I1852" s="149"/>
      <c r="J1852" s="149"/>
      <c r="K1852" s="149"/>
      <c r="L1852"/>
    </row>
    <row r="1853" spans="1:12" s="236" customFormat="1" x14ac:dyDescent="0.25">
      <c r="A1853" s="272" t="s">
        <v>2109</v>
      </c>
      <c r="B1853" s="273" t="s">
        <v>2106</v>
      </c>
      <c r="C1853" s="272" t="s">
        <v>2</v>
      </c>
      <c r="D1853" s="272">
        <v>1</v>
      </c>
      <c r="E1853" s="217"/>
      <c r="F1853" s="285"/>
      <c r="I1853" s="149"/>
      <c r="J1853" s="149"/>
      <c r="K1853" s="149"/>
      <c r="L1853"/>
    </row>
    <row r="1854" spans="1:12" s="236" customFormat="1" x14ac:dyDescent="0.25">
      <c r="A1854" s="272"/>
      <c r="B1854" s="273"/>
      <c r="C1854" s="272"/>
      <c r="D1854" s="272"/>
      <c r="E1854" s="217"/>
      <c r="F1854" s="285"/>
      <c r="I1854" s="149"/>
      <c r="J1854" s="149"/>
      <c r="K1854" s="149"/>
      <c r="L1854"/>
    </row>
    <row r="1855" spans="1:12" s="236" customFormat="1" ht="13" x14ac:dyDescent="0.25">
      <c r="A1855" s="272"/>
      <c r="B1855" s="229" t="s">
        <v>231</v>
      </c>
      <c r="C1855" s="272"/>
      <c r="D1855" s="272"/>
      <c r="E1855" s="217"/>
      <c r="F1855" s="285"/>
      <c r="I1855" s="149"/>
      <c r="J1855" s="149"/>
      <c r="K1855" s="149"/>
      <c r="L1855"/>
    </row>
    <row r="1856" spans="1:12" s="236" customFormat="1" x14ac:dyDescent="0.25">
      <c r="A1856" s="272"/>
      <c r="B1856" s="273"/>
      <c r="C1856" s="272"/>
      <c r="D1856" s="272"/>
      <c r="E1856" s="217"/>
      <c r="F1856" s="285"/>
      <c r="I1856" s="149"/>
      <c r="J1856" s="149"/>
      <c r="K1856" s="149"/>
      <c r="L1856"/>
    </row>
    <row r="1857" spans="1:12" s="236" customFormat="1" ht="13" x14ac:dyDescent="0.25">
      <c r="A1857" s="272"/>
      <c r="B1857" s="229" t="s">
        <v>2110</v>
      </c>
      <c r="C1857" s="272"/>
      <c r="D1857" s="272"/>
      <c r="E1857" s="217"/>
      <c r="F1857" s="285"/>
      <c r="I1857" s="149"/>
      <c r="J1857" s="149"/>
      <c r="K1857" s="149"/>
      <c r="L1857"/>
    </row>
    <row r="1858" spans="1:12" s="236" customFormat="1" x14ac:dyDescent="0.25">
      <c r="A1858" s="272"/>
      <c r="B1858" s="273"/>
      <c r="C1858" s="272"/>
      <c r="D1858" s="272"/>
      <c r="E1858" s="217"/>
      <c r="F1858" s="285"/>
      <c r="I1858" s="149"/>
      <c r="J1858" s="149"/>
      <c r="K1858" s="149"/>
      <c r="L1858"/>
    </row>
    <row r="1859" spans="1:12" s="236" customFormat="1" ht="14.5" x14ac:dyDescent="0.25">
      <c r="A1859" s="272" t="s">
        <v>2111</v>
      </c>
      <c r="B1859" s="273" t="s">
        <v>228</v>
      </c>
      <c r="C1859" s="272" t="s">
        <v>621</v>
      </c>
      <c r="D1859" s="272">
        <v>2</v>
      </c>
      <c r="E1859" s="217"/>
      <c r="F1859" s="285"/>
      <c r="I1859" s="149"/>
      <c r="J1859" s="149"/>
      <c r="K1859" s="149"/>
      <c r="L1859"/>
    </row>
    <row r="1860" spans="1:12" s="236" customFormat="1" x14ac:dyDescent="0.25">
      <c r="A1860" s="272"/>
      <c r="B1860" s="273"/>
      <c r="C1860" s="272"/>
      <c r="D1860" s="272"/>
      <c r="E1860" s="217"/>
      <c r="F1860" s="285"/>
      <c r="I1860" s="149"/>
      <c r="J1860" s="149"/>
      <c r="K1860" s="149"/>
      <c r="L1860"/>
    </row>
    <row r="1861" spans="1:12" s="236" customFormat="1" ht="13" x14ac:dyDescent="0.25">
      <c r="A1861" s="272"/>
      <c r="B1861" s="229" t="s">
        <v>227</v>
      </c>
      <c r="C1861" s="272"/>
      <c r="D1861" s="272"/>
      <c r="E1861" s="217"/>
      <c r="F1861" s="285"/>
      <c r="I1861" s="149"/>
      <c r="J1861" s="149"/>
      <c r="K1861" s="149"/>
      <c r="L1861"/>
    </row>
    <row r="1862" spans="1:12" s="236" customFormat="1" x14ac:dyDescent="0.25">
      <c r="A1862" s="272"/>
      <c r="B1862" s="273"/>
      <c r="C1862" s="272"/>
      <c r="D1862" s="272"/>
      <c r="E1862" s="217"/>
      <c r="F1862" s="285"/>
      <c r="I1862" s="149"/>
      <c r="J1862" s="149"/>
      <c r="K1862" s="149"/>
      <c r="L1862"/>
    </row>
    <row r="1863" spans="1:12" s="236" customFormat="1" ht="14.5" x14ac:dyDescent="0.25">
      <c r="A1863" s="272" t="s">
        <v>2112</v>
      </c>
      <c r="B1863" s="273" t="s">
        <v>550</v>
      </c>
      <c r="C1863" s="272" t="s">
        <v>621</v>
      </c>
      <c r="D1863" s="272">
        <v>1</v>
      </c>
      <c r="E1863" s="217"/>
      <c r="F1863" s="285"/>
      <c r="I1863" s="149"/>
      <c r="J1863" s="149"/>
      <c r="K1863" s="149"/>
      <c r="L1863"/>
    </row>
    <row r="1864" spans="1:12" s="236" customFormat="1" x14ac:dyDescent="0.25">
      <c r="A1864" s="272"/>
      <c r="B1864" s="273"/>
      <c r="C1864" s="272"/>
      <c r="D1864" s="272"/>
      <c r="E1864" s="217"/>
      <c r="F1864" s="285"/>
      <c r="I1864" s="149"/>
      <c r="J1864" s="149"/>
      <c r="K1864" s="149"/>
      <c r="L1864"/>
    </row>
    <row r="1865" spans="1:12" s="236" customFormat="1" ht="13" x14ac:dyDescent="0.25">
      <c r="A1865" s="272"/>
      <c r="B1865" s="229" t="s">
        <v>224</v>
      </c>
      <c r="C1865" s="272"/>
      <c r="D1865" s="272"/>
      <c r="E1865" s="217"/>
      <c r="F1865" s="285"/>
      <c r="I1865" s="149"/>
      <c r="J1865" s="149"/>
      <c r="K1865" s="149"/>
      <c r="L1865"/>
    </row>
    <row r="1866" spans="1:12" s="236" customFormat="1" ht="13" x14ac:dyDescent="0.25">
      <c r="A1866" s="272"/>
      <c r="B1866" s="229"/>
      <c r="C1866" s="272"/>
      <c r="D1866" s="272"/>
      <c r="E1866" s="217"/>
      <c r="F1866" s="285"/>
      <c r="I1866" s="149"/>
      <c r="J1866" s="149"/>
      <c r="K1866" s="149"/>
      <c r="L1866"/>
    </row>
    <row r="1867" spans="1:12" s="236" customFormat="1" ht="13" x14ac:dyDescent="0.25">
      <c r="A1867" s="272"/>
      <c r="B1867" s="229" t="s">
        <v>2113</v>
      </c>
      <c r="C1867" s="272"/>
      <c r="D1867" s="272"/>
      <c r="E1867" s="217"/>
      <c r="F1867" s="285"/>
      <c r="I1867" s="149"/>
      <c r="J1867" s="149"/>
      <c r="K1867" s="149"/>
      <c r="L1867"/>
    </row>
    <row r="1868" spans="1:12" s="236" customFormat="1" x14ac:dyDescent="0.25">
      <c r="A1868" s="272"/>
      <c r="B1868" s="273"/>
      <c r="C1868" s="272"/>
      <c r="D1868" s="272"/>
      <c r="E1868" s="217"/>
      <c r="F1868" s="285"/>
      <c r="I1868" s="149"/>
      <c r="J1868" s="149"/>
      <c r="K1868" s="149"/>
      <c r="L1868"/>
    </row>
    <row r="1869" spans="1:12" s="236" customFormat="1" x14ac:dyDescent="0.25">
      <c r="A1869" s="272" t="s">
        <v>2114</v>
      </c>
      <c r="B1869" s="273" t="s">
        <v>221</v>
      </c>
      <c r="C1869" s="272" t="s">
        <v>11</v>
      </c>
      <c r="D1869" s="272">
        <v>1</v>
      </c>
      <c r="E1869" s="217"/>
      <c r="F1869" s="285"/>
      <c r="I1869" s="149"/>
      <c r="J1869" s="149"/>
      <c r="K1869" s="149"/>
      <c r="L1869"/>
    </row>
    <row r="1870" spans="1:12" s="236" customFormat="1" x14ac:dyDescent="0.25">
      <c r="A1870" s="272"/>
      <c r="B1870" s="273"/>
      <c r="C1870" s="272"/>
      <c r="D1870" s="272"/>
      <c r="E1870" s="217"/>
      <c r="F1870" s="285"/>
      <c r="I1870" s="149"/>
      <c r="J1870" s="149"/>
      <c r="K1870" s="149"/>
      <c r="L1870"/>
    </row>
    <row r="1871" spans="1:12" s="236" customFormat="1" ht="26" x14ac:dyDescent="0.25">
      <c r="A1871" s="272"/>
      <c r="B1871" s="229" t="s">
        <v>2115</v>
      </c>
      <c r="C1871" s="272"/>
      <c r="D1871" s="272"/>
      <c r="E1871" s="217"/>
      <c r="F1871" s="285"/>
      <c r="I1871" s="149"/>
      <c r="J1871" s="149"/>
      <c r="K1871" s="149"/>
      <c r="L1871"/>
    </row>
    <row r="1872" spans="1:12" s="236" customFormat="1" x14ac:dyDescent="0.25">
      <c r="A1872" s="272"/>
      <c r="B1872" s="273"/>
      <c r="C1872" s="272"/>
      <c r="D1872" s="272"/>
      <c r="E1872" s="217"/>
      <c r="F1872" s="285"/>
      <c r="I1872" s="149"/>
      <c r="J1872" s="149"/>
      <c r="K1872" s="149"/>
      <c r="L1872"/>
    </row>
    <row r="1873" spans="1:12" s="236" customFormat="1" x14ac:dyDescent="0.25">
      <c r="A1873" s="272" t="s">
        <v>2116</v>
      </c>
      <c r="B1873" s="273" t="s">
        <v>218</v>
      </c>
      <c r="C1873" s="272" t="s">
        <v>11</v>
      </c>
      <c r="D1873" s="272">
        <v>1</v>
      </c>
      <c r="E1873" s="217"/>
      <c r="F1873" s="285"/>
      <c r="I1873" s="149"/>
      <c r="J1873" s="149"/>
      <c r="K1873" s="149"/>
      <c r="L1873"/>
    </row>
    <row r="1874" spans="1:12" s="236" customFormat="1" x14ac:dyDescent="0.25">
      <c r="A1874" s="272"/>
      <c r="B1874" s="273"/>
      <c r="C1874" s="272"/>
      <c r="D1874" s="272"/>
      <c r="E1874" s="217"/>
      <c r="F1874" s="285"/>
      <c r="I1874" s="149"/>
      <c r="J1874" s="149"/>
      <c r="K1874" s="149"/>
      <c r="L1874"/>
    </row>
    <row r="1875" spans="1:12" s="236" customFormat="1" ht="13" x14ac:dyDescent="0.25">
      <c r="A1875" s="272"/>
      <c r="B1875" s="229" t="s">
        <v>217</v>
      </c>
      <c r="C1875" s="272"/>
      <c r="D1875" s="272"/>
      <c r="E1875" s="217"/>
      <c r="F1875" s="285"/>
      <c r="I1875" s="149"/>
      <c r="J1875" s="149"/>
      <c r="K1875" s="149"/>
      <c r="L1875"/>
    </row>
    <row r="1876" spans="1:12" s="236" customFormat="1" ht="13" x14ac:dyDescent="0.25">
      <c r="A1876" s="272"/>
      <c r="B1876" s="229"/>
      <c r="C1876" s="272"/>
      <c r="D1876" s="272"/>
      <c r="E1876" s="217"/>
      <c r="F1876" s="285"/>
      <c r="I1876" s="149"/>
      <c r="J1876" s="149"/>
      <c r="K1876" s="149"/>
      <c r="L1876"/>
    </row>
    <row r="1877" spans="1:12" s="236" customFormat="1" x14ac:dyDescent="0.25">
      <c r="A1877" s="272" t="s">
        <v>2117</v>
      </c>
      <c r="B1877" s="273" t="s">
        <v>216</v>
      </c>
      <c r="C1877" s="272" t="s">
        <v>11</v>
      </c>
      <c r="D1877" s="272">
        <v>1</v>
      </c>
      <c r="E1877" s="217"/>
      <c r="F1877" s="285"/>
      <c r="I1877" s="149"/>
      <c r="J1877" s="149"/>
      <c r="K1877" s="149"/>
      <c r="L1877"/>
    </row>
    <row r="1878" spans="1:12" s="236" customFormat="1" x14ac:dyDescent="0.25">
      <c r="A1878" s="272"/>
      <c r="B1878" s="273"/>
      <c r="C1878" s="272"/>
      <c r="D1878" s="272"/>
      <c r="E1878" s="217"/>
      <c r="F1878" s="285"/>
      <c r="I1878" s="149"/>
      <c r="J1878" s="149"/>
      <c r="K1878" s="149"/>
      <c r="L1878"/>
    </row>
    <row r="1879" spans="1:12" s="236" customFormat="1" ht="13" x14ac:dyDescent="0.25">
      <c r="A1879" s="272"/>
      <c r="B1879" s="229" t="s">
        <v>209</v>
      </c>
      <c r="C1879" s="272"/>
      <c r="D1879" s="272"/>
      <c r="E1879" s="217"/>
      <c r="F1879" s="285"/>
      <c r="I1879" s="149"/>
      <c r="J1879" s="149"/>
      <c r="K1879" s="149"/>
      <c r="L1879"/>
    </row>
    <row r="1880" spans="1:12" s="236" customFormat="1" ht="13" x14ac:dyDescent="0.25">
      <c r="A1880" s="272"/>
      <c r="B1880" s="229"/>
      <c r="C1880" s="272"/>
      <c r="D1880" s="272"/>
      <c r="E1880" s="217"/>
      <c r="F1880" s="285"/>
      <c r="I1880" s="149"/>
      <c r="J1880" s="149"/>
      <c r="K1880" s="149"/>
      <c r="L1880"/>
    </row>
    <row r="1881" spans="1:12" s="236" customFormat="1" ht="14.5" x14ac:dyDescent="0.3">
      <c r="A1881" s="272" t="s">
        <v>2119</v>
      </c>
      <c r="B1881" s="273" t="s">
        <v>2118</v>
      </c>
      <c r="C1881" s="272" t="s">
        <v>621</v>
      </c>
      <c r="D1881" s="272">
        <v>1</v>
      </c>
      <c r="E1881" s="217"/>
      <c r="F1881" s="285"/>
      <c r="G1881" s="243">
        <f>SUM(G1847:G1880)</f>
        <v>0</v>
      </c>
      <c r="I1881" s="149"/>
      <c r="J1881" s="149"/>
      <c r="K1881" s="149"/>
      <c r="L1881"/>
    </row>
    <row r="1882" spans="1:12" s="236" customFormat="1" x14ac:dyDescent="0.25">
      <c r="A1882" s="220"/>
      <c r="B1882" s="233"/>
      <c r="C1882" s="220"/>
      <c r="D1882" s="220"/>
      <c r="E1882" s="260"/>
      <c r="F1882" s="263"/>
      <c r="I1882" s="149"/>
      <c r="J1882" s="149"/>
      <c r="K1882" s="149"/>
      <c r="L1882"/>
    </row>
    <row r="1883" spans="1:12" s="236" customFormat="1" ht="13" x14ac:dyDescent="0.25">
      <c r="A1883" s="220"/>
      <c r="B1883" s="230"/>
      <c r="C1883" s="220"/>
      <c r="D1883" s="220"/>
      <c r="E1883" s="260"/>
      <c r="F1883" s="263"/>
      <c r="I1883" s="149"/>
      <c r="J1883" s="149"/>
      <c r="K1883" s="149"/>
      <c r="L1883"/>
    </row>
    <row r="1884" spans="1:12" s="236" customFormat="1" ht="13" x14ac:dyDescent="0.25">
      <c r="A1884" s="220"/>
      <c r="B1884" s="230"/>
      <c r="C1884" s="220"/>
      <c r="D1884" s="220"/>
      <c r="E1884" s="260"/>
      <c r="F1884" s="263"/>
      <c r="I1884" s="149"/>
      <c r="J1884" s="149"/>
      <c r="K1884" s="149"/>
      <c r="L1884"/>
    </row>
    <row r="1885" spans="1:12" s="236" customFormat="1" ht="13" x14ac:dyDescent="0.25">
      <c r="A1885" s="220"/>
      <c r="B1885" s="230"/>
      <c r="C1885" s="220"/>
      <c r="D1885" s="220"/>
      <c r="E1885" s="260"/>
      <c r="F1885" s="263"/>
      <c r="I1885" s="149"/>
      <c r="J1885" s="149"/>
      <c r="K1885" s="149"/>
      <c r="L1885"/>
    </row>
    <row r="1886" spans="1:12" s="236" customFormat="1" ht="13" x14ac:dyDescent="0.25">
      <c r="A1886" s="220"/>
      <c r="B1886" s="230"/>
      <c r="C1886" s="220"/>
      <c r="D1886" s="220"/>
      <c r="E1886" s="260"/>
      <c r="F1886" s="263"/>
      <c r="I1886" s="149"/>
      <c r="J1886" s="149"/>
      <c r="K1886" s="149"/>
      <c r="L1886"/>
    </row>
    <row r="1887" spans="1:12" s="236" customFormat="1" ht="13" x14ac:dyDescent="0.25">
      <c r="A1887" s="220"/>
      <c r="B1887" s="230"/>
      <c r="C1887" s="220"/>
      <c r="D1887" s="220"/>
      <c r="E1887" s="260"/>
      <c r="F1887" s="263"/>
      <c r="I1887" s="149"/>
      <c r="J1887" s="149"/>
      <c r="K1887" s="149"/>
      <c r="L1887"/>
    </row>
    <row r="1888" spans="1:12" s="236" customFormat="1" ht="13" x14ac:dyDescent="0.25">
      <c r="A1888" s="220"/>
      <c r="B1888" s="230"/>
      <c r="C1888" s="220"/>
      <c r="D1888" s="220"/>
      <c r="E1888" s="260"/>
      <c r="F1888" s="263"/>
      <c r="I1888" s="149"/>
      <c r="J1888" s="149"/>
      <c r="K1888" s="149"/>
      <c r="L1888"/>
    </row>
    <row r="1889" spans="1:12" s="236" customFormat="1" ht="13" x14ac:dyDescent="0.25">
      <c r="A1889" s="220"/>
      <c r="B1889" s="230"/>
      <c r="C1889" s="220"/>
      <c r="D1889" s="220"/>
      <c r="E1889" s="260"/>
      <c r="F1889" s="263"/>
      <c r="I1889" s="149"/>
      <c r="J1889" s="149"/>
      <c r="K1889" s="149"/>
      <c r="L1889"/>
    </row>
    <row r="1890" spans="1:12" s="236" customFormat="1" ht="13" x14ac:dyDescent="0.25">
      <c r="A1890" s="220"/>
      <c r="B1890" s="230"/>
      <c r="C1890" s="220"/>
      <c r="D1890" s="220"/>
      <c r="E1890" s="260"/>
      <c r="F1890" s="263"/>
      <c r="I1890" s="149"/>
      <c r="J1890" s="149"/>
      <c r="K1890" s="149"/>
      <c r="L1890"/>
    </row>
    <row r="1891" spans="1:12" s="236" customFormat="1" ht="13" x14ac:dyDescent="0.25">
      <c r="A1891" s="220"/>
      <c r="B1891" s="230"/>
      <c r="C1891" s="220"/>
      <c r="D1891" s="220"/>
      <c r="E1891" s="260"/>
      <c r="F1891" s="263"/>
      <c r="I1891" s="149"/>
      <c r="J1891" s="149"/>
      <c r="K1891" s="149"/>
      <c r="L1891"/>
    </row>
    <row r="1892" spans="1:12" s="236" customFormat="1" ht="13" x14ac:dyDescent="0.25">
      <c r="A1892" s="220"/>
      <c r="B1892" s="230"/>
      <c r="C1892" s="220"/>
      <c r="D1892" s="220"/>
      <c r="E1892" s="260"/>
      <c r="F1892" s="263"/>
      <c r="I1892" s="149"/>
      <c r="J1892" s="149"/>
      <c r="K1892" s="149"/>
      <c r="L1892"/>
    </row>
    <row r="1893" spans="1:12" s="236" customFormat="1" ht="13" x14ac:dyDescent="0.25">
      <c r="A1893" s="220"/>
      <c r="B1893" s="230"/>
      <c r="C1893" s="220"/>
      <c r="D1893" s="220"/>
      <c r="E1893" s="260"/>
      <c r="F1893" s="263"/>
      <c r="I1893" s="149"/>
      <c r="J1893" s="149"/>
      <c r="K1893" s="149"/>
      <c r="L1893"/>
    </row>
    <row r="1894" spans="1:12" s="236" customFormat="1" ht="13" x14ac:dyDescent="0.25">
      <c r="A1894" s="220"/>
      <c r="B1894" s="230"/>
      <c r="C1894" s="220"/>
      <c r="D1894" s="220"/>
      <c r="E1894" s="260"/>
      <c r="F1894" s="263"/>
      <c r="I1894" s="149"/>
      <c r="J1894" s="149"/>
      <c r="K1894" s="149"/>
      <c r="L1894"/>
    </row>
    <row r="1895" spans="1:12" s="236" customFormat="1" ht="13" x14ac:dyDescent="0.25">
      <c r="A1895" s="220"/>
      <c r="B1895" s="230"/>
      <c r="C1895" s="220"/>
      <c r="D1895" s="220"/>
      <c r="E1895" s="260"/>
      <c r="F1895" s="263"/>
      <c r="I1895" s="149"/>
      <c r="J1895" s="149"/>
      <c r="K1895" s="149"/>
      <c r="L1895"/>
    </row>
    <row r="1896" spans="1:12" s="236" customFormat="1" ht="13" x14ac:dyDescent="0.25">
      <c r="A1896" s="220"/>
      <c r="B1896" s="230"/>
      <c r="C1896" s="220"/>
      <c r="D1896" s="220"/>
      <c r="E1896" s="260"/>
      <c r="F1896" s="263"/>
      <c r="I1896" s="149"/>
      <c r="J1896" s="149"/>
      <c r="K1896" s="149"/>
      <c r="L1896"/>
    </row>
    <row r="1897" spans="1:12" s="236" customFormat="1" ht="13" x14ac:dyDescent="0.25">
      <c r="A1897" s="220"/>
      <c r="B1897" s="230"/>
      <c r="C1897" s="220"/>
      <c r="D1897" s="220"/>
      <c r="E1897" s="260"/>
      <c r="F1897" s="263"/>
      <c r="I1897" s="149"/>
      <c r="J1897" s="149"/>
      <c r="K1897" s="149"/>
      <c r="L1897"/>
    </row>
    <row r="1898" spans="1:12" s="236" customFormat="1" ht="13" x14ac:dyDescent="0.25">
      <c r="A1898" s="220"/>
      <c r="B1898" s="230"/>
      <c r="C1898" s="220"/>
      <c r="D1898" s="220"/>
      <c r="E1898" s="260"/>
      <c r="F1898" s="263"/>
      <c r="I1898" s="149"/>
      <c r="J1898" s="149"/>
      <c r="K1898" s="149"/>
      <c r="L1898"/>
    </row>
    <row r="1899" spans="1:12" s="236" customFormat="1" ht="13" x14ac:dyDescent="0.25">
      <c r="A1899" s="220"/>
      <c r="B1899" s="230"/>
      <c r="C1899" s="220"/>
      <c r="D1899" s="220"/>
      <c r="E1899" s="260"/>
      <c r="F1899" s="263"/>
      <c r="I1899" s="149"/>
      <c r="J1899" s="149"/>
      <c r="K1899" s="149"/>
      <c r="L1899"/>
    </row>
    <row r="1900" spans="1:12" s="236" customFormat="1" ht="13" x14ac:dyDescent="0.25">
      <c r="A1900" s="220"/>
      <c r="B1900" s="230"/>
      <c r="C1900" s="220"/>
      <c r="D1900" s="220"/>
      <c r="E1900" s="260"/>
      <c r="F1900" s="263"/>
      <c r="I1900" s="149"/>
      <c r="J1900" s="149"/>
      <c r="K1900" s="149"/>
      <c r="L1900"/>
    </row>
    <row r="1901" spans="1:12" s="236" customFormat="1" ht="13" x14ac:dyDescent="0.25">
      <c r="A1901" s="220"/>
      <c r="B1901" s="230"/>
      <c r="C1901" s="220"/>
      <c r="D1901" s="220"/>
      <c r="E1901" s="260"/>
      <c r="F1901" s="263"/>
      <c r="I1901" s="149"/>
      <c r="J1901" s="149"/>
      <c r="K1901" s="149"/>
      <c r="L1901"/>
    </row>
    <row r="1902" spans="1:12" s="236" customFormat="1" ht="13" x14ac:dyDescent="0.25">
      <c r="A1902" s="220"/>
      <c r="B1902" s="230"/>
      <c r="C1902" s="220"/>
      <c r="D1902" s="220"/>
      <c r="E1902" s="260"/>
      <c r="F1902" s="263"/>
      <c r="I1902" s="149"/>
      <c r="J1902" s="149"/>
      <c r="K1902" s="149"/>
      <c r="L1902"/>
    </row>
    <row r="1903" spans="1:12" s="236" customFormat="1" ht="13" x14ac:dyDescent="0.25">
      <c r="A1903" s="220"/>
      <c r="B1903" s="230"/>
      <c r="C1903" s="220"/>
      <c r="D1903" s="220"/>
      <c r="E1903" s="260"/>
      <c r="F1903" s="263"/>
      <c r="I1903" s="149"/>
      <c r="J1903" s="149"/>
      <c r="K1903" s="149"/>
      <c r="L1903"/>
    </row>
    <row r="1904" spans="1:12" s="236" customFormat="1" ht="13" x14ac:dyDescent="0.25">
      <c r="A1904" s="220"/>
      <c r="B1904" s="230"/>
      <c r="C1904" s="220"/>
      <c r="D1904" s="220"/>
      <c r="E1904" s="260"/>
      <c r="F1904" s="263"/>
      <c r="I1904" s="149"/>
      <c r="J1904" s="149"/>
      <c r="K1904" s="149"/>
      <c r="L1904"/>
    </row>
    <row r="1905" spans="1:12" s="236" customFormat="1" ht="13" x14ac:dyDescent="0.25">
      <c r="A1905" s="220"/>
      <c r="B1905" s="230"/>
      <c r="C1905" s="220"/>
      <c r="D1905" s="220"/>
      <c r="E1905" s="260"/>
      <c r="F1905" s="263"/>
      <c r="I1905" s="149"/>
      <c r="J1905" s="149"/>
      <c r="K1905" s="149"/>
      <c r="L1905"/>
    </row>
    <row r="1906" spans="1:12" s="236" customFormat="1" ht="13" x14ac:dyDescent="0.25">
      <c r="A1906" s="220"/>
      <c r="B1906" s="230"/>
      <c r="C1906" s="220"/>
      <c r="D1906" s="220"/>
      <c r="E1906" s="260"/>
      <c r="F1906" s="263"/>
      <c r="I1906" s="149"/>
      <c r="J1906" s="149"/>
      <c r="K1906" s="149"/>
      <c r="L1906"/>
    </row>
    <row r="1907" spans="1:12" s="236" customFormat="1" ht="13" x14ac:dyDescent="0.25">
      <c r="A1907" s="220"/>
      <c r="B1907" s="230"/>
      <c r="C1907" s="220"/>
      <c r="D1907" s="220"/>
      <c r="E1907" s="260"/>
      <c r="F1907" s="263"/>
      <c r="I1907" s="149"/>
      <c r="J1907" s="149"/>
      <c r="K1907" s="149"/>
      <c r="L1907"/>
    </row>
    <row r="1908" spans="1:12" s="236" customFormat="1" ht="13" x14ac:dyDescent="0.25">
      <c r="A1908" s="220"/>
      <c r="B1908" s="230"/>
      <c r="C1908" s="220"/>
      <c r="D1908" s="220"/>
      <c r="E1908" s="260"/>
      <c r="F1908" s="263"/>
      <c r="I1908" s="149"/>
      <c r="J1908" s="149"/>
      <c r="K1908" s="149"/>
      <c r="L1908"/>
    </row>
    <row r="1909" spans="1:12" s="236" customFormat="1" ht="13" x14ac:dyDescent="0.25">
      <c r="A1909" s="220"/>
      <c r="B1909" s="230"/>
      <c r="C1909" s="220"/>
      <c r="D1909" s="220"/>
      <c r="E1909" s="260"/>
      <c r="F1909" s="263"/>
      <c r="I1909" s="149"/>
      <c r="J1909" s="149"/>
      <c r="K1909" s="149"/>
      <c r="L1909"/>
    </row>
    <row r="1910" spans="1:12" ht="13" x14ac:dyDescent="0.25">
      <c r="A1910" s="227"/>
      <c r="B1910" s="268" t="s">
        <v>2905</v>
      </c>
      <c r="C1910" s="227"/>
      <c r="D1910" s="227"/>
      <c r="E1910" s="258"/>
      <c r="F1910" s="270"/>
    </row>
    <row r="1911" spans="1:12" ht="13" x14ac:dyDescent="0.25">
      <c r="A1911" s="227"/>
      <c r="B1911" s="247"/>
      <c r="C1911" s="227"/>
      <c r="D1911" s="227"/>
      <c r="E1911" s="258"/>
      <c r="F1911" s="263"/>
    </row>
    <row r="1912" spans="1:12" ht="13" x14ac:dyDescent="0.25">
      <c r="A1912" s="227"/>
      <c r="B1912" s="247" t="s">
        <v>2914</v>
      </c>
      <c r="C1912" s="227"/>
      <c r="D1912" s="227"/>
      <c r="E1912" s="258"/>
      <c r="F1912" s="263"/>
    </row>
    <row r="1913" spans="1:12" s="241" customFormat="1" ht="13" x14ac:dyDescent="0.25">
      <c r="A1913" s="227"/>
      <c r="B1913" s="256"/>
      <c r="C1913" s="255"/>
      <c r="D1913" s="255"/>
      <c r="E1913" s="260"/>
      <c r="F1913" s="263"/>
      <c r="L1913"/>
    </row>
    <row r="1914" spans="1:12" s="241" customFormat="1" ht="13" x14ac:dyDescent="0.25">
      <c r="A1914" s="227"/>
      <c r="B1914" s="274"/>
      <c r="C1914" s="255"/>
      <c r="D1914" s="255"/>
      <c r="E1914" s="260"/>
      <c r="F1914" s="263"/>
      <c r="L1914"/>
    </row>
    <row r="1915" spans="1:12" s="241" customFormat="1" ht="13" x14ac:dyDescent="0.25">
      <c r="A1915" s="227"/>
      <c r="B1915" s="274" t="str">
        <f>B1912</f>
        <v>Block A: Guard House: A-3  Concrete, Formwork and Reinforcement</v>
      </c>
      <c r="C1915" s="255"/>
      <c r="D1915" s="255"/>
      <c r="E1915" s="260"/>
      <c r="F1915" s="263"/>
      <c r="L1915"/>
    </row>
    <row r="1916" spans="1:12" s="241" customFormat="1" ht="13" x14ac:dyDescent="0.25">
      <c r="A1916" s="227"/>
      <c r="B1916" s="254" t="s">
        <v>2933</v>
      </c>
      <c r="C1916" s="255" t="s">
        <v>2910</v>
      </c>
      <c r="D1916" s="255"/>
      <c r="E1916" s="260"/>
      <c r="F1916" s="263"/>
      <c r="L1916"/>
    </row>
    <row r="1917" spans="1:12" s="241" customFormat="1" ht="13" x14ac:dyDescent="0.25">
      <c r="A1917" s="227"/>
      <c r="B1917" s="256"/>
      <c r="C1917" s="255"/>
      <c r="D1917" s="255"/>
      <c r="E1917" s="260"/>
      <c r="F1917" s="263"/>
      <c r="L1917"/>
    </row>
    <row r="1918" spans="1:12" s="241" customFormat="1" ht="13" x14ac:dyDescent="0.25">
      <c r="A1918" s="227"/>
      <c r="B1918" s="269" t="s">
        <v>2909</v>
      </c>
      <c r="C1918" s="255">
        <v>32</v>
      </c>
      <c r="D1918" s="255"/>
      <c r="E1918" s="260"/>
      <c r="F1918" s="263"/>
      <c r="L1918"/>
    </row>
    <row r="1919" spans="1:12" s="241" customFormat="1" ht="13" x14ac:dyDescent="0.25">
      <c r="A1919" s="227"/>
      <c r="B1919" s="269"/>
      <c r="C1919" s="255"/>
      <c r="D1919" s="255"/>
      <c r="E1919" s="260"/>
      <c r="F1919" s="263"/>
      <c r="L1919"/>
    </row>
    <row r="1920" spans="1:12" s="241" customFormat="1" ht="13" x14ac:dyDescent="0.25">
      <c r="A1920" s="227"/>
      <c r="B1920" s="256"/>
      <c r="C1920" s="255"/>
      <c r="D1920" s="255"/>
      <c r="E1920" s="260"/>
      <c r="F1920" s="263"/>
      <c r="L1920"/>
    </row>
    <row r="1921" spans="1:12" s="241" customFormat="1" ht="13" x14ac:dyDescent="0.25">
      <c r="A1921" s="227"/>
      <c r="B1921" s="256"/>
      <c r="C1921" s="255"/>
      <c r="D1921" s="255"/>
      <c r="E1921" s="260"/>
      <c r="F1921" s="263"/>
      <c r="L1921"/>
    </row>
    <row r="1922" spans="1:12" s="241" customFormat="1" ht="13" x14ac:dyDescent="0.25">
      <c r="A1922" s="227"/>
      <c r="B1922" s="256"/>
      <c r="C1922" s="255"/>
      <c r="D1922" s="255"/>
      <c r="E1922" s="260"/>
      <c r="F1922" s="263"/>
      <c r="L1922"/>
    </row>
    <row r="1923" spans="1:12" s="241" customFormat="1" ht="13" x14ac:dyDescent="0.25">
      <c r="A1923" s="227"/>
      <c r="B1923" s="256"/>
      <c r="C1923" s="255"/>
      <c r="D1923" s="255"/>
      <c r="E1923" s="260"/>
      <c r="F1923" s="263"/>
      <c r="L1923"/>
    </row>
    <row r="1924" spans="1:12" s="241" customFormat="1" ht="13" x14ac:dyDescent="0.25">
      <c r="A1924" s="227"/>
      <c r="B1924" s="256"/>
      <c r="C1924" s="255"/>
      <c r="D1924" s="255"/>
      <c r="E1924" s="260"/>
      <c r="F1924" s="263"/>
      <c r="L1924"/>
    </row>
    <row r="1925" spans="1:12" s="241" customFormat="1" ht="13" x14ac:dyDescent="0.25">
      <c r="A1925" s="227"/>
      <c r="B1925" s="256"/>
      <c r="C1925" s="255"/>
      <c r="D1925" s="255"/>
      <c r="E1925" s="260"/>
      <c r="F1925" s="263"/>
      <c r="L1925"/>
    </row>
    <row r="1926" spans="1:12" s="241" customFormat="1" ht="13" x14ac:dyDescent="0.25">
      <c r="A1926" s="227"/>
      <c r="B1926" s="256"/>
      <c r="C1926" s="255"/>
      <c r="D1926" s="255"/>
      <c r="E1926" s="260"/>
      <c r="F1926" s="263"/>
      <c r="L1926"/>
    </row>
    <row r="1927" spans="1:12" s="241" customFormat="1" ht="13" x14ac:dyDescent="0.25">
      <c r="A1927" s="227"/>
      <c r="B1927" s="256"/>
      <c r="C1927" s="255"/>
      <c r="D1927" s="255"/>
      <c r="E1927" s="260"/>
      <c r="F1927" s="263"/>
      <c r="L1927"/>
    </row>
    <row r="1928" spans="1:12" s="241" customFormat="1" ht="13" x14ac:dyDescent="0.25">
      <c r="A1928" s="227"/>
      <c r="B1928" s="256"/>
      <c r="C1928" s="255"/>
      <c r="D1928" s="255"/>
      <c r="E1928" s="260"/>
      <c r="F1928" s="263"/>
      <c r="L1928"/>
    </row>
    <row r="1929" spans="1:12" s="241" customFormat="1" ht="13" x14ac:dyDescent="0.25">
      <c r="A1929" s="227"/>
      <c r="B1929" s="256"/>
      <c r="C1929" s="255"/>
      <c r="D1929" s="255"/>
      <c r="E1929" s="260"/>
      <c r="F1929" s="263"/>
      <c r="L1929"/>
    </row>
    <row r="1930" spans="1:12" s="241" customFormat="1" ht="13" x14ac:dyDescent="0.25">
      <c r="A1930" s="227"/>
      <c r="B1930" s="256"/>
      <c r="C1930" s="255"/>
      <c r="D1930" s="255"/>
      <c r="E1930" s="260"/>
      <c r="F1930" s="263"/>
      <c r="L1930"/>
    </row>
    <row r="1931" spans="1:12" s="241" customFormat="1" ht="13" x14ac:dyDescent="0.25">
      <c r="A1931" s="227"/>
      <c r="B1931" s="256"/>
      <c r="C1931" s="255"/>
      <c r="D1931" s="255"/>
      <c r="E1931" s="260"/>
      <c r="F1931" s="263"/>
      <c r="L1931"/>
    </row>
    <row r="1932" spans="1:12" s="241" customFormat="1" ht="13" x14ac:dyDescent="0.25">
      <c r="A1932" s="227"/>
      <c r="B1932" s="256"/>
      <c r="C1932" s="255"/>
      <c r="D1932" s="255"/>
      <c r="E1932" s="260"/>
      <c r="F1932" s="263"/>
      <c r="L1932"/>
    </row>
    <row r="1933" spans="1:12" s="241" customFormat="1" ht="13" x14ac:dyDescent="0.25">
      <c r="A1933" s="227"/>
      <c r="B1933" s="256"/>
      <c r="C1933" s="255"/>
      <c r="D1933" s="255"/>
      <c r="E1933" s="260"/>
      <c r="F1933" s="263"/>
      <c r="L1933"/>
    </row>
    <row r="1934" spans="1:12" s="241" customFormat="1" ht="13" x14ac:dyDescent="0.25">
      <c r="A1934" s="227"/>
      <c r="B1934" s="256"/>
      <c r="C1934" s="255"/>
      <c r="D1934" s="255"/>
      <c r="E1934" s="260"/>
      <c r="F1934" s="263"/>
      <c r="L1934"/>
    </row>
    <row r="1935" spans="1:12" s="241" customFormat="1" ht="13" x14ac:dyDescent="0.25">
      <c r="A1935" s="227"/>
      <c r="B1935" s="256"/>
      <c r="C1935" s="255"/>
      <c r="D1935" s="255"/>
      <c r="E1935" s="260"/>
      <c r="F1935" s="263"/>
      <c r="L1935"/>
    </row>
    <row r="1936" spans="1:12" s="241" customFormat="1" ht="13" x14ac:dyDescent="0.25">
      <c r="A1936" s="227"/>
      <c r="B1936" s="256"/>
      <c r="C1936" s="255"/>
      <c r="D1936" s="255"/>
      <c r="E1936" s="260"/>
      <c r="F1936" s="263"/>
      <c r="L1936"/>
    </row>
    <row r="1937" spans="1:12" s="241" customFormat="1" ht="13" x14ac:dyDescent="0.25">
      <c r="A1937" s="227"/>
      <c r="B1937" s="256"/>
      <c r="C1937" s="255"/>
      <c r="D1937" s="255"/>
      <c r="E1937" s="260"/>
      <c r="F1937" s="263"/>
      <c r="L1937"/>
    </row>
    <row r="1938" spans="1:12" s="241" customFormat="1" ht="13" x14ac:dyDescent="0.25">
      <c r="A1938" s="227"/>
      <c r="B1938" s="256"/>
      <c r="C1938" s="255"/>
      <c r="D1938" s="255"/>
      <c r="E1938" s="260"/>
      <c r="F1938" s="263"/>
      <c r="L1938"/>
    </row>
    <row r="1939" spans="1:12" s="241" customFormat="1" ht="13" x14ac:dyDescent="0.25">
      <c r="A1939" s="227"/>
      <c r="B1939" s="256"/>
      <c r="C1939" s="255"/>
      <c r="D1939" s="255"/>
      <c r="E1939" s="260"/>
      <c r="F1939" s="263"/>
      <c r="L1939"/>
    </row>
    <row r="1940" spans="1:12" s="241" customFormat="1" ht="13" x14ac:dyDescent="0.25">
      <c r="A1940" s="227"/>
      <c r="B1940" s="256"/>
      <c r="C1940" s="255"/>
      <c r="D1940" s="255"/>
      <c r="E1940" s="260"/>
      <c r="F1940" s="263"/>
      <c r="L1940"/>
    </row>
    <row r="1941" spans="1:12" s="241" customFormat="1" ht="13" x14ac:dyDescent="0.25">
      <c r="A1941" s="227"/>
      <c r="B1941" s="256"/>
      <c r="C1941" s="255"/>
      <c r="D1941" s="255"/>
      <c r="E1941" s="260"/>
      <c r="F1941" s="263"/>
      <c r="L1941"/>
    </row>
    <row r="1942" spans="1:12" s="241" customFormat="1" ht="13" x14ac:dyDescent="0.25">
      <c r="A1942" s="227"/>
      <c r="B1942" s="256"/>
      <c r="C1942" s="255"/>
      <c r="D1942" s="255"/>
      <c r="E1942" s="260"/>
      <c r="F1942" s="263"/>
      <c r="L1942"/>
    </row>
    <row r="1943" spans="1:12" s="241" customFormat="1" ht="13" x14ac:dyDescent="0.25">
      <c r="A1943" s="227"/>
      <c r="B1943" s="256"/>
      <c r="C1943" s="255"/>
      <c r="D1943" s="255"/>
      <c r="E1943" s="260"/>
      <c r="F1943" s="263"/>
      <c r="L1943"/>
    </row>
    <row r="1944" spans="1:12" s="241" customFormat="1" ht="13" x14ac:dyDescent="0.25">
      <c r="A1944" s="227"/>
      <c r="B1944" s="256"/>
      <c r="C1944" s="255"/>
      <c r="D1944" s="255"/>
      <c r="E1944" s="260"/>
      <c r="F1944" s="263"/>
      <c r="L1944"/>
    </row>
    <row r="1945" spans="1:12" s="241" customFormat="1" ht="13" x14ac:dyDescent="0.25">
      <c r="A1945" s="227"/>
      <c r="B1945" s="256"/>
      <c r="C1945" s="255"/>
      <c r="D1945" s="255"/>
      <c r="E1945" s="260"/>
      <c r="F1945" s="263"/>
      <c r="L1945"/>
    </row>
    <row r="1946" spans="1:12" s="241" customFormat="1" ht="13" x14ac:dyDescent="0.25">
      <c r="A1946" s="227"/>
      <c r="B1946" s="256"/>
      <c r="C1946" s="255"/>
      <c r="D1946" s="255"/>
      <c r="E1946" s="260"/>
      <c r="F1946" s="263"/>
      <c r="L1946"/>
    </row>
    <row r="1947" spans="1:12" s="241" customFormat="1" ht="13" x14ac:dyDescent="0.25">
      <c r="A1947" s="227"/>
      <c r="B1947" s="256"/>
      <c r="C1947" s="255"/>
      <c r="D1947" s="255"/>
      <c r="E1947" s="260"/>
      <c r="F1947" s="263"/>
      <c r="L1947"/>
    </row>
    <row r="1948" spans="1:12" s="241" customFormat="1" ht="13" x14ac:dyDescent="0.25">
      <c r="A1948" s="227"/>
      <c r="B1948" s="256"/>
      <c r="C1948" s="255"/>
      <c r="D1948" s="255"/>
      <c r="E1948" s="260"/>
      <c r="F1948" s="263"/>
      <c r="L1948"/>
    </row>
    <row r="1949" spans="1:12" s="241" customFormat="1" ht="13" x14ac:dyDescent="0.25">
      <c r="A1949" s="227"/>
      <c r="B1949" s="256"/>
      <c r="C1949" s="255"/>
      <c r="D1949" s="255"/>
      <c r="E1949" s="260"/>
      <c r="F1949" s="263"/>
      <c r="L1949"/>
    </row>
    <row r="1950" spans="1:12" s="241" customFormat="1" ht="13" x14ac:dyDescent="0.25">
      <c r="A1950" s="227"/>
      <c r="B1950" s="256"/>
      <c r="C1950" s="255"/>
      <c r="D1950" s="255"/>
      <c r="E1950" s="260"/>
      <c r="F1950" s="263"/>
      <c r="L1950"/>
    </row>
    <row r="1951" spans="1:12" s="241" customFormat="1" ht="13" x14ac:dyDescent="0.25">
      <c r="A1951" s="227"/>
      <c r="B1951" s="256"/>
      <c r="C1951" s="255"/>
      <c r="D1951" s="255"/>
      <c r="E1951" s="260"/>
      <c r="F1951" s="263"/>
      <c r="L1951"/>
    </row>
    <row r="1952" spans="1:12" s="241" customFormat="1" ht="13" x14ac:dyDescent="0.25">
      <c r="A1952" s="227"/>
      <c r="B1952" s="256"/>
      <c r="C1952" s="255"/>
      <c r="D1952" s="255"/>
      <c r="E1952" s="260"/>
      <c r="F1952" s="263"/>
      <c r="L1952"/>
    </row>
    <row r="1953" spans="1:12" s="241" customFormat="1" ht="13" x14ac:dyDescent="0.25">
      <c r="A1953" s="227"/>
      <c r="B1953" s="256"/>
      <c r="C1953" s="255"/>
      <c r="D1953" s="255"/>
      <c r="E1953" s="260"/>
      <c r="F1953" s="263"/>
      <c r="L1953"/>
    </row>
    <row r="1954" spans="1:12" s="241" customFormat="1" ht="13" x14ac:dyDescent="0.25">
      <c r="A1954" s="227"/>
      <c r="B1954" s="256"/>
      <c r="C1954" s="255"/>
      <c r="D1954" s="255"/>
      <c r="E1954" s="260"/>
      <c r="F1954" s="263"/>
      <c r="L1954"/>
    </row>
    <row r="1955" spans="1:12" s="241" customFormat="1" ht="13" x14ac:dyDescent="0.25">
      <c r="A1955" s="227"/>
      <c r="B1955" s="256"/>
      <c r="C1955" s="255"/>
      <c r="D1955" s="255"/>
      <c r="E1955" s="260"/>
      <c r="F1955" s="263"/>
      <c r="L1955"/>
    </row>
    <row r="1956" spans="1:12" s="241" customFormat="1" ht="13" x14ac:dyDescent="0.25">
      <c r="A1956" s="227"/>
      <c r="B1956" s="256"/>
      <c r="C1956" s="255"/>
      <c r="D1956" s="255"/>
      <c r="E1956" s="260"/>
      <c r="F1956" s="263"/>
      <c r="L1956"/>
    </row>
    <row r="1957" spans="1:12" s="241" customFormat="1" ht="13" x14ac:dyDescent="0.25">
      <c r="A1957" s="227"/>
      <c r="B1957" s="256"/>
      <c r="C1957" s="255"/>
      <c r="D1957" s="255"/>
      <c r="E1957" s="260"/>
      <c r="F1957" s="263"/>
      <c r="L1957"/>
    </row>
    <row r="1958" spans="1:12" s="241" customFormat="1" ht="13" x14ac:dyDescent="0.25">
      <c r="A1958" s="227"/>
      <c r="B1958" s="256"/>
      <c r="C1958" s="255"/>
      <c r="D1958" s="255"/>
      <c r="E1958" s="260"/>
      <c r="F1958" s="263"/>
      <c r="L1958"/>
    </row>
    <row r="1959" spans="1:12" s="241" customFormat="1" ht="13" x14ac:dyDescent="0.25">
      <c r="A1959" s="227"/>
      <c r="B1959" s="256"/>
      <c r="C1959" s="255"/>
      <c r="D1959" s="255"/>
      <c r="E1959" s="260"/>
      <c r="F1959" s="263"/>
      <c r="L1959"/>
    </row>
    <row r="1960" spans="1:12" s="241" customFormat="1" ht="13" x14ac:dyDescent="0.25">
      <c r="A1960" s="227"/>
      <c r="B1960" s="256"/>
      <c r="C1960" s="255"/>
      <c r="D1960" s="255"/>
      <c r="E1960" s="260"/>
      <c r="F1960" s="263"/>
      <c r="L1960"/>
    </row>
    <row r="1961" spans="1:12" s="241" customFormat="1" ht="13" x14ac:dyDescent="0.25">
      <c r="A1961" s="227"/>
      <c r="B1961" s="256"/>
      <c r="C1961" s="255"/>
      <c r="D1961" s="255"/>
      <c r="E1961" s="260"/>
      <c r="F1961" s="263"/>
      <c r="L1961"/>
    </row>
    <row r="1962" spans="1:12" s="241" customFormat="1" ht="13" x14ac:dyDescent="0.25">
      <c r="A1962" s="227"/>
      <c r="B1962" s="256"/>
      <c r="C1962" s="255"/>
      <c r="D1962" s="255"/>
      <c r="E1962" s="260"/>
      <c r="F1962" s="263"/>
      <c r="L1962"/>
    </row>
    <row r="1963" spans="1:12" s="241" customFormat="1" ht="13" x14ac:dyDescent="0.25">
      <c r="A1963" s="227"/>
      <c r="B1963" s="256"/>
      <c r="C1963" s="255"/>
      <c r="D1963" s="255"/>
      <c r="E1963" s="260"/>
      <c r="F1963" s="263"/>
      <c r="L1963"/>
    </row>
    <row r="1964" spans="1:12" s="241" customFormat="1" ht="13" x14ac:dyDescent="0.25">
      <c r="A1964" s="227"/>
      <c r="B1964" s="256"/>
      <c r="C1964" s="255"/>
      <c r="D1964" s="255"/>
      <c r="E1964" s="260"/>
      <c r="F1964" s="263"/>
      <c r="L1964"/>
    </row>
    <row r="1965" spans="1:12" s="241" customFormat="1" ht="13" x14ac:dyDescent="0.25">
      <c r="A1965" s="227"/>
      <c r="B1965" s="256"/>
      <c r="C1965" s="255"/>
      <c r="D1965" s="255"/>
      <c r="E1965" s="260"/>
      <c r="F1965" s="263"/>
      <c r="L1965"/>
    </row>
    <row r="1966" spans="1:12" s="241" customFormat="1" ht="13" x14ac:dyDescent="0.25">
      <c r="A1966" s="227"/>
      <c r="B1966" s="256"/>
      <c r="C1966" s="255"/>
      <c r="D1966" s="255"/>
      <c r="E1966" s="260"/>
      <c r="F1966" s="263"/>
      <c r="L1966"/>
    </row>
    <row r="1967" spans="1:12" s="241" customFormat="1" ht="13" x14ac:dyDescent="0.25">
      <c r="A1967" s="227"/>
      <c r="B1967" s="256"/>
      <c r="C1967" s="255"/>
      <c r="D1967" s="255"/>
      <c r="E1967" s="260"/>
      <c r="F1967" s="263"/>
      <c r="L1967"/>
    </row>
    <row r="1968" spans="1:12" s="241" customFormat="1" ht="13" x14ac:dyDescent="0.25">
      <c r="A1968" s="227"/>
      <c r="B1968" s="256"/>
      <c r="C1968" s="255"/>
      <c r="D1968" s="255"/>
      <c r="E1968" s="260"/>
      <c r="F1968" s="263"/>
      <c r="L1968"/>
    </row>
    <row r="1969" spans="1:12" s="241" customFormat="1" ht="13" x14ac:dyDescent="0.25">
      <c r="A1969" s="227"/>
      <c r="B1969" s="256"/>
      <c r="C1969" s="255"/>
      <c r="D1969" s="255"/>
      <c r="E1969" s="260"/>
      <c r="F1969" s="263"/>
      <c r="L1969"/>
    </row>
    <row r="1970" spans="1:12" s="241" customFormat="1" ht="13" x14ac:dyDescent="0.25">
      <c r="A1970" s="227"/>
      <c r="B1970" s="256"/>
      <c r="C1970" s="255"/>
      <c r="D1970" s="255"/>
      <c r="E1970" s="260"/>
      <c r="F1970" s="263"/>
      <c r="L1970"/>
    </row>
    <row r="1971" spans="1:12" s="241" customFormat="1" ht="13" x14ac:dyDescent="0.25">
      <c r="A1971" s="227"/>
      <c r="B1971" s="256"/>
      <c r="C1971" s="255"/>
      <c r="D1971" s="255"/>
      <c r="E1971" s="260"/>
      <c r="F1971" s="263"/>
      <c r="L1971"/>
    </row>
    <row r="1972" spans="1:12" s="241" customFormat="1" ht="13" x14ac:dyDescent="0.25">
      <c r="A1972" s="227"/>
      <c r="B1972" s="256"/>
      <c r="C1972" s="255"/>
      <c r="D1972" s="255"/>
      <c r="E1972" s="260"/>
      <c r="F1972" s="263"/>
      <c r="L1972"/>
    </row>
    <row r="1973" spans="1:12" s="241" customFormat="1" ht="13" x14ac:dyDescent="0.25">
      <c r="A1973" s="227"/>
      <c r="B1973" s="256"/>
      <c r="C1973" s="255"/>
      <c r="D1973" s="255"/>
      <c r="E1973" s="260"/>
      <c r="F1973" s="263"/>
      <c r="L1973"/>
    </row>
    <row r="1974" spans="1:12" s="241" customFormat="1" ht="13" x14ac:dyDescent="0.25">
      <c r="A1974" s="227"/>
      <c r="B1974" s="256"/>
      <c r="C1974" s="255"/>
      <c r="D1974" s="255"/>
      <c r="E1974" s="260"/>
      <c r="F1974" s="263"/>
      <c r="L1974"/>
    </row>
    <row r="1975" spans="1:12" s="241" customFormat="1" ht="13" x14ac:dyDescent="0.25">
      <c r="A1975" s="227"/>
      <c r="B1975" s="256"/>
      <c r="C1975" s="255"/>
      <c r="D1975" s="255"/>
      <c r="E1975" s="260"/>
      <c r="F1975" s="263"/>
      <c r="L1975"/>
    </row>
    <row r="1976" spans="1:12" s="241" customFormat="1" ht="13" x14ac:dyDescent="0.25">
      <c r="A1976" s="227"/>
      <c r="B1976" s="256"/>
      <c r="C1976" s="255"/>
      <c r="D1976" s="255"/>
      <c r="E1976" s="260"/>
      <c r="F1976" s="263"/>
      <c r="L1976"/>
    </row>
    <row r="1977" spans="1:12" s="241" customFormat="1" ht="13" x14ac:dyDescent="0.25">
      <c r="A1977" s="227"/>
      <c r="B1977" s="256"/>
      <c r="C1977" s="255"/>
      <c r="D1977" s="255"/>
      <c r="E1977" s="260"/>
      <c r="F1977" s="263"/>
      <c r="L1977"/>
    </row>
    <row r="1978" spans="1:12" s="241" customFormat="1" ht="13" x14ac:dyDescent="0.25">
      <c r="A1978" s="227"/>
      <c r="B1978" s="256"/>
      <c r="C1978" s="255"/>
      <c r="D1978" s="255"/>
      <c r="E1978" s="260"/>
      <c r="F1978" s="263"/>
      <c r="L1978"/>
    </row>
    <row r="1979" spans="1:12" s="241" customFormat="1" ht="13" x14ac:dyDescent="0.25">
      <c r="A1979" s="227"/>
      <c r="B1979" s="256"/>
      <c r="C1979" s="255"/>
      <c r="D1979" s="255"/>
      <c r="E1979" s="260"/>
      <c r="F1979" s="263"/>
      <c r="L1979"/>
    </row>
    <row r="1980" spans="1:12" s="241" customFormat="1" ht="13" x14ac:dyDescent="0.25">
      <c r="A1980" s="227"/>
      <c r="B1980" s="256"/>
      <c r="C1980" s="255"/>
      <c r="D1980" s="255"/>
      <c r="E1980" s="260"/>
      <c r="F1980" s="263"/>
      <c r="L1980"/>
    </row>
    <row r="1981" spans="1:12" s="241" customFormat="1" ht="13" x14ac:dyDescent="0.25">
      <c r="A1981" s="227"/>
      <c r="B1981" s="256"/>
      <c r="C1981" s="255"/>
      <c r="D1981" s="255"/>
      <c r="E1981" s="260"/>
      <c r="F1981" s="263"/>
      <c r="L1981"/>
    </row>
    <row r="1982" spans="1:12" s="241" customFormat="1" ht="13" x14ac:dyDescent="0.25">
      <c r="A1982" s="227"/>
      <c r="B1982" s="256"/>
      <c r="C1982" s="255"/>
      <c r="D1982" s="255"/>
      <c r="E1982" s="260"/>
      <c r="F1982" s="263"/>
      <c r="L1982"/>
    </row>
    <row r="1983" spans="1:12" s="236" customFormat="1" ht="13" x14ac:dyDescent="0.25">
      <c r="A1983" s="227"/>
      <c r="B1983" s="268" t="s">
        <v>1019</v>
      </c>
      <c r="C1983" s="227"/>
      <c r="D1983" s="227"/>
      <c r="E1983" s="258"/>
      <c r="F1983" s="270"/>
      <c r="L1983"/>
    </row>
    <row r="1984" spans="1:12" s="236" customFormat="1" ht="13" x14ac:dyDescent="0.25">
      <c r="A1984" s="227"/>
      <c r="B1984" s="247"/>
      <c r="C1984" s="227"/>
      <c r="D1984" s="227"/>
      <c r="E1984" s="258"/>
      <c r="F1984" s="263"/>
      <c r="L1984"/>
    </row>
    <row r="1985" spans="1:12" s="236" customFormat="1" ht="13" x14ac:dyDescent="0.25">
      <c r="A1985" s="227"/>
      <c r="B1985" s="247" t="str">
        <f>B1912</f>
        <v>Block A: Guard House: A-3  Concrete, Formwork and Reinforcement</v>
      </c>
      <c r="C1985" s="227"/>
      <c r="D1985" s="227"/>
      <c r="E1985" s="258"/>
      <c r="F1985" s="263"/>
      <c r="L1985"/>
    </row>
    <row r="1986" spans="1:12" x14ac:dyDescent="0.25">
      <c r="A1986" s="220"/>
      <c r="B1986" s="233"/>
      <c r="C1986" s="220"/>
      <c r="D1986" s="220"/>
      <c r="E1986" s="260"/>
      <c r="F1986" s="263"/>
    </row>
    <row r="1987" spans="1:12" s="57" customFormat="1" ht="13" x14ac:dyDescent="0.25">
      <c r="A1987" s="224" t="s">
        <v>2120</v>
      </c>
      <c r="B1987" s="229" t="s">
        <v>200</v>
      </c>
      <c r="C1987" s="272"/>
      <c r="D1987" s="272"/>
      <c r="E1987" s="217"/>
      <c r="F1987" s="263"/>
      <c r="G1987" s="179"/>
      <c r="I1987" s="1"/>
      <c r="J1987" s="1"/>
      <c r="K1987" s="1"/>
      <c r="L1987"/>
    </row>
    <row r="1988" spans="1:12" s="57" customFormat="1" x14ac:dyDescent="0.25">
      <c r="A1988" s="272"/>
      <c r="B1988" s="273"/>
      <c r="C1988" s="272"/>
      <c r="D1988" s="272"/>
      <c r="E1988" s="217"/>
      <c r="F1988" s="285"/>
      <c r="G1988" s="179"/>
      <c r="I1988" s="1"/>
      <c r="J1988" s="1"/>
      <c r="K1988" s="1"/>
      <c r="L1988"/>
    </row>
    <row r="1989" spans="1:12" s="57" customFormat="1" ht="13" x14ac:dyDescent="0.25">
      <c r="A1989" s="272"/>
      <c r="B1989" s="229" t="s">
        <v>195</v>
      </c>
      <c r="C1989" s="272"/>
      <c r="D1989" s="272"/>
      <c r="E1989" s="217"/>
      <c r="F1989" s="285"/>
      <c r="G1989" s="179"/>
      <c r="I1989" s="1"/>
      <c r="J1989" s="1"/>
      <c r="K1989" s="1"/>
      <c r="L1989"/>
    </row>
    <row r="1990" spans="1:12" s="57" customFormat="1" x14ac:dyDescent="0.25">
      <c r="A1990" s="272"/>
      <c r="B1990" s="273"/>
      <c r="C1990" s="272"/>
      <c r="D1990" s="272"/>
      <c r="E1990" s="217"/>
      <c r="F1990" s="285"/>
      <c r="G1990" s="179"/>
      <c r="I1990" s="1"/>
      <c r="J1990" s="1"/>
      <c r="K1990" s="1"/>
      <c r="L1990"/>
    </row>
    <row r="1991" spans="1:12" s="57" customFormat="1" ht="28" x14ac:dyDescent="0.25">
      <c r="A1991" s="272"/>
      <c r="B1991" s="229" t="s">
        <v>2121</v>
      </c>
      <c r="C1991" s="272"/>
      <c r="D1991" s="272"/>
      <c r="E1991" s="217"/>
      <c r="F1991" s="285"/>
      <c r="G1991" s="179"/>
      <c r="I1991" s="1"/>
      <c r="J1991" s="1"/>
      <c r="K1991" s="1"/>
      <c r="L1991"/>
    </row>
    <row r="1992" spans="1:12" s="57" customFormat="1" x14ac:dyDescent="0.25">
      <c r="A1992" s="272"/>
      <c r="B1992" s="273"/>
      <c r="C1992" s="272"/>
      <c r="D1992" s="272"/>
      <c r="E1992" s="217"/>
      <c r="F1992" s="285"/>
      <c r="G1992" s="179"/>
      <c r="I1992" s="1"/>
      <c r="J1992" s="1"/>
      <c r="K1992" s="1"/>
      <c r="L1992"/>
    </row>
    <row r="1993" spans="1:12" s="57" customFormat="1" ht="14.5" x14ac:dyDescent="0.25">
      <c r="A1993" s="272" t="s">
        <v>2123</v>
      </c>
      <c r="B1993" s="273" t="s">
        <v>191</v>
      </c>
      <c r="C1993" s="272" t="s">
        <v>621</v>
      </c>
      <c r="D1993" s="272">
        <v>2</v>
      </c>
      <c r="E1993" s="217"/>
      <c r="F1993" s="285"/>
      <c r="G1993" s="179"/>
      <c r="I1993" s="1"/>
      <c r="J1993" s="1"/>
      <c r="K1993" s="1"/>
      <c r="L1993"/>
    </row>
    <row r="1994" spans="1:12" s="57" customFormat="1" x14ac:dyDescent="0.25">
      <c r="A1994" s="272"/>
      <c r="B1994" s="273"/>
      <c r="C1994" s="272"/>
      <c r="D1994" s="272"/>
      <c r="E1994" s="217"/>
      <c r="F1994" s="285"/>
      <c r="G1994" s="179"/>
      <c r="I1994" s="1"/>
      <c r="J1994" s="1"/>
      <c r="K1994" s="1"/>
      <c r="L1994"/>
    </row>
    <row r="1995" spans="1:12" s="57" customFormat="1" ht="13" x14ac:dyDescent="0.25">
      <c r="A1995" s="272"/>
      <c r="B1995" s="229" t="s">
        <v>190</v>
      </c>
      <c r="C1995" s="272"/>
      <c r="D1995" s="272"/>
      <c r="E1995" s="217"/>
      <c r="F1995" s="285"/>
      <c r="G1995" s="179"/>
      <c r="I1995" s="1"/>
      <c r="J1995" s="1"/>
      <c r="K1995" s="1"/>
      <c r="L1995"/>
    </row>
    <row r="1996" spans="1:12" s="57" customFormat="1" ht="13" x14ac:dyDescent="0.25">
      <c r="A1996" s="272"/>
      <c r="B1996" s="229"/>
      <c r="C1996" s="272"/>
      <c r="D1996" s="272"/>
      <c r="E1996" s="217"/>
      <c r="F1996" s="285"/>
      <c r="G1996" s="179"/>
      <c r="I1996" s="1"/>
      <c r="J1996" s="1"/>
      <c r="K1996" s="1"/>
      <c r="L1996"/>
    </row>
    <row r="1997" spans="1:12" s="57" customFormat="1" ht="13" x14ac:dyDescent="0.25">
      <c r="A1997" s="272"/>
      <c r="B1997" s="229" t="s">
        <v>1027</v>
      </c>
      <c r="C1997" s="272"/>
      <c r="D1997" s="272"/>
      <c r="E1997" s="217"/>
      <c r="F1997" s="285"/>
      <c r="G1997" s="179"/>
      <c r="I1997" s="1"/>
      <c r="J1997" s="1"/>
      <c r="K1997" s="1"/>
      <c r="L1997"/>
    </row>
    <row r="1998" spans="1:12" s="57" customFormat="1" x14ac:dyDescent="0.25">
      <c r="A1998" s="272"/>
      <c r="B1998" s="273"/>
      <c r="C1998" s="272"/>
      <c r="D1998" s="272"/>
      <c r="E1998" s="217"/>
      <c r="F1998" s="285"/>
      <c r="G1998" s="179"/>
      <c r="I1998" s="1"/>
      <c r="J1998" s="1"/>
      <c r="K1998" s="1"/>
      <c r="L1998"/>
    </row>
    <row r="1999" spans="1:12" s="57" customFormat="1" x14ac:dyDescent="0.25">
      <c r="A1999" s="272" t="s">
        <v>2124</v>
      </c>
      <c r="B1999" s="273" t="s">
        <v>13</v>
      </c>
      <c r="C1999" s="272" t="s">
        <v>11</v>
      </c>
      <c r="D1999" s="272">
        <f>D1993*2.94</f>
        <v>5.88</v>
      </c>
      <c r="E1999" s="217"/>
      <c r="F1999" s="285"/>
      <c r="G1999" s="179"/>
      <c r="I1999" s="1"/>
      <c r="J1999" s="1"/>
      <c r="K1999" s="1"/>
      <c r="L1999"/>
    </row>
    <row r="2000" spans="1:12" s="57" customFormat="1" x14ac:dyDescent="0.25">
      <c r="A2000" s="272"/>
      <c r="B2000" s="273"/>
      <c r="C2000" s="272"/>
      <c r="D2000" s="272"/>
      <c r="E2000" s="217"/>
      <c r="F2000" s="285"/>
      <c r="G2000" s="179"/>
      <c r="I2000" s="1"/>
      <c r="J2000" s="1"/>
      <c r="K2000" s="1"/>
      <c r="L2000"/>
    </row>
    <row r="2001" spans="1:12" s="57" customFormat="1" ht="13" x14ac:dyDescent="0.25">
      <c r="A2001" s="272"/>
      <c r="B2001" s="229" t="s">
        <v>184</v>
      </c>
      <c r="C2001" s="272"/>
      <c r="D2001" s="272"/>
      <c r="E2001" s="217"/>
      <c r="F2001" s="285"/>
      <c r="G2001" s="179"/>
      <c r="I2001" s="1"/>
      <c r="J2001" s="1"/>
      <c r="K2001" s="1"/>
      <c r="L2001"/>
    </row>
    <row r="2002" spans="1:12" s="57" customFormat="1" ht="13" x14ac:dyDescent="0.25">
      <c r="A2002" s="272"/>
      <c r="B2002" s="229"/>
      <c r="C2002" s="272"/>
      <c r="D2002" s="272"/>
      <c r="E2002" s="217"/>
      <c r="F2002" s="285"/>
      <c r="G2002" s="179"/>
      <c r="I2002" s="1"/>
      <c r="J2002" s="1"/>
      <c r="K2002" s="1"/>
      <c r="L2002"/>
    </row>
    <row r="2003" spans="1:12" s="57" customFormat="1" ht="25" x14ac:dyDescent="0.3">
      <c r="A2003" s="272" t="s">
        <v>2125</v>
      </c>
      <c r="B2003" s="273" t="s">
        <v>2122</v>
      </c>
      <c r="C2003" s="272" t="s">
        <v>2</v>
      </c>
      <c r="D2003" s="272">
        <v>2</v>
      </c>
      <c r="E2003" s="217"/>
      <c r="F2003" s="285"/>
      <c r="G2003" s="290">
        <f>SUM(G1991:G2002)</f>
        <v>0</v>
      </c>
      <c r="I2003" s="1"/>
      <c r="J2003" s="1"/>
      <c r="K2003" s="1"/>
      <c r="L2003"/>
    </row>
    <row r="2004" spans="1:12" s="57" customFormat="1" ht="13" x14ac:dyDescent="0.3">
      <c r="A2004" s="272"/>
      <c r="B2004" s="273"/>
      <c r="C2004" s="272"/>
      <c r="D2004" s="272"/>
      <c r="E2004" s="217"/>
      <c r="F2004" s="263"/>
      <c r="G2004" s="291"/>
      <c r="I2004" s="1"/>
      <c r="J2004" s="1"/>
      <c r="K2004" s="1"/>
      <c r="L2004"/>
    </row>
    <row r="2005" spans="1:12" s="57" customFormat="1" ht="13" x14ac:dyDescent="0.3">
      <c r="A2005" s="272"/>
      <c r="B2005" s="273"/>
      <c r="C2005" s="272"/>
      <c r="D2005" s="272"/>
      <c r="E2005" s="217"/>
      <c r="F2005" s="263"/>
      <c r="G2005" s="291"/>
      <c r="I2005" s="1"/>
      <c r="J2005" s="1"/>
      <c r="K2005" s="1"/>
      <c r="L2005"/>
    </row>
    <row r="2006" spans="1:12" s="57" customFormat="1" ht="13" x14ac:dyDescent="0.3">
      <c r="A2006" s="272"/>
      <c r="B2006" s="273"/>
      <c r="C2006" s="272"/>
      <c r="D2006" s="272"/>
      <c r="E2006" s="217"/>
      <c r="F2006" s="263"/>
      <c r="G2006" s="291"/>
      <c r="I2006" s="1"/>
      <c r="J2006" s="1"/>
      <c r="K2006" s="1"/>
      <c r="L2006"/>
    </row>
    <row r="2007" spans="1:12" s="57" customFormat="1" ht="13" x14ac:dyDescent="0.3">
      <c r="A2007" s="272"/>
      <c r="B2007" s="273"/>
      <c r="C2007" s="272"/>
      <c r="D2007" s="272"/>
      <c r="E2007" s="217"/>
      <c r="F2007" s="263"/>
      <c r="G2007" s="291"/>
      <c r="I2007" s="1"/>
      <c r="J2007" s="1"/>
      <c r="K2007" s="1"/>
      <c r="L2007"/>
    </row>
    <row r="2008" spans="1:12" s="57" customFormat="1" ht="13" x14ac:dyDescent="0.3">
      <c r="A2008" s="272"/>
      <c r="B2008" s="273"/>
      <c r="C2008" s="272"/>
      <c r="D2008" s="272"/>
      <c r="E2008" s="217"/>
      <c r="F2008" s="263"/>
      <c r="G2008" s="291"/>
      <c r="I2008" s="1"/>
      <c r="J2008" s="1"/>
      <c r="K2008" s="1"/>
      <c r="L2008"/>
    </row>
    <row r="2009" spans="1:12" s="57" customFormat="1" ht="13" x14ac:dyDescent="0.3">
      <c r="A2009" s="272"/>
      <c r="B2009" s="273"/>
      <c r="C2009" s="272"/>
      <c r="D2009" s="272"/>
      <c r="E2009" s="217"/>
      <c r="F2009" s="263"/>
      <c r="G2009" s="291"/>
      <c r="I2009" s="1"/>
      <c r="J2009" s="1"/>
      <c r="K2009" s="1"/>
      <c r="L2009"/>
    </row>
    <row r="2010" spans="1:12" s="57" customFormat="1" ht="13" x14ac:dyDescent="0.3">
      <c r="A2010" s="272"/>
      <c r="B2010" s="273"/>
      <c r="C2010" s="272"/>
      <c r="D2010" s="272"/>
      <c r="E2010" s="217"/>
      <c r="F2010" s="263"/>
      <c r="G2010" s="291"/>
      <c r="I2010" s="1"/>
      <c r="J2010" s="1"/>
      <c r="K2010" s="1"/>
      <c r="L2010"/>
    </row>
    <row r="2011" spans="1:12" s="57" customFormat="1" ht="13" x14ac:dyDescent="0.3">
      <c r="A2011" s="272"/>
      <c r="B2011" s="273"/>
      <c r="C2011" s="272"/>
      <c r="D2011" s="272"/>
      <c r="E2011" s="217"/>
      <c r="F2011" s="263"/>
      <c r="G2011" s="291"/>
      <c r="I2011" s="1"/>
      <c r="J2011" s="1"/>
      <c r="K2011" s="1"/>
      <c r="L2011"/>
    </row>
    <row r="2012" spans="1:12" s="57" customFormat="1" ht="13" x14ac:dyDescent="0.3">
      <c r="A2012" s="272"/>
      <c r="B2012" s="273"/>
      <c r="C2012" s="272"/>
      <c r="D2012" s="272"/>
      <c r="E2012" s="217"/>
      <c r="F2012" s="263"/>
      <c r="G2012" s="291"/>
      <c r="I2012" s="1"/>
      <c r="J2012" s="1"/>
      <c r="K2012" s="1"/>
      <c r="L2012"/>
    </row>
    <row r="2013" spans="1:12" s="57" customFormat="1" ht="13" x14ac:dyDescent="0.3">
      <c r="A2013" s="272"/>
      <c r="B2013" s="273"/>
      <c r="C2013" s="272"/>
      <c r="D2013" s="272"/>
      <c r="E2013" s="217"/>
      <c r="F2013" s="263"/>
      <c r="G2013" s="291"/>
      <c r="I2013" s="1"/>
      <c r="J2013" s="1"/>
      <c r="K2013" s="1"/>
      <c r="L2013"/>
    </row>
    <row r="2014" spans="1:12" s="57" customFormat="1" ht="13" x14ac:dyDescent="0.3">
      <c r="A2014" s="272"/>
      <c r="B2014" s="273"/>
      <c r="C2014" s="272"/>
      <c r="D2014" s="272"/>
      <c r="E2014" s="217"/>
      <c r="F2014" s="263"/>
      <c r="G2014" s="291"/>
      <c r="I2014" s="1"/>
      <c r="J2014" s="1"/>
      <c r="K2014" s="1"/>
      <c r="L2014"/>
    </row>
    <row r="2015" spans="1:12" s="57" customFormat="1" ht="13" x14ac:dyDescent="0.3">
      <c r="A2015" s="272"/>
      <c r="B2015" s="273"/>
      <c r="C2015" s="272"/>
      <c r="D2015" s="272"/>
      <c r="E2015" s="217"/>
      <c r="F2015" s="263"/>
      <c r="G2015" s="291"/>
      <c r="I2015" s="1"/>
      <c r="J2015" s="1"/>
      <c r="K2015" s="1"/>
      <c r="L2015"/>
    </row>
    <row r="2016" spans="1:12" s="57" customFormat="1" ht="13" x14ac:dyDescent="0.3">
      <c r="A2016" s="272"/>
      <c r="B2016" s="273"/>
      <c r="C2016" s="272"/>
      <c r="D2016" s="272"/>
      <c r="E2016" s="217"/>
      <c r="F2016" s="263"/>
      <c r="G2016" s="291"/>
      <c r="I2016" s="1"/>
      <c r="J2016" s="1"/>
      <c r="K2016" s="1"/>
      <c r="L2016"/>
    </row>
    <row r="2017" spans="1:12" s="57" customFormat="1" ht="13" x14ac:dyDescent="0.3">
      <c r="A2017" s="272"/>
      <c r="B2017" s="273"/>
      <c r="C2017" s="272"/>
      <c r="D2017" s="272"/>
      <c r="E2017" s="217"/>
      <c r="F2017" s="263"/>
      <c r="G2017" s="291"/>
      <c r="I2017" s="1"/>
      <c r="J2017" s="1"/>
      <c r="K2017" s="1"/>
      <c r="L2017"/>
    </row>
    <row r="2018" spans="1:12" s="57" customFormat="1" ht="13" x14ac:dyDescent="0.3">
      <c r="A2018" s="272"/>
      <c r="B2018" s="273"/>
      <c r="C2018" s="272"/>
      <c r="D2018" s="272"/>
      <c r="E2018" s="217"/>
      <c r="F2018" s="263"/>
      <c r="G2018" s="291"/>
      <c r="I2018" s="1"/>
      <c r="J2018" s="1"/>
      <c r="K2018" s="1"/>
      <c r="L2018"/>
    </row>
    <row r="2019" spans="1:12" s="57" customFormat="1" ht="13" x14ac:dyDescent="0.3">
      <c r="A2019" s="272"/>
      <c r="B2019" s="273"/>
      <c r="C2019" s="272"/>
      <c r="D2019" s="272"/>
      <c r="E2019" s="217"/>
      <c r="F2019" s="263"/>
      <c r="G2019" s="291"/>
      <c r="I2019" s="1"/>
      <c r="J2019" s="1"/>
      <c r="K2019" s="1"/>
      <c r="L2019"/>
    </row>
    <row r="2020" spans="1:12" s="57" customFormat="1" ht="13" x14ac:dyDescent="0.3">
      <c r="A2020" s="272"/>
      <c r="B2020" s="273"/>
      <c r="C2020" s="272"/>
      <c r="D2020" s="272"/>
      <c r="E2020" s="217"/>
      <c r="F2020" s="263"/>
      <c r="G2020" s="291"/>
      <c r="I2020" s="1"/>
      <c r="J2020" s="1"/>
      <c r="K2020" s="1"/>
      <c r="L2020"/>
    </row>
    <row r="2021" spans="1:12" s="57" customFormat="1" ht="13" x14ac:dyDescent="0.3">
      <c r="A2021" s="272"/>
      <c r="B2021" s="273"/>
      <c r="C2021" s="272"/>
      <c r="D2021" s="272"/>
      <c r="E2021" s="217"/>
      <c r="F2021" s="263"/>
      <c r="G2021" s="291"/>
      <c r="I2021" s="1"/>
      <c r="J2021" s="1"/>
      <c r="K2021" s="1"/>
      <c r="L2021"/>
    </row>
    <row r="2022" spans="1:12" s="57" customFormat="1" ht="13" x14ac:dyDescent="0.3">
      <c r="A2022" s="272"/>
      <c r="B2022" s="273"/>
      <c r="C2022" s="272"/>
      <c r="D2022" s="272"/>
      <c r="E2022" s="217"/>
      <c r="F2022" s="263"/>
      <c r="G2022" s="291"/>
      <c r="I2022" s="1"/>
      <c r="J2022" s="1"/>
      <c r="K2022" s="1"/>
      <c r="L2022"/>
    </row>
    <row r="2023" spans="1:12" s="57" customFormat="1" ht="13" x14ac:dyDescent="0.3">
      <c r="A2023" s="272"/>
      <c r="B2023" s="273"/>
      <c r="C2023" s="272"/>
      <c r="D2023" s="272"/>
      <c r="E2023" s="217"/>
      <c r="F2023" s="263"/>
      <c r="G2023" s="291"/>
      <c r="I2023" s="1"/>
      <c r="J2023" s="1"/>
      <c r="K2023" s="1"/>
      <c r="L2023"/>
    </row>
    <row r="2024" spans="1:12" s="57" customFormat="1" ht="13" x14ac:dyDescent="0.3">
      <c r="A2024" s="272"/>
      <c r="B2024" s="273"/>
      <c r="C2024" s="272"/>
      <c r="D2024" s="272"/>
      <c r="E2024" s="217"/>
      <c r="F2024" s="263"/>
      <c r="G2024" s="291"/>
      <c r="I2024" s="1"/>
      <c r="J2024" s="1"/>
      <c r="K2024" s="1"/>
      <c r="L2024"/>
    </row>
    <row r="2025" spans="1:12" s="57" customFormat="1" ht="13" x14ac:dyDescent="0.3">
      <c r="A2025" s="272"/>
      <c r="B2025" s="273"/>
      <c r="C2025" s="272"/>
      <c r="D2025" s="272"/>
      <c r="E2025" s="217"/>
      <c r="F2025" s="263"/>
      <c r="G2025" s="291"/>
      <c r="I2025" s="1"/>
      <c r="J2025" s="1"/>
      <c r="K2025" s="1"/>
      <c r="L2025"/>
    </row>
    <row r="2026" spans="1:12" s="57" customFormat="1" ht="13" x14ac:dyDescent="0.3">
      <c r="A2026" s="272"/>
      <c r="B2026" s="273"/>
      <c r="C2026" s="272"/>
      <c r="D2026" s="272"/>
      <c r="E2026" s="217"/>
      <c r="F2026" s="263"/>
      <c r="G2026" s="291"/>
      <c r="I2026" s="1"/>
      <c r="J2026" s="1"/>
      <c r="K2026" s="1"/>
      <c r="L2026"/>
    </row>
    <row r="2027" spans="1:12" s="57" customFormat="1" ht="13" x14ac:dyDescent="0.3">
      <c r="A2027" s="272"/>
      <c r="B2027" s="273"/>
      <c r="C2027" s="272"/>
      <c r="D2027" s="272"/>
      <c r="E2027" s="217"/>
      <c r="F2027" s="263"/>
      <c r="G2027" s="291"/>
      <c r="I2027" s="1"/>
      <c r="J2027" s="1"/>
      <c r="K2027" s="1"/>
      <c r="L2027"/>
    </row>
    <row r="2028" spans="1:12" s="57" customFormat="1" ht="13" x14ac:dyDescent="0.3">
      <c r="A2028" s="272"/>
      <c r="B2028" s="273"/>
      <c r="C2028" s="272"/>
      <c r="D2028" s="272"/>
      <c r="E2028" s="217"/>
      <c r="F2028" s="263"/>
      <c r="G2028" s="291"/>
      <c r="I2028" s="1"/>
      <c r="J2028" s="1"/>
      <c r="K2028" s="1"/>
      <c r="L2028"/>
    </row>
    <row r="2029" spans="1:12" s="57" customFormat="1" ht="13" x14ac:dyDescent="0.3">
      <c r="A2029" s="272"/>
      <c r="B2029" s="273"/>
      <c r="C2029" s="272"/>
      <c r="D2029" s="272"/>
      <c r="E2029" s="217"/>
      <c r="F2029" s="263"/>
      <c r="G2029" s="291"/>
      <c r="I2029" s="1"/>
      <c r="J2029" s="1"/>
      <c r="K2029" s="1"/>
      <c r="L2029"/>
    </row>
    <row r="2030" spans="1:12" s="57" customFormat="1" ht="13" x14ac:dyDescent="0.3">
      <c r="A2030" s="272"/>
      <c r="B2030" s="273"/>
      <c r="C2030" s="272"/>
      <c r="D2030" s="272"/>
      <c r="E2030" s="217"/>
      <c r="F2030" s="263"/>
      <c r="G2030" s="291"/>
      <c r="I2030" s="1"/>
      <c r="J2030" s="1"/>
      <c r="K2030" s="1"/>
      <c r="L2030"/>
    </row>
    <row r="2031" spans="1:12" s="57" customFormat="1" ht="13" x14ac:dyDescent="0.3">
      <c r="A2031" s="272"/>
      <c r="B2031" s="273"/>
      <c r="C2031" s="272"/>
      <c r="D2031" s="272"/>
      <c r="E2031" s="217"/>
      <c r="F2031" s="263"/>
      <c r="G2031" s="291"/>
      <c r="I2031" s="1"/>
      <c r="J2031" s="1"/>
      <c r="K2031" s="1"/>
      <c r="L2031"/>
    </row>
    <row r="2032" spans="1:12" s="57" customFormat="1" ht="13" x14ac:dyDescent="0.3">
      <c r="A2032" s="272"/>
      <c r="B2032" s="273"/>
      <c r="C2032" s="272"/>
      <c r="D2032" s="272"/>
      <c r="E2032" s="217"/>
      <c r="F2032" s="263"/>
      <c r="G2032" s="291"/>
      <c r="I2032" s="1"/>
      <c r="J2032" s="1"/>
      <c r="K2032" s="1"/>
      <c r="L2032"/>
    </row>
    <row r="2033" spans="1:12" s="57" customFormat="1" ht="13" x14ac:dyDescent="0.3">
      <c r="A2033" s="272"/>
      <c r="B2033" s="273"/>
      <c r="C2033" s="272"/>
      <c r="D2033" s="272"/>
      <c r="E2033" s="217"/>
      <c r="F2033" s="263"/>
      <c r="G2033" s="291"/>
      <c r="I2033" s="1"/>
      <c r="J2033" s="1"/>
      <c r="K2033" s="1"/>
      <c r="L2033"/>
    </row>
    <row r="2034" spans="1:12" s="57" customFormat="1" ht="13" x14ac:dyDescent="0.3">
      <c r="A2034" s="272"/>
      <c r="B2034" s="273"/>
      <c r="C2034" s="272"/>
      <c r="D2034" s="272"/>
      <c r="E2034" s="217"/>
      <c r="F2034" s="263"/>
      <c r="G2034" s="291"/>
      <c r="I2034" s="1"/>
      <c r="J2034" s="1"/>
      <c r="K2034" s="1"/>
      <c r="L2034"/>
    </row>
    <row r="2035" spans="1:12" s="57" customFormat="1" ht="13" x14ac:dyDescent="0.3">
      <c r="A2035" s="272"/>
      <c r="B2035" s="273"/>
      <c r="C2035" s="272"/>
      <c r="D2035" s="272"/>
      <c r="E2035" s="217"/>
      <c r="F2035" s="263"/>
      <c r="G2035" s="291"/>
      <c r="I2035" s="1"/>
      <c r="J2035" s="1"/>
      <c r="K2035" s="1"/>
      <c r="L2035"/>
    </row>
    <row r="2036" spans="1:12" s="57" customFormat="1" ht="13" x14ac:dyDescent="0.3">
      <c r="A2036" s="272"/>
      <c r="B2036" s="273"/>
      <c r="C2036" s="272"/>
      <c r="D2036" s="272"/>
      <c r="E2036" s="217"/>
      <c r="F2036" s="263"/>
      <c r="G2036" s="291"/>
      <c r="I2036" s="1"/>
      <c r="J2036" s="1"/>
      <c r="K2036" s="1"/>
      <c r="L2036"/>
    </row>
    <row r="2037" spans="1:12" s="57" customFormat="1" ht="13" x14ac:dyDescent="0.3">
      <c r="A2037" s="272"/>
      <c r="B2037" s="273"/>
      <c r="C2037" s="272"/>
      <c r="D2037" s="272"/>
      <c r="E2037" s="217"/>
      <c r="F2037" s="263"/>
      <c r="G2037" s="291"/>
      <c r="I2037" s="1"/>
      <c r="J2037" s="1"/>
      <c r="K2037" s="1"/>
      <c r="L2037"/>
    </row>
    <row r="2038" spans="1:12" s="57" customFormat="1" ht="13" x14ac:dyDescent="0.3">
      <c r="A2038" s="272"/>
      <c r="B2038" s="273"/>
      <c r="C2038" s="272"/>
      <c r="D2038" s="272"/>
      <c r="E2038" s="217"/>
      <c r="F2038" s="263"/>
      <c r="G2038" s="291"/>
      <c r="I2038" s="1"/>
      <c r="J2038" s="1"/>
      <c r="K2038" s="1"/>
      <c r="L2038"/>
    </row>
    <row r="2039" spans="1:12" s="57" customFormat="1" ht="13" x14ac:dyDescent="0.3">
      <c r="A2039" s="272"/>
      <c r="B2039" s="273"/>
      <c r="C2039" s="272"/>
      <c r="D2039" s="272"/>
      <c r="E2039" s="217"/>
      <c r="F2039" s="263"/>
      <c r="G2039" s="291"/>
      <c r="I2039" s="1"/>
      <c r="J2039" s="1"/>
      <c r="K2039" s="1"/>
      <c r="L2039"/>
    </row>
    <row r="2040" spans="1:12" s="57" customFormat="1" ht="13" x14ac:dyDescent="0.3">
      <c r="A2040" s="272"/>
      <c r="B2040" s="273"/>
      <c r="C2040" s="272"/>
      <c r="D2040" s="272"/>
      <c r="E2040" s="217"/>
      <c r="F2040" s="263"/>
      <c r="G2040" s="291"/>
      <c r="I2040" s="1"/>
      <c r="J2040" s="1"/>
      <c r="K2040" s="1"/>
      <c r="L2040"/>
    </row>
    <row r="2041" spans="1:12" s="57" customFormat="1" ht="13" x14ac:dyDescent="0.3">
      <c r="A2041" s="272"/>
      <c r="B2041" s="273"/>
      <c r="C2041" s="272"/>
      <c r="D2041" s="272"/>
      <c r="E2041" s="217"/>
      <c r="F2041" s="263"/>
      <c r="G2041" s="291"/>
      <c r="I2041" s="1"/>
      <c r="J2041" s="1"/>
      <c r="K2041" s="1"/>
      <c r="L2041"/>
    </row>
    <row r="2042" spans="1:12" s="57" customFormat="1" ht="13" x14ac:dyDescent="0.3">
      <c r="A2042" s="272"/>
      <c r="B2042" s="273"/>
      <c r="C2042" s="272"/>
      <c r="D2042" s="272"/>
      <c r="E2042" s="217"/>
      <c r="F2042" s="263"/>
      <c r="G2042" s="291"/>
      <c r="I2042" s="1"/>
      <c r="J2042" s="1"/>
      <c r="K2042" s="1"/>
      <c r="L2042"/>
    </row>
    <row r="2043" spans="1:12" s="57" customFormat="1" ht="13" x14ac:dyDescent="0.3">
      <c r="A2043" s="272"/>
      <c r="B2043" s="273"/>
      <c r="C2043" s="272"/>
      <c r="D2043" s="272"/>
      <c r="E2043" s="217"/>
      <c r="F2043" s="263"/>
      <c r="G2043" s="291"/>
      <c r="I2043" s="1"/>
      <c r="J2043" s="1"/>
      <c r="K2043" s="1"/>
      <c r="L2043"/>
    </row>
    <row r="2044" spans="1:12" s="57" customFormat="1" ht="13" x14ac:dyDescent="0.3">
      <c r="A2044" s="272"/>
      <c r="B2044" s="273"/>
      <c r="C2044" s="272"/>
      <c r="D2044" s="272"/>
      <c r="E2044" s="217"/>
      <c r="F2044" s="263"/>
      <c r="G2044" s="291"/>
      <c r="I2044" s="1"/>
      <c r="J2044" s="1"/>
      <c r="K2044" s="1"/>
      <c r="L2044"/>
    </row>
    <row r="2045" spans="1:12" s="57" customFormat="1" ht="13" x14ac:dyDescent="0.3">
      <c r="A2045" s="272"/>
      <c r="B2045" s="273"/>
      <c r="C2045" s="272"/>
      <c r="D2045" s="272"/>
      <c r="E2045" s="217"/>
      <c r="F2045" s="263"/>
      <c r="G2045" s="291"/>
      <c r="I2045" s="1"/>
      <c r="J2045" s="1"/>
      <c r="K2045" s="1"/>
      <c r="L2045"/>
    </row>
    <row r="2046" spans="1:12" s="57" customFormat="1" ht="13" x14ac:dyDescent="0.3">
      <c r="A2046" s="272"/>
      <c r="B2046" s="273"/>
      <c r="C2046" s="272"/>
      <c r="D2046" s="272"/>
      <c r="E2046" s="217"/>
      <c r="F2046" s="263"/>
      <c r="G2046" s="291"/>
      <c r="I2046" s="1"/>
      <c r="J2046" s="1"/>
      <c r="K2046" s="1"/>
      <c r="L2046"/>
    </row>
    <row r="2047" spans="1:12" s="57" customFormat="1" ht="13" x14ac:dyDescent="0.3">
      <c r="A2047" s="272"/>
      <c r="B2047" s="273"/>
      <c r="C2047" s="272"/>
      <c r="D2047" s="272"/>
      <c r="E2047" s="217"/>
      <c r="F2047" s="263"/>
      <c r="G2047" s="291"/>
      <c r="I2047" s="1"/>
      <c r="J2047" s="1"/>
      <c r="K2047" s="1"/>
      <c r="L2047"/>
    </row>
    <row r="2048" spans="1:12" s="57" customFormat="1" ht="13" x14ac:dyDescent="0.3">
      <c r="A2048" s="272"/>
      <c r="B2048" s="273"/>
      <c r="C2048" s="272"/>
      <c r="D2048" s="272"/>
      <c r="E2048" s="217"/>
      <c r="F2048" s="263"/>
      <c r="G2048" s="291"/>
      <c r="I2048" s="1"/>
      <c r="J2048" s="1"/>
      <c r="K2048" s="1"/>
      <c r="L2048"/>
    </row>
    <row r="2049" spans="1:12" s="57" customFormat="1" ht="13" x14ac:dyDescent="0.25">
      <c r="A2049" s="272"/>
      <c r="B2049" s="229"/>
      <c r="C2049" s="272"/>
      <c r="D2049" s="272"/>
      <c r="E2049" s="260"/>
      <c r="F2049" s="263"/>
      <c r="G2049" s="179"/>
      <c r="I2049" s="1"/>
      <c r="J2049" s="1"/>
      <c r="K2049" s="1"/>
      <c r="L2049"/>
    </row>
    <row r="2050" spans="1:12" s="57" customFormat="1" ht="13" x14ac:dyDescent="0.25">
      <c r="A2050" s="272"/>
      <c r="B2050" s="229"/>
      <c r="C2050" s="272"/>
      <c r="D2050" s="272"/>
      <c r="E2050" s="260"/>
      <c r="F2050" s="263"/>
      <c r="G2050" s="179"/>
      <c r="I2050" s="1"/>
      <c r="J2050" s="1"/>
      <c r="K2050" s="1"/>
      <c r="L2050"/>
    </row>
    <row r="2051" spans="1:12" s="57" customFormat="1" ht="13" x14ac:dyDescent="0.25">
      <c r="A2051" s="272"/>
      <c r="B2051" s="229"/>
      <c r="C2051" s="272"/>
      <c r="D2051" s="272"/>
      <c r="E2051" s="260"/>
      <c r="F2051" s="263"/>
      <c r="G2051" s="179"/>
      <c r="I2051" s="1"/>
      <c r="J2051" s="1"/>
      <c r="K2051" s="1"/>
      <c r="L2051"/>
    </row>
    <row r="2052" spans="1:12" s="57" customFormat="1" ht="13" x14ac:dyDescent="0.25">
      <c r="A2052" s="272"/>
      <c r="B2052" s="229"/>
      <c r="C2052" s="272"/>
      <c r="D2052" s="272"/>
      <c r="E2052" s="260"/>
      <c r="F2052" s="263"/>
      <c r="G2052" s="179"/>
      <c r="I2052" s="1"/>
      <c r="J2052" s="1"/>
      <c r="K2052" s="1"/>
      <c r="L2052"/>
    </row>
    <row r="2053" spans="1:12" s="236" customFormat="1" ht="13" x14ac:dyDescent="0.25">
      <c r="A2053" s="220"/>
      <c r="B2053" s="230"/>
      <c r="C2053" s="220"/>
      <c r="D2053" s="220"/>
      <c r="E2053" s="260"/>
      <c r="F2053" s="263"/>
      <c r="I2053" s="149"/>
      <c r="J2053" s="149"/>
      <c r="K2053" s="149"/>
      <c r="L2053"/>
    </row>
    <row r="2054" spans="1:12" ht="13" x14ac:dyDescent="0.25">
      <c r="A2054" s="227"/>
      <c r="B2054" s="268" t="s">
        <v>2905</v>
      </c>
      <c r="C2054" s="227"/>
      <c r="D2054" s="227"/>
      <c r="E2054" s="258"/>
      <c r="F2054" s="270"/>
    </row>
    <row r="2055" spans="1:12" ht="13" x14ac:dyDescent="0.25">
      <c r="A2055" s="227"/>
      <c r="B2055" s="247"/>
      <c r="C2055" s="227"/>
      <c r="D2055" s="227"/>
      <c r="E2055" s="258"/>
      <c r="F2055" s="263"/>
    </row>
    <row r="2056" spans="1:12" ht="13" x14ac:dyDescent="0.25">
      <c r="A2056" s="227"/>
      <c r="B2056" s="247" t="s">
        <v>2915</v>
      </c>
      <c r="C2056" s="227"/>
      <c r="D2056" s="227"/>
      <c r="E2056" s="258"/>
      <c r="F2056" s="263"/>
    </row>
    <row r="2057" spans="1:12" s="241" customFormat="1" ht="13" x14ac:dyDescent="0.25">
      <c r="A2057" s="227"/>
      <c r="B2057" s="256"/>
      <c r="C2057" s="255"/>
      <c r="D2057" s="255"/>
      <c r="E2057" s="260"/>
      <c r="F2057" s="263"/>
      <c r="L2057"/>
    </row>
    <row r="2058" spans="1:12" s="241" customFormat="1" ht="13" x14ac:dyDescent="0.25">
      <c r="A2058" s="227"/>
      <c r="B2058" s="274"/>
      <c r="C2058" s="255"/>
      <c r="D2058" s="255"/>
      <c r="E2058" s="260"/>
      <c r="F2058" s="263"/>
      <c r="L2058"/>
    </row>
    <row r="2059" spans="1:12" s="241" customFormat="1" ht="13" x14ac:dyDescent="0.25">
      <c r="A2059" s="227"/>
      <c r="B2059" s="274" t="str">
        <f>B2056</f>
        <v>Block A: Guard House: A-4 Masonry</v>
      </c>
      <c r="C2059" s="255"/>
      <c r="D2059" s="255"/>
      <c r="E2059" s="260"/>
      <c r="F2059" s="263"/>
      <c r="L2059"/>
    </row>
    <row r="2060" spans="1:12" s="241" customFormat="1" ht="13" x14ac:dyDescent="0.25">
      <c r="A2060" s="227"/>
      <c r="B2060" s="254" t="s">
        <v>2933</v>
      </c>
      <c r="C2060" s="255" t="s">
        <v>2910</v>
      </c>
      <c r="D2060" s="255"/>
      <c r="E2060" s="260"/>
      <c r="F2060" s="263"/>
      <c r="L2060"/>
    </row>
    <row r="2061" spans="1:12" s="241" customFormat="1" ht="13" x14ac:dyDescent="0.25">
      <c r="A2061" s="227"/>
      <c r="B2061" s="256"/>
      <c r="C2061" s="255"/>
      <c r="D2061" s="255"/>
      <c r="E2061" s="260"/>
      <c r="F2061" s="263"/>
      <c r="L2061"/>
    </row>
    <row r="2062" spans="1:12" s="241" customFormat="1" ht="13" x14ac:dyDescent="0.25">
      <c r="A2062" s="227"/>
      <c r="B2062" s="269" t="s">
        <v>2909</v>
      </c>
      <c r="C2062" s="255">
        <v>34</v>
      </c>
      <c r="D2062" s="255"/>
      <c r="E2062" s="260"/>
      <c r="F2062" s="263"/>
      <c r="L2062"/>
    </row>
    <row r="2063" spans="1:12" s="241" customFormat="1" ht="13" x14ac:dyDescent="0.25">
      <c r="A2063" s="227"/>
      <c r="B2063" s="269"/>
      <c r="C2063" s="255"/>
      <c r="D2063" s="255"/>
      <c r="E2063" s="260"/>
      <c r="F2063" s="263"/>
      <c r="L2063"/>
    </row>
    <row r="2064" spans="1:12" s="241" customFormat="1" ht="13" x14ac:dyDescent="0.25">
      <c r="A2064" s="227"/>
      <c r="B2064" s="256"/>
      <c r="C2064" s="255"/>
      <c r="D2064" s="255"/>
      <c r="E2064" s="260"/>
      <c r="F2064" s="263"/>
      <c r="L2064"/>
    </row>
    <row r="2065" spans="1:12" s="241" customFormat="1" ht="13" x14ac:dyDescent="0.25">
      <c r="A2065" s="227"/>
      <c r="B2065" s="256"/>
      <c r="C2065" s="255"/>
      <c r="D2065" s="255"/>
      <c r="E2065" s="260"/>
      <c r="F2065" s="263"/>
      <c r="L2065"/>
    </row>
    <row r="2066" spans="1:12" s="241" customFormat="1" ht="13" x14ac:dyDescent="0.25">
      <c r="A2066" s="227"/>
      <c r="B2066" s="256"/>
      <c r="C2066" s="255"/>
      <c r="D2066" s="255"/>
      <c r="E2066" s="260"/>
      <c r="F2066" s="263"/>
      <c r="L2066"/>
    </row>
    <row r="2067" spans="1:12" s="241" customFormat="1" ht="13" x14ac:dyDescent="0.25">
      <c r="A2067" s="227"/>
      <c r="B2067" s="256"/>
      <c r="C2067" s="255"/>
      <c r="D2067" s="255"/>
      <c r="E2067" s="260"/>
      <c r="F2067" s="263"/>
      <c r="L2067"/>
    </row>
    <row r="2068" spans="1:12" s="241" customFormat="1" ht="13" x14ac:dyDescent="0.25">
      <c r="A2068" s="227"/>
      <c r="B2068" s="256"/>
      <c r="C2068" s="255"/>
      <c r="D2068" s="255"/>
      <c r="E2068" s="260"/>
      <c r="F2068" s="263"/>
      <c r="L2068"/>
    </row>
    <row r="2069" spans="1:12" s="241" customFormat="1" ht="13" x14ac:dyDescent="0.25">
      <c r="A2069" s="227"/>
      <c r="B2069" s="256"/>
      <c r="C2069" s="255"/>
      <c r="D2069" s="255"/>
      <c r="E2069" s="260"/>
      <c r="F2069" s="263"/>
      <c r="L2069"/>
    </row>
    <row r="2070" spans="1:12" s="241" customFormat="1" ht="13" x14ac:dyDescent="0.25">
      <c r="A2070" s="227"/>
      <c r="B2070" s="256"/>
      <c r="C2070" s="255"/>
      <c r="D2070" s="255"/>
      <c r="E2070" s="260"/>
      <c r="F2070" s="263"/>
      <c r="L2070"/>
    </row>
    <row r="2071" spans="1:12" s="241" customFormat="1" ht="13" x14ac:dyDescent="0.25">
      <c r="A2071" s="227"/>
      <c r="B2071" s="256"/>
      <c r="C2071" s="255"/>
      <c r="D2071" s="255"/>
      <c r="E2071" s="260"/>
      <c r="F2071" s="263"/>
      <c r="L2071"/>
    </row>
    <row r="2072" spans="1:12" s="241" customFormat="1" ht="13" x14ac:dyDescent="0.25">
      <c r="A2072" s="227"/>
      <c r="B2072" s="256"/>
      <c r="C2072" s="255"/>
      <c r="D2072" s="255"/>
      <c r="E2072" s="260"/>
      <c r="F2072" s="263"/>
      <c r="L2072"/>
    </row>
    <row r="2073" spans="1:12" s="241" customFormat="1" ht="13" x14ac:dyDescent="0.25">
      <c r="A2073" s="227"/>
      <c r="B2073" s="256"/>
      <c r="C2073" s="255"/>
      <c r="D2073" s="255"/>
      <c r="E2073" s="260"/>
      <c r="F2073" s="263"/>
      <c r="L2073"/>
    </row>
    <row r="2074" spans="1:12" s="241" customFormat="1" ht="13" x14ac:dyDescent="0.25">
      <c r="A2074" s="227"/>
      <c r="B2074" s="256"/>
      <c r="C2074" s="255"/>
      <c r="D2074" s="255"/>
      <c r="E2074" s="260"/>
      <c r="F2074" s="263"/>
      <c r="L2074"/>
    </row>
    <row r="2075" spans="1:12" s="241" customFormat="1" ht="13" x14ac:dyDescent="0.25">
      <c r="A2075" s="227"/>
      <c r="B2075" s="256"/>
      <c r="C2075" s="255"/>
      <c r="D2075" s="255"/>
      <c r="E2075" s="260"/>
      <c r="F2075" s="263"/>
      <c r="L2075"/>
    </row>
    <row r="2076" spans="1:12" s="241" customFormat="1" ht="13" x14ac:dyDescent="0.25">
      <c r="A2076" s="227"/>
      <c r="B2076" s="256"/>
      <c r="C2076" s="255"/>
      <c r="D2076" s="255"/>
      <c r="E2076" s="260"/>
      <c r="F2076" s="263"/>
      <c r="L2076"/>
    </row>
    <row r="2077" spans="1:12" s="241" customFormat="1" ht="13" x14ac:dyDescent="0.25">
      <c r="A2077" s="227"/>
      <c r="B2077" s="256"/>
      <c r="C2077" s="255"/>
      <c r="D2077" s="255"/>
      <c r="E2077" s="260"/>
      <c r="F2077" s="263"/>
      <c r="L2077"/>
    </row>
    <row r="2078" spans="1:12" s="241" customFormat="1" ht="13" x14ac:dyDescent="0.25">
      <c r="A2078" s="227"/>
      <c r="B2078" s="256"/>
      <c r="C2078" s="255"/>
      <c r="D2078" s="255"/>
      <c r="E2078" s="260"/>
      <c r="F2078" s="263"/>
      <c r="L2078"/>
    </row>
    <row r="2079" spans="1:12" s="241" customFormat="1" ht="13" x14ac:dyDescent="0.25">
      <c r="A2079" s="227"/>
      <c r="B2079" s="256"/>
      <c r="C2079" s="255"/>
      <c r="D2079" s="255"/>
      <c r="E2079" s="260"/>
      <c r="F2079" s="263"/>
      <c r="L2079"/>
    </row>
    <row r="2080" spans="1:12" s="241" customFormat="1" ht="13" x14ac:dyDescent="0.25">
      <c r="A2080" s="227"/>
      <c r="B2080" s="256"/>
      <c r="C2080" s="255"/>
      <c r="D2080" s="255"/>
      <c r="E2080" s="260"/>
      <c r="F2080" s="263"/>
      <c r="L2080"/>
    </row>
    <row r="2081" spans="1:12" s="241" customFormat="1" ht="13" x14ac:dyDescent="0.25">
      <c r="A2081" s="227"/>
      <c r="B2081" s="256"/>
      <c r="C2081" s="255"/>
      <c r="D2081" s="255"/>
      <c r="E2081" s="260"/>
      <c r="F2081" s="263"/>
      <c r="L2081"/>
    </row>
    <row r="2082" spans="1:12" s="241" customFormat="1" ht="13" x14ac:dyDescent="0.25">
      <c r="A2082" s="227"/>
      <c r="B2082" s="256"/>
      <c r="C2082" s="255"/>
      <c r="D2082" s="255"/>
      <c r="E2082" s="260"/>
      <c r="F2082" s="263"/>
      <c r="L2082"/>
    </row>
    <row r="2083" spans="1:12" s="241" customFormat="1" ht="13" x14ac:dyDescent="0.25">
      <c r="A2083" s="227"/>
      <c r="B2083" s="256"/>
      <c r="C2083" s="255"/>
      <c r="D2083" s="255"/>
      <c r="E2083" s="260"/>
      <c r="F2083" s="263"/>
      <c r="L2083"/>
    </row>
    <row r="2084" spans="1:12" s="241" customFormat="1" ht="13" x14ac:dyDescent="0.25">
      <c r="A2084" s="227"/>
      <c r="B2084" s="256"/>
      <c r="C2084" s="255"/>
      <c r="D2084" s="255"/>
      <c r="E2084" s="260"/>
      <c r="F2084" s="263"/>
      <c r="L2084"/>
    </row>
    <row r="2085" spans="1:12" s="241" customFormat="1" ht="13" x14ac:dyDescent="0.25">
      <c r="A2085" s="227"/>
      <c r="B2085" s="256"/>
      <c r="C2085" s="255"/>
      <c r="D2085" s="255"/>
      <c r="E2085" s="260"/>
      <c r="F2085" s="263"/>
      <c r="L2085"/>
    </row>
    <row r="2086" spans="1:12" s="241" customFormat="1" ht="13" x14ac:dyDescent="0.25">
      <c r="A2086" s="227"/>
      <c r="B2086" s="256"/>
      <c r="C2086" s="255"/>
      <c r="D2086" s="255"/>
      <c r="E2086" s="260"/>
      <c r="F2086" s="263"/>
      <c r="L2086"/>
    </row>
    <row r="2087" spans="1:12" s="241" customFormat="1" ht="13" x14ac:dyDescent="0.25">
      <c r="A2087" s="227"/>
      <c r="B2087" s="256"/>
      <c r="C2087" s="255"/>
      <c r="D2087" s="255"/>
      <c r="E2087" s="260"/>
      <c r="F2087" s="263"/>
      <c r="L2087"/>
    </row>
    <row r="2088" spans="1:12" s="241" customFormat="1" ht="13" x14ac:dyDescent="0.25">
      <c r="A2088" s="227"/>
      <c r="B2088" s="256"/>
      <c r="C2088" s="255"/>
      <c r="D2088" s="255"/>
      <c r="E2088" s="260"/>
      <c r="F2088" s="263"/>
      <c r="L2088"/>
    </row>
    <row r="2089" spans="1:12" s="241" customFormat="1" ht="13" x14ac:dyDescent="0.25">
      <c r="A2089" s="227"/>
      <c r="B2089" s="256"/>
      <c r="C2089" s="255"/>
      <c r="D2089" s="255"/>
      <c r="E2089" s="260"/>
      <c r="F2089" s="263"/>
      <c r="L2089"/>
    </row>
    <row r="2090" spans="1:12" s="241" customFormat="1" ht="13" x14ac:dyDescent="0.25">
      <c r="A2090" s="227"/>
      <c r="B2090" s="256"/>
      <c r="C2090" s="255"/>
      <c r="D2090" s="255"/>
      <c r="E2090" s="260"/>
      <c r="F2090" s="263"/>
      <c r="L2090"/>
    </row>
    <row r="2091" spans="1:12" s="241" customFormat="1" ht="13" x14ac:dyDescent="0.25">
      <c r="A2091" s="227"/>
      <c r="B2091" s="256"/>
      <c r="C2091" s="255"/>
      <c r="D2091" s="255"/>
      <c r="E2091" s="260"/>
      <c r="F2091" s="263"/>
      <c r="L2091"/>
    </row>
    <row r="2092" spans="1:12" s="241" customFormat="1" ht="13" x14ac:dyDescent="0.25">
      <c r="A2092" s="227"/>
      <c r="B2092" s="256"/>
      <c r="C2092" s="255"/>
      <c r="D2092" s="255"/>
      <c r="E2092" s="260"/>
      <c r="F2092" s="263"/>
      <c r="L2092"/>
    </row>
    <row r="2093" spans="1:12" s="241" customFormat="1" ht="13" x14ac:dyDescent="0.25">
      <c r="A2093" s="227"/>
      <c r="B2093" s="256"/>
      <c r="C2093" s="255"/>
      <c r="D2093" s="255"/>
      <c r="E2093" s="260"/>
      <c r="F2093" s="263"/>
      <c r="L2093"/>
    </row>
    <row r="2094" spans="1:12" s="241" customFormat="1" ht="13" x14ac:dyDescent="0.25">
      <c r="A2094" s="227"/>
      <c r="B2094" s="256"/>
      <c r="C2094" s="255"/>
      <c r="D2094" s="255"/>
      <c r="E2094" s="260"/>
      <c r="F2094" s="263"/>
      <c r="L2094"/>
    </row>
    <row r="2095" spans="1:12" s="241" customFormat="1" ht="13" x14ac:dyDescent="0.25">
      <c r="A2095" s="227"/>
      <c r="B2095" s="256"/>
      <c r="C2095" s="255"/>
      <c r="D2095" s="255"/>
      <c r="E2095" s="260"/>
      <c r="F2095" s="263"/>
      <c r="L2095"/>
    </row>
    <row r="2096" spans="1:12" s="241" customFormat="1" ht="13" x14ac:dyDescent="0.25">
      <c r="A2096" s="227"/>
      <c r="B2096" s="256"/>
      <c r="C2096" s="255"/>
      <c r="D2096" s="255"/>
      <c r="E2096" s="260"/>
      <c r="F2096" s="263"/>
      <c r="L2096"/>
    </row>
    <row r="2097" spans="1:12" s="241" customFormat="1" ht="13" x14ac:dyDescent="0.25">
      <c r="A2097" s="227"/>
      <c r="B2097" s="256"/>
      <c r="C2097" s="255"/>
      <c r="D2097" s="255"/>
      <c r="E2097" s="260"/>
      <c r="F2097" s="263"/>
      <c r="L2097"/>
    </row>
    <row r="2098" spans="1:12" s="241" customFormat="1" ht="13" x14ac:dyDescent="0.25">
      <c r="A2098" s="227"/>
      <c r="B2098" s="256"/>
      <c r="C2098" s="255"/>
      <c r="D2098" s="255"/>
      <c r="E2098" s="260"/>
      <c r="F2098" s="263"/>
      <c r="L2098"/>
    </row>
    <row r="2099" spans="1:12" s="241" customFormat="1" ht="13" x14ac:dyDescent="0.25">
      <c r="A2099" s="227"/>
      <c r="B2099" s="256"/>
      <c r="C2099" s="255"/>
      <c r="D2099" s="255"/>
      <c r="E2099" s="260"/>
      <c r="F2099" s="263"/>
      <c r="L2099"/>
    </row>
    <row r="2100" spans="1:12" s="241" customFormat="1" ht="13" x14ac:dyDescent="0.25">
      <c r="A2100" s="227"/>
      <c r="B2100" s="256"/>
      <c r="C2100" s="255"/>
      <c r="D2100" s="255"/>
      <c r="E2100" s="260"/>
      <c r="F2100" s="263"/>
      <c r="L2100"/>
    </row>
    <row r="2101" spans="1:12" s="241" customFormat="1" ht="13" x14ac:dyDescent="0.25">
      <c r="A2101" s="227"/>
      <c r="B2101" s="256"/>
      <c r="C2101" s="255"/>
      <c r="D2101" s="255"/>
      <c r="E2101" s="260"/>
      <c r="F2101" s="263"/>
      <c r="L2101"/>
    </row>
    <row r="2102" spans="1:12" s="241" customFormat="1" ht="13" x14ac:dyDescent="0.25">
      <c r="A2102" s="227"/>
      <c r="B2102" s="256"/>
      <c r="C2102" s="255"/>
      <c r="D2102" s="255"/>
      <c r="E2102" s="260"/>
      <c r="F2102" s="263"/>
      <c r="L2102"/>
    </row>
    <row r="2103" spans="1:12" s="241" customFormat="1" ht="13" x14ac:dyDescent="0.25">
      <c r="A2103" s="227"/>
      <c r="B2103" s="256"/>
      <c r="C2103" s="255"/>
      <c r="D2103" s="255"/>
      <c r="E2103" s="260"/>
      <c r="F2103" s="263"/>
      <c r="L2103"/>
    </row>
    <row r="2104" spans="1:12" s="241" customFormat="1" ht="13" x14ac:dyDescent="0.25">
      <c r="A2104" s="227"/>
      <c r="B2104" s="256"/>
      <c r="C2104" s="255"/>
      <c r="D2104" s="255"/>
      <c r="E2104" s="260"/>
      <c r="F2104" s="263"/>
      <c r="L2104"/>
    </row>
    <row r="2105" spans="1:12" s="241" customFormat="1" ht="13" x14ac:dyDescent="0.25">
      <c r="A2105" s="227"/>
      <c r="B2105" s="256"/>
      <c r="C2105" s="255"/>
      <c r="D2105" s="255"/>
      <c r="E2105" s="260"/>
      <c r="F2105" s="263"/>
      <c r="L2105"/>
    </row>
    <row r="2106" spans="1:12" s="241" customFormat="1" ht="13" x14ac:dyDescent="0.25">
      <c r="A2106" s="227"/>
      <c r="B2106" s="256"/>
      <c r="C2106" s="255"/>
      <c r="D2106" s="255"/>
      <c r="E2106" s="260"/>
      <c r="F2106" s="263"/>
      <c r="L2106"/>
    </row>
    <row r="2107" spans="1:12" s="241" customFormat="1" ht="13" x14ac:dyDescent="0.25">
      <c r="A2107" s="227"/>
      <c r="B2107" s="256"/>
      <c r="C2107" s="255"/>
      <c r="D2107" s="255"/>
      <c r="E2107" s="260"/>
      <c r="F2107" s="263"/>
      <c r="L2107"/>
    </row>
    <row r="2108" spans="1:12" s="241" customFormat="1" ht="13" x14ac:dyDescent="0.25">
      <c r="A2108" s="227"/>
      <c r="B2108" s="256"/>
      <c r="C2108" s="255"/>
      <c r="D2108" s="255"/>
      <c r="E2108" s="260"/>
      <c r="F2108" s="263"/>
      <c r="L2108"/>
    </row>
    <row r="2109" spans="1:12" s="241" customFormat="1" ht="13" x14ac:dyDescent="0.25">
      <c r="A2109" s="227"/>
      <c r="B2109" s="256"/>
      <c r="C2109" s="255"/>
      <c r="D2109" s="255"/>
      <c r="E2109" s="260"/>
      <c r="F2109" s="263"/>
      <c r="L2109"/>
    </row>
    <row r="2110" spans="1:12" s="241" customFormat="1" ht="13" x14ac:dyDescent="0.25">
      <c r="A2110" s="227"/>
      <c r="B2110" s="256"/>
      <c r="C2110" s="255"/>
      <c r="D2110" s="255"/>
      <c r="E2110" s="260"/>
      <c r="F2110" s="263"/>
      <c r="L2110"/>
    </row>
    <row r="2111" spans="1:12" s="241" customFormat="1" ht="13" x14ac:dyDescent="0.25">
      <c r="A2111" s="227"/>
      <c r="B2111" s="256"/>
      <c r="C2111" s="255"/>
      <c r="D2111" s="255"/>
      <c r="E2111" s="260"/>
      <c r="F2111" s="263"/>
      <c r="L2111"/>
    </row>
    <row r="2112" spans="1:12" s="241" customFormat="1" ht="13" x14ac:dyDescent="0.25">
      <c r="A2112" s="227"/>
      <c r="B2112" s="256"/>
      <c r="C2112" s="255"/>
      <c r="D2112" s="255"/>
      <c r="E2112" s="260"/>
      <c r="F2112" s="263"/>
      <c r="L2112"/>
    </row>
    <row r="2113" spans="1:12" s="241" customFormat="1" ht="13" x14ac:dyDescent="0.25">
      <c r="A2113" s="227"/>
      <c r="B2113" s="256"/>
      <c r="C2113" s="255"/>
      <c r="D2113" s="255"/>
      <c r="E2113" s="260"/>
      <c r="F2113" s="263"/>
      <c r="L2113"/>
    </row>
    <row r="2114" spans="1:12" s="241" customFormat="1" ht="13" x14ac:dyDescent="0.25">
      <c r="A2114" s="227"/>
      <c r="B2114" s="256"/>
      <c r="C2114" s="255"/>
      <c r="D2114" s="255"/>
      <c r="E2114" s="260"/>
      <c r="F2114" s="263"/>
      <c r="L2114"/>
    </row>
    <row r="2115" spans="1:12" s="241" customFormat="1" ht="13" x14ac:dyDescent="0.25">
      <c r="A2115" s="227"/>
      <c r="B2115" s="256"/>
      <c r="C2115" s="255"/>
      <c r="D2115" s="255"/>
      <c r="E2115" s="260"/>
      <c r="F2115" s="263"/>
      <c r="L2115"/>
    </row>
    <row r="2116" spans="1:12" s="241" customFormat="1" ht="13" x14ac:dyDescent="0.25">
      <c r="A2116" s="227"/>
      <c r="B2116" s="256"/>
      <c r="C2116" s="255"/>
      <c r="D2116" s="255"/>
      <c r="E2116" s="260"/>
      <c r="F2116" s="263"/>
      <c r="L2116"/>
    </row>
    <row r="2117" spans="1:12" s="241" customFormat="1" ht="13" x14ac:dyDescent="0.25">
      <c r="A2117" s="227"/>
      <c r="B2117" s="256"/>
      <c r="C2117" s="255"/>
      <c r="D2117" s="255"/>
      <c r="E2117" s="260"/>
      <c r="F2117" s="263"/>
      <c r="L2117"/>
    </row>
    <row r="2118" spans="1:12" s="241" customFormat="1" ht="13" x14ac:dyDescent="0.25">
      <c r="A2118" s="227"/>
      <c r="B2118" s="256"/>
      <c r="C2118" s="255"/>
      <c r="D2118" s="255"/>
      <c r="E2118" s="260"/>
      <c r="F2118" s="263"/>
      <c r="L2118"/>
    </row>
    <row r="2119" spans="1:12" s="241" customFormat="1" ht="13" x14ac:dyDescent="0.25">
      <c r="A2119" s="227"/>
      <c r="B2119" s="256"/>
      <c r="C2119" s="255"/>
      <c r="D2119" s="255"/>
      <c r="E2119" s="260"/>
      <c r="F2119" s="263"/>
      <c r="L2119"/>
    </row>
    <row r="2120" spans="1:12" s="241" customFormat="1" ht="13" x14ac:dyDescent="0.25">
      <c r="A2120" s="227"/>
      <c r="B2120" s="256"/>
      <c r="C2120" s="255"/>
      <c r="D2120" s="255"/>
      <c r="E2120" s="260"/>
      <c r="F2120" s="263"/>
      <c r="L2120"/>
    </row>
    <row r="2121" spans="1:12" s="241" customFormat="1" ht="13" x14ac:dyDescent="0.25">
      <c r="A2121" s="227"/>
      <c r="B2121" s="256"/>
      <c r="C2121" s="255"/>
      <c r="D2121" s="255"/>
      <c r="E2121" s="260"/>
      <c r="F2121" s="263"/>
      <c r="L2121"/>
    </row>
    <row r="2122" spans="1:12" s="241" customFormat="1" ht="13" x14ac:dyDescent="0.25">
      <c r="A2122" s="227"/>
      <c r="B2122" s="256"/>
      <c r="C2122" s="255"/>
      <c r="D2122" s="255"/>
      <c r="E2122" s="260"/>
      <c r="F2122" s="263"/>
      <c r="L2122"/>
    </row>
    <row r="2123" spans="1:12" s="241" customFormat="1" ht="13" x14ac:dyDescent="0.25">
      <c r="A2123" s="227"/>
      <c r="B2123" s="256"/>
      <c r="C2123" s="255"/>
      <c r="D2123" s="255"/>
      <c r="E2123" s="260"/>
      <c r="F2123" s="263"/>
      <c r="L2123"/>
    </row>
    <row r="2124" spans="1:12" s="241" customFormat="1" ht="13" x14ac:dyDescent="0.25">
      <c r="A2124" s="227"/>
      <c r="B2124" s="256"/>
      <c r="C2124" s="255"/>
      <c r="D2124" s="255"/>
      <c r="E2124" s="260"/>
      <c r="F2124" s="263"/>
      <c r="L2124"/>
    </row>
    <row r="2125" spans="1:12" s="241" customFormat="1" ht="13" x14ac:dyDescent="0.25">
      <c r="A2125" s="227"/>
      <c r="B2125" s="256"/>
      <c r="C2125" s="255"/>
      <c r="D2125" s="255"/>
      <c r="E2125" s="260"/>
      <c r="F2125" s="263"/>
      <c r="L2125"/>
    </row>
    <row r="2126" spans="1:12" s="241" customFormat="1" ht="13" x14ac:dyDescent="0.25">
      <c r="A2126" s="227"/>
      <c r="B2126" s="256"/>
      <c r="C2126" s="255"/>
      <c r="D2126" s="255"/>
      <c r="E2126" s="260"/>
      <c r="F2126" s="263"/>
      <c r="L2126"/>
    </row>
    <row r="2127" spans="1:12" s="236" customFormat="1" ht="13" x14ac:dyDescent="0.25">
      <c r="A2127" s="227"/>
      <c r="B2127" s="268" t="s">
        <v>1019</v>
      </c>
      <c r="C2127" s="227"/>
      <c r="D2127" s="227"/>
      <c r="E2127" s="258"/>
      <c r="F2127" s="270"/>
      <c r="L2127"/>
    </row>
    <row r="2128" spans="1:12" s="236" customFormat="1" ht="13" x14ac:dyDescent="0.25">
      <c r="A2128" s="227"/>
      <c r="B2128" s="247"/>
      <c r="C2128" s="227"/>
      <c r="D2128" s="227"/>
      <c r="E2128" s="258"/>
      <c r="F2128" s="263"/>
      <c r="L2128"/>
    </row>
    <row r="2129" spans="1:12" s="236" customFormat="1" ht="13" x14ac:dyDescent="0.25">
      <c r="A2129" s="227"/>
      <c r="B2129" s="247" t="str">
        <f>B2056</f>
        <v>Block A: Guard House: A-4 Masonry</v>
      </c>
      <c r="C2129" s="227"/>
      <c r="D2129" s="227"/>
      <c r="E2129" s="258"/>
      <c r="F2129" s="263"/>
      <c r="L2129"/>
    </row>
    <row r="2130" spans="1:12" s="57" customFormat="1" ht="13" x14ac:dyDescent="0.25">
      <c r="A2130" s="272"/>
      <c r="B2130" s="229"/>
      <c r="C2130" s="272"/>
      <c r="D2130" s="272"/>
      <c r="E2130" s="260"/>
      <c r="F2130" s="263"/>
      <c r="G2130" s="179"/>
      <c r="I2130" s="1"/>
      <c r="J2130" s="1"/>
      <c r="K2130" s="1"/>
      <c r="L2130"/>
    </row>
    <row r="2131" spans="1:12" s="57" customFormat="1" ht="13" x14ac:dyDescent="0.25">
      <c r="A2131" s="224" t="s">
        <v>2126</v>
      </c>
      <c r="B2131" s="229" t="s">
        <v>153</v>
      </c>
      <c r="C2131" s="272"/>
      <c r="D2131" s="272"/>
      <c r="E2131" s="217"/>
      <c r="F2131" s="263"/>
      <c r="G2131" s="179"/>
      <c r="I2131" s="1"/>
      <c r="J2131" s="1"/>
      <c r="K2131" s="1"/>
      <c r="L2131"/>
    </row>
    <row r="2132" spans="1:12" s="57" customFormat="1" ht="13" x14ac:dyDescent="0.25">
      <c r="A2132" s="224"/>
      <c r="B2132" s="229"/>
      <c r="C2132" s="272"/>
      <c r="D2132" s="272"/>
      <c r="E2132" s="217"/>
      <c r="F2132" s="285"/>
      <c r="G2132" s="179"/>
      <c r="I2132" s="1"/>
      <c r="J2132" s="1"/>
      <c r="K2132" s="1"/>
      <c r="L2132"/>
    </row>
    <row r="2133" spans="1:12" s="57" customFormat="1" ht="13" x14ac:dyDescent="0.25">
      <c r="A2133" s="272"/>
      <c r="B2133" s="229" t="s">
        <v>152</v>
      </c>
      <c r="C2133" s="272"/>
      <c r="D2133" s="272"/>
      <c r="E2133" s="217"/>
      <c r="F2133" s="285"/>
      <c r="G2133" s="179"/>
      <c r="I2133" s="1"/>
      <c r="J2133" s="1"/>
      <c r="K2133" s="1"/>
      <c r="L2133"/>
    </row>
    <row r="2134" spans="1:12" s="57" customFormat="1" ht="13" x14ac:dyDescent="0.25">
      <c r="A2134" s="272"/>
      <c r="B2134" s="229"/>
      <c r="C2134" s="272"/>
      <c r="D2134" s="272"/>
      <c r="E2134" s="217"/>
      <c r="F2134" s="285"/>
      <c r="G2134" s="179"/>
      <c r="I2134" s="1"/>
      <c r="J2134" s="1"/>
      <c r="K2134" s="1"/>
      <c r="L2134"/>
    </row>
    <row r="2135" spans="1:12" s="57" customFormat="1" ht="65" x14ac:dyDescent="0.25">
      <c r="A2135" s="272"/>
      <c r="B2135" s="229" t="s">
        <v>2745</v>
      </c>
      <c r="C2135" s="272"/>
      <c r="D2135" s="272"/>
      <c r="E2135" s="217"/>
      <c r="F2135" s="285"/>
      <c r="G2135" s="179">
        <f>D2137*E2137</f>
        <v>0</v>
      </c>
      <c r="I2135" s="1"/>
      <c r="J2135" s="1"/>
      <c r="K2135" s="1"/>
      <c r="L2135"/>
    </row>
    <row r="2136" spans="1:12" s="57" customFormat="1" x14ac:dyDescent="0.25">
      <c r="A2136" s="272"/>
      <c r="B2136" s="273"/>
      <c r="C2136" s="272"/>
      <c r="D2136" s="272"/>
      <c r="E2136" s="217"/>
      <c r="F2136" s="285"/>
      <c r="G2136" s="179"/>
      <c r="I2136" s="1"/>
      <c r="J2136" s="1"/>
      <c r="K2136" s="1"/>
      <c r="L2136"/>
    </row>
    <row r="2137" spans="1:12" s="57" customFormat="1" ht="25" x14ac:dyDescent="0.25">
      <c r="A2137" s="272" t="s">
        <v>2130</v>
      </c>
      <c r="B2137" s="273" t="s">
        <v>2233</v>
      </c>
      <c r="C2137" s="272" t="s">
        <v>621</v>
      </c>
      <c r="D2137" s="272">
        <v>4</v>
      </c>
      <c r="E2137" s="217"/>
      <c r="F2137" s="285"/>
      <c r="G2137" s="179">
        <f>D2139*E2139</f>
        <v>0</v>
      </c>
      <c r="I2137" s="1"/>
      <c r="J2137" s="1"/>
      <c r="K2137" s="1"/>
      <c r="L2137"/>
    </row>
    <row r="2138" spans="1:12" s="57" customFormat="1" x14ac:dyDescent="0.25">
      <c r="A2138" s="272"/>
      <c r="B2138" s="273"/>
      <c r="C2138" s="272"/>
      <c r="D2138" s="272"/>
      <c r="E2138" s="217"/>
      <c r="F2138" s="285"/>
      <c r="G2138" s="179"/>
      <c r="I2138" s="1"/>
      <c r="J2138" s="1"/>
      <c r="K2138" s="1"/>
      <c r="L2138"/>
    </row>
    <row r="2139" spans="1:12" s="57" customFormat="1" ht="25" x14ac:dyDescent="0.25">
      <c r="A2139" s="272" t="s">
        <v>2131</v>
      </c>
      <c r="B2139" s="273" t="s">
        <v>2234</v>
      </c>
      <c r="C2139" s="272" t="s">
        <v>11</v>
      </c>
      <c r="D2139" s="272">
        <v>2</v>
      </c>
      <c r="E2139" s="217"/>
      <c r="F2139" s="285"/>
      <c r="G2139" s="179">
        <f>D2141*E2141</f>
        <v>0</v>
      </c>
      <c r="I2139" s="1"/>
      <c r="J2139" s="1"/>
      <c r="K2139" s="1"/>
      <c r="L2139"/>
    </row>
    <row r="2140" spans="1:12" s="57" customFormat="1" x14ac:dyDescent="0.25">
      <c r="A2140" s="272"/>
      <c r="B2140" s="273"/>
      <c r="C2140" s="272"/>
      <c r="D2140" s="272"/>
      <c r="E2140" s="217"/>
      <c r="F2140" s="285"/>
      <c r="G2140" s="179"/>
      <c r="I2140" s="1"/>
      <c r="J2140" s="1"/>
      <c r="K2140" s="1"/>
      <c r="L2140"/>
    </row>
    <row r="2141" spans="1:12" s="57" customFormat="1" x14ac:dyDescent="0.25">
      <c r="A2141" s="272" t="s">
        <v>2132</v>
      </c>
      <c r="B2141" s="273" t="s">
        <v>141</v>
      </c>
      <c r="C2141" s="272" t="s">
        <v>11</v>
      </c>
      <c r="D2141" s="272">
        <v>2</v>
      </c>
      <c r="E2141" s="217"/>
      <c r="F2141" s="285"/>
      <c r="G2141" s="179">
        <f>D2143*E2143</f>
        <v>0</v>
      </c>
      <c r="I2141" s="1"/>
      <c r="J2141" s="1"/>
      <c r="K2141" s="1"/>
      <c r="L2141"/>
    </row>
    <row r="2142" spans="1:12" s="57" customFormat="1" x14ac:dyDescent="0.25">
      <c r="A2142" s="272"/>
      <c r="B2142" s="273"/>
      <c r="C2142" s="272"/>
      <c r="D2142" s="272"/>
      <c r="E2142" s="217"/>
      <c r="F2142" s="285"/>
      <c r="G2142" s="179"/>
      <c r="I2142" s="1"/>
      <c r="J2142" s="1"/>
      <c r="K2142" s="1"/>
      <c r="L2142"/>
    </row>
    <row r="2143" spans="1:12" s="57" customFormat="1" x14ac:dyDescent="0.25">
      <c r="A2143" s="272" t="s">
        <v>2133</v>
      </c>
      <c r="B2143" s="273" t="s">
        <v>140</v>
      </c>
      <c r="C2143" s="272" t="s">
        <v>11</v>
      </c>
      <c r="D2143" s="272">
        <v>2</v>
      </c>
      <c r="E2143" s="217"/>
      <c r="F2143" s="285"/>
      <c r="G2143" s="179"/>
      <c r="I2143" s="1"/>
      <c r="J2143" s="1"/>
      <c r="K2143" s="1"/>
      <c r="L2143"/>
    </row>
    <row r="2144" spans="1:12" s="57" customFormat="1" x14ac:dyDescent="0.25">
      <c r="A2144" s="272"/>
      <c r="B2144" s="273"/>
      <c r="C2144" s="272"/>
      <c r="D2144" s="272"/>
      <c r="E2144" s="217"/>
      <c r="F2144" s="285"/>
      <c r="G2144" s="179"/>
      <c r="I2144" s="1"/>
      <c r="J2144" s="1"/>
      <c r="K2144" s="1"/>
      <c r="L2144"/>
    </row>
    <row r="2145" spans="1:12" s="57" customFormat="1" ht="13" x14ac:dyDescent="0.25">
      <c r="A2145" s="272"/>
      <c r="B2145" s="229" t="s">
        <v>139</v>
      </c>
      <c r="C2145" s="272"/>
      <c r="D2145" s="272"/>
      <c r="E2145" s="217"/>
      <c r="F2145" s="285"/>
      <c r="G2145" s="179"/>
      <c r="I2145" s="1"/>
      <c r="J2145" s="1"/>
      <c r="K2145" s="1"/>
      <c r="L2145"/>
    </row>
    <row r="2146" spans="1:12" s="57" customFormat="1" x14ac:dyDescent="0.25">
      <c r="A2146" s="272"/>
      <c r="B2146" s="273"/>
      <c r="C2146" s="272"/>
      <c r="D2146" s="272"/>
      <c r="E2146" s="217"/>
      <c r="F2146" s="285"/>
      <c r="G2146" s="179"/>
      <c r="I2146" s="1"/>
      <c r="J2146" s="1"/>
      <c r="K2146" s="1"/>
      <c r="L2146"/>
    </row>
    <row r="2147" spans="1:12" s="57" customFormat="1" ht="26" x14ac:dyDescent="0.25">
      <c r="A2147" s="272"/>
      <c r="B2147" s="229" t="s">
        <v>2236</v>
      </c>
      <c r="C2147" s="272"/>
      <c r="D2147" s="272"/>
      <c r="E2147" s="217"/>
      <c r="F2147" s="285"/>
      <c r="G2147" s="179">
        <f>D2149*E2149</f>
        <v>0</v>
      </c>
      <c r="I2147" s="1"/>
      <c r="J2147" s="1"/>
      <c r="K2147" s="1"/>
      <c r="L2147"/>
    </row>
    <row r="2148" spans="1:12" s="57" customFormat="1" x14ac:dyDescent="0.25">
      <c r="A2148" s="272"/>
      <c r="B2148" s="273"/>
      <c r="C2148" s="272"/>
      <c r="D2148" s="272"/>
      <c r="E2148" s="217"/>
      <c r="F2148" s="285"/>
      <c r="G2148" s="179"/>
      <c r="I2148" s="1"/>
      <c r="J2148" s="1"/>
      <c r="K2148" s="1"/>
      <c r="L2148"/>
    </row>
    <row r="2149" spans="1:12" s="57" customFormat="1" ht="25" x14ac:dyDescent="0.3">
      <c r="A2149" s="272" t="s">
        <v>2268</v>
      </c>
      <c r="B2149" s="273" t="s">
        <v>2235</v>
      </c>
      <c r="C2149" s="272" t="s">
        <v>621</v>
      </c>
      <c r="D2149" s="272">
        <f>D2137</f>
        <v>4</v>
      </c>
      <c r="E2149" s="217"/>
      <c r="F2149" s="285"/>
      <c r="G2149" s="290">
        <f>SUM(G2132:G2148)</f>
        <v>0</v>
      </c>
      <c r="I2149" s="1"/>
      <c r="J2149" s="1"/>
      <c r="K2149" s="1"/>
      <c r="L2149"/>
    </row>
    <row r="2150" spans="1:12" s="57" customFormat="1" ht="13" x14ac:dyDescent="0.3">
      <c r="A2150" s="272"/>
      <c r="B2150" s="273"/>
      <c r="C2150" s="272"/>
      <c r="D2150" s="272"/>
      <c r="E2150" s="217"/>
      <c r="F2150" s="263"/>
      <c r="G2150" s="291"/>
      <c r="I2150" s="1"/>
      <c r="J2150" s="1"/>
      <c r="K2150" s="1"/>
      <c r="L2150"/>
    </row>
    <row r="2151" spans="1:12" s="57" customFormat="1" ht="13" x14ac:dyDescent="0.3">
      <c r="A2151" s="272"/>
      <c r="B2151" s="273"/>
      <c r="C2151" s="272"/>
      <c r="D2151" s="272"/>
      <c r="E2151" s="217"/>
      <c r="F2151" s="263"/>
      <c r="G2151" s="291"/>
      <c r="I2151" s="1"/>
      <c r="J2151" s="1"/>
      <c r="K2151" s="1"/>
      <c r="L2151"/>
    </row>
    <row r="2152" spans="1:12" s="57" customFormat="1" ht="13" x14ac:dyDescent="0.3">
      <c r="A2152" s="272"/>
      <c r="B2152" s="273"/>
      <c r="C2152" s="272"/>
      <c r="D2152" s="272"/>
      <c r="E2152" s="217"/>
      <c r="F2152" s="263"/>
      <c r="G2152" s="291"/>
      <c r="I2152" s="1"/>
      <c r="J2152" s="1"/>
      <c r="K2152" s="1"/>
      <c r="L2152"/>
    </row>
    <row r="2153" spans="1:12" s="57" customFormat="1" ht="13" x14ac:dyDescent="0.3">
      <c r="A2153" s="272"/>
      <c r="B2153" s="273"/>
      <c r="C2153" s="272"/>
      <c r="D2153" s="272"/>
      <c r="E2153" s="217"/>
      <c r="F2153" s="263"/>
      <c r="G2153" s="291"/>
      <c r="I2153" s="1"/>
      <c r="J2153" s="1"/>
      <c r="K2153" s="1"/>
      <c r="L2153"/>
    </row>
    <row r="2154" spans="1:12" s="57" customFormat="1" ht="13" x14ac:dyDescent="0.3">
      <c r="A2154" s="272"/>
      <c r="B2154" s="273"/>
      <c r="C2154" s="272"/>
      <c r="D2154" s="272"/>
      <c r="E2154" s="217"/>
      <c r="F2154" s="263"/>
      <c r="G2154" s="291"/>
      <c r="I2154" s="1"/>
      <c r="J2154" s="1"/>
      <c r="K2154" s="1"/>
      <c r="L2154"/>
    </row>
    <row r="2155" spans="1:12" s="57" customFormat="1" ht="13" x14ac:dyDescent="0.3">
      <c r="A2155" s="272"/>
      <c r="B2155" s="273"/>
      <c r="C2155" s="272"/>
      <c r="D2155" s="272"/>
      <c r="E2155" s="217"/>
      <c r="F2155" s="263"/>
      <c r="G2155" s="291"/>
      <c r="I2155" s="1"/>
      <c r="J2155" s="1"/>
      <c r="K2155" s="1"/>
      <c r="L2155"/>
    </row>
    <row r="2156" spans="1:12" s="57" customFormat="1" ht="13" x14ac:dyDescent="0.3">
      <c r="A2156" s="272"/>
      <c r="B2156" s="273"/>
      <c r="C2156" s="272"/>
      <c r="D2156" s="272"/>
      <c r="E2156" s="217"/>
      <c r="F2156" s="263"/>
      <c r="G2156" s="291"/>
      <c r="I2156" s="1"/>
      <c r="J2156" s="1"/>
      <c r="K2156" s="1"/>
      <c r="L2156"/>
    </row>
    <row r="2157" spans="1:12" s="57" customFormat="1" ht="13" x14ac:dyDescent="0.3">
      <c r="A2157" s="272"/>
      <c r="B2157" s="273"/>
      <c r="C2157" s="272"/>
      <c r="D2157" s="272"/>
      <c r="E2157" s="217"/>
      <c r="F2157" s="263"/>
      <c r="G2157" s="291"/>
      <c r="I2157" s="1"/>
      <c r="J2157" s="1"/>
      <c r="K2157" s="1"/>
      <c r="L2157"/>
    </row>
    <row r="2158" spans="1:12" s="57" customFormat="1" ht="13" x14ac:dyDescent="0.3">
      <c r="A2158" s="272"/>
      <c r="B2158" s="273"/>
      <c r="C2158" s="272"/>
      <c r="D2158" s="272"/>
      <c r="E2158" s="217"/>
      <c r="F2158" s="263"/>
      <c r="G2158" s="291"/>
      <c r="I2158" s="1"/>
      <c r="J2158" s="1"/>
      <c r="K2158" s="1"/>
      <c r="L2158"/>
    </row>
    <row r="2159" spans="1:12" s="57" customFormat="1" ht="13" x14ac:dyDescent="0.3">
      <c r="A2159" s="272"/>
      <c r="B2159" s="273"/>
      <c r="C2159" s="272"/>
      <c r="D2159" s="272"/>
      <c r="E2159" s="217"/>
      <c r="F2159" s="263"/>
      <c r="G2159" s="291"/>
      <c r="I2159" s="1"/>
      <c r="J2159" s="1"/>
      <c r="K2159" s="1"/>
      <c r="L2159"/>
    </row>
    <row r="2160" spans="1:12" s="57" customFormat="1" ht="13" x14ac:dyDescent="0.3">
      <c r="A2160" s="272"/>
      <c r="B2160" s="273"/>
      <c r="C2160" s="272"/>
      <c r="D2160" s="272"/>
      <c r="E2160" s="217"/>
      <c r="F2160" s="263"/>
      <c r="G2160" s="291"/>
      <c r="I2160" s="1"/>
      <c r="J2160" s="1"/>
      <c r="K2160" s="1"/>
      <c r="L2160"/>
    </row>
    <row r="2161" spans="1:12" s="57" customFormat="1" ht="13" x14ac:dyDescent="0.3">
      <c r="A2161" s="272"/>
      <c r="B2161" s="273"/>
      <c r="C2161" s="272"/>
      <c r="D2161" s="272"/>
      <c r="E2161" s="217"/>
      <c r="F2161" s="263"/>
      <c r="G2161" s="291"/>
      <c r="I2161" s="1"/>
      <c r="J2161" s="1"/>
      <c r="K2161" s="1"/>
      <c r="L2161"/>
    </row>
    <row r="2162" spans="1:12" s="57" customFormat="1" ht="13" x14ac:dyDescent="0.3">
      <c r="A2162" s="272"/>
      <c r="B2162" s="273"/>
      <c r="C2162" s="272"/>
      <c r="D2162" s="272"/>
      <c r="E2162" s="217"/>
      <c r="F2162" s="263"/>
      <c r="G2162" s="291"/>
      <c r="I2162" s="1"/>
      <c r="J2162" s="1"/>
      <c r="K2162" s="1"/>
      <c r="L2162"/>
    </row>
    <row r="2163" spans="1:12" s="57" customFormat="1" ht="13" x14ac:dyDescent="0.3">
      <c r="A2163" s="272"/>
      <c r="B2163" s="273"/>
      <c r="C2163" s="272"/>
      <c r="D2163" s="272"/>
      <c r="E2163" s="217"/>
      <c r="F2163" s="263"/>
      <c r="G2163" s="291"/>
      <c r="I2163" s="1"/>
      <c r="J2163" s="1"/>
      <c r="K2163" s="1"/>
      <c r="L2163"/>
    </row>
    <row r="2164" spans="1:12" s="57" customFormat="1" ht="13" x14ac:dyDescent="0.3">
      <c r="A2164" s="272"/>
      <c r="B2164" s="273"/>
      <c r="C2164" s="272"/>
      <c r="D2164" s="272"/>
      <c r="E2164" s="217"/>
      <c r="F2164" s="263"/>
      <c r="G2164" s="291"/>
      <c r="I2164" s="1"/>
      <c r="J2164" s="1"/>
      <c r="K2164" s="1"/>
      <c r="L2164"/>
    </row>
    <row r="2165" spans="1:12" s="57" customFormat="1" ht="13" x14ac:dyDescent="0.3">
      <c r="A2165" s="272"/>
      <c r="B2165" s="273"/>
      <c r="C2165" s="272"/>
      <c r="D2165" s="272"/>
      <c r="E2165" s="217"/>
      <c r="F2165" s="263"/>
      <c r="G2165" s="291"/>
      <c r="I2165" s="1"/>
      <c r="J2165" s="1"/>
      <c r="K2165" s="1"/>
      <c r="L2165"/>
    </row>
    <row r="2166" spans="1:12" s="57" customFormat="1" ht="13" x14ac:dyDescent="0.3">
      <c r="A2166" s="272"/>
      <c r="B2166" s="273"/>
      <c r="C2166" s="272"/>
      <c r="D2166" s="272"/>
      <c r="E2166" s="217"/>
      <c r="F2166" s="263"/>
      <c r="G2166" s="291"/>
      <c r="I2166" s="1"/>
      <c r="J2166" s="1"/>
      <c r="K2166" s="1"/>
      <c r="L2166"/>
    </row>
    <row r="2167" spans="1:12" s="57" customFormat="1" ht="13" x14ac:dyDescent="0.3">
      <c r="A2167" s="272"/>
      <c r="B2167" s="273"/>
      <c r="C2167" s="272"/>
      <c r="D2167" s="272"/>
      <c r="E2167" s="217"/>
      <c r="F2167" s="263"/>
      <c r="G2167" s="291"/>
      <c r="I2167" s="1"/>
      <c r="J2167" s="1"/>
      <c r="K2167" s="1"/>
      <c r="L2167"/>
    </row>
    <row r="2168" spans="1:12" s="57" customFormat="1" ht="13" x14ac:dyDescent="0.3">
      <c r="A2168" s="272"/>
      <c r="B2168" s="273"/>
      <c r="C2168" s="272"/>
      <c r="D2168" s="272"/>
      <c r="E2168" s="217"/>
      <c r="F2168" s="263"/>
      <c r="G2168" s="291"/>
      <c r="I2168" s="1"/>
      <c r="J2168" s="1"/>
      <c r="K2168" s="1"/>
      <c r="L2168"/>
    </row>
    <row r="2169" spans="1:12" s="57" customFormat="1" ht="13" x14ac:dyDescent="0.3">
      <c r="A2169" s="272"/>
      <c r="B2169" s="273"/>
      <c r="C2169" s="272"/>
      <c r="D2169" s="272"/>
      <c r="E2169" s="217"/>
      <c r="F2169" s="263"/>
      <c r="G2169" s="291"/>
      <c r="I2169" s="1"/>
      <c r="J2169" s="1"/>
      <c r="K2169" s="1"/>
      <c r="L2169"/>
    </row>
    <row r="2170" spans="1:12" s="57" customFormat="1" ht="13" x14ac:dyDescent="0.3">
      <c r="A2170" s="272"/>
      <c r="B2170" s="273"/>
      <c r="C2170" s="272"/>
      <c r="D2170" s="272"/>
      <c r="E2170" s="217"/>
      <c r="F2170" s="263"/>
      <c r="G2170" s="291"/>
      <c r="I2170" s="1"/>
      <c r="J2170" s="1"/>
      <c r="K2170" s="1"/>
      <c r="L2170"/>
    </row>
    <row r="2171" spans="1:12" s="57" customFormat="1" ht="13" x14ac:dyDescent="0.3">
      <c r="A2171" s="272"/>
      <c r="B2171" s="273"/>
      <c r="C2171" s="272"/>
      <c r="D2171" s="272"/>
      <c r="E2171" s="217"/>
      <c r="F2171" s="263"/>
      <c r="G2171" s="291"/>
      <c r="I2171" s="1"/>
      <c r="J2171" s="1"/>
      <c r="K2171" s="1"/>
      <c r="L2171"/>
    </row>
    <row r="2172" spans="1:12" s="57" customFormat="1" ht="13" x14ac:dyDescent="0.3">
      <c r="A2172" s="272"/>
      <c r="B2172" s="273"/>
      <c r="C2172" s="272"/>
      <c r="D2172" s="272"/>
      <c r="E2172" s="217"/>
      <c r="F2172" s="263"/>
      <c r="G2172" s="291"/>
      <c r="I2172" s="1"/>
      <c r="J2172" s="1"/>
      <c r="K2172" s="1"/>
      <c r="L2172"/>
    </row>
    <row r="2173" spans="1:12" s="57" customFormat="1" ht="13" x14ac:dyDescent="0.3">
      <c r="A2173" s="272"/>
      <c r="B2173" s="273"/>
      <c r="C2173" s="272"/>
      <c r="D2173" s="272"/>
      <c r="E2173" s="217"/>
      <c r="F2173" s="263"/>
      <c r="G2173" s="291"/>
      <c r="I2173" s="1"/>
      <c r="J2173" s="1"/>
      <c r="K2173" s="1"/>
      <c r="L2173"/>
    </row>
    <row r="2174" spans="1:12" s="57" customFormat="1" ht="13" x14ac:dyDescent="0.3">
      <c r="A2174" s="272"/>
      <c r="B2174" s="273"/>
      <c r="C2174" s="272"/>
      <c r="D2174" s="272"/>
      <c r="E2174" s="217"/>
      <c r="F2174" s="263"/>
      <c r="G2174" s="291"/>
      <c r="I2174" s="1"/>
      <c r="J2174" s="1"/>
      <c r="K2174" s="1"/>
      <c r="L2174"/>
    </row>
    <row r="2175" spans="1:12" s="57" customFormat="1" ht="13" x14ac:dyDescent="0.3">
      <c r="A2175" s="272"/>
      <c r="B2175" s="273"/>
      <c r="C2175" s="272"/>
      <c r="D2175" s="272"/>
      <c r="E2175" s="217"/>
      <c r="F2175" s="263"/>
      <c r="G2175" s="291"/>
      <c r="I2175" s="1"/>
      <c r="J2175" s="1"/>
      <c r="K2175" s="1"/>
      <c r="L2175"/>
    </row>
    <row r="2176" spans="1:12" s="57" customFormat="1" ht="13" x14ac:dyDescent="0.3">
      <c r="A2176" s="272"/>
      <c r="B2176" s="273"/>
      <c r="C2176" s="272"/>
      <c r="D2176" s="272"/>
      <c r="E2176" s="217"/>
      <c r="F2176" s="263"/>
      <c r="G2176" s="291"/>
      <c r="I2176" s="1"/>
      <c r="J2176" s="1"/>
      <c r="K2176" s="1"/>
      <c r="L2176"/>
    </row>
    <row r="2177" spans="1:12" s="57" customFormat="1" ht="13" x14ac:dyDescent="0.3">
      <c r="A2177" s="272"/>
      <c r="B2177" s="273"/>
      <c r="C2177" s="272"/>
      <c r="D2177" s="272"/>
      <c r="E2177" s="217"/>
      <c r="F2177" s="263"/>
      <c r="G2177" s="291"/>
      <c r="I2177" s="1"/>
      <c r="J2177" s="1"/>
      <c r="K2177" s="1"/>
      <c r="L2177"/>
    </row>
    <row r="2178" spans="1:12" s="57" customFormat="1" ht="13" x14ac:dyDescent="0.3">
      <c r="A2178" s="272"/>
      <c r="B2178" s="273"/>
      <c r="C2178" s="272"/>
      <c r="D2178" s="272"/>
      <c r="E2178" s="217"/>
      <c r="F2178" s="263"/>
      <c r="G2178" s="291"/>
      <c r="I2178" s="1"/>
      <c r="J2178" s="1"/>
      <c r="K2178" s="1"/>
      <c r="L2178"/>
    </row>
    <row r="2179" spans="1:12" s="57" customFormat="1" ht="13" x14ac:dyDescent="0.3">
      <c r="A2179" s="272"/>
      <c r="B2179" s="273"/>
      <c r="C2179" s="272"/>
      <c r="D2179" s="272"/>
      <c r="E2179" s="217"/>
      <c r="F2179" s="263"/>
      <c r="G2179" s="291"/>
      <c r="I2179" s="1"/>
      <c r="J2179" s="1"/>
      <c r="K2179" s="1"/>
      <c r="L2179"/>
    </row>
    <row r="2180" spans="1:12" s="57" customFormat="1" ht="13" x14ac:dyDescent="0.3">
      <c r="A2180" s="272"/>
      <c r="B2180" s="273"/>
      <c r="C2180" s="272"/>
      <c r="D2180" s="272"/>
      <c r="E2180" s="217"/>
      <c r="F2180" s="263"/>
      <c r="G2180" s="291"/>
      <c r="I2180" s="1"/>
      <c r="J2180" s="1"/>
      <c r="K2180" s="1"/>
      <c r="L2180"/>
    </row>
    <row r="2181" spans="1:12" s="57" customFormat="1" ht="13" x14ac:dyDescent="0.3">
      <c r="A2181" s="272"/>
      <c r="B2181" s="273"/>
      <c r="C2181" s="272"/>
      <c r="D2181" s="272"/>
      <c r="E2181" s="217"/>
      <c r="F2181" s="263"/>
      <c r="G2181" s="291"/>
      <c r="I2181" s="1"/>
      <c r="J2181" s="1"/>
      <c r="K2181" s="1"/>
      <c r="L2181"/>
    </row>
    <row r="2182" spans="1:12" s="57" customFormat="1" ht="13" x14ac:dyDescent="0.3">
      <c r="A2182" s="272"/>
      <c r="B2182" s="273"/>
      <c r="C2182" s="272"/>
      <c r="D2182" s="272"/>
      <c r="E2182" s="217"/>
      <c r="F2182" s="263"/>
      <c r="G2182" s="291"/>
      <c r="I2182" s="1"/>
      <c r="J2182" s="1"/>
      <c r="K2182" s="1"/>
      <c r="L2182"/>
    </row>
    <row r="2183" spans="1:12" s="57" customFormat="1" ht="13" x14ac:dyDescent="0.3">
      <c r="A2183" s="272"/>
      <c r="B2183" s="273"/>
      <c r="C2183" s="272"/>
      <c r="D2183" s="272"/>
      <c r="E2183" s="217"/>
      <c r="F2183" s="263"/>
      <c r="G2183" s="291"/>
      <c r="I2183" s="1"/>
      <c r="J2183" s="1"/>
      <c r="K2183" s="1"/>
      <c r="L2183"/>
    </row>
    <row r="2184" spans="1:12" s="57" customFormat="1" x14ac:dyDescent="0.25">
      <c r="A2184" s="272"/>
      <c r="B2184" s="273"/>
      <c r="C2184" s="272"/>
      <c r="D2184" s="272"/>
      <c r="E2184" s="217"/>
      <c r="F2184" s="263"/>
      <c r="G2184" s="179"/>
      <c r="I2184" s="1"/>
      <c r="J2184" s="1"/>
      <c r="K2184" s="1"/>
      <c r="L2184"/>
    </row>
    <row r="2185" spans="1:12" s="57" customFormat="1" x14ac:dyDescent="0.25">
      <c r="A2185" s="272"/>
      <c r="B2185" s="273"/>
      <c r="C2185" s="272"/>
      <c r="D2185" s="272"/>
      <c r="E2185" s="217"/>
      <c r="F2185" s="263"/>
      <c r="G2185" s="179"/>
      <c r="I2185" s="1"/>
      <c r="J2185" s="1"/>
      <c r="K2185" s="1"/>
      <c r="L2185"/>
    </row>
    <row r="2186" spans="1:12" s="57" customFormat="1" x14ac:dyDescent="0.25">
      <c r="A2186" s="272"/>
      <c r="B2186" s="273"/>
      <c r="C2186" s="272"/>
      <c r="D2186" s="272"/>
      <c r="E2186" s="217"/>
      <c r="F2186" s="263"/>
      <c r="G2186" s="179"/>
      <c r="I2186" s="1"/>
      <c r="J2186" s="1"/>
      <c r="K2186" s="1"/>
      <c r="L2186"/>
    </row>
    <row r="2187" spans="1:12" s="57" customFormat="1" x14ac:dyDescent="0.25">
      <c r="A2187" s="272"/>
      <c r="B2187" s="273"/>
      <c r="C2187" s="272"/>
      <c r="D2187" s="272"/>
      <c r="E2187" s="217"/>
      <c r="F2187" s="263"/>
      <c r="G2187" s="179"/>
      <c r="I2187" s="1"/>
      <c r="J2187" s="1"/>
      <c r="K2187" s="1"/>
      <c r="L2187"/>
    </row>
    <row r="2188" spans="1:12" s="57" customFormat="1" x14ac:dyDescent="0.25">
      <c r="A2188" s="272"/>
      <c r="B2188" s="273"/>
      <c r="C2188" s="272"/>
      <c r="D2188" s="272"/>
      <c r="E2188" s="217"/>
      <c r="F2188" s="263"/>
      <c r="G2188" s="179"/>
      <c r="I2188" s="1"/>
      <c r="J2188" s="1"/>
      <c r="K2188" s="1"/>
      <c r="L2188"/>
    </row>
    <row r="2189" spans="1:12" s="57" customFormat="1" x14ac:dyDescent="0.25">
      <c r="A2189" s="272"/>
      <c r="B2189" s="273"/>
      <c r="C2189" s="272"/>
      <c r="D2189" s="272"/>
      <c r="E2189" s="217"/>
      <c r="F2189" s="263"/>
      <c r="G2189" s="179"/>
      <c r="I2189" s="1"/>
      <c r="J2189" s="1"/>
      <c r="K2189" s="1"/>
      <c r="L2189"/>
    </row>
    <row r="2190" spans="1:12" s="57" customFormat="1" x14ac:dyDescent="0.25">
      <c r="A2190" s="272"/>
      <c r="B2190" s="273"/>
      <c r="C2190" s="272"/>
      <c r="D2190" s="272"/>
      <c r="E2190" s="217"/>
      <c r="F2190" s="263"/>
      <c r="G2190" s="179"/>
      <c r="I2190" s="1"/>
      <c r="J2190" s="1"/>
      <c r="K2190" s="1"/>
      <c r="L2190"/>
    </row>
    <row r="2191" spans="1:12" s="57" customFormat="1" x14ac:dyDescent="0.25">
      <c r="A2191" s="272"/>
      <c r="B2191" s="273"/>
      <c r="C2191" s="272"/>
      <c r="D2191" s="272"/>
      <c r="E2191" s="217"/>
      <c r="F2191" s="263"/>
      <c r="G2191" s="179"/>
      <c r="I2191" s="1"/>
      <c r="J2191" s="1"/>
      <c r="K2191" s="1"/>
      <c r="L2191"/>
    </row>
    <row r="2192" spans="1:12" ht="13" x14ac:dyDescent="0.25">
      <c r="A2192" s="227"/>
      <c r="B2192" s="268" t="s">
        <v>2905</v>
      </c>
      <c r="C2192" s="227"/>
      <c r="D2192" s="227"/>
      <c r="E2192" s="258"/>
      <c r="F2192" s="270"/>
    </row>
    <row r="2193" spans="1:12" ht="13" x14ac:dyDescent="0.25">
      <c r="A2193" s="227"/>
      <c r="B2193" s="247"/>
      <c r="C2193" s="227"/>
      <c r="D2193" s="227"/>
      <c r="E2193" s="258"/>
      <c r="F2193" s="263"/>
    </row>
    <row r="2194" spans="1:12" s="236" customFormat="1" ht="13" x14ac:dyDescent="0.25">
      <c r="A2194" s="227"/>
      <c r="B2194" s="247" t="s">
        <v>2916</v>
      </c>
      <c r="C2194" s="227"/>
      <c r="D2194" s="227"/>
      <c r="E2194" s="258"/>
      <c r="F2194" s="263"/>
      <c r="L2194"/>
    </row>
    <row r="2195" spans="1:12" s="241" customFormat="1" ht="13" x14ac:dyDescent="0.25">
      <c r="A2195" s="227"/>
      <c r="B2195" s="256"/>
      <c r="C2195" s="255"/>
      <c r="D2195" s="255"/>
      <c r="E2195" s="260"/>
      <c r="F2195" s="263"/>
      <c r="L2195"/>
    </row>
    <row r="2196" spans="1:12" s="241" customFormat="1" ht="13" x14ac:dyDescent="0.25">
      <c r="A2196" s="227"/>
      <c r="B2196" s="274"/>
      <c r="C2196" s="255"/>
      <c r="D2196" s="255"/>
      <c r="E2196" s="260"/>
      <c r="F2196" s="263"/>
      <c r="L2196"/>
    </row>
    <row r="2197" spans="1:12" s="241" customFormat="1" ht="13" x14ac:dyDescent="0.25">
      <c r="A2197" s="227"/>
      <c r="B2197" s="274" t="str">
        <f>B2194</f>
        <v>Block A: Guard House: A-5 Roof Coverings</v>
      </c>
      <c r="C2197" s="255"/>
      <c r="D2197" s="255"/>
      <c r="E2197" s="260"/>
      <c r="F2197" s="263"/>
      <c r="L2197"/>
    </row>
    <row r="2198" spans="1:12" s="241" customFormat="1" ht="13" x14ac:dyDescent="0.25">
      <c r="A2198" s="227"/>
      <c r="B2198" s="254" t="s">
        <v>2933</v>
      </c>
      <c r="C2198" s="255" t="s">
        <v>2910</v>
      </c>
      <c r="D2198" s="255"/>
      <c r="E2198" s="260"/>
      <c r="F2198" s="263"/>
      <c r="L2198"/>
    </row>
    <row r="2199" spans="1:12" s="241" customFormat="1" ht="13" x14ac:dyDescent="0.25">
      <c r="A2199" s="227"/>
      <c r="B2199" s="256"/>
      <c r="C2199" s="255"/>
      <c r="D2199" s="255"/>
      <c r="E2199" s="260"/>
      <c r="F2199" s="263"/>
      <c r="L2199"/>
    </row>
    <row r="2200" spans="1:12" s="241" customFormat="1" ht="13" x14ac:dyDescent="0.25">
      <c r="A2200" s="227"/>
      <c r="B2200" s="269" t="s">
        <v>2909</v>
      </c>
      <c r="C2200" s="255">
        <v>36</v>
      </c>
      <c r="D2200" s="255"/>
      <c r="E2200" s="260"/>
      <c r="F2200" s="263"/>
      <c r="L2200"/>
    </row>
    <row r="2201" spans="1:12" s="241" customFormat="1" ht="13" x14ac:dyDescent="0.25">
      <c r="A2201" s="227"/>
      <c r="B2201" s="269"/>
      <c r="C2201" s="255"/>
      <c r="D2201" s="255"/>
      <c r="E2201" s="260"/>
      <c r="F2201" s="263"/>
      <c r="L2201"/>
    </row>
    <row r="2202" spans="1:12" s="241" customFormat="1" ht="13" x14ac:dyDescent="0.25">
      <c r="A2202" s="227"/>
      <c r="B2202" s="256"/>
      <c r="C2202" s="255"/>
      <c r="D2202" s="255"/>
      <c r="E2202" s="260"/>
      <c r="F2202" s="263"/>
      <c r="L2202"/>
    </row>
    <row r="2203" spans="1:12" s="241" customFormat="1" ht="13" x14ac:dyDescent="0.25">
      <c r="A2203" s="227"/>
      <c r="B2203" s="256"/>
      <c r="C2203" s="255"/>
      <c r="D2203" s="255"/>
      <c r="E2203" s="260"/>
      <c r="F2203" s="263"/>
      <c r="L2203"/>
    </row>
    <row r="2204" spans="1:12" s="241" customFormat="1" ht="13" x14ac:dyDescent="0.25">
      <c r="A2204" s="227"/>
      <c r="B2204" s="256"/>
      <c r="C2204" s="255"/>
      <c r="D2204" s="255"/>
      <c r="E2204" s="260"/>
      <c r="F2204" s="263"/>
      <c r="L2204"/>
    </row>
    <row r="2205" spans="1:12" s="241" customFormat="1" ht="13" x14ac:dyDescent="0.25">
      <c r="A2205" s="227"/>
      <c r="B2205" s="256"/>
      <c r="C2205" s="255"/>
      <c r="D2205" s="255"/>
      <c r="E2205" s="260"/>
      <c r="F2205" s="263"/>
      <c r="L2205"/>
    </row>
    <row r="2206" spans="1:12" s="241" customFormat="1" ht="13" x14ac:dyDescent="0.25">
      <c r="A2206" s="227"/>
      <c r="B2206" s="256"/>
      <c r="C2206" s="255"/>
      <c r="D2206" s="255"/>
      <c r="E2206" s="260"/>
      <c r="F2206" s="263"/>
      <c r="L2206"/>
    </row>
    <row r="2207" spans="1:12" s="241" customFormat="1" ht="13" x14ac:dyDescent="0.25">
      <c r="A2207" s="227"/>
      <c r="B2207" s="256"/>
      <c r="C2207" s="255"/>
      <c r="D2207" s="255"/>
      <c r="E2207" s="260"/>
      <c r="F2207" s="263"/>
      <c r="L2207"/>
    </row>
    <row r="2208" spans="1:12" s="241" customFormat="1" ht="13" x14ac:dyDescent="0.25">
      <c r="A2208" s="227"/>
      <c r="B2208" s="256"/>
      <c r="C2208" s="255"/>
      <c r="D2208" s="255"/>
      <c r="E2208" s="260"/>
      <c r="F2208" s="263"/>
      <c r="L2208"/>
    </row>
    <row r="2209" spans="1:12" s="241" customFormat="1" ht="13" x14ac:dyDescent="0.25">
      <c r="A2209" s="227"/>
      <c r="B2209" s="256"/>
      <c r="C2209" s="255"/>
      <c r="D2209" s="255"/>
      <c r="E2209" s="260"/>
      <c r="F2209" s="263"/>
      <c r="L2209"/>
    </row>
    <row r="2210" spans="1:12" s="241" customFormat="1" ht="13" x14ac:dyDescent="0.25">
      <c r="A2210" s="227"/>
      <c r="B2210" s="256"/>
      <c r="C2210" s="255"/>
      <c r="D2210" s="255"/>
      <c r="E2210" s="260"/>
      <c r="F2210" s="263"/>
      <c r="L2210"/>
    </row>
    <row r="2211" spans="1:12" s="241" customFormat="1" ht="13" x14ac:dyDescent="0.25">
      <c r="A2211" s="227"/>
      <c r="B2211" s="256"/>
      <c r="C2211" s="255"/>
      <c r="D2211" s="255"/>
      <c r="E2211" s="260"/>
      <c r="F2211" s="263"/>
      <c r="L2211"/>
    </row>
    <row r="2212" spans="1:12" s="241" customFormat="1" ht="13" x14ac:dyDescent="0.25">
      <c r="A2212" s="227"/>
      <c r="B2212" s="256"/>
      <c r="C2212" s="255"/>
      <c r="D2212" s="255"/>
      <c r="E2212" s="260"/>
      <c r="F2212" s="263"/>
      <c r="L2212"/>
    </row>
    <row r="2213" spans="1:12" s="241" customFormat="1" ht="13" x14ac:dyDescent="0.25">
      <c r="A2213" s="227"/>
      <c r="B2213" s="256"/>
      <c r="C2213" s="255"/>
      <c r="D2213" s="255"/>
      <c r="E2213" s="260"/>
      <c r="F2213" s="263"/>
      <c r="L2213"/>
    </row>
    <row r="2214" spans="1:12" s="241" customFormat="1" ht="13" x14ac:dyDescent="0.25">
      <c r="A2214" s="227"/>
      <c r="B2214" s="256"/>
      <c r="C2214" s="255"/>
      <c r="D2214" s="255"/>
      <c r="E2214" s="260"/>
      <c r="F2214" s="263"/>
      <c r="L2214"/>
    </row>
    <row r="2215" spans="1:12" s="241" customFormat="1" ht="13" x14ac:dyDescent="0.25">
      <c r="A2215" s="227"/>
      <c r="B2215" s="256"/>
      <c r="C2215" s="255"/>
      <c r="D2215" s="255"/>
      <c r="E2215" s="260"/>
      <c r="F2215" s="263"/>
      <c r="L2215"/>
    </row>
    <row r="2216" spans="1:12" s="241" customFormat="1" ht="13" x14ac:dyDescent="0.25">
      <c r="A2216" s="227"/>
      <c r="B2216" s="256"/>
      <c r="C2216" s="255"/>
      <c r="D2216" s="255"/>
      <c r="E2216" s="260"/>
      <c r="F2216" s="263"/>
      <c r="L2216"/>
    </row>
    <row r="2217" spans="1:12" s="241" customFormat="1" ht="13" x14ac:dyDescent="0.25">
      <c r="A2217" s="227"/>
      <c r="B2217" s="256"/>
      <c r="C2217" s="255"/>
      <c r="D2217" s="255"/>
      <c r="E2217" s="260"/>
      <c r="F2217" s="263"/>
      <c r="L2217"/>
    </row>
    <row r="2218" spans="1:12" s="241" customFormat="1" ht="13" x14ac:dyDescent="0.25">
      <c r="A2218" s="227"/>
      <c r="B2218" s="256"/>
      <c r="C2218" s="255"/>
      <c r="D2218" s="255"/>
      <c r="E2218" s="260"/>
      <c r="F2218" s="263"/>
      <c r="L2218"/>
    </row>
    <row r="2219" spans="1:12" s="241" customFormat="1" ht="13" x14ac:dyDescent="0.25">
      <c r="A2219" s="227"/>
      <c r="B2219" s="256"/>
      <c r="C2219" s="255"/>
      <c r="D2219" s="255"/>
      <c r="E2219" s="260"/>
      <c r="F2219" s="263"/>
      <c r="L2219"/>
    </row>
    <row r="2220" spans="1:12" s="241" customFormat="1" ht="13" x14ac:dyDescent="0.25">
      <c r="A2220" s="227"/>
      <c r="B2220" s="256"/>
      <c r="C2220" s="255"/>
      <c r="D2220" s="255"/>
      <c r="E2220" s="260"/>
      <c r="F2220" s="263"/>
      <c r="L2220"/>
    </row>
    <row r="2221" spans="1:12" s="241" customFormat="1" ht="13" x14ac:dyDescent="0.25">
      <c r="A2221" s="227"/>
      <c r="B2221" s="256"/>
      <c r="C2221" s="255"/>
      <c r="D2221" s="255"/>
      <c r="E2221" s="260"/>
      <c r="F2221" s="263"/>
      <c r="L2221"/>
    </row>
    <row r="2222" spans="1:12" s="241" customFormat="1" ht="13" x14ac:dyDescent="0.25">
      <c r="A2222" s="227"/>
      <c r="B2222" s="256"/>
      <c r="C2222" s="255"/>
      <c r="D2222" s="255"/>
      <c r="E2222" s="260"/>
      <c r="F2222" s="263"/>
      <c r="L2222"/>
    </row>
    <row r="2223" spans="1:12" s="241" customFormat="1" ht="13" x14ac:dyDescent="0.25">
      <c r="A2223" s="227"/>
      <c r="B2223" s="256"/>
      <c r="C2223" s="255"/>
      <c r="D2223" s="255"/>
      <c r="E2223" s="260"/>
      <c r="F2223" s="263"/>
      <c r="L2223"/>
    </row>
    <row r="2224" spans="1:12" s="241" customFormat="1" ht="13" x14ac:dyDescent="0.25">
      <c r="A2224" s="227"/>
      <c r="B2224" s="256"/>
      <c r="C2224" s="255"/>
      <c r="D2224" s="255"/>
      <c r="E2224" s="260"/>
      <c r="F2224" s="263"/>
      <c r="L2224"/>
    </row>
    <row r="2225" spans="1:12" s="241" customFormat="1" ht="13" x14ac:dyDescent="0.25">
      <c r="A2225" s="227"/>
      <c r="B2225" s="256"/>
      <c r="C2225" s="255"/>
      <c r="D2225" s="255"/>
      <c r="E2225" s="260"/>
      <c r="F2225" s="263"/>
      <c r="L2225"/>
    </row>
    <row r="2226" spans="1:12" s="241" customFormat="1" ht="13" x14ac:dyDescent="0.25">
      <c r="A2226" s="227"/>
      <c r="B2226" s="256"/>
      <c r="C2226" s="255"/>
      <c r="D2226" s="255"/>
      <c r="E2226" s="260"/>
      <c r="F2226" s="263"/>
      <c r="L2226"/>
    </row>
    <row r="2227" spans="1:12" s="241" customFormat="1" ht="13" x14ac:dyDescent="0.25">
      <c r="A2227" s="227"/>
      <c r="B2227" s="256"/>
      <c r="C2227" s="255"/>
      <c r="D2227" s="255"/>
      <c r="E2227" s="260"/>
      <c r="F2227" s="263"/>
      <c r="L2227"/>
    </row>
    <row r="2228" spans="1:12" s="241" customFormat="1" ht="13" x14ac:dyDescent="0.25">
      <c r="A2228" s="227"/>
      <c r="B2228" s="256"/>
      <c r="C2228" s="255"/>
      <c r="D2228" s="255"/>
      <c r="E2228" s="260"/>
      <c r="F2228" s="263"/>
      <c r="L2228"/>
    </row>
    <row r="2229" spans="1:12" s="241" customFormat="1" ht="13" x14ac:dyDescent="0.25">
      <c r="A2229" s="227"/>
      <c r="B2229" s="256"/>
      <c r="C2229" s="255"/>
      <c r="D2229" s="255"/>
      <c r="E2229" s="260"/>
      <c r="F2229" s="263"/>
      <c r="L2229"/>
    </row>
    <row r="2230" spans="1:12" s="241" customFormat="1" ht="13" x14ac:dyDescent="0.25">
      <c r="A2230" s="227"/>
      <c r="B2230" s="256"/>
      <c r="C2230" s="255"/>
      <c r="D2230" s="255"/>
      <c r="E2230" s="260"/>
      <c r="F2230" s="263"/>
      <c r="L2230"/>
    </row>
    <row r="2231" spans="1:12" s="241" customFormat="1" ht="13" x14ac:dyDescent="0.25">
      <c r="A2231" s="227"/>
      <c r="B2231" s="256"/>
      <c r="C2231" s="255"/>
      <c r="D2231" s="255"/>
      <c r="E2231" s="260"/>
      <c r="F2231" s="263"/>
      <c r="L2231"/>
    </row>
    <row r="2232" spans="1:12" s="241" customFormat="1" ht="13" x14ac:dyDescent="0.25">
      <c r="A2232" s="227"/>
      <c r="B2232" s="256"/>
      <c r="C2232" s="255"/>
      <c r="D2232" s="255"/>
      <c r="E2232" s="260"/>
      <c r="F2232" s="263"/>
      <c r="L2232"/>
    </row>
    <row r="2233" spans="1:12" s="241" customFormat="1" ht="13" x14ac:dyDescent="0.25">
      <c r="A2233" s="227"/>
      <c r="B2233" s="256"/>
      <c r="C2233" s="255"/>
      <c r="D2233" s="255"/>
      <c r="E2233" s="260"/>
      <c r="F2233" s="263"/>
      <c r="L2233"/>
    </row>
    <row r="2234" spans="1:12" s="241" customFormat="1" ht="13" x14ac:dyDescent="0.25">
      <c r="A2234" s="227"/>
      <c r="B2234" s="256"/>
      <c r="C2234" s="255"/>
      <c r="D2234" s="255"/>
      <c r="E2234" s="260"/>
      <c r="F2234" s="263"/>
      <c r="L2234"/>
    </row>
    <row r="2235" spans="1:12" s="241" customFormat="1" ht="13" x14ac:dyDescent="0.25">
      <c r="A2235" s="227"/>
      <c r="B2235" s="256"/>
      <c r="C2235" s="255"/>
      <c r="D2235" s="255"/>
      <c r="E2235" s="260"/>
      <c r="F2235" s="263"/>
      <c r="L2235"/>
    </row>
    <row r="2236" spans="1:12" s="241" customFormat="1" ht="13" x14ac:dyDescent="0.25">
      <c r="A2236" s="227"/>
      <c r="B2236" s="256"/>
      <c r="C2236" s="255"/>
      <c r="D2236" s="255"/>
      <c r="E2236" s="260"/>
      <c r="F2236" s="263"/>
      <c r="L2236"/>
    </row>
    <row r="2237" spans="1:12" s="241" customFormat="1" ht="13" x14ac:dyDescent="0.25">
      <c r="A2237" s="227"/>
      <c r="B2237" s="256"/>
      <c r="C2237" s="255"/>
      <c r="D2237" s="255"/>
      <c r="E2237" s="260"/>
      <c r="F2237" s="263"/>
      <c r="L2237"/>
    </row>
    <row r="2238" spans="1:12" s="241" customFormat="1" ht="13" x14ac:dyDescent="0.25">
      <c r="A2238" s="227"/>
      <c r="B2238" s="256"/>
      <c r="C2238" s="255"/>
      <c r="D2238" s="255"/>
      <c r="E2238" s="260"/>
      <c r="F2238" s="263"/>
      <c r="L2238"/>
    </row>
    <row r="2239" spans="1:12" s="241" customFormat="1" ht="13" x14ac:dyDescent="0.25">
      <c r="A2239" s="227"/>
      <c r="B2239" s="256"/>
      <c r="C2239" s="255"/>
      <c r="D2239" s="255"/>
      <c r="E2239" s="260"/>
      <c r="F2239" s="263"/>
      <c r="L2239"/>
    </row>
    <row r="2240" spans="1:12" s="241" customFormat="1" ht="13" x14ac:dyDescent="0.25">
      <c r="A2240" s="227"/>
      <c r="B2240" s="256"/>
      <c r="C2240" s="255"/>
      <c r="D2240" s="255"/>
      <c r="E2240" s="260"/>
      <c r="F2240" s="263"/>
      <c r="L2240"/>
    </row>
    <row r="2241" spans="1:12" s="241" customFormat="1" ht="13" x14ac:dyDescent="0.25">
      <c r="A2241" s="227"/>
      <c r="B2241" s="256"/>
      <c r="C2241" s="255"/>
      <c r="D2241" s="255"/>
      <c r="E2241" s="260"/>
      <c r="F2241" s="263"/>
      <c r="L2241"/>
    </row>
    <row r="2242" spans="1:12" s="241" customFormat="1" ht="13" x14ac:dyDescent="0.25">
      <c r="A2242" s="227"/>
      <c r="B2242" s="256"/>
      <c r="C2242" s="255"/>
      <c r="D2242" s="255"/>
      <c r="E2242" s="260"/>
      <c r="F2242" s="263"/>
      <c r="L2242"/>
    </row>
    <row r="2243" spans="1:12" s="241" customFormat="1" ht="13" x14ac:dyDescent="0.25">
      <c r="A2243" s="227"/>
      <c r="B2243" s="256"/>
      <c r="C2243" s="255"/>
      <c r="D2243" s="255"/>
      <c r="E2243" s="260"/>
      <c r="F2243" s="263"/>
      <c r="L2243"/>
    </row>
    <row r="2244" spans="1:12" s="241" customFormat="1" ht="13" x14ac:dyDescent="0.25">
      <c r="A2244" s="227"/>
      <c r="B2244" s="256"/>
      <c r="C2244" s="255"/>
      <c r="D2244" s="255"/>
      <c r="E2244" s="260"/>
      <c r="F2244" s="263"/>
      <c r="L2244"/>
    </row>
    <row r="2245" spans="1:12" s="241" customFormat="1" ht="13" x14ac:dyDescent="0.25">
      <c r="A2245" s="227"/>
      <c r="B2245" s="256"/>
      <c r="C2245" s="255"/>
      <c r="D2245" s="255"/>
      <c r="E2245" s="260"/>
      <c r="F2245" s="263"/>
      <c r="L2245"/>
    </row>
    <row r="2246" spans="1:12" s="241" customFormat="1" ht="13" x14ac:dyDescent="0.25">
      <c r="A2246" s="227"/>
      <c r="B2246" s="256"/>
      <c r="C2246" s="255"/>
      <c r="D2246" s="255"/>
      <c r="E2246" s="260"/>
      <c r="F2246" s="263"/>
      <c r="L2246"/>
    </row>
    <row r="2247" spans="1:12" s="241" customFormat="1" ht="13" x14ac:dyDescent="0.25">
      <c r="A2247" s="227"/>
      <c r="B2247" s="256"/>
      <c r="C2247" s="255"/>
      <c r="D2247" s="255"/>
      <c r="E2247" s="260"/>
      <c r="F2247" s="263"/>
      <c r="L2247"/>
    </row>
    <row r="2248" spans="1:12" s="241" customFormat="1" ht="13" x14ac:dyDescent="0.25">
      <c r="A2248" s="227"/>
      <c r="B2248" s="256"/>
      <c r="C2248" s="255"/>
      <c r="D2248" s="255"/>
      <c r="E2248" s="260"/>
      <c r="F2248" s="263"/>
      <c r="L2248"/>
    </row>
    <row r="2249" spans="1:12" s="241" customFormat="1" ht="13" x14ac:dyDescent="0.25">
      <c r="A2249" s="227"/>
      <c r="B2249" s="256"/>
      <c r="C2249" s="255"/>
      <c r="D2249" s="255"/>
      <c r="E2249" s="260"/>
      <c r="F2249" s="263"/>
      <c r="L2249"/>
    </row>
    <row r="2250" spans="1:12" s="241" customFormat="1" ht="13" x14ac:dyDescent="0.25">
      <c r="A2250" s="227"/>
      <c r="B2250" s="256"/>
      <c r="C2250" s="255"/>
      <c r="D2250" s="255"/>
      <c r="E2250" s="260"/>
      <c r="F2250" s="263"/>
      <c r="L2250"/>
    </row>
    <row r="2251" spans="1:12" s="241" customFormat="1" ht="13" x14ac:dyDescent="0.25">
      <c r="A2251" s="227"/>
      <c r="B2251" s="256"/>
      <c r="C2251" s="255"/>
      <c r="D2251" s="255"/>
      <c r="E2251" s="260"/>
      <c r="F2251" s="263"/>
      <c r="L2251"/>
    </row>
    <row r="2252" spans="1:12" s="241" customFormat="1" ht="13" x14ac:dyDescent="0.25">
      <c r="A2252" s="227"/>
      <c r="B2252" s="256"/>
      <c r="C2252" s="255"/>
      <c r="D2252" s="255"/>
      <c r="E2252" s="260"/>
      <c r="F2252" s="263"/>
      <c r="L2252"/>
    </row>
    <row r="2253" spans="1:12" s="241" customFormat="1" ht="13" x14ac:dyDescent="0.25">
      <c r="A2253" s="227"/>
      <c r="B2253" s="256"/>
      <c r="C2253" s="255"/>
      <c r="D2253" s="255"/>
      <c r="E2253" s="260"/>
      <c r="F2253" s="263"/>
      <c r="L2253"/>
    </row>
    <row r="2254" spans="1:12" s="241" customFormat="1" ht="13" x14ac:dyDescent="0.25">
      <c r="A2254" s="227"/>
      <c r="B2254" s="256"/>
      <c r="C2254" s="255"/>
      <c r="D2254" s="255"/>
      <c r="E2254" s="260"/>
      <c r="F2254" s="263"/>
      <c r="L2254"/>
    </row>
    <row r="2255" spans="1:12" s="241" customFormat="1" ht="13" x14ac:dyDescent="0.25">
      <c r="A2255" s="227"/>
      <c r="B2255" s="256"/>
      <c r="C2255" s="255"/>
      <c r="D2255" s="255"/>
      <c r="E2255" s="260"/>
      <c r="F2255" s="263"/>
      <c r="L2255"/>
    </row>
    <row r="2256" spans="1:12" s="241" customFormat="1" ht="13" x14ac:dyDescent="0.25">
      <c r="A2256" s="227"/>
      <c r="B2256" s="256"/>
      <c r="C2256" s="255"/>
      <c r="D2256" s="255"/>
      <c r="E2256" s="260"/>
      <c r="F2256" s="263"/>
      <c r="L2256"/>
    </row>
    <row r="2257" spans="1:12" s="241" customFormat="1" ht="13" x14ac:dyDescent="0.25">
      <c r="A2257" s="227"/>
      <c r="B2257" s="256"/>
      <c r="C2257" s="255"/>
      <c r="D2257" s="255"/>
      <c r="E2257" s="260"/>
      <c r="F2257" s="263"/>
      <c r="L2257"/>
    </row>
    <row r="2258" spans="1:12" s="241" customFormat="1" ht="13" x14ac:dyDescent="0.25">
      <c r="A2258" s="227"/>
      <c r="B2258" s="256"/>
      <c r="C2258" s="255"/>
      <c r="D2258" s="255"/>
      <c r="E2258" s="260"/>
      <c r="F2258" s="263"/>
      <c r="L2258"/>
    </row>
    <row r="2259" spans="1:12" s="241" customFormat="1" ht="13" x14ac:dyDescent="0.25">
      <c r="A2259" s="227"/>
      <c r="B2259" s="256"/>
      <c r="C2259" s="255"/>
      <c r="D2259" s="255"/>
      <c r="E2259" s="260"/>
      <c r="F2259" s="263"/>
      <c r="L2259"/>
    </row>
    <row r="2260" spans="1:12" s="241" customFormat="1" ht="13" x14ac:dyDescent="0.25">
      <c r="A2260" s="227"/>
      <c r="B2260" s="256"/>
      <c r="C2260" s="255"/>
      <c r="D2260" s="255"/>
      <c r="E2260" s="260"/>
      <c r="F2260" s="263"/>
      <c r="L2260"/>
    </row>
    <row r="2261" spans="1:12" s="241" customFormat="1" ht="13" x14ac:dyDescent="0.25">
      <c r="A2261" s="227"/>
      <c r="B2261" s="256"/>
      <c r="C2261" s="255"/>
      <c r="D2261" s="255"/>
      <c r="E2261" s="260"/>
      <c r="F2261" s="263"/>
      <c r="L2261"/>
    </row>
    <row r="2262" spans="1:12" s="241" customFormat="1" ht="13" x14ac:dyDescent="0.25">
      <c r="A2262" s="227"/>
      <c r="B2262" s="256"/>
      <c r="C2262" s="255"/>
      <c r="D2262" s="255"/>
      <c r="E2262" s="260"/>
      <c r="F2262" s="263"/>
      <c r="L2262"/>
    </row>
    <row r="2263" spans="1:12" s="241" customFormat="1" ht="13" x14ac:dyDescent="0.25">
      <c r="A2263" s="227"/>
      <c r="B2263" s="256"/>
      <c r="C2263" s="255"/>
      <c r="D2263" s="255"/>
      <c r="E2263" s="260"/>
      <c r="F2263" s="263"/>
      <c r="L2263"/>
    </row>
    <row r="2264" spans="1:12" s="241" customFormat="1" ht="13" x14ac:dyDescent="0.25">
      <c r="A2264" s="227"/>
      <c r="B2264" s="256"/>
      <c r="C2264" s="255"/>
      <c r="D2264" s="255"/>
      <c r="E2264" s="260"/>
      <c r="F2264" s="263"/>
      <c r="L2264"/>
    </row>
    <row r="2265" spans="1:12" ht="13" x14ac:dyDescent="0.25">
      <c r="A2265" s="227"/>
      <c r="B2265" s="268" t="s">
        <v>1019</v>
      </c>
      <c r="C2265" s="227"/>
      <c r="D2265" s="227"/>
      <c r="E2265" s="258"/>
      <c r="F2265" s="270"/>
    </row>
    <row r="2266" spans="1:12" ht="13" x14ac:dyDescent="0.25">
      <c r="A2266" s="227"/>
      <c r="B2266" s="247"/>
      <c r="C2266" s="227"/>
      <c r="D2266" s="227"/>
      <c r="E2266" s="258"/>
      <c r="F2266" s="263"/>
    </row>
    <row r="2267" spans="1:12" ht="13" x14ac:dyDescent="0.25">
      <c r="A2267" s="227"/>
      <c r="B2267" s="247" t="str">
        <f>B2194</f>
        <v>Block A: Guard House: A-5 Roof Coverings</v>
      </c>
      <c r="C2267" s="227"/>
      <c r="D2267" s="227"/>
      <c r="E2267" s="258"/>
      <c r="F2267" s="263"/>
    </row>
    <row r="2268" spans="1:12" s="57" customFormat="1" x14ac:dyDescent="0.25">
      <c r="A2268" s="272"/>
      <c r="B2268" s="273"/>
      <c r="C2268" s="272"/>
      <c r="D2268" s="272"/>
      <c r="E2268" s="217"/>
      <c r="F2268" s="263"/>
      <c r="G2268" s="179"/>
      <c r="I2268" s="1"/>
      <c r="J2268" s="1"/>
      <c r="K2268" s="1"/>
      <c r="L2268"/>
    </row>
    <row r="2269" spans="1:12" s="57" customFormat="1" ht="13" x14ac:dyDescent="0.25">
      <c r="A2269" s="224" t="s">
        <v>2135</v>
      </c>
      <c r="B2269" s="229" t="s">
        <v>133</v>
      </c>
      <c r="C2269" s="272"/>
      <c r="D2269" s="272"/>
      <c r="E2269" s="217"/>
      <c r="F2269" s="263"/>
      <c r="G2269" s="179"/>
      <c r="I2269" s="1"/>
      <c r="J2269" s="1"/>
      <c r="K2269" s="1"/>
      <c r="L2269"/>
    </row>
    <row r="2270" spans="1:12" s="57" customFormat="1" x14ac:dyDescent="0.25">
      <c r="A2270" s="272"/>
      <c r="B2270" s="273"/>
      <c r="C2270" s="272"/>
      <c r="D2270" s="272"/>
      <c r="E2270" s="217"/>
      <c r="F2270" s="285"/>
      <c r="G2270" s="179"/>
      <c r="I2270" s="1"/>
      <c r="J2270" s="1"/>
      <c r="K2270" s="1"/>
      <c r="L2270"/>
    </row>
    <row r="2271" spans="1:12" s="57" customFormat="1" ht="13" x14ac:dyDescent="0.25">
      <c r="A2271" s="272"/>
      <c r="B2271" s="229" t="s">
        <v>114</v>
      </c>
      <c r="C2271" s="272"/>
      <c r="D2271" s="272"/>
      <c r="E2271" s="217"/>
      <c r="F2271" s="285"/>
      <c r="G2271" s="179"/>
      <c r="I2271" s="1"/>
      <c r="J2271" s="1"/>
      <c r="K2271" s="1"/>
      <c r="L2271"/>
    </row>
    <row r="2272" spans="1:12" s="57" customFormat="1" x14ac:dyDescent="0.25">
      <c r="A2272" s="272"/>
      <c r="B2272" s="273"/>
      <c r="C2272" s="272"/>
      <c r="D2272" s="272"/>
      <c r="E2272" s="217"/>
      <c r="F2272" s="285"/>
      <c r="G2272" s="179"/>
      <c r="I2272" s="1"/>
      <c r="J2272" s="1"/>
      <c r="K2272" s="1"/>
      <c r="L2272"/>
    </row>
    <row r="2273" spans="1:12" s="57" customFormat="1" ht="13" x14ac:dyDescent="0.25">
      <c r="A2273" s="272"/>
      <c r="B2273" s="229" t="s">
        <v>113</v>
      </c>
      <c r="C2273" s="272"/>
      <c r="D2273" s="272"/>
      <c r="E2273" s="217"/>
      <c r="F2273" s="285"/>
      <c r="G2273" s="179">
        <f>D2275*E2275</f>
        <v>0</v>
      </c>
      <c r="I2273" s="1"/>
      <c r="J2273" s="1"/>
      <c r="K2273" s="1"/>
      <c r="L2273"/>
    </row>
    <row r="2274" spans="1:12" s="57" customFormat="1" x14ac:dyDescent="0.25">
      <c r="A2274" s="272"/>
      <c r="B2274" s="273"/>
      <c r="C2274" s="272"/>
      <c r="D2274" s="272"/>
      <c r="E2274" s="217"/>
      <c r="F2274" s="285"/>
      <c r="G2274" s="179"/>
      <c r="I2274" s="1"/>
      <c r="J2274" s="1"/>
      <c r="K2274" s="1"/>
      <c r="L2274"/>
    </row>
    <row r="2275" spans="1:12" s="57" customFormat="1" ht="37.5" x14ac:dyDescent="0.25">
      <c r="A2275" s="272" t="s">
        <v>2136</v>
      </c>
      <c r="B2275" s="273" t="s">
        <v>2127</v>
      </c>
      <c r="C2275" s="272" t="s">
        <v>11</v>
      </c>
      <c r="D2275" s="272">
        <v>4</v>
      </c>
      <c r="E2275" s="217"/>
      <c r="F2275" s="285"/>
      <c r="G2275" s="179">
        <f>D2277*E2277</f>
        <v>0</v>
      </c>
      <c r="I2275" s="1"/>
      <c r="J2275" s="1"/>
      <c r="K2275" s="1"/>
      <c r="L2275"/>
    </row>
    <row r="2276" spans="1:12" s="57" customFormat="1" x14ac:dyDescent="0.25">
      <c r="A2276" s="272"/>
      <c r="B2276" s="273"/>
      <c r="C2276" s="272"/>
      <c r="D2276" s="272"/>
      <c r="E2276" s="217"/>
      <c r="F2276" s="285"/>
      <c r="G2276" s="179"/>
      <c r="I2276" s="1"/>
      <c r="J2276" s="1"/>
      <c r="K2276" s="1"/>
      <c r="L2276"/>
    </row>
    <row r="2277" spans="1:12" s="57" customFormat="1" ht="37.5" x14ac:dyDescent="0.25">
      <c r="A2277" s="272" t="s">
        <v>2137</v>
      </c>
      <c r="B2277" s="273" t="s">
        <v>2128</v>
      </c>
      <c r="C2277" s="272" t="s">
        <v>11</v>
      </c>
      <c r="D2277" s="272">
        <v>4</v>
      </c>
      <c r="E2277" s="217"/>
      <c r="F2277" s="285"/>
      <c r="G2277" s="179"/>
      <c r="I2277" s="1"/>
      <c r="J2277" s="1"/>
      <c r="K2277" s="1"/>
      <c r="L2277"/>
    </row>
    <row r="2278" spans="1:12" s="57" customFormat="1" x14ac:dyDescent="0.25">
      <c r="A2278" s="272"/>
      <c r="B2278" s="273"/>
      <c r="C2278" s="272"/>
      <c r="D2278" s="272"/>
      <c r="E2278" s="217"/>
      <c r="F2278" s="285"/>
      <c r="G2278" s="179"/>
      <c r="I2278" s="1"/>
      <c r="J2278" s="1"/>
      <c r="K2278" s="1"/>
      <c r="L2278"/>
    </row>
    <row r="2279" spans="1:12" s="1" customFormat="1" ht="13" x14ac:dyDescent="0.25">
      <c r="A2279" s="272"/>
      <c r="B2279" s="229" t="s">
        <v>101</v>
      </c>
      <c r="C2279" s="272"/>
      <c r="D2279" s="272"/>
      <c r="E2279" s="217"/>
      <c r="F2279" s="285"/>
      <c r="G2279" s="179"/>
      <c r="H2279" s="57"/>
      <c r="L2279"/>
    </row>
    <row r="2280" spans="1:12" s="1" customFormat="1" ht="13" x14ac:dyDescent="0.25">
      <c r="A2280" s="272"/>
      <c r="B2280" s="229"/>
      <c r="C2280" s="272"/>
      <c r="D2280" s="272"/>
      <c r="E2280" s="217"/>
      <c r="F2280" s="285"/>
      <c r="G2280" s="179"/>
      <c r="H2280" s="57"/>
      <c r="L2280"/>
    </row>
    <row r="2281" spans="1:12" s="1" customFormat="1" ht="13" x14ac:dyDescent="0.25">
      <c r="A2281" s="272"/>
      <c r="B2281" s="229" t="s">
        <v>100</v>
      </c>
      <c r="C2281" s="272"/>
      <c r="D2281" s="272"/>
      <c r="E2281" s="217"/>
      <c r="F2281" s="285"/>
      <c r="G2281" s="179"/>
      <c r="H2281" s="57"/>
      <c r="L2281"/>
    </row>
    <row r="2282" spans="1:12" s="1" customFormat="1" x14ac:dyDescent="0.25">
      <c r="A2282" s="272"/>
      <c r="B2282" s="273"/>
      <c r="C2282" s="272"/>
      <c r="D2282" s="272"/>
      <c r="E2282" s="217"/>
      <c r="F2282" s="285"/>
      <c r="G2282" s="179"/>
      <c r="H2282" s="57"/>
      <c r="L2282"/>
    </row>
    <row r="2283" spans="1:12" s="1" customFormat="1" ht="25" x14ac:dyDescent="0.3">
      <c r="A2283" s="272" t="s">
        <v>2140</v>
      </c>
      <c r="B2283" s="273" t="s">
        <v>2129</v>
      </c>
      <c r="C2283" s="272" t="s">
        <v>2</v>
      </c>
      <c r="D2283" s="272">
        <v>1</v>
      </c>
      <c r="E2283" s="217"/>
      <c r="F2283" s="285"/>
      <c r="G2283" s="290">
        <f>SUM(G2269:G2282)</f>
        <v>0</v>
      </c>
      <c r="H2283" s="57"/>
      <c r="L2283"/>
    </row>
    <row r="2284" spans="1:12" s="1" customFormat="1" x14ac:dyDescent="0.25">
      <c r="A2284" s="272"/>
      <c r="B2284" s="273"/>
      <c r="C2284" s="272"/>
      <c r="D2284" s="272"/>
      <c r="E2284" s="217"/>
      <c r="F2284" s="263"/>
      <c r="G2284" s="179"/>
      <c r="H2284" s="57"/>
      <c r="L2284"/>
    </row>
    <row r="2285" spans="1:12" s="57" customFormat="1" ht="13" x14ac:dyDescent="0.3">
      <c r="A2285" s="272"/>
      <c r="B2285" s="273"/>
      <c r="C2285" s="272"/>
      <c r="D2285" s="272"/>
      <c r="E2285" s="217"/>
      <c r="F2285" s="263"/>
      <c r="G2285" s="291"/>
      <c r="I2285" s="1"/>
      <c r="J2285" s="1"/>
      <c r="K2285" s="1"/>
      <c r="L2285"/>
    </row>
    <row r="2286" spans="1:12" s="57" customFormat="1" ht="13" x14ac:dyDescent="0.3">
      <c r="A2286" s="272"/>
      <c r="B2286" s="273"/>
      <c r="C2286" s="272"/>
      <c r="D2286" s="272"/>
      <c r="E2286" s="217"/>
      <c r="F2286" s="263"/>
      <c r="G2286" s="291"/>
      <c r="I2286" s="1"/>
      <c r="J2286" s="1"/>
      <c r="K2286" s="1"/>
      <c r="L2286"/>
    </row>
    <row r="2287" spans="1:12" s="57" customFormat="1" ht="13" x14ac:dyDescent="0.3">
      <c r="A2287" s="272"/>
      <c r="B2287" s="273"/>
      <c r="C2287" s="272"/>
      <c r="D2287" s="272"/>
      <c r="E2287" s="217"/>
      <c r="F2287" s="263"/>
      <c r="G2287" s="291"/>
      <c r="I2287" s="1"/>
      <c r="J2287" s="1"/>
      <c r="K2287" s="1"/>
      <c r="L2287"/>
    </row>
    <row r="2288" spans="1:12" s="57" customFormat="1" ht="13" x14ac:dyDescent="0.3">
      <c r="A2288" s="272"/>
      <c r="B2288" s="273"/>
      <c r="C2288" s="272"/>
      <c r="D2288" s="272"/>
      <c r="E2288" s="217"/>
      <c r="F2288" s="263"/>
      <c r="G2288" s="291"/>
      <c r="I2288" s="1"/>
      <c r="J2288" s="1"/>
      <c r="K2288" s="1"/>
      <c r="L2288"/>
    </row>
    <row r="2289" spans="1:12" s="57" customFormat="1" ht="13" x14ac:dyDescent="0.3">
      <c r="A2289" s="272"/>
      <c r="B2289" s="273"/>
      <c r="C2289" s="272"/>
      <c r="D2289" s="272"/>
      <c r="E2289" s="217"/>
      <c r="F2289" s="263"/>
      <c r="G2289" s="291"/>
      <c r="I2289" s="1"/>
      <c r="J2289" s="1"/>
      <c r="K2289" s="1"/>
      <c r="L2289"/>
    </row>
    <row r="2290" spans="1:12" s="57" customFormat="1" ht="13" x14ac:dyDescent="0.3">
      <c r="A2290" s="272"/>
      <c r="B2290" s="273"/>
      <c r="C2290" s="272"/>
      <c r="D2290" s="272"/>
      <c r="E2290" s="217"/>
      <c r="F2290" s="263"/>
      <c r="G2290" s="291"/>
      <c r="I2290" s="1"/>
      <c r="J2290" s="1"/>
      <c r="K2290" s="1"/>
      <c r="L2290"/>
    </row>
    <row r="2291" spans="1:12" s="57" customFormat="1" ht="13" x14ac:dyDescent="0.3">
      <c r="A2291" s="272"/>
      <c r="B2291" s="273"/>
      <c r="C2291" s="272"/>
      <c r="D2291" s="272"/>
      <c r="E2291" s="217"/>
      <c r="F2291" s="263"/>
      <c r="G2291" s="291"/>
      <c r="I2291" s="1"/>
      <c r="J2291" s="1"/>
      <c r="K2291" s="1"/>
      <c r="L2291"/>
    </row>
    <row r="2292" spans="1:12" s="57" customFormat="1" ht="13" x14ac:dyDescent="0.3">
      <c r="A2292" s="272"/>
      <c r="B2292" s="273"/>
      <c r="C2292" s="272"/>
      <c r="D2292" s="272"/>
      <c r="E2292" s="217"/>
      <c r="F2292" s="263"/>
      <c r="G2292" s="291"/>
      <c r="I2292" s="1"/>
      <c r="J2292" s="1"/>
      <c r="K2292" s="1"/>
      <c r="L2292"/>
    </row>
    <row r="2293" spans="1:12" s="57" customFormat="1" ht="13" x14ac:dyDescent="0.3">
      <c r="A2293" s="272"/>
      <c r="B2293" s="273"/>
      <c r="C2293" s="272"/>
      <c r="D2293" s="272"/>
      <c r="E2293" s="217"/>
      <c r="F2293" s="263"/>
      <c r="G2293" s="291"/>
      <c r="I2293" s="1"/>
      <c r="J2293" s="1"/>
      <c r="K2293" s="1"/>
      <c r="L2293"/>
    </row>
    <row r="2294" spans="1:12" s="57" customFormat="1" ht="13" x14ac:dyDescent="0.3">
      <c r="A2294" s="272"/>
      <c r="B2294" s="273"/>
      <c r="C2294" s="272"/>
      <c r="D2294" s="272"/>
      <c r="E2294" s="217"/>
      <c r="F2294" s="263"/>
      <c r="G2294" s="291"/>
      <c r="I2294" s="1"/>
      <c r="J2294" s="1"/>
      <c r="K2294" s="1"/>
      <c r="L2294"/>
    </row>
    <row r="2295" spans="1:12" s="57" customFormat="1" ht="13" x14ac:dyDescent="0.3">
      <c r="A2295" s="272"/>
      <c r="B2295" s="273"/>
      <c r="C2295" s="272"/>
      <c r="D2295" s="272"/>
      <c r="E2295" s="217"/>
      <c r="F2295" s="263"/>
      <c r="G2295" s="291"/>
      <c r="I2295" s="1"/>
      <c r="J2295" s="1"/>
      <c r="K2295" s="1"/>
      <c r="L2295"/>
    </row>
    <row r="2296" spans="1:12" s="57" customFormat="1" ht="13" x14ac:dyDescent="0.3">
      <c r="A2296" s="272"/>
      <c r="B2296" s="273"/>
      <c r="C2296" s="272"/>
      <c r="D2296" s="272"/>
      <c r="E2296" s="217"/>
      <c r="F2296" s="263"/>
      <c r="G2296" s="291"/>
      <c r="I2296" s="1"/>
      <c r="J2296" s="1"/>
      <c r="K2296" s="1"/>
      <c r="L2296"/>
    </row>
    <row r="2297" spans="1:12" s="57" customFormat="1" ht="13" x14ac:dyDescent="0.3">
      <c r="A2297" s="272"/>
      <c r="B2297" s="273"/>
      <c r="C2297" s="272"/>
      <c r="D2297" s="272"/>
      <c r="E2297" s="217"/>
      <c r="F2297" s="263"/>
      <c r="G2297" s="291"/>
      <c r="I2297" s="1"/>
      <c r="J2297" s="1"/>
      <c r="K2297" s="1"/>
      <c r="L2297"/>
    </row>
    <row r="2298" spans="1:12" s="57" customFormat="1" ht="13" x14ac:dyDescent="0.3">
      <c r="A2298" s="272"/>
      <c r="B2298" s="273"/>
      <c r="C2298" s="272"/>
      <c r="D2298" s="272"/>
      <c r="E2298" s="217"/>
      <c r="F2298" s="263"/>
      <c r="G2298" s="291"/>
      <c r="I2298" s="1"/>
      <c r="J2298" s="1"/>
      <c r="K2298" s="1"/>
      <c r="L2298"/>
    </row>
    <row r="2299" spans="1:12" s="57" customFormat="1" ht="13" x14ac:dyDescent="0.3">
      <c r="A2299" s="272"/>
      <c r="B2299" s="273"/>
      <c r="C2299" s="272"/>
      <c r="D2299" s="272"/>
      <c r="E2299" s="217"/>
      <c r="F2299" s="263"/>
      <c r="G2299" s="291"/>
      <c r="I2299" s="1"/>
      <c r="J2299" s="1"/>
      <c r="K2299" s="1"/>
      <c r="L2299"/>
    </row>
    <row r="2300" spans="1:12" s="57" customFormat="1" ht="13" x14ac:dyDescent="0.3">
      <c r="A2300" s="272"/>
      <c r="B2300" s="273"/>
      <c r="C2300" s="272"/>
      <c r="D2300" s="272"/>
      <c r="E2300" s="217"/>
      <c r="F2300" s="263"/>
      <c r="G2300" s="291"/>
      <c r="I2300" s="1"/>
      <c r="J2300" s="1"/>
      <c r="K2300" s="1"/>
      <c r="L2300"/>
    </row>
    <row r="2301" spans="1:12" s="57" customFormat="1" ht="13" x14ac:dyDescent="0.3">
      <c r="A2301" s="272"/>
      <c r="B2301" s="273"/>
      <c r="C2301" s="272"/>
      <c r="D2301" s="272"/>
      <c r="E2301" s="217"/>
      <c r="F2301" s="263"/>
      <c r="G2301" s="291"/>
      <c r="I2301" s="1"/>
      <c r="J2301" s="1"/>
      <c r="K2301" s="1"/>
      <c r="L2301"/>
    </row>
    <row r="2302" spans="1:12" s="57" customFormat="1" ht="13" x14ac:dyDescent="0.3">
      <c r="A2302" s="272"/>
      <c r="B2302" s="273"/>
      <c r="C2302" s="272"/>
      <c r="D2302" s="272"/>
      <c r="E2302" s="217"/>
      <c r="F2302" s="263"/>
      <c r="G2302" s="291"/>
      <c r="I2302" s="1"/>
      <c r="J2302" s="1"/>
      <c r="K2302" s="1"/>
      <c r="L2302"/>
    </row>
    <row r="2303" spans="1:12" s="57" customFormat="1" ht="13" x14ac:dyDescent="0.3">
      <c r="A2303" s="272"/>
      <c r="B2303" s="273"/>
      <c r="C2303" s="272"/>
      <c r="D2303" s="272"/>
      <c r="E2303" s="217"/>
      <c r="F2303" s="263"/>
      <c r="G2303" s="291"/>
      <c r="I2303" s="1"/>
      <c r="J2303" s="1"/>
      <c r="K2303" s="1"/>
      <c r="L2303"/>
    </row>
    <row r="2304" spans="1:12" s="57" customFormat="1" ht="13" x14ac:dyDescent="0.3">
      <c r="A2304" s="272"/>
      <c r="B2304" s="273"/>
      <c r="C2304" s="272"/>
      <c r="D2304" s="272"/>
      <c r="E2304" s="217"/>
      <c r="F2304" s="263"/>
      <c r="G2304" s="291"/>
      <c r="I2304" s="1"/>
      <c r="J2304" s="1"/>
      <c r="K2304" s="1"/>
      <c r="L2304"/>
    </row>
    <row r="2305" spans="1:12" s="57" customFormat="1" ht="13" x14ac:dyDescent="0.3">
      <c r="A2305" s="272"/>
      <c r="B2305" s="273"/>
      <c r="C2305" s="272"/>
      <c r="D2305" s="272"/>
      <c r="E2305" s="217"/>
      <c r="F2305" s="263"/>
      <c r="G2305" s="291"/>
      <c r="I2305" s="1"/>
      <c r="J2305" s="1"/>
      <c r="K2305" s="1"/>
      <c r="L2305"/>
    </row>
    <row r="2306" spans="1:12" s="57" customFormat="1" ht="13" x14ac:dyDescent="0.3">
      <c r="A2306" s="272"/>
      <c r="B2306" s="273"/>
      <c r="C2306" s="272"/>
      <c r="D2306" s="272"/>
      <c r="E2306" s="217"/>
      <c r="F2306" s="263"/>
      <c r="G2306" s="291"/>
      <c r="I2306" s="1"/>
      <c r="J2306" s="1"/>
      <c r="K2306" s="1"/>
      <c r="L2306"/>
    </row>
    <row r="2307" spans="1:12" s="57" customFormat="1" ht="13" x14ac:dyDescent="0.3">
      <c r="A2307" s="272"/>
      <c r="B2307" s="273"/>
      <c r="C2307" s="272"/>
      <c r="D2307" s="272"/>
      <c r="E2307" s="217"/>
      <c r="F2307" s="263"/>
      <c r="G2307" s="291"/>
      <c r="I2307" s="1"/>
      <c r="J2307" s="1"/>
      <c r="K2307" s="1"/>
      <c r="L2307"/>
    </row>
    <row r="2308" spans="1:12" s="57" customFormat="1" ht="13" x14ac:dyDescent="0.3">
      <c r="A2308" s="272"/>
      <c r="B2308" s="273"/>
      <c r="C2308" s="272"/>
      <c r="D2308" s="272"/>
      <c r="E2308" s="217"/>
      <c r="F2308" s="263"/>
      <c r="G2308" s="291"/>
      <c r="I2308" s="1"/>
      <c r="J2308" s="1"/>
      <c r="K2308" s="1"/>
      <c r="L2308"/>
    </row>
    <row r="2309" spans="1:12" s="57" customFormat="1" ht="13" x14ac:dyDescent="0.3">
      <c r="A2309" s="272"/>
      <c r="B2309" s="273"/>
      <c r="C2309" s="272"/>
      <c r="D2309" s="272"/>
      <c r="E2309" s="217"/>
      <c r="F2309" s="263"/>
      <c r="G2309" s="291"/>
      <c r="I2309" s="1"/>
      <c r="J2309" s="1"/>
      <c r="K2309" s="1"/>
      <c r="L2309"/>
    </row>
    <row r="2310" spans="1:12" s="57" customFormat="1" ht="13" x14ac:dyDescent="0.3">
      <c r="A2310" s="272"/>
      <c r="B2310" s="273"/>
      <c r="C2310" s="272"/>
      <c r="D2310" s="272"/>
      <c r="E2310" s="217"/>
      <c r="F2310" s="263"/>
      <c r="G2310" s="291"/>
      <c r="I2310" s="1"/>
      <c r="J2310" s="1"/>
      <c r="K2310" s="1"/>
      <c r="L2310"/>
    </row>
    <row r="2311" spans="1:12" s="57" customFormat="1" ht="13" x14ac:dyDescent="0.3">
      <c r="A2311" s="272"/>
      <c r="B2311" s="273"/>
      <c r="C2311" s="272"/>
      <c r="D2311" s="272"/>
      <c r="E2311" s="217"/>
      <c r="F2311" s="263"/>
      <c r="G2311" s="291"/>
      <c r="I2311" s="1"/>
      <c r="J2311" s="1"/>
      <c r="K2311" s="1"/>
      <c r="L2311"/>
    </row>
    <row r="2312" spans="1:12" s="57" customFormat="1" ht="13" x14ac:dyDescent="0.3">
      <c r="A2312" s="272"/>
      <c r="B2312" s="273"/>
      <c r="C2312" s="272"/>
      <c r="D2312" s="272"/>
      <c r="E2312" s="217"/>
      <c r="F2312" s="263"/>
      <c r="G2312" s="291"/>
      <c r="I2312" s="1"/>
      <c r="J2312" s="1"/>
      <c r="K2312" s="1"/>
      <c r="L2312"/>
    </row>
    <row r="2313" spans="1:12" s="57" customFormat="1" ht="13" x14ac:dyDescent="0.3">
      <c r="A2313" s="272"/>
      <c r="B2313" s="273"/>
      <c r="C2313" s="272"/>
      <c r="D2313" s="272"/>
      <c r="E2313" s="217"/>
      <c r="F2313" s="263"/>
      <c r="G2313" s="291"/>
      <c r="I2313" s="1"/>
      <c r="J2313" s="1"/>
      <c r="K2313" s="1"/>
      <c r="L2313"/>
    </row>
    <row r="2314" spans="1:12" s="57" customFormat="1" ht="13" x14ac:dyDescent="0.3">
      <c r="A2314" s="272"/>
      <c r="B2314" s="273"/>
      <c r="C2314" s="272"/>
      <c r="D2314" s="272"/>
      <c r="E2314" s="217"/>
      <c r="F2314" s="263"/>
      <c r="G2314" s="291"/>
      <c r="I2314" s="1"/>
      <c r="J2314" s="1"/>
      <c r="K2314" s="1"/>
      <c r="L2314"/>
    </row>
    <row r="2315" spans="1:12" s="57" customFormat="1" ht="13" x14ac:dyDescent="0.3">
      <c r="A2315" s="272"/>
      <c r="B2315" s="273"/>
      <c r="C2315" s="272"/>
      <c r="D2315" s="272"/>
      <c r="E2315" s="217"/>
      <c r="F2315" s="263"/>
      <c r="G2315" s="291"/>
      <c r="I2315" s="1"/>
      <c r="J2315" s="1"/>
      <c r="K2315" s="1"/>
      <c r="L2315"/>
    </row>
    <row r="2316" spans="1:12" s="57" customFormat="1" ht="13" x14ac:dyDescent="0.3">
      <c r="A2316" s="272"/>
      <c r="B2316" s="273"/>
      <c r="C2316" s="272"/>
      <c r="D2316" s="272"/>
      <c r="E2316" s="217"/>
      <c r="F2316" s="263"/>
      <c r="G2316" s="291"/>
      <c r="I2316" s="1"/>
      <c r="J2316" s="1"/>
      <c r="K2316" s="1"/>
      <c r="L2316"/>
    </row>
    <row r="2317" spans="1:12" s="57" customFormat="1" ht="13" x14ac:dyDescent="0.3">
      <c r="A2317" s="272"/>
      <c r="B2317" s="273"/>
      <c r="C2317" s="272"/>
      <c r="D2317" s="272"/>
      <c r="E2317" s="217"/>
      <c r="F2317" s="263"/>
      <c r="G2317" s="291"/>
      <c r="I2317" s="1"/>
      <c r="J2317" s="1"/>
      <c r="K2317" s="1"/>
      <c r="L2317"/>
    </row>
    <row r="2318" spans="1:12" s="57" customFormat="1" ht="13" x14ac:dyDescent="0.3">
      <c r="A2318" s="272"/>
      <c r="B2318" s="273"/>
      <c r="C2318" s="272"/>
      <c r="D2318" s="272"/>
      <c r="E2318" s="217"/>
      <c r="F2318" s="263"/>
      <c r="G2318" s="291"/>
      <c r="I2318" s="1"/>
      <c r="J2318" s="1"/>
      <c r="K2318" s="1"/>
      <c r="L2318"/>
    </row>
    <row r="2319" spans="1:12" s="57" customFormat="1" ht="13" x14ac:dyDescent="0.3">
      <c r="A2319" s="272"/>
      <c r="B2319" s="273"/>
      <c r="C2319" s="272"/>
      <c r="D2319" s="272"/>
      <c r="E2319" s="217"/>
      <c r="F2319" s="263"/>
      <c r="G2319" s="291"/>
      <c r="I2319" s="1"/>
      <c r="J2319" s="1"/>
      <c r="K2319" s="1"/>
      <c r="L2319"/>
    </row>
    <row r="2320" spans="1:12" s="57" customFormat="1" ht="13" x14ac:dyDescent="0.3">
      <c r="A2320" s="272"/>
      <c r="B2320" s="273"/>
      <c r="C2320" s="272"/>
      <c r="D2320" s="272"/>
      <c r="E2320" s="217"/>
      <c r="F2320" s="263"/>
      <c r="G2320" s="291"/>
      <c r="I2320" s="1"/>
      <c r="J2320" s="1"/>
      <c r="K2320" s="1"/>
      <c r="L2320"/>
    </row>
    <row r="2321" spans="1:12" s="57" customFormat="1" ht="13" x14ac:dyDescent="0.3">
      <c r="A2321" s="272"/>
      <c r="B2321" s="273"/>
      <c r="C2321" s="272"/>
      <c r="D2321" s="272"/>
      <c r="E2321" s="217"/>
      <c r="F2321" s="263"/>
      <c r="G2321" s="291"/>
      <c r="I2321" s="1"/>
      <c r="J2321" s="1"/>
      <c r="K2321" s="1"/>
      <c r="L2321"/>
    </row>
    <row r="2322" spans="1:12" s="57" customFormat="1" ht="13" x14ac:dyDescent="0.3">
      <c r="A2322" s="272"/>
      <c r="B2322" s="273"/>
      <c r="C2322" s="272"/>
      <c r="D2322" s="272"/>
      <c r="E2322" s="217"/>
      <c r="F2322" s="263"/>
      <c r="G2322" s="291"/>
      <c r="I2322" s="1"/>
      <c r="J2322" s="1"/>
      <c r="K2322" s="1"/>
      <c r="L2322"/>
    </row>
    <row r="2323" spans="1:12" s="57" customFormat="1" ht="13" x14ac:dyDescent="0.3">
      <c r="A2323" s="272"/>
      <c r="B2323" s="273"/>
      <c r="C2323" s="272"/>
      <c r="D2323" s="272"/>
      <c r="E2323" s="217"/>
      <c r="F2323" s="263"/>
      <c r="G2323" s="291"/>
      <c r="I2323" s="1"/>
      <c r="J2323" s="1"/>
      <c r="K2323" s="1"/>
      <c r="L2323"/>
    </row>
    <row r="2324" spans="1:12" s="57" customFormat="1" ht="13" x14ac:dyDescent="0.3">
      <c r="A2324" s="272"/>
      <c r="B2324" s="273"/>
      <c r="C2324" s="272"/>
      <c r="D2324" s="272"/>
      <c r="E2324" s="217"/>
      <c r="F2324" s="263"/>
      <c r="G2324" s="291"/>
      <c r="I2324" s="1"/>
      <c r="J2324" s="1"/>
      <c r="K2324" s="1"/>
      <c r="L2324"/>
    </row>
    <row r="2325" spans="1:12" s="57" customFormat="1" x14ac:dyDescent="0.25">
      <c r="A2325" s="272"/>
      <c r="B2325" s="273"/>
      <c r="C2325" s="272"/>
      <c r="D2325" s="272"/>
      <c r="E2325" s="217"/>
      <c r="F2325" s="263"/>
      <c r="G2325" s="179"/>
      <c r="I2325" s="1"/>
      <c r="J2325" s="1"/>
      <c r="K2325" s="1"/>
      <c r="L2325"/>
    </row>
    <row r="2326" spans="1:12" s="57" customFormat="1" x14ac:dyDescent="0.25">
      <c r="A2326" s="272"/>
      <c r="B2326" s="273"/>
      <c r="C2326" s="272"/>
      <c r="D2326" s="272"/>
      <c r="E2326" s="217"/>
      <c r="F2326" s="263"/>
      <c r="G2326" s="179"/>
      <c r="I2326" s="1"/>
      <c r="J2326" s="1"/>
      <c r="K2326" s="1"/>
      <c r="L2326"/>
    </row>
    <row r="2327" spans="1:12" s="57" customFormat="1" x14ac:dyDescent="0.25">
      <c r="A2327" s="272"/>
      <c r="B2327" s="273"/>
      <c r="C2327" s="272"/>
      <c r="D2327" s="272"/>
      <c r="E2327" s="217"/>
      <c r="F2327" s="263"/>
      <c r="G2327" s="179"/>
      <c r="I2327" s="1"/>
      <c r="J2327" s="1"/>
      <c r="K2327" s="1"/>
      <c r="L2327"/>
    </row>
    <row r="2328" spans="1:12" s="57" customFormat="1" x14ac:dyDescent="0.25">
      <c r="A2328" s="272"/>
      <c r="B2328" s="273"/>
      <c r="C2328" s="272"/>
      <c r="D2328" s="272"/>
      <c r="E2328" s="217"/>
      <c r="F2328" s="263"/>
      <c r="G2328" s="179"/>
      <c r="I2328" s="1"/>
      <c r="J2328" s="1"/>
      <c r="K2328" s="1"/>
      <c r="L2328"/>
    </row>
    <row r="2329" spans="1:12" s="57" customFormat="1" x14ac:dyDescent="0.25">
      <c r="A2329" s="272"/>
      <c r="B2329" s="273"/>
      <c r="C2329" s="272"/>
      <c r="D2329" s="272"/>
      <c r="E2329" s="217"/>
      <c r="F2329" s="263"/>
      <c r="G2329" s="179"/>
      <c r="I2329" s="1"/>
      <c r="J2329" s="1"/>
      <c r="K2329" s="1"/>
      <c r="L2329"/>
    </row>
    <row r="2330" spans="1:12" s="57" customFormat="1" x14ac:dyDescent="0.25">
      <c r="A2330" s="272"/>
      <c r="B2330" s="273"/>
      <c r="C2330" s="272"/>
      <c r="D2330" s="272"/>
      <c r="E2330" s="217"/>
      <c r="F2330" s="263"/>
      <c r="G2330" s="179"/>
      <c r="I2330" s="1"/>
      <c r="J2330" s="1"/>
      <c r="K2330" s="1"/>
      <c r="L2330"/>
    </row>
    <row r="2331" spans="1:12" s="57" customFormat="1" x14ac:dyDescent="0.25">
      <c r="A2331" s="272"/>
      <c r="B2331" s="273"/>
      <c r="C2331" s="272"/>
      <c r="D2331" s="272"/>
      <c r="E2331" s="217"/>
      <c r="F2331" s="263"/>
      <c r="G2331" s="179"/>
      <c r="I2331" s="1"/>
      <c r="J2331" s="1"/>
      <c r="K2331" s="1"/>
      <c r="L2331"/>
    </row>
    <row r="2332" spans="1:12" s="57" customFormat="1" x14ac:dyDescent="0.25">
      <c r="A2332" s="272"/>
      <c r="B2332" s="273"/>
      <c r="C2332" s="272"/>
      <c r="D2332" s="272"/>
      <c r="E2332" s="217"/>
      <c r="F2332" s="263"/>
      <c r="G2332" s="179"/>
      <c r="I2332" s="1"/>
      <c r="J2332" s="1"/>
      <c r="K2332" s="1"/>
      <c r="L2332"/>
    </row>
    <row r="2333" spans="1:12" ht="13" x14ac:dyDescent="0.25">
      <c r="A2333" s="227"/>
      <c r="B2333" s="268" t="s">
        <v>2905</v>
      </c>
      <c r="C2333" s="227"/>
      <c r="D2333" s="227"/>
      <c r="E2333" s="258"/>
      <c r="F2333" s="270"/>
    </row>
    <row r="2334" spans="1:12" ht="13" x14ac:dyDescent="0.25">
      <c r="A2334" s="227"/>
      <c r="B2334" s="247"/>
      <c r="C2334" s="227"/>
      <c r="D2334" s="227"/>
      <c r="E2334" s="258"/>
      <c r="F2334" s="263"/>
    </row>
    <row r="2335" spans="1:12" ht="13" x14ac:dyDescent="0.25">
      <c r="A2335" s="227"/>
      <c r="B2335" s="247" t="s">
        <v>2917</v>
      </c>
      <c r="C2335" s="227"/>
      <c r="D2335" s="227"/>
      <c r="E2335" s="258"/>
      <c r="F2335" s="263"/>
    </row>
    <row r="2336" spans="1:12" s="241" customFormat="1" ht="13" x14ac:dyDescent="0.25">
      <c r="A2336" s="227"/>
      <c r="B2336" s="256"/>
      <c r="C2336" s="255"/>
      <c r="D2336" s="255"/>
      <c r="E2336" s="260"/>
      <c r="F2336" s="263"/>
      <c r="L2336"/>
    </row>
    <row r="2337" spans="1:12" s="241" customFormat="1" ht="13" x14ac:dyDescent="0.25">
      <c r="A2337" s="227"/>
      <c r="B2337" s="274"/>
      <c r="C2337" s="255"/>
      <c r="D2337" s="255"/>
      <c r="E2337" s="260"/>
      <c r="F2337" s="263"/>
      <c r="L2337"/>
    </row>
    <row r="2338" spans="1:12" s="241" customFormat="1" ht="13" x14ac:dyDescent="0.25">
      <c r="A2338" s="227"/>
      <c r="B2338" s="274" t="str">
        <f>B2335</f>
        <v>Block A: Guard House: A-6 Carpentry and Joinery</v>
      </c>
      <c r="C2338" s="255"/>
      <c r="D2338" s="255"/>
      <c r="E2338" s="260"/>
      <c r="F2338" s="263"/>
      <c r="L2338"/>
    </row>
    <row r="2339" spans="1:12" s="241" customFormat="1" ht="13" x14ac:dyDescent="0.25">
      <c r="A2339" s="227"/>
      <c r="B2339" s="254" t="s">
        <v>2933</v>
      </c>
      <c r="C2339" s="255" t="s">
        <v>2910</v>
      </c>
      <c r="D2339" s="255"/>
      <c r="E2339" s="260"/>
      <c r="F2339" s="263"/>
      <c r="L2339"/>
    </row>
    <row r="2340" spans="1:12" s="241" customFormat="1" ht="13" x14ac:dyDescent="0.25">
      <c r="A2340" s="227"/>
      <c r="B2340" s="256"/>
      <c r="C2340" s="255"/>
      <c r="D2340" s="255"/>
      <c r="E2340" s="260"/>
      <c r="F2340" s="263"/>
      <c r="L2340"/>
    </row>
    <row r="2341" spans="1:12" s="241" customFormat="1" ht="13" x14ac:dyDescent="0.25">
      <c r="A2341" s="227"/>
      <c r="B2341" s="269" t="s">
        <v>2909</v>
      </c>
      <c r="C2341" s="255">
        <v>38</v>
      </c>
      <c r="D2341" s="255"/>
      <c r="E2341" s="260"/>
      <c r="F2341" s="263"/>
      <c r="L2341"/>
    </row>
    <row r="2342" spans="1:12" s="241" customFormat="1" ht="13" x14ac:dyDescent="0.25">
      <c r="A2342" s="227"/>
      <c r="B2342" s="269"/>
      <c r="C2342" s="255"/>
      <c r="D2342" s="255"/>
      <c r="E2342" s="260"/>
      <c r="F2342" s="263"/>
      <c r="L2342"/>
    </row>
    <row r="2343" spans="1:12" s="241" customFormat="1" ht="13" x14ac:dyDescent="0.25">
      <c r="A2343" s="227"/>
      <c r="B2343" s="256"/>
      <c r="C2343" s="255"/>
      <c r="D2343" s="255"/>
      <c r="E2343" s="260"/>
      <c r="F2343" s="263"/>
      <c r="L2343"/>
    </row>
    <row r="2344" spans="1:12" s="241" customFormat="1" ht="13" x14ac:dyDescent="0.25">
      <c r="A2344" s="227"/>
      <c r="B2344" s="256"/>
      <c r="C2344" s="255"/>
      <c r="D2344" s="255"/>
      <c r="E2344" s="260"/>
      <c r="F2344" s="263"/>
      <c r="L2344"/>
    </row>
    <row r="2345" spans="1:12" s="241" customFormat="1" ht="13" x14ac:dyDescent="0.25">
      <c r="A2345" s="227"/>
      <c r="B2345" s="256"/>
      <c r="C2345" s="255"/>
      <c r="D2345" s="255"/>
      <c r="E2345" s="260"/>
      <c r="F2345" s="263"/>
      <c r="L2345"/>
    </row>
    <row r="2346" spans="1:12" s="241" customFormat="1" ht="13" x14ac:dyDescent="0.25">
      <c r="A2346" s="227"/>
      <c r="B2346" s="256"/>
      <c r="C2346" s="255"/>
      <c r="D2346" s="255"/>
      <c r="E2346" s="260"/>
      <c r="F2346" s="263"/>
      <c r="L2346"/>
    </row>
    <row r="2347" spans="1:12" s="241" customFormat="1" ht="13" x14ac:dyDescent="0.25">
      <c r="A2347" s="227"/>
      <c r="B2347" s="256"/>
      <c r="C2347" s="255"/>
      <c r="D2347" s="255"/>
      <c r="E2347" s="260"/>
      <c r="F2347" s="263"/>
      <c r="L2347"/>
    </row>
    <row r="2348" spans="1:12" s="241" customFormat="1" ht="13" x14ac:dyDescent="0.25">
      <c r="A2348" s="227"/>
      <c r="B2348" s="256"/>
      <c r="C2348" s="255"/>
      <c r="D2348" s="255"/>
      <c r="E2348" s="260"/>
      <c r="F2348" s="263"/>
      <c r="L2348"/>
    </row>
    <row r="2349" spans="1:12" s="241" customFormat="1" ht="13" x14ac:dyDescent="0.25">
      <c r="A2349" s="227"/>
      <c r="B2349" s="256"/>
      <c r="C2349" s="255"/>
      <c r="D2349" s="255"/>
      <c r="E2349" s="260"/>
      <c r="F2349" s="263"/>
      <c r="L2349"/>
    </row>
    <row r="2350" spans="1:12" s="241" customFormat="1" ht="13" x14ac:dyDescent="0.25">
      <c r="A2350" s="227"/>
      <c r="B2350" s="256"/>
      <c r="C2350" s="255"/>
      <c r="D2350" s="255"/>
      <c r="E2350" s="260"/>
      <c r="F2350" s="263"/>
      <c r="L2350"/>
    </row>
    <row r="2351" spans="1:12" s="241" customFormat="1" ht="13" x14ac:dyDescent="0.25">
      <c r="A2351" s="227"/>
      <c r="B2351" s="256"/>
      <c r="C2351" s="255"/>
      <c r="D2351" s="255"/>
      <c r="E2351" s="260"/>
      <c r="F2351" s="263"/>
      <c r="L2351"/>
    </row>
    <row r="2352" spans="1:12" s="241" customFormat="1" ht="13" x14ac:dyDescent="0.25">
      <c r="A2352" s="227"/>
      <c r="B2352" s="256"/>
      <c r="C2352" s="255"/>
      <c r="D2352" s="255"/>
      <c r="E2352" s="260"/>
      <c r="F2352" s="263"/>
      <c r="L2352"/>
    </row>
    <row r="2353" spans="1:12" s="241" customFormat="1" ht="13" x14ac:dyDescent="0.25">
      <c r="A2353" s="227"/>
      <c r="B2353" s="256"/>
      <c r="C2353" s="255"/>
      <c r="D2353" s="255"/>
      <c r="E2353" s="260"/>
      <c r="F2353" s="263"/>
      <c r="L2353"/>
    </row>
    <row r="2354" spans="1:12" s="241" customFormat="1" ht="13" x14ac:dyDescent="0.25">
      <c r="A2354" s="227"/>
      <c r="B2354" s="256"/>
      <c r="C2354" s="255"/>
      <c r="D2354" s="255"/>
      <c r="E2354" s="260"/>
      <c r="F2354" s="263"/>
      <c r="L2354"/>
    </row>
    <row r="2355" spans="1:12" s="241" customFormat="1" ht="13" x14ac:dyDescent="0.25">
      <c r="A2355" s="227"/>
      <c r="B2355" s="256"/>
      <c r="C2355" s="255"/>
      <c r="D2355" s="255"/>
      <c r="E2355" s="260"/>
      <c r="F2355" s="263"/>
      <c r="L2355"/>
    </row>
    <row r="2356" spans="1:12" s="241" customFormat="1" ht="13" x14ac:dyDescent="0.25">
      <c r="A2356" s="227"/>
      <c r="B2356" s="256"/>
      <c r="C2356" s="255"/>
      <c r="D2356" s="255"/>
      <c r="E2356" s="260"/>
      <c r="F2356" s="263"/>
      <c r="L2356"/>
    </row>
    <row r="2357" spans="1:12" s="241" customFormat="1" ht="13" x14ac:dyDescent="0.25">
      <c r="A2357" s="227"/>
      <c r="B2357" s="256"/>
      <c r="C2357" s="255"/>
      <c r="D2357" s="255"/>
      <c r="E2357" s="260"/>
      <c r="F2357" s="263"/>
      <c r="L2357"/>
    </row>
    <row r="2358" spans="1:12" s="241" customFormat="1" ht="13" x14ac:dyDescent="0.25">
      <c r="A2358" s="227"/>
      <c r="B2358" s="256"/>
      <c r="C2358" s="255"/>
      <c r="D2358" s="255"/>
      <c r="E2358" s="260"/>
      <c r="F2358" s="263"/>
      <c r="L2358"/>
    </row>
    <row r="2359" spans="1:12" s="241" customFormat="1" ht="13" x14ac:dyDescent="0.25">
      <c r="A2359" s="227"/>
      <c r="B2359" s="256"/>
      <c r="C2359" s="255"/>
      <c r="D2359" s="255"/>
      <c r="E2359" s="260"/>
      <c r="F2359" s="263"/>
      <c r="L2359"/>
    </row>
    <row r="2360" spans="1:12" s="241" customFormat="1" ht="13" x14ac:dyDescent="0.25">
      <c r="A2360" s="227"/>
      <c r="B2360" s="256"/>
      <c r="C2360" s="255"/>
      <c r="D2360" s="255"/>
      <c r="E2360" s="260"/>
      <c r="F2360" s="263"/>
      <c r="L2360"/>
    </row>
    <row r="2361" spans="1:12" s="241" customFormat="1" ht="13" x14ac:dyDescent="0.25">
      <c r="A2361" s="227"/>
      <c r="B2361" s="256"/>
      <c r="C2361" s="255"/>
      <c r="D2361" s="255"/>
      <c r="E2361" s="260"/>
      <c r="F2361" s="263"/>
      <c r="L2361"/>
    </row>
    <row r="2362" spans="1:12" s="241" customFormat="1" ht="13" x14ac:dyDescent="0.25">
      <c r="A2362" s="227"/>
      <c r="B2362" s="256"/>
      <c r="C2362" s="255"/>
      <c r="D2362" s="255"/>
      <c r="E2362" s="260"/>
      <c r="F2362" s="263"/>
      <c r="L2362"/>
    </row>
    <row r="2363" spans="1:12" s="241" customFormat="1" ht="13" x14ac:dyDescent="0.25">
      <c r="A2363" s="227"/>
      <c r="B2363" s="256"/>
      <c r="C2363" s="255"/>
      <c r="D2363" s="255"/>
      <c r="E2363" s="260"/>
      <c r="F2363" s="263"/>
      <c r="L2363"/>
    </row>
    <row r="2364" spans="1:12" s="241" customFormat="1" ht="13" x14ac:dyDescent="0.25">
      <c r="A2364" s="227"/>
      <c r="B2364" s="256"/>
      <c r="C2364" s="255"/>
      <c r="D2364" s="255"/>
      <c r="E2364" s="260"/>
      <c r="F2364" s="263"/>
      <c r="L2364"/>
    </row>
    <row r="2365" spans="1:12" s="241" customFormat="1" ht="13" x14ac:dyDescent="0.25">
      <c r="A2365" s="227"/>
      <c r="B2365" s="256"/>
      <c r="C2365" s="255"/>
      <c r="D2365" s="255"/>
      <c r="E2365" s="260"/>
      <c r="F2365" s="263"/>
      <c r="L2365"/>
    </row>
    <row r="2366" spans="1:12" s="241" customFormat="1" ht="13" x14ac:dyDescent="0.25">
      <c r="A2366" s="227"/>
      <c r="B2366" s="256"/>
      <c r="C2366" s="255"/>
      <c r="D2366" s="255"/>
      <c r="E2366" s="260"/>
      <c r="F2366" s="263"/>
      <c r="L2366"/>
    </row>
    <row r="2367" spans="1:12" s="241" customFormat="1" ht="13" x14ac:dyDescent="0.25">
      <c r="A2367" s="227"/>
      <c r="B2367" s="256"/>
      <c r="C2367" s="255"/>
      <c r="D2367" s="255"/>
      <c r="E2367" s="260"/>
      <c r="F2367" s="263"/>
      <c r="L2367"/>
    </row>
    <row r="2368" spans="1:12" s="241" customFormat="1" ht="13" x14ac:dyDescent="0.25">
      <c r="A2368" s="227"/>
      <c r="B2368" s="256"/>
      <c r="C2368" s="255"/>
      <c r="D2368" s="255"/>
      <c r="E2368" s="260"/>
      <c r="F2368" s="263"/>
      <c r="L2368"/>
    </row>
    <row r="2369" spans="1:12" s="241" customFormat="1" ht="13" x14ac:dyDescent="0.25">
      <c r="A2369" s="227"/>
      <c r="B2369" s="256"/>
      <c r="C2369" s="255"/>
      <c r="D2369" s="255"/>
      <c r="E2369" s="260"/>
      <c r="F2369" s="263"/>
      <c r="L2369"/>
    </row>
    <row r="2370" spans="1:12" s="241" customFormat="1" ht="13" x14ac:dyDescent="0.25">
      <c r="A2370" s="227"/>
      <c r="B2370" s="256"/>
      <c r="C2370" s="255"/>
      <c r="D2370" s="255"/>
      <c r="E2370" s="260"/>
      <c r="F2370" s="263"/>
      <c r="L2370"/>
    </row>
    <row r="2371" spans="1:12" s="241" customFormat="1" ht="13" x14ac:dyDescent="0.25">
      <c r="A2371" s="227"/>
      <c r="B2371" s="256"/>
      <c r="C2371" s="255"/>
      <c r="D2371" s="255"/>
      <c r="E2371" s="260"/>
      <c r="F2371" s="263"/>
      <c r="L2371"/>
    </row>
    <row r="2372" spans="1:12" s="241" customFormat="1" ht="13" x14ac:dyDescent="0.25">
      <c r="A2372" s="227"/>
      <c r="B2372" s="256"/>
      <c r="C2372" s="255"/>
      <c r="D2372" s="255"/>
      <c r="E2372" s="260"/>
      <c r="F2372" s="263"/>
      <c r="L2372"/>
    </row>
    <row r="2373" spans="1:12" s="241" customFormat="1" ht="13" x14ac:dyDescent="0.25">
      <c r="A2373" s="227"/>
      <c r="B2373" s="256"/>
      <c r="C2373" s="255"/>
      <c r="D2373" s="255"/>
      <c r="E2373" s="260"/>
      <c r="F2373" s="263"/>
      <c r="L2373"/>
    </row>
    <row r="2374" spans="1:12" s="241" customFormat="1" ht="13" x14ac:dyDescent="0.25">
      <c r="A2374" s="227"/>
      <c r="B2374" s="256"/>
      <c r="C2374" s="255"/>
      <c r="D2374" s="255"/>
      <c r="E2374" s="260"/>
      <c r="F2374" s="263"/>
      <c r="L2374"/>
    </row>
    <row r="2375" spans="1:12" s="241" customFormat="1" ht="13" x14ac:dyDescent="0.25">
      <c r="A2375" s="227"/>
      <c r="B2375" s="256"/>
      <c r="C2375" s="255"/>
      <c r="D2375" s="255"/>
      <c r="E2375" s="260"/>
      <c r="F2375" s="263"/>
      <c r="L2375"/>
    </row>
    <row r="2376" spans="1:12" s="241" customFormat="1" ht="13" x14ac:dyDescent="0.25">
      <c r="A2376" s="227"/>
      <c r="B2376" s="256"/>
      <c r="C2376" s="255"/>
      <c r="D2376" s="255"/>
      <c r="E2376" s="260"/>
      <c r="F2376" s="263"/>
      <c r="L2376"/>
    </row>
    <row r="2377" spans="1:12" s="241" customFormat="1" ht="13" x14ac:dyDescent="0.25">
      <c r="A2377" s="227"/>
      <c r="B2377" s="256"/>
      <c r="C2377" s="255"/>
      <c r="D2377" s="255"/>
      <c r="E2377" s="260"/>
      <c r="F2377" s="263"/>
      <c r="L2377"/>
    </row>
    <row r="2378" spans="1:12" s="241" customFormat="1" ht="13" x14ac:dyDescent="0.25">
      <c r="A2378" s="227"/>
      <c r="B2378" s="256"/>
      <c r="C2378" s="255"/>
      <c r="D2378" s="255"/>
      <c r="E2378" s="260"/>
      <c r="F2378" s="263"/>
      <c r="L2378"/>
    </row>
    <row r="2379" spans="1:12" s="241" customFormat="1" ht="13" x14ac:dyDescent="0.25">
      <c r="A2379" s="227"/>
      <c r="B2379" s="256"/>
      <c r="C2379" s="255"/>
      <c r="D2379" s="255"/>
      <c r="E2379" s="260"/>
      <c r="F2379" s="263"/>
      <c r="L2379"/>
    </row>
    <row r="2380" spans="1:12" s="241" customFormat="1" ht="13" x14ac:dyDescent="0.25">
      <c r="A2380" s="227"/>
      <c r="B2380" s="256"/>
      <c r="C2380" s="255"/>
      <c r="D2380" s="255"/>
      <c r="E2380" s="260"/>
      <c r="F2380" s="263"/>
      <c r="L2380"/>
    </row>
    <row r="2381" spans="1:12" s="241" customFormat="1" ht="13" x14ac:dyDescent="0.25">
      <c r="A2381" s="227"/>
      <c r="B2381" s="256"/>
      <c r="C2381" s="255"/>
      <c r="D2381" s="255"/>
      <c r="E2381" s="260"/>
      <c r="F2381" s="263"/>
      <c r="L2381"/>
    </row>
    <row r="2382" spans="1:12" s="241" customFormat="1" ht="13" x14ac:dyDescent="0.25">
      <c r="A2382" s="227"/>
      <c r="B2382" s="256"/>
      <c r="C2382" s="255"/>
      <c r="D2382" s="255"/>
      <c r="E2382" s="260"/>
      <c r="F2382" s="263"/>
      <c r="L2382"/>
    </row>
    <row r="2383" spans="1:12" s="241" customFormat="1" ht="13" x14ac:dyDescent="0.25">
      <c r="A2383" s="227"/>
      <c r="B2383" s="256"/>
      <c r="C2383" s="255"/>
      <c r="D2383" s="255"/>
      <c r="E2383" s="260"/>
      <c r="F2383" s="263"/>
      <c r="L2383"/>
    </row>
    <row r="2384" spans="1:12" s="241" customFormat="1" ht="13" x14ac:dyDescent="0.25">
      <c r="A2384" s="227"/>
      <c r="B2384" s="256"/>
      <c r="C2384" s="255"/>
      <c r="D2384" s="255"/>
      <c r="E2384" s="260"/>
      <c r="F2384" s="263"/>
      <c r="L2384"/>
    </row>
    <row r="2385" spans="1:12" s="241" customFormat="1" ht="13" x14ac:dyDescent="0.25">
      <c r="A2385" s="227"/>
      <c r="B2385" s="256"/>
      <c r="C2385" s="255"/>
      <c r="D2385" s="255"/>
      <c r="E2385" s="260"/>
      <c r="F2385" s="263"/>
      <c r="L2385"/>
    </row>
    <row r="2386" spans="1:12" s="241" customFormat="1" ht="13" x14ac:dyDescent="0.25">
      <c r="A2386" s="227"/>
      <c r="B2386" s="256"/>
      <c r="C2386" s="255"/>
      <c r="D2386" s="255"/>
      <c r="E2386" s="260"/>
      <c r="F2386" s="263"/>
      <c r="L2386"/>
    </row>
    <row r="2387" spans="1:12" s="241" customFormat="1" ht="13" x14ac:dyDescent="0.25">
      <c r="A2387" s="227"/>
      <c r="B2387" s="256"/>
      <c r="C2387" s="255"/>
      <c r="D2387" s="255"/>
      <c r="E2387" s="260"/>
      <c r="F2387" s="263"/>
      <c r="L2387"/>
    </row>
    <row r="2388" spans="1:12" s="241" customFormat="1" ht="13" x14ac:dyDescent="0.25">
      <c r="A2388" s="227"/>
      <c r="B2388" s="256"/>
      <c r="C2388" s="255"/>
      <c r="D2388" s="255"/>
      <c r="E2388" s="260"/>
      <c r="F2388" s="263"/>
      <c r="L2388"/>
    </row>
    <row r="2389" spans="1:12" s="241" customFormat="1" ht="13" x14ac:dyDescent="0.25">
      <c r="A2389" s="227"/>
      <c r="B2389" s="256"/>
      <c r="C2389" s="255"/>
      <c r="D2389" s="255"/>
      <c r="E2389" s="260"/>
      <c r="F2389" s="263"/>
      <c r="L2389"/>
    </row>
    <row r="2390" spans="1:12" s="241" customFormat="1" ht="13" x14ac:dyDescent="0.25">
      <c r="A2390" s="227"/>
      <c r="B2390" s="256"/>
      <c r="C2390" s="255"/>
      <c r="D2390" s="255"/>
      <c r="E2390" s="260"/>
      <c r="F2390" s="263"/>
      <c r="L2390"/>
    </row>
    <row r="2391" spans="1:12" s="241" customFormat="1" ht="13" x14ac:dyDescent="0.25">
      <c r="A2391" s="227"/>
      <c r="B2391" s="256"/>
      <c r="C2391" s="255"/>
      <c r="D2391" s="255"/>
      <c r="E2391" s="260"/>
      <c r="F2391" s="263"/>
      <c r="L2391"/>
    </row>
    <row r="2392" spans="1:12" s="241" customFormat="1" ht="13" x14ac:dyDescent="0.25">
      <c r="A2392" s="227"/>
      <c r="B2392" s="256"/>
      <c r="C2392" s="255"/>
      <c r="D2392" s="255"/>
      <c r="E2392" s="260"/>
      <c r="F2392" s="263"/>
      <c r="L2392"/>
    </row>
    <row r="2393" spans="1:12" s="241" customFormat="1" ht="13" x14ac:dyDescent="0.25">
      <c r="A2393" s="227"/>
      <c r="B2393" s="256"/>
      <c r="C2393" s="255"/>
      <c r="D2393" s="255"/>
      <c r="E2393" s="260"/>
      <c r="F2393" s="263"/>
      <c r="L2393"/>
    </row>
    <row r="2394" spans="1:12" s="241" customFormat="1" ht="13" x14ac:dyDescent="0.25">
      <c r="A2394" s="227"/>
      <c r="B2394" s="256"/>
      <c r="C2394" s="255"/>
      <c r="D2394" s="255"/>
      <c r="E2394" s="260"/>
      <c r="F2394" s="263"/>
      <c r="L2394"/>
    </row>
    <row r="2395" spans="1:12" s="241" customFormat="1" ht="13" x14ac:dyDescent="0.25">
      <c r="A2395" s="227"/>
      <c r="B2395" s="256"/>
      <c r="C2395" s="255"/>
      <c r="D2395" s="255"/>
      <c r="E2395" s="260"/>
      <c r="F2395" s="263"/>
      <c r="L2395"/>
    </row>
    <row r="2396" spans="1:12" s="241" customFormat="1" ht="13" x14ac:dyDescent="0.25">
      <c r="A2396" s="227"/>
      <c r="B2396" s="256"/>
      <c r="C2396" s="255"/>
      <c r="D2396" s="255"/>
      <c r="E2396" s="260"/>
      <c r="F2396" s="263"/>
      <c r="L2396"/>
    </row>
    <row r="2397" spans="1:12" s="241" customFormat="1" ht="13" x14ac:dyDescent="0.25">
      <c r="A2397" s="227"/>
      <c r="B2397" s="256"/>
      <c r="C2397" s="255"/>
      <c r="D2397" s="255"/>
      <c r="E2397" s="260"/>
      <c r="F2397" s="263"/>
      <c r="L2397"/>
    </row>
    <row r="2398" spans="1:12" s="241" customFormat="1" ht="13" x14ac:dyDescent="0.25">
      <c r="A2398" s="227"/>
      <c r="B2398" s="256"/>
      <c r="C2398" s="255"/>
      <c r="D2398" s="255"/>
      <c r="E2398" s="260"/>
      <c r="F2398" s="263"/>
      <c r="L2398"/>
    </row>
    <row r="2399" spans="1:12" s="241" customFormat="1" ht="13" x14ac:dyDescent="0.25">
      <c r="A2399" s="227"/>
      <c r="B2399" s="256"/>
      <c r="C2399" s="255"/>
      <c r="D2399" s="255"/>
      <c r="E2399" s="260"/>
      <c r="F2399" s="263"/>
      <c r="L2399"/>
    </row>
    <row r="2400" spans="1:12" s="241" customFormat="1" ht="13" x14ac:dyDescent="0.25">
      <c r="A2400" s="227"/>
      <c r="B2400" s="256"/>
      <c r="C2400" s="255"/>
      <c r="D2400" s="255"/>
      <c r="E2400" s="260"/>
      <c r="F2400" s="263"/>
      <c r="L2400"/>
    </row>
    <row r="2401" spans="1:12" s="241" customFormat="1" ht="13" x14ac:dyDescent="0.25">
      <c r="A2401" s="227"/>
      <c r="B2401" s="256"/>
      <c r="C2401" s="255"/>
      <c r="D2401" s="255"/>
      <c r="E2401" s="260"/>
      <c r="F2401" s="263"/>
      <c r="L2401"/>
    </row>
    <row r="2402" spans="1:12" s="241" customFormat="1" ht="13" x14ac:dyDescent="0.25">
      <c r="A2402" s="227"/>
      <c r="B2402" s="256"/>
      <c r="C2402" s="255"/>
      <c r="D2402" s="255"/>
      <c r="E2402" s="260"/>
      <c r="F2402" s="263"/>
      <c r="L2402"/>
    </row>
    <row r="2403" spans="1:12" s="241" customFormat="1" ht="13" x14ac:dyDescent="0.25">
      <c r="A2403" s="227"/>
      <c r="B2403" s="256"/>
      <c r="C2403" s="255"/>
      <c r="D2403" s="255"/>
      <c r="E2403" s="260"/>
      <c r="F2403" s="263"/>
      <c r="L2403"/>
    </row>
    <row r="2404" spans="1:12" s="241" customFormat="1" ht="13" x14ac:dyDescent="0.25">
      <c r="A2404" s="227"/>
      <c r="B2404" s="256"/>
      <c r="C2404" s="255"/>
      <c r="D2404" s="255"/>
      <c r="E2404" s="260"/>
      <c r="F2404" s="263"/>
      <c r="L2404"/>
    </row>
    <row r="2405" spans="1:12" s="241" customFormat="1" ht="13" x14ac:dyDescent="0.25">
      <c r="A2405" s="227"/>
      <c r="B2405" s="256"/>
      <c r="C2405" s="255"/>
      <c r="D2405" s="255"/>
      <c r="E2405" s="260"/>
      <c r="F2405" s="263"/>
      <c r="L2405"/>
    </row>
    <row r="2406" spans="1:12" ht="13" x14ac:dyDescent="0.25">
      <c r="A2406" s="227"/>
      <c r="B2406" s="268" t="s">
        <v>1019</v>
      </c>
      <c r="C2406" s="227"/>
      <c r="D2406" s="227"/>
      <c r="E2406" s="258"/>
      <c r="F2406" s="270"/>
    </row>
    <row r="2407" spans="1:12" ht="13" x14ac:dyDescent="0.25">
      <c r="A2407" s="227"/>
      <c r="B2407" s="247"/>
      <c r="C2407" s="227"/>
      <c r="D2407" s="227"/>
      <c r="E2407" s="258"/>
      <c r="F2407" s="263"/>
    </row>
    <row r="2408" spans="1:12" ht="13" x14ac:dyDescent="0.25">
      <c r="A2408" s="227"/>
      <c r="B2408" s="247" t="str">
        <f>B2335</f>
        <v>Block A: Guard House: A-6 Carpentry and Joinery</v>
      </c>
      <c r="C2408" s="227"/>
      <c r="D2408" s="227"/>
      <c r="E2408" s="258"/>
      <c r="F2408" s="263"/>
    </row>
    <row r="2409" spans="1:12" s="1" customFormat="1" x14ac:dyDescent="0.25">
      <c r="A2409" s="272"/>
      <c r="B2409" s="273"/>
      <c r="C2409" s="272"/>
      <c r="D2409" s="272"/>
      <c r="E2409" s="217"/>
      <c r="F2409" s="263"/>
      <c r="G2409" s="179"/>
      <c r="H2409" s="57"/>
      <c r="L2409"/>
    </row>
    <row r="2410" spans="1:12" s="1" customFormat="1" ht="13" x14ac:dyDescent="0.25">
      <c r="A2410" s="224" t="s">
        <v>2141</v>
      </c>
      <c r="B2410" s="229" t="s">
        <v>63</v>
      </c>
      <c r="C2410" s="272"/>
      <c r="D2410" s="272"/>
      <c r="E2410" s="217"/>
      <c r="F2410" s="263"/>
      <c r="G2410" s="179"/>
      <c r="H2410" s="57"/>
      <c r="L2410"/>
    </row>
    <row r="2411" spans="1:12" s="1" customFormat="1" x14ac:dyDescent="0.25">
      <c r="A2411" s="272"/>
      <c r="B2411" s="273"/>
      <c r="C2411" s="272"/>
      <c r="D2411" s="272"/>
      <c r="E2411" s="217"/>
      <c r="F2411" s="285"/>
      <c r="G2411" s="215"/>
      <c r="H2411" s="57"/>
      <c r="L2411"/>
    </row>
    <row r="2412" spans="1:12" ht="13" x14ac:dyDescent="0.25">
      <c r="A2412" s="272"/>
      <c r="B2412" s="229" t="s">
        <v>62</v>
      </c>
      <c r="C2412" s="272"/>
      <c r="D2412" s="272"/>
      <c r="E2412" s="217"/>
      <c r="F2412" s="285"/>
    </row>
    <row r="2413" spans="1:12" s="239" customFormat="1" x14ac:dyDescent="0.25">
      <c r="A2413" s="272"/>
      <c r="B2413" s="273"/>
      <c r="C2413" s="272"/>
      <c r="D2413" s="272"/>
      <c r="E2413" s="217"/>
      <c r="F2413" s="285"/>
      <c r="G2413" s="236"/>
      <c r="H2413" s="236"/>
      <c r="L2413"/>
    </row>
    <row r="2414" spans="1:12" s="239" customFormat="1" x14ac:dyDescent="0.25">
      <c r="A2414" s="272" t="s">
        <v>2142</v>
      </c>
      <c r="B2414" s="273" t="s">
        <v>2134</v>
      </c>
      <c r="C2414" s="272" t="s">
        <v>2</v>
      </c>
      <c r="D2414" s="272">
        <v>1</v>
      </c>
      <c r="E2414" s="217"/>
      <c r="F2414" s="285"/>
      <c r="G2414" s="236"/>
      <c r="H2414" s="236"/>
      <c r="L2414"/>
    </row>
    <row r="2415" spans="1:12" x14ac:dyDescent="0.25">
      <c r="A2415" s="272" t="s">
        <v>2143</v>
      </c>
      <c r="B2415" s="273" t="s">
        <v>519</v>
      </c>
      <c r="C2415" s="272" t="s">
        <v>2</v>
      </c>
      <c r="D2415" s="281">
        <v>2</v>
      </c>
      <c r="E2415" s="217"/>
      <c r="F2415" s="285"/>
    </row>
    <row r="2416" spans="1:12" ht="13" x14ac:dyDescent="0.25">
      <c r="A2416" s="224"/>
      <c r="B2416" s="273"/>
      <c r="C2416" s="272"/>
      <c r="D2416" s="281"/>
      <c r="E2416" s="217"/>
      <c r="F2416" s="285"/>
    </row>
    <row r="2417" spans="1:12" ht="13" x14ac:dyDescent="0.25">
      <c r="A2417" s="272"/>
      <c r="B2417" s="229" t="s">
        <v>55</v>
      </c>
      <c r="C2417" s="272"/>
      <c r="D2417" s="272"/>
      <c r="E2417" s="217"/>
      <c r="F2417" s="285"/>
    </row>
    <row r="2418" spans="1:12" ht="13" x14ac:dyDescent="0.25">
      <c r="A2418" s="272"/>
      <c r="B2418" s="229"/>
      <c r="C2418" s="272"/>
      <c r="D2418" s="272"/>
      <c r="E2418" s="217"/>
      <c r="F2418" s="285"/>
    </row>
    <row r="2419" spans="1:12" ht="26" x14ac:dyDescent="0.25">
      <c r="A2419" s="272"/>
      <c r="B2419" s="229" t="s">
        <v>2138</v>
      </c>
      <c r="C2419" s="272"/>
      <c r="D2419" s="272"/>
      <c r="E2419" s="217"/>
      <c r="F2419" s="285"/>
    </row>
    <row r="2420" spans="1:12" x14ac:dyDescent="0.25">
      <c r="A2420" s="272"/>
      <c r="B2420" s="273"/>
      <c r="C2420" s="272"/>
      <c r="D2420" s="272"/>
      <c r="E2420" s="217"/>
      <c r="F2420" s="285"/>
    </row>
    <row r="2421" spans="1:12" x14ac:dyDescent="0.25">
      <c r="A2421" s="272" t="s">
        <v>2144</v>
      </c>
      <c r="B2421" s="273" t="s">
        <v>49</v>
      </c>
      <c r="C2421" s="272" t="s">
        <v>2</v>
      </c>
      <c r="D2421" s="272">
        <v>1</v>
      </c>
      <c r="E2421" s="217"/>
      <c r="F2421" s="285"/>
    </row>
    <row r="2422" spans="1:12" x14ac:dyDescent="0.25">
      <c r="A2422" s="272"/>
      <c r="B2422" s="273"/>
      <c r="C2422" s="272"/>
      <c r="D2422" s="272"/>
      <c r="E2422" s="217"/>
      <c r="F2422" s="285"/>
    </row>
    <row r="2423" spans="1:12" ht="25" x14ac:dyDescent="0.3">
      <c r="A2423" s="272" t="s">
        <v>2145</v>
      </c>
      <c r="B2423" s="273" t="s">
        <v>2139</v>
      </c>
      <c r="C2423" s="272" t="s">
        <v>2</v>
      </c>
      <c r="D2423" s="272">
        <v>1</v>
      </c>
      <c r="E2423" s="217"/>
      <c r="F2423" s="285"/>
      <c r="G2423" s="243">
        <f>SUM(G1982:G2422)</f>
        <v>0</v>
      </c>
    </row>
    <row r="2424" spans="1:12" x14ac:dyDescent="0.25">
      <c r="A2424" s="220"/>
      <c r="B2424" s="233"/>
      <c r="C2424" s="220"/>
      <c r="D2424" s="220"/>
      <c r="E2424" s="260"/>
      <c r="F2424" s="263"/>
    </row>
    <row r="2425" spans="1:12" s="57" customFormat="1" ht="13" x14ac:dyDescent="0.3">
      <c r="A2425" s="272"/>
      <c r="B2425" s="273"/>
      <c r="C2425" s="272"/>
      <c r="D2425" s="272"/>
      <c r="E2425" s="217"/>
      <c r="F2425" s="263"/>
      <c r="G2425" s="291"/>
      <c r="I2425" s="1"/>
      <c r="J2425" s="1"/>
      <c r="K2425" s="1"/>
      <c r="L2425"/>
    </row>
    <row r="2426" spans="1:12" s="57" customFormat="1" ht="13" x14ac:dyDescent="0.3">
      <c r="A2426" s="272"/>
      <c r="B2426" s="273"/>
      <c r="C2426" s="272"/>
      <c r="D2426" s="272"/>
      <c r="E2426" s="217"/>
      <c r="F2426" s="263"/>
      <c r="G2426" s="291"/>
      <c r="I2426" s="1"/>
      <c r="J2426" s="1"/>
      <c r="K2426" s="1"/>
      <c r="L2426"/>
    </row>
    <row r="2427" spans="1:12" s="57" customFormat="1" ht="13" x14ac:dyDescent="0.3">
      <c r="A2427" s="272"/>
      <c r="B2427" s="273"/>
      <c r="C2427" s="272"/>
      <c r="D2427" s="272"/>
      <c r="E2427" s="217"/>
      <c r="F2427" s="263"/>
      <c r="G2427" s="291"/>
      <c r="I2427" s="1"/>
      <c r="J2427" s="1"/>
      <c r="K2427" s="1"/>
      <c r="L2427"/>
    </row>
    <row r="2428" spans="1:12" s="57" customFormat="1" ht="13" x14ac:dyDescent="0.3">
      <c r="A2428" s="272"/>
      <c r="B2428" s="273"/>
      <c r="C2428" s="272"/>
      <c r="D2428" s="272"/>
      <c r="E2428" s="217"/>
      <c r="F2428" s="263"/>
      <c r="G2428" s="291"/>
      <c r="I2428" s="1"/>
      <c r="J2428" s="1"/>
      <c r="K2428" s="1"/>
      <c r="L2428"/>
    </row>
    <row r="2429" spans="1:12" s="57" customFormat="1" ht="13" x14ac:dyDescent="0.3">
      <c r="A2429" s="272"/>
      <c r="B2429" s="273"/>
      <c r="C2429" s="272"/>
      <c r="D2429" s="272"/>
      <c r="E2429" s="217"/>
      <c r="F2429" s="263"/>
      <c r="G2429" s="291"/>
      <c r="I2429" s="1"/>
      <c r="J2429" s="1"/>
      <c r="K2429" s="1"/>
      <c r="L2429"/>
    </row>
    <row r="2430" spans="1:12" s="57" customFormat="1" ht="13" x14ac:dyDescent="0.3">
      <c r="A2430" s="272"/>
      <c r="B2430" s="273"/>
      <c r="C2430" s="272"/>
      <c r="D2430" s="272"/>
      <c r="E2430" s="217"/>
      <c r="F2430" s="263"/>
      <c r="G2430" s="291"/>
      <c r="I2430" s="1"/>
      <c r="J2430" s="1"/>
      <c r="K2430" s="1"/>
      <c r="L2430"/>
    </row>
    <row r="2431" spans="1:12" s="57" customFormat="1" ht="13" x14ac:dyDescent="0.3">
      <c r="A2431" s="272"/>
      <c r="B2431" s="273"/>
      <c r="C2431" s="272"/>
      <c r="D2431" s="272"/>
      <c r="E2431" s="217"/>
      <c r="F2431" s="263"/>
      <c r="G2431" s="291"/>
      <c r="I2431" s="1"/>
      <c r="J2431" s="1"/>
      <c r="K2431" s="1"/>
      <c r="L2431"/>
    </row>
    <row r="2432" spans="1:12" s="57" customFormat="1" ht="13" x14ac:dyDescent="0.3">
      <c r="A2432" s="272"/>
      <c r="B2432" s="273"/>
      <c r="C2432" s="272"/>
      <c r="D2432" s="272"/>
      <c r="E2432" s="217"/>
      <c r="F2432" s="263"/>
      <c r="G2432" s="291"/>
      <c r="I2432" s="1"/>
      <c r="J2432" s="1"/>
      <c r="K2432" s="1"/>
      <c r="L2432"/>
    </row>
    <row r="2433" spans="1:12" s="57" customFormat="1" ht="13" x14ac:dyDescent="0.3">
      <c r="A2433" s="272"/>
      <c r="B2433" s="273"/>
      <c r="C2433" s="272"/>
      <c r="D2433" s="272"/>
      <c r="E2433" s="217"/>
      <c r="F2433" s="263"/>
      <c r="G2433" s="291"/>
      <c r="I2433" s="1"/>
      <c r="J2433" s="1"/>
      <c r="K2433" s="1"/>
      <c r="L2433"/>
    </row>
    <row r="2434" spans="1:12" s="57" customFormat="1" ht="13" x14ac:dyDescent="0.3">
      <c r="A2434" s="272"/>
      <c r="B2434" s="273"/>
      <c r="C2434" s="272"/>
      <c r="D2434" s="272"/>
      <c r="E2434" s="217"/>
      <c r="F2434" s="263"/>
      <c r="G2434" s="291"/>
      <c r="I2434" s="1"/>
      <c r="J2434" s="1"/>
      <c r="K2434" s="1"/>
      <c r="L2434"/>
    </row>
    <row r="2435" spans="1:12" s="57" customFormat="1" ht="13" x14ac:dyDescent="0.3">
      <c r="A2435" s="272"/>
      <c r="B2435" s="273"/>
      <c r="C2435" s="272"/>
      <c r="D2435" s="272"/>
      <c r="E2435" s="217"/>
      <c r="F2435" s="263"/>
      <c r="G2435" s="291"/>
      <c r="I2435" s="1"/>
      <c r="J2435" s="1"/>
      <c r="K2435" s="1"/>
      <c r="L2435"/>
    </row>
    <row r="2436" spans="1:12" s="57" customFormat="1" ht="13" x14ac:dyDescent="0.3">
      <c r="A2436" s="272"/>
      <c r="B2436" s="273"/>
      <c r="C2436" s="272"/>
      <c r="D2436" s="272"/>
      <c r="E2436" s="217"/>
      <c r="F2436" s="263"/>
      <c r="G2436" s="291"/>
      <c r="I2436" s="1"/>
      <c r="J2436" s="1"/>
      <c r="K2436" s="1"/>
      <c r="L2436"/>
    </row>
    <row r="2437" spans="1:12" s="57" customFormat="1" ht="13" x14ac:dyDescent="0.3">
      <c r="A2437" s="272"/>
      <c r="B2437" s="273"/>
      <c r="C2437" s="272"/>
      <c r="D2437" s="272"/>
      <c r="E2437" s="217"/>
      <c r="F2437" s="263"/>
      <c r="G2437" s="291"/>
      <c r="I2437" s="1"/>
      <c r="J2437" s="1"/>
      <c r="K2437" s="1"/>
      <c r="L2437"/>
    </row>
    <row r="2438" spans="1:12" s="57" customFormat="1" ht="13" x14ac:dyDescent="0.3">
      <c r="A2438" s="272"/>
      <c r="B2438" s="273"/>
      <c r="C2438" s="272"/>
      <c r="D2438" s="272"/>
      <c r="E2438" s="217"/>
      <c r="F2438" s="263"/>
      <c r="G2438" s="291"/>
      <c r="I2438" s="1"/>
      <c r="J2438" s="1"/>
      <c r="K2438" s="1"/>
      <c r="L2438"/>
    </row>
    <row r="2439" spans="1:12" s="57" customFormat="1" ht="13" x14ac:dyDescent="0.3">
      <c r="A2439" s="272"/>
      <c r="B2439" s="273"/>
      <c r="C2439" s="272"/>
      <c r="D2439" s="272"/>
      <c r="E2439" s="217"/>
      <c r="F2439" s="263"/>
      <c r="G2439" s="291"/>
      <c r="I2439" s="1"/>
      <c r="J2439" s="1"/>
      <c r="K2439" s="1"/>
      <c r="L2439"/>
    </row>
    <row r="2440" spans="1:12" s="57" customFormat="1" ht="13" x14ac:dyDescent="0.3">
      <c r="A2440" s="272"/>
      <c r="B2440" s="273"/>
      <c r="C2440" s="272"/>
      <c r="D2440" s="272"/>
      <c r="E2440" s="217"/>
      <c r="F2440" s="263"/>
      <c r="G2440" s="291"/>
      <c r="I2440" s="1"/>
      <c r="J2440" s="1"/>
      <c r="K2440" s="1"/>
      <c r="L2440"/>
    </row>
    <row r="2441" spans="1:12" s="57" customFormat="1" ht="13" x14ac:dyDescent="0.3">
      <c r="A2441" s="272"/>
      <c r="B2441" s="273"/>
      <c r="C2441" s="272"/>
      <c r="D2441" s="272"/>
      <c r="E2441" s="217"/>
      <c r="F2441" s="263"/>
      <c r="G2441" s="291"/>
      <c r="I2441" s="1"/>
      <c r="J2441" s="1"/>
      <c r="K2441" s="1"/>
      <c r="L2441"/>
    </row>
    <row r="2442" spans="1:12" s="57" customFormat="1" ht="13" x14ac:dyDescent="0.3">
      <c r="A2442" s="272"/>
      <c r="B2442" s="273"/>
      <c r="C2442" s="272"/>
      <c r="D2442" s="272"/>
      <c r="E2442" s="217"/>
      <c r="F2442" s="263"/>
      <c r="G2442" s="291"/>
      <c r="I2442" s="1"/>
      <c r="J2442" s="1"/>
      <c r="K2442" s="1"/>
      <c r="L2442"/>
    </row>
    <row r="2443" spans="1:12" s="57" customFormat="1" ht="13" x14ac:dyDescent="0.3">
      <c r="A2443" s="272"/>
      <c r="B2443" s="273"/>
      <c r="C2443" s="272"/>
      <c r="D2443" s="272"/>
      <c r="E2443" s="217"/>
      <c r="F2443" s="263"/>
      <c r="G2443" s="291"/>
      <c r="I2443" s="1"/>
      <c r="J2443" s="1"/>
      <c r="K2443" s="1"/>
      <c r="L2443"/>
    </row>
    <row r="2444" spans="1:12" s="57" customFormat="1" ht="13" x14ac:dyDescent="0.3">
      <c r="A2444" s="272"/>
      <c r="B2444" s="273"/>
      <c r="C2444" s="272"/>
      <c r="D2444" s="272"/>
      <c r="E2444" s="217"/>
      <c r="F2444" s="263"/>
      <c r="G2444" s="291"/>
      <c r="I2444" s="1"/>
      <c r="J2444" s="1"/>
      <c r="K2444" s="1"/>
      <c r="L2444"/>
    </row>
    <row r="2445" spans="1:12" s="57" customFormat="1" ht="13" x14ac:dyDescent="0.3">
      <c r="A2445" s="272"/>
      <c r="B2445" s="273"/>
      <c r="C2445" s="272"/>
      <c r="D2445" s="272"/>
      <c r="E2445" s="217"/>
      <c r="F2445" s="263"/>
      <c r="G2445" s="291"/>
      <c r="I2445" s="1"/>
      <c r="J2445" s="1"/>
      <c r="K2445" s="1"/>
      <c r="L2445"/>
    </row>
    <row r="2446" spans="1:12" s="57" customFormat="1" ht="13" x14ac:dyDescent="0.3">
      <c r="A2446" s="272"/>
      <c r="B2446" s="273"/>
      <c r="C2446" s="272"/>
      <c r="D2446" s="272"/>
      <c r="E2446" s="217"/>
      <c r="F2446" s="263"/>
      <c r="G2446" s="291"/>
      <c r="I2446" s="1"/>
      <c r="J2446" s="1"/>
      <c r="K2446" s="1"/>
      <c r="L2446"/>
    </row>
    <row r="2447" spans="1:12" s="57" customFormat="1" ht="13" x14ac:dyDescent="0.3">
      <c r="A2447" s="272"/>
      <c r="B2447" s="273"/>
      <c r="C2447" s="272"/>
      <c r="D2447" s="272"/>
      <c r="E2447" s="217"/>
      <c r="F2447" s="263"/>
      <c r="G2447" s="291"/>
      <c r="I2447" s="1"/>
      <c r="J2447" s="1"/>
      <c r="K2447" s="1"/>
      <c r="L2447"/>
    </row>
    <row r="2448" spans="1:12" s="57" customFormat="1" ht="13" x14ac:dyDescent="0.3">
      <c r="A2448" s="272"/>
      <c r="B2448" s="273"/>
      <c r="C2448" s="272"/>
      <c r="D2448" s="272"/>
      <c r="E2448" s="217"/>
      <c r="F2448" s="263"/>
      <c r="G2448" s="291"/>
      <c r="I2448" s="1"/>
      <c r="J2448" s="1"/>
      <c r="K2448" s="1"/>
      <c r="L2448"/>
    </row>
    <row r="2449" spans="1:12" s="57" customFormat="1" ht="13" x14ac:dyDescent="0.3">
      <c r="A2449" s="272"/>
      <c r="B2449" s="273"/>
      <c r="C2449" s="272"/>
      <c r="D2449" s="272"/>
      <c r="E2449" s="217"/>
      <c r="F2449" s="263"/>
      <c r="G2449" s="291"/>
      <c r="I2449" s="1"/>
      <c r="J2449" s="1"/>
      <c r="K2449" s="1"/>
      <c r="L2449"/>
    </row>
    <row r="2450" spans="1:12" s="57" customFormat="1" ht="13" x14ac:dyDescent="0.3">
      <c r="A2450" s="272"/>
      <c r="B2450" s="273"/>
      <c r="C2450" s="272"/>
      <c r="D2450" s="272"/>
      <c r="E2450" s="217"/>
      <c r="F2450" s="263"/>
      <c r="G2450" s="291"/>
      <c r="I2450" s="1"/>
      <c r="J2450" s="1"/>
      <c r="K2450" s="1"/>
      <c r="L2450"/>
    </row>
    <row r="2451" spans="1:12" s="57" customFormat="1" ht="13" x14ac:dyDescent="0.3">
      <c r="A2451" s="272"/>
      <c r="B2451" s="273"/>
      <c r="C2451" s="272"/>
      <c r="D2451" s="272"/>
      <c r="E2451" s="217"/>
      <c r="F2451" s="263"/>
      <c r="G2451" s="291"/>
      <c r="I2451" s="1"/>
      <c r="J2451" s="1"/>
      <c r="K2451" s="1"/>
      <c r="L2451"/>
    </row>
    <row r="2452" spans="1:12" s="57" customFormat="1" ht="13" x14ac:dyDescent="0.3">
      <c r="A2452" s="272"/>
      <c r="B2452" s="273"/>
      <c r="C2452" s="272"/>
      <c r="D2452" s="272"/>
      <c r="E2452" s="217"/>
      <c r="F2452" s="263"/>
      <c r="G2452" s="291"/>
      <c r="I2452" s="1"/>
      <c r="J2452" s="1"/>
      <c r="K2452" s="1"/>
      <c r="L2452"/>
    </row>
    <row r="2453" spans="1:12" s="57" customFormat="1" ht="13" x14ac:dyDescent="0.3">
      <c r="A2453" s="272"/>
      <c r="B2453" s="273"/>
      <c r="C2453" s="272"/>
      <c r="D2453" s="272"/>
      <c r="E2453" s="217"/>
      <c r="F2453" s="263"/>
      <c r="G2453" s="291"/>
      <c r="I2453" s="1"/>
      <c r="J2453" s="1"/>
      <c r="K2453" s="1"/>
      <c r="L2453"/>
    </row>
    <row r="2454" spans="1:12" s="57" customFormat="1" ht="13" x14ac:dyDescent="0.3">
      <c r="A2454" s="272"/>
      <c r="B2454" s="273"/>
      <c r="C2454" s="272"/>
      <c r="D2454" s="272"/>
      <c r="E2454" s="217"/>
      <c r="F2454" s="263"/>
      <c r="G2454" s="291"/>
      <c r="I2454" s="1"/>
      <c r="J2454" s="1"/>
      <c r="K2454" s="1"/>
      <c r="L2454"/>
    </row>
    <row r="2455" spans="1:12" s="57" customFormat="1" ht="13" x14ac:dyDescent="0.3">
      <c r="A2455" s="272"/>
      <c r="B2455" s="273"/>
      <c r="C2455" s="272"/>
      <c r="D2455" s="272"/>
      <c r="E2455" s="217"/>
      <c r="F2455" s="263"/>
      <c r="G2455" s="291"/>
      <c r="I2455" s="1"/>
      <c r="J2455" s="1"/>
      <c r="K2455" s="1"/>
      <c r="L2455"/>
    </row>
    <row r="2456" spans="1:12" s="57" customFormat="1" ht="13" x14ac:dyDescent="0.3">
      <c r="A2456" s="272"/>
      <c r="B2456" s="273"/>
      <c r="C2456" s="272"/>
      <c r="D2456" s="272"/>
      <c r="E2456" s="217"/>
      <c r="F2456" s="263"/>
      <c r="G2456" s="291"/>
      <c r="I2456" s="1"/>
      <c r="J2456" s="1"/>
      <c r="K2456" s="1"/>
      <c r="L2456"/>
    </row>
    <row r="2457" spans="1:12" s="57" customFormat="1" ht="13" x14ac:dyDescent="0.3">
      <c r="A2457" s="272"/>
      <c r="B2457" s="273"/>
      <c r="C2457" s="272"/>
      <c r="D2457" s="272"/>
      <c r="E2457" s="217"/>
      <c r="F2457" s="263"/>
      <c r="G2457" s="291"/>
      <c r="I2457" s="1"/>
      <c r="J2457" s="1"/>
      <c r="K2457" s="1"/>
      <c r="L2457"/>
    </row>
    <row r="2458" spans="1:12" s="57" customFormat="1" ht="13" x14ac:dyDescent="0.3">
      <c r="A2458" s="272"/>
      <c r="B2458" s="273"/>
      <c r="C2458" s="272"/>
      <c r="D2458" s="272"/>
      <c r="E2458" s="217"/>
      <c r="F2458" s="263"/>
      <c r="G2458" s="291"/>
      <c r="I2458" s="1"/>
      <c r="J2458" s="1"/>
      <c r="K2458" s="1"/>
      <c r="L2458"/>
    </row>
    <row r="2459" spans="1:12" s="57" customFormat="1" ht="13" x14ac:dyDescent="0.3">
      <c r="A2459" s="272"/>
      <c r="B2459" s="273"/>
      <c r="C2459" s="272"/>
      <c r="D2459" s="272"/>
      <c r="E2459" s="217"/>
      <c r="F2459" s="263"/>
      <c r="G2459" s="291"/>
      <c r="I2459" s="1"/>
      <c r="J2459" s="1"/>
      <c r="K2459" s="1"/>
      <c r="L2459"/>
    </row>
    <row r="2460" spans="1:12" s="57" customFormat="1" ht="13" x14ac:dyDescent="0.3">
      <c r="A2460" s="272"/>
      <c r="B2460" s="273"/>
      <c r="C2460" s="272"/>
      <c r="D2460" s="272"/>
      <c r="E2460" s="217"/>
      <c r="F2460" s="263"/>
      <c r="G2460" s="291"/>
      <c r="I2460" s="1"/>
      <c r="J2460" s="1"/>
      <c r="K2460" s="1"/>
      <c r="L2460"/>
    </row>
    <row r="2461" spans="1:12" s="57" customFormat="1" ht="13" x14ac:dyDescent="0.3">
      <c r="A2461" s="272"/>
      <c r="B2461" s="273"/>
      <c r="C2461" s="272"/>
      <c r="D2461" s="272"/>
      <c r="E2461" s="217"/>
      <c r="F2461" s="263"/>
      <c r="G2461" s="291"/>
      <c r="I2461" s="1"/>
      <c r="J2461" s="1"/>
      <c r="K2461" s="1"/>
      <c r="L2461"/>
    </row>
    <row r="2462" spans="1:12" s="57" customFormat="1" ht="13" x14ac:dyDescent="0.3">
      <c r="A2462" s="272"/>
      <c r="B2462" s="273"/>
      <c r="C2462" s="272"/>
      <c r="D2462" s="272"/>
      <c r="E2462" s="217"/>
      <c r="F2462" s="263"/>
      <c r="G2462" s="291"/>
      <c r="I2462" s="1"/>
      <c r="J2462" s="1"/>
      <c r="K2462" s="1"/>
      <c r="L2462"/>
    </row>
    <row r="2463" spans="1:12" s="57" customFormat="1" ht="13" x14ac:dyDescent="0.3">
      <c r="A2463" s="272"/>
      <c r="B2463" s="273"/>
      <c r="C2463" s="272"/>
      <c r="D2463" s="272"/>
      <c r="E2463" s="217"/>
      <c r="F2463" s="263"/>
      <c r="G2463" s="291"/>
      <c r="I2463" s="1"/>
      <c r="J2463" s="1"/>
      <c r="K2463" s="1"/>
      <c r="L2463"/>
    </row>
    <row r="2464" spans="1:12" s="57" customFormat="1" ht="13" x14ac:dyDescent="0.3">
      <c r="A2464" s="272"/>
      <c r="B2464" s="273"/>
      <c r="C2464" s="272"/>
      <c r="D2464" s="272"/>
      <c r="E2464" s="217"/>
      <c r="F2464" s="263"/>
      <c r="G2464" s="291"/>
      <c r="I2464" s="1"/>
      <c r="J2464" s="1"/>
      <c r="K2464" s="1"/>
      <c r="L2464"/>
    </row>
    <row r="2465" spans="1:12" s="57" customFormat="1" ht="13" x14ac:dyDescent="0.3">
      <c r="A2465" s="272"/>
      <c r="B2465" s="273"/>
      <c r="C2465" s="272"/>
      <c r="D2465" s="272"/>
      <c r="E2465" s="217"/>
      <c r="F2465" s="263"/>
      <c r="G2465" s="291"/>
      <c r="I2465" s="1"/>
      <c r="J2465" s="1"/>
      <c r="K2465" s="1"/>
      <c r="L2465"/>
    </row>
    <row r="2466" spans="1:12" s="57" customFormat="1" ht="13" x14ac:dyDescent="0.3">
      <c r="A2466" s="272"/>
      <c r="B2466" s="273"/>
      <c r="C2466" s="272"/>
      <c r="D2466" s="272"/>
      <c r="E2466" s="217"/>
      <c r="F2466" s="263"/>
      <c r="G2466" s="291"/>
      <c r="I2466" s="1"/>
      <c r="J2466" s="1"/>
      <c r="K2466" s="1"/>
      <c r="L2466"/>
    </row>
    <row r="2467" spans="1:12" s="57" customFormat="1" ht="13" x14ac:dyDescent="0.3">
      <c r="A2467" s="272"/>
      <c r="B2467" s="273"/>
      <c r="C2467" s="272"/>
      <c r="D2467" s="272"/>
      <c r="E2467" s="217"/>
      <c r="F2467" s="263"/>
      <c r="G2467" s="291"/>
      <c r="I2467" s="1"/>
      <c r="J2467" s="1"/>
      <c r="K2467" s="1"/>
      <c r="L2467"/>
    </row>
    <row r="2468" spans="1:12" s="57" customFormat="1" x14ac:dyDescent="0.25">
      <c r="A2468" s="272"/>
      <c r="B2468" s="273"/>
      <c r="C2468" s="272"/>
      <c r="D2468" s="272"/>
      <c r="E2468" s="217"/>
      <c r="F2468" s="263"/>
      <c r="G2468" s="179"/>
      <c r="I2468" s="1"/>
      <c r="J2468" s="1"/>
      <c r="K2468" s="1"/>
      <c r="L2468"/>
    </row>
    <row r="2469" spans="1:12" s="57" customFormat="1" x14ac:dyDescent="0.25">
      <c r="A2469" s="272"/>
      <c r="B2469" s="273"/>
      <c r="C2469" s="272"/>
      <c r="D2469" s="272"/>
      <c r="E2469" s="217"/>
      <c r="F2469" s="263"/>
      <c r="G2469" s="179"/>
      <c r="I2469" s="1"/>
      <c r="J2469" s="1"/>
      <c r="K2469" s="1"/>
      <c r="L2469"/>
    </row>
    <row r="2470" spans="1:12" s="57" customFormat="1" x14ac:dyDescent="0.25">
      <c r="A2470" s="272"/>
      <c r="B2470" s="273"/>
      <c r="C2470" s="272"/>
      <c r="D2470" s="272"/>
      <c r="E2470" s="217"/>
      <c r="F2470" s="263"/>
      <c r="G2470" s="179"/>
      <c r="I2470" s="1"/>
      <c r="J2470" s="1"/>
      <c r="K2470" s="1"/>
      <c r="L2470"/>
    </row>
    <row r="2471" spans="1:12" s="57" customFormat="1" x14ac:dyDescent="0.25">
      <c r="A2471" s="272"/>
      <c r="B2471" s="273"/>
      <c r="C2471" s="272"/>
      <c r="D2471" s="272"/>
      <c r="E2471" s="217"/>
      <c r="F2471" s="263"/>
      <c r="G2471" s="179"/>
      <c r="I2471" s="1"/>
      <c r="J2471" s="1"/>
      <c r="K2471" s="1"/>
      <c r="L2471"/>
    </row>
    <row r="2472" spans="1:12" s="57" customFormat="1" x14ac:dyDescent="0.25">
      <c r="A2472" s="272"/>
      <c r="B2472" s="273"/>
      <c r="C2472" s="272"/>
      <c r="D2472" s="272"/>
      <c r="E2472" s="217"/>
      <c r="F2472" s="263"/>
      <c r="G2472" s="179"/>
      <c r="I2472" s="1"/>
      <c r="J2472" s="1"/>
      <c r="K2472" s="1"/>
      <c r="L2472"/>
    </row>
    <row r="2473" spans="1:12" s="57" customFormat="1" x14ac:dyDescent="0.25">
      <c r="A2473" s="272"/>
      <c r="B2473" s="273"/>
      <c r="C2473" s="272"/>
      <c r="D2473" s="272"/>
      <c r="E2473" s="217"/>
      <c r="F2473" s="263"/>
      <c r="G2473" s="179"/>
      <c r="I2473" s="1"/>
      <c r="J2473" s="1"/>
      <c r="K2473" s="1"/>
      <c r="L2473"/>
    </row>
    <row r="2474" spans="1:12" s="57" customFormat="1" x14ac:dyDescent="0.25">
      <c r="A2474" s="272"/>
      <c r="B2474" s="273"/>
      <c r="C2474" s="272"/>
      <c r="D2474" s="272"/>
      <c r="E2474" s="217"/>
      <c r="F2474" s="263"/>
      <c r="G2474" s="179"/>
      <c r="I2474" s="1"/>
      <c r="J2474" s="1"/>
      <c r="K2474" s="1"/>
      <c r="L2474"/>
    </row>
    <row r="2475" spans="1:12" s="57" customFormat="1" x14ac:dyDescent="0.25">
      <c r="A2475" s="272"/>
      <c r="B2475" s="273"/>
      <c r="C2475" s="272"/>
      <c r="D2475" s="272"/>
      <c r="E2475" s="217"/>
      <c r="F2475" s="263"/>
      <c r="G2475" s="179"/>
      <c r="I2475" s="1"/>
      <c r="J2475" s="1"/>
      <c r="K2475" s="1"/>
      <c r="L2475"/>
    </row>
    <row r="2476" spans="1:12" ht="13" x14ac:dyDescent="0.25">
      <c r="A2476" s="227"/>
      <c r="B2476" s="268" t="s">
        <v>2905</v>
      </c>
      <c r="C2476" s="227"/>
      <c r="D2476" s="227"/>
      <c r="E2476" s="258"/>
      <c r="F2476" s="270"/>
    </row>
    <row r="2477" spans="1:12" ht="13" x14ac:dyDescent="0.25">
      <c r="A2477" s="227"/>
      <c r="B2477" s="247"/>
      <c r="C2477" s="227"/>
      <c r="D2477" s="227"/>
      <c r="E2477" s="258"/>
      <c r="F2477" s="263"/>
    </row>
    <row r="2478" spans="1:12" ht="13" x14ac:dyDescent="0.25">
      <c r="A2478" s="227"/>
      <c r="B2478" s="247" t="s">
        <v>2918</v>
      </c>
      <c r="C2478" s="227"/>
      <c r="D2478" s="227"/>
      <c r="E2478" s="258"/>
      <c r="F2478" s="263"/>
    </row>
    <row r="2479" spans="1:12" s="241" customFormat="1" ht="13" x14ac:dyDescent="0.25">
      <c r="A2479" s="227"/>
      <c r="B2479" s="256"/>
      <c r="C2479" s="255"/>
      <c r="D2479" s="255"/>
      <c r="E2479" s="260"/>
      <c r="F2479" s="263"/>
      <c r="L2479"/>
    </row>
    <row r="2480" spans="1:12" s="241" customFormat="1" ht="13" x14ac:dyDescent="0.25">
      <c r="A2480" s="227"/>
      <c r="B2480" s="274"/>
      <c r="C2480" s="255"/>
      <c r="D2480" s="255"/>
      <c r="E2480" s="260"/>
      <c r="F2480" s="263"/>
      <c r="L2480"/>
    </row>
    <row r="2481" spans="1:12" s="241" customFormat="1" ht="13" x14ac:dyDescent="0.25">
      <c r="A2481" s="227"/>
      <c r="B2481" s="274" t="str">
        <f>B2478</f>
        <v>Block A: Guard House: A-7 Ironmongery</v>
      </c>
      <c r="C2481" s="255"/>
      <c r="D2481" s="255"/>
      <c r="E2481" s="260"/>
      <c r="F2481" s="263"/>
      <c r="L2481"/>
    </row>
    <row r="2482" spans="1:12" s="241" customFormat="1" ht="13" x14ac:dyDescent="0.25">
      <c r="A2482" s="227"/>
      <c r="B2482" s="254" t="s">
        <v>2933</v>
      </c>
      <c r="C2482" s="255" t="s">
        <v>2910</v>
      </c>
      <c r="D2482" s="255"/>
      <c r="E2482" s="260"/>
      <c r="F2482" s="263"/>
      <c r="L2482"/>
    </row>
    <row r="2483" spans="1:12" s="241" customFormat="1" ht="13" x14ac:dyDescent="0.25">
      <c r="A2483" s="227"/>
      <c r="B2483" s="256"/>
      <c r="C2483" s="255"/>
      <c r="D2483" s="255"/>
      <c r="E2483" s="260"/>
      <c r="F2483" s="263"/>
      <c r="L2483"/>
    </row>
    <row r="2484" spans="1:12" s="241" customFormat="1" ht="13" x14ac:dyDescent="0.25">
      <c r="A2484" s="227"/>
      <c r="B2484" s="269" t="s">
        <v>2909</v>
      </c>
      <c r="C2484" s="255">
        <v>40</v>
      </c>
      <c r="D2484" s="255"/>
      <c r="E2484" s="260"/>
      <c r="F2484" s="263"/>
      <c r="L2484"/>
    </row>
    <row r="2485" spans="1:12" s="241" customFormat="1" ht="13" x14ac:dyDescent="0.25">
      <c r="A2485" s="227"/>
      <c r="B2485" s="269"/>
      <c r="C2485" s="255"/>
      <c r="D2485" s="255"/>
      <c r="E2485" s="260"/>
      <c r="F2485" s="263"/>
      <c r="L2485"/>
    </row>
    <row r="2486" spans="1:12" s="241" customFormat="1" ht="13" x14ac:dyDescent="0.25">
      <c r="A2486" s="227"/>
      <c r="B2486" s="256"/>
      <c r="C2486" s="255"/>
      <c r="D2486" s="255"/>
      <c r="E2486" s="260"/>
      <c r="F2486" s="263"/>
      <c r="L2486"/>
    </row>
    <row r="2487" spans="1:12" s="241" customFormat="1" ht="13" x14ac:dyDescent="0.25">
      <c r="A2487" s="227"/>
      <c r="B2487" s="256"/>
      <c r="C2487" s="255"/>
      <c r="D2487" s="255"/>
      <c r="E2487" s="260"/>
      <c r="F2487" s="263"/>
      <c r="L2487"/>
    </row>
    <row r="2488" spans="1:12" s="241" customFormat="1" ht="13" x14ac:dyDescent="0.25">
      <c r="A2488" s="227"/>
      <c r="B2488" s="256"/>
      <c r="C2488" s="255"/>
      <c r="D2488" s="255"/>
      <c r="E2488" s="260"/>
      <c r="F2488" s="263"/>
      <c r="L2488"/>
    </row>
    <row r="2489" spans="1:12" s="241" customFormat="1" ht="13" x14ac:dyDescent="0.25">
      <c r="A2489" s="227"/>
      <c r="B2489" s="256"/>
      <c r="C2489" s="255"/>
      <c r="D2489" s="255"/>
      <c r="E2489" s="260"/>
      <c r="F2489" s="263"/>
      <c r="L2489"/>
    </row>
    <row r="2490" spans="1:12" s="241" customFormat="1" ht="13" x14ac:dyDescent="0.25">
      <c r="A2490" s="227"/>
      <c r="B2490" s="256"/>
      <c r="C2490" s="255"/>
      <c r="D2490" s="255"/>
      <c r="E2490" s="260"/>
      <c r="F2490" s="263"/>
      <c r="L2490"/>
    </row>
    <row r="2491" spans="1:12" s="241" customFormat="1" ht="13" x14ac:dyDescent="0.25">
      <c r="A2491" s="227"/>
      <c r="B2491" s="256"/>
      <c r="C2491" s="255"/>
      <c r="D2491" s="255"/>
      <c r="E2491" s="260"/>
      <c r="F2491" s="263"/>
      <c r="L2491"/>
    </row>
    <row r="2492" spans="1:12" s="241" customFormat="1" ht="13" x14ac:dyDescent="0.25">
      <c r="A2492" s="227"/>
      <c r="B2492" s="256"/>
      <c r="C2492" s="255"/>
      <c r="D2492" s="255"/>
      <c r="E2492" s="260"/>
      <c r="F2492" s="263"/>
      <c r="L2492"/>
    </row>
    <row r="2493" spans="1:12" s="241" customFormat="1" ht="13" x14ac:dyDescent="0.25">
      <c r="A2493" s="227"/>
      <c r="B2493" s="256"/>
      <c r="C2493" s="255"/>
      <c r="D2493" s="255"/>
      <c r="E2493" s="260"/>
      <c r="F2493" s="263"/>
      <c r="L2493"/>
    </row>
    <row r="2494" spans="1:12" s="241" customFormat="1" ht="13" x14ac:dyDescent="0.25">
      <c r="A2494" s="227"/>
      <c r="B2494" s="256"/>
      <c r="C2494" s="255"/>
      <c r="D2494" s="255"/>
      <c r="E2494" s="260"/>
      <c r="F2494" s="263"/>
      <c r="L2494"/>
    </row>
    <row r="2495" spans="1:12" s="241" customFormat="1" ht="13" x14ac:dyDescent="0.25">
      <c r="A2495" s="227"/>
      <c r="B2495" s="256"/>
      <c r="C2495" s="255"/>
      <c r="D2495" s="255"/>
      <c r="E2495" s="260"/>
      <c r="F2495" s="263"/>
      <c r="L2495"/>
    </row>
    <row r="2496" spans="1:12" s="241" customFormat="1" ht="13" x14ac:dyDescent="0.25">
      <c r="A2496" s="227"/>
      <c r="B2496" s="256"/>
      <c r="C2496" s="255"/>
      <c r="D2496" s="255"/>
      <c r="E2496" s="260"/>
      <c r="F2496" s="263"/>
      <c r="L2496"/>
    </row>
    <row r="2497" spans="1:12" s="241" customFormat="1" ht="13" x14ac:dyDescent="0.25">
      <c r="A2497" s="227"/>
      <c r="B2497" s="256"/>
      <c r="C2497" s="255"/>
      <c r="D2497" s="255"/>
      <c r="E2497" s="260"/>
      <c r="F2497" s="263"/>
      <c r="L2497"/>
    </row>
    <row r="2498" spans="1:12" s="241" customFormat="1" ht="13" x14ac:dyDescent="0.25">
      <c r="A2498" s="227"/>
      <c r="B2498" s="256"/>
      <c r="C2498" s="255"/>
      <c r="D2498" s="255"/>
      <c r="E2498" s="260"/>
      <c r="F2498" s="263"/>
      <c r="L2498"/>
    </row>
    <row r="2499" spans="1:12" s="241" customFormat="1" ht="13" x14ac:dyDescent="0.25">
      <c r="A2499" s="227"/>
      <c r="B2499" s="256"/>
      <c r="C2499" s="255"/>
      <c r="D2499" s="255"/>
      <c r="E2499" s="260"/>
      <c r="F2499" s="263"/>
      <c r="L2499"/>
    </row>
    <row r="2500" spans="1:12" s="241" customFormat="1" ht="13" x14ac:dyDescent="0.25">
      <c r="A2500" s="227"/>
      <c r="B2500" s="256"/>
      <c r="C2500" s="255"/>
      <c r="D2500" s="255"/>
      <c r="E2500" s="260"/>
      <c r="F2500" s="263"/>
      <c r="L2500"/>
    </row>
    <row r="2501" spans="1:12" s="241" customFormat="1" ht="13" x14ac:dyDescent="0.25">
      <c r="A2501" s="227"/>
      <c r="B2501" s="256"/>
      <c r="C2501" s="255"/>
      <c r="D2501" s="255"/>
      <c r="E2501" s="260"/>
      <c r="F2501" s="263"/>
      <c r="L2501"/>
    </row>
    <row r="2502" spans="1:12" s="241" customFormat="1" ht="13" x14ac:dyDescent="0.25">
      <c r="A2502" s="227"/>
      <c r="B2502" s="256"/>
      <c r="C2502" s="255"/>
      <c r="D2502" s="255"/>
      <c r="E2502" s="260"/>
      <c r="F2502" s="263"/>
      <c r="L2502"/>
    </row>
    <row r="2503" spans="1:12" s="241" customFormat="1" ht="13" x14ac:dyDescent="0.25">
      <c r="A2503" s="227"/>
      <c r="B2503" s="256"/>
      <c r="C2503" s="255"/>
      <c r="D2503" s="255"/>
      <c r="E2503" s="260"/>
      <c r="F2503" s="263"/>
      <c r="L2503"/>
    </row>
    <row r="2504" spans="1:12" s="241" customFormat="1" ht="13" x14ac:dyDescent="0.25">
      <c r="A2504" s="227"/>
      <c r="B2504" s="256"/>
      <c r="C2504" s="255"/>
      <c r="D2504" s="255"/>
      <c r="E2504" s="260"/>
      <c r="F2504" s="263"/>
      <c r="L2504"/>
    </row>
    <row r="2505" spans="1:12" s="241" customFormat="1" ht="13" x14ac:dyDescent="0.25">
      <c r="A2505" s="227"/>
      <c r="B2505" s="256"/>
      <c r="C2505" s="255"/>
      <c r="D2505" s="255"/>
      <c r="E2505" s="260"/>
      <c r="F2505" s="263"/>
      <c r="L2505"/>
    </row>
    <row r="2506" spans="1:12" s="241" customFormat="1" ht="13" x14ac:dyDescent="0.25">
      <c r="A2506" s="227"/>
      <c r="B2506" s="256"/>
      <c r="C2506" s="255"/>
      <c r="D2506" s="255"/>
      <c r="E2506" s="260"/>
      <c r="F2506" s="263"/>
      <c r="L2506"/>
    </row>
    <row r="2507" spans="1:12" s="241" customFormat="1" ht="13" x14ac:dyDescent="0.25">
      <c r="A2507" s="227"/>
      <c r="B2507" s="256"/>
      <c r="C2507" s="255"/>
      <c r="D2507" s="255"/>
      <c r="E2507" s="260"/>
      <c r="F2507" s="263"/>
      <c r="L2507"/>
    </row>
    <row r="2508" spans="1:12" s="241" customFormat="1" ht="13" x14ac:dyDescent="0.25">
      <c r="A2508" s="227"/>
      <c r="B2508" s="256"/>
      <c r="C2508" s="255"/>
      <c r="D2508" s="255"/>
      <c r="E2508" s="260"/>
      <c r="F2508" s="263"/>
      <c r="L2508"/>
    </row>
    <row r="2509" spans="1:12" s="241" customFormat="1" ht="13" x14ac:dyDescent="0.25">
      <c r="A2509" s="227"/>
      <c r="B2509" s="256"/>
      <c r="C2509" s="255"/>
      <c r="D2509" s="255"/>
      <c r="E2509" s="260"/>
      <c r="F2509" s="263"/>
      <c r="L2509"/>
    </row>
    <row r="2510" spans="1:12" s="241" customFormat="1" ht="13" x14ac:dyDescent="0.25">
      <c r="A2510" s="227"/>
      <c r="B2510" s="256"/>
      <c r="C2510" s="255"/>
      <c r="D2510" s="255"/>
      <c r="E2510" s="260"/>
      <c r="F2510" s="263"/>
      <c r="L2510"/>
    </row>
    <row r="2511" spans="1:12" s="241" customFormat="1" ht="13" x14ac:dyDescent="0.25">
      <c r="A2511" s="227"/>
      <c r="B2511" s="256"/>
      <c r="C2511" s="255"/>
      <c r="D2511" s="255"/>
      <c r="E2511" s="260"/>
      <c r="F2511" s="263"/>
      <c r="L2511"/>
    </row>
    <row r="2512" spans="1:12" s="241" customFormat="1" ht="13" x14ac:dyDescent="0.25">
      <c r="A2512" s="227"/>
      <c r="B2512" s="256"/>
      <c r="C2512" s="255"/>
      <c r="D2512" s="255"/>
      <c r="E2512" s="260"/>
      <c r="F2512" s="263"/>
      <c r="L2512"/>
    </row>
    <row r="2513" spans="1:12" s="241" customFormat="1" ht="13" x14ac:dyDescent="0.25">
      <c r="A2513" s="227"/>
      <c r="B2513" s="256"/>
      <c r="C2513" s="255"/>
      <c r="D2513" s="255"/>
      <c r="E2513" s="260"/>
      <c r="F2513" s="263"/>
      <c r="L2513"/>
    </row>
    <row r="2514" spans="1:12" s="241" customFormat="1" ht="13" x14ac:dyDescent="0.25">
      <c r="A2514" s="227"/>
      <c r="B2514" s="256"/>
      <c r="C2514" s="255"/>
      <c r="D2514" s="255"/>
      <c r="E2514" s="260"/>
      <c r="F2514" s="263"/>
      <c r="L2514"/>
    </row>
    <row r="2515" spans="1:12" s="241" customFormat="1" ht="13" x14ac:dyDescent="0.25">
      <c r="A2515" s="227"/>
      <c r="B2515" s="256"/>
      <c r="C2515" s="255"/>
      <c r="D2515" s="255"/>
      <c r="E2515" s="260"/>
      <c r="F2515" s="263"/>
      <c r="L2515"/>
    </row>
    <row r="2516" spans="1:12" s="241" customFormat="1" ht="13" x14ac:dyDescent="0.25">
      <c r="A2516" s="227"/>
      <c r="B2516" s="256"/>
      <c r="C2516" s="255"/>
      <c r="D2516" s="255"/>
      <c r="E2516" s="260"/>
      <c r="F2516" s="263"/>
      <c r="L2516"/>
    </row>
    <row r="2517" spans="1:12" s="241" customFormat="1" ht="13" x14ac:dyDescent="0.25">
      <c r="A2517" s="227"/>
      <c r="B2517" s="256"/>
      <c r="C2517" s="255"/>
      <c r="D2517" s="255"/>
      <c r="E2517" s="260"/>
      <c r="F2517" s="263"/>
      <c r="L2517"/>
    </row>
    <row r="2518" spans="1:12" s="241" customFormat="1" ht="13" x14ac:dyDescent="0.25">
      <c r="A2518" s="227"/>
      <c r="B2518" s="256"/>
      <c r="C2518" s="255"/>
      <c r="D2518" s="255"/>
      <c r="E2518" s="260"/>
      <c r="F2518" s="263"/>
      <c r="L2518"/>
    </row>
    <row r="2519" spans="1:12" s="241" customFormat="1" ht="13" x14ac:dyDescent="0.25">
      <c r="A2519" s="227"/>
      <c r="B2519" s="256"/>
      <c r="C2519" s="255"/>
      <c r="D2519" s="255"/>
      <c r="E2519" s="260"/>
      <c r="F2519" s="263"/>
      <c r="L2519"/>
    </row>
    <row r="2520" spans="1:12" s="241" customFormat="1" ht="13" x14ac:dyDescent="0.25">
      <c r="A2520" s="227"/>
      <c r="B2520" s="256"/>
      <c r="C2520" s="255"/>
      <c r="D2520" s="255"/>
      <c r="E2520" s="260"/>
      <c r="F2520" s="263"/>
      <c r="L2520"/>
    </row>
    <row r="2521" spans="1:12" s="241" customFormat="1" ht="13" x14ac:dyDescent="0.25">
      <c r="A2521" s="227"/>
      <c r="B2521" s="256"/>
      <c r="C2521" s="255"/>
      <c r="D2521" s="255"/>
      <c r="E2521" s="260"/>
      <c r="F2521" s="263"/>
      <c r="L2521"/>
    </row>
    <row r="2522" spans="1:12" s="241" customFormat="1" ht="13" x14ac:dyDescent="0.25">
      <c r="A2522" s="227"/>
      <c r="B2522" s="256"/>
      <c r="C2522" s="255"/>
      <c r="D2522" s="255"/>
      <c r="E2522" s="260"/>
      <c r="F2522" s="263"/>
      <c r="L2522"/>
    </row>
    <row r="2523" spans="1:12" s="241" customFormat="1" ht="13" x14ac:dyDescent="0.25">
      <c r="A2523" s="227"/>
      <c r="B2523" s="256"/>
      <c r="C2523" s="255"/>
      <c r="D2523" s="255"/>
      <c r="E2523" s="260"/>
      <c r="F2523" s="263"/>
      <c r="L2523"/>
    </row>
    <row r="2524" spans="1:12" s="241" customFormat="1" ht="13" x14ac:dyDescent="0.25">
      <c r="A2524" s="227"/>
      <c r="B2524" s="256"/>
      <c r="C2524" s="255"/>
      <c r="D2524" s="255"/>
      <c r="E2524" s="260"/>
      <c r="F2524" s="263"/>
      <c r="L2524"/>
    </row>
    <row r="2525" spans="1:12" s="241" customFormat="1" ht="13" x14ac:dyDescent="0.25">
      <c r="A2525" s="227"/>
      <c r="B2525" s="256"/>
      <c r="C2525" s="255"/>
      <c r="D2525" s="255"/>
      <c r="E2525" s="260"/>
      <c r="F2525" s="263"/>
      <c r="L2525"/>
    </row>
    <row r="2526" spans="1:12" s="241" customFormat="1" ht="13" x14ac:dyDescent="0.25">
      <c r="A2526" s="227"/>
      <c r="B2526" s="256"/>
      <c r="C2526" s="255"/>
      <c r="D2526" s="255"/>
      <c r="E2526" s="260"/>
      <c r="F2526" s="263"/>
      <c r="L2526"/>
    </row>
    <row r="2527" spans="1:12" s="241" customFormat="1" ht="13" x14ac:dyDescent="0.25">
      <c r="A2527" s="227"/>
      <c r="B2527" s="256"/>
      <c r="C2527" s="255"/>
      <c r="D2527" s="255"/>
      <c r="E2527" s="260"/>
      <c r="F2527" s="263"/>
      <c r="L2527"/>
    </row>
    <row r="2528" spans="1:12" s="241" customFormat="1" ht="13" x14ac:dyDescent="0.25">
      <c r="A2528" s="227"/>
      <c r="B2528" s="256"/>
      <c r="C2528" s="255"/>
      <c r="D2528" s="255"/>
      <c r="E2528" s="260"/>
      <c r="F2528" s="263"/>
      <c r="L2528"/>
    </row>
    <row r="2529" spans="1:12" s="241" customFormat="1" ht="13" x14ac:dyDescent="0.25">
      <c r="A2529" s="227"/>
      <c r="B2529" s="256"/>
      <c r="C2529" s="255"/>
      <c r="D2529" s="255"/>
      <c r="E2529" s="260"/>
      <c r="F2529" s="263"/>
      <c r="L2529"/>
    </row>
    <row r="2530" spans="1:12" s="241" customFormat="1" ht="13" x14ac:dyDescent="0.25">
      <c r="A2530" s="227"/>
      <c r="B2530" s="256"/>
      <c r="C2530" s="255"/>
      <c r="D2530" s="255"/>
      <c r="E2530" s="260"/>
      <c r="F2530" s="263"/>
      <c r="L2530"/>
    </row>
    <row r="2531" spans="1:12" s="241" customFormat="1" ht="13" x14ac:dyDescent="0.25">
      <c r="A2531" s="227"/>
      <c r="B2531" s="256"/>
      <c r="C2531" s="255"/>
      <c r="D2531" s="255"/>
      <c r="E2531" s="260"/>
      <c r="F2531" s="263"/>
      <c r="L2531"/>
    </row>
    <row r="2532" spans="1:12" s="241" customFormat="1" ht="13" x14ac:dyDescent="0.25">
      <c r="A2532" s="227"/>
      <c r="B2532" s="256"/>
      <c r="C2532" s="255"/>
      <c r="D2532" s="255"/>
      <c r="E2532" s="260"/>
      <c r="F2532" s="263"/>
      <c r="L2532"/>
    </row>
    <row r="2533" spans="1:12" s="241" customFormat="1" ht="13" x14ac:dyDescent="0.25">
      <c r="A2533" s="227"/>
      <c r="B2533" s="256"/>
      <c r="C2533" s="255"/>
      <c r="D2533" s="255"/>
      <c r="E2533" s="260"/>
      <c r="F2533" s="263"/>
      <c r="L2533"/>
    </row>
    <row r="2534" spans="1:12" s="241" customFormat="1" ht="13" x14ac:dyDescent="0.25">
      <c r="A2534" s="227"/>
      <c r="B2534" s="256"/>
      <c r="C2534" s="255"/>
      <c r="D2534" s="255"/>
      <c r="E2534" s="260"/>
      <c r="F2534" s="263"/>
      <c r="L2534"/>
    </row>
    <row r="2535" spans="1:12" s="241" customFormat="1" ht="13" x14ac:dyDescent="0.25">
      <c r="A2535" s="227"/>
      <c r="B2535" s="256"/>
      <c r="C2535" s="255"/>
      <c r="D2535" s="255"/>
      <c r="E2535" s="260"/>
      <c r="F2535" s="263"/>
      <c r="L2535"/>
    </row>
    <row r="2536" spans="1:12" s="241" customFormat="1" ht="13" x14ac:dyDescent="0.25">
      <c r="A2536" s="227"/>
      <c r="B2536" s="256"/>
      <c r="C2536" s="255"/>
      <c r="D2536" s="255"/>
      <c r="E2536" s="260"/>
      <c r="F2536" s="263"/>
      <c r="L2536"/>
    </row>
    <row r="2537" spans="1:12" s="241" customFormat="1" ht="13" x14ac:dyDescent="0.25">
      <c r="A2537" s="227"/>
      <c r="B2537" s="256"/>
      <c r="C2537" s="255"/>
      <c r="D2537" s="255"/>
      <c r="E2537" s="260"/>
      <c r="F2537" s="263"/>
      <c r="L2537"/>
    </row>
    <row r="2538" spans="1:12" s="241" customFormat="1" ht="13" x14ac:dyDescent="0.25">
      <c r="A2538" s="227"/>
      <c r="B2538" s="256"/>
      <c r="C2538" s="255"/>
      <c r="D2538" s="255"/>
      <c r="E2538" s="260"/>
      <c r="F2538" s="263"/>
      <c r="L2538"/>
    </row>
    <row r="2539" spans="1:12" s="241" customFormat="1" ht="13" x14ac:dyDescent="0.25">
      <c r="A2539" s="227"/>
      <c r="B2539" s="256"/>
      <c r="C2539" s="255"/>
      <c r="D2539" s="255"/>
      <c r="E2539" s="260"/>
      <c r="F2539" s="263"/>
      <c r="L2539"/>
    </row>
    <row r="2540" spans="1:12" s="241" customFormat="1" ht="13" x14ac:dyDescent="0.25">
      <c r="A2540" s="227"/>
      <c r="B2540" s="256"/>
      <c r="C2540" s="255"/>
      <c r="D2540" s="255"/>
      <c r="E2540" s="260"/>
      <c r="F2540" s="263"/>
      <c r="L2540"/>
    </row>
    <row r="2541" spans="1:12" s="241" customFormat="1" ht="13" x14ac:dyDescent="0.25">
      <c r="A2541" s="227"/>
      <c r="B2541" s="256"/>
      <c r="C2541" s="255"/>
      <c r="D2541" s="255"/>
      <c r="E2541" s="260"/>
      <c r="F2541" s="263"/>
      <c r="L2541"/>
    </row>
    <row r="2542" spans="1:12" s="241" customFormat="1" ht="13" x14ac:dyDescent="0.25">
      <c r="A2542" s="227"/>
      <c r="B2542" s="256"/>
      <c r="C2542" s="255"/>
      <c r="D2542" s="255"/>
      <c r="E2542" s="260"/>
      <c r="F2542" s="263"/>
      <c r="L2542"/>
    </row>
    <row r="2543" spans="1:12" s="241" customFormat="1" ht="13" x14ac:dyDescent="0.25">
      <c r="A2543" s="227"/>
      <c r="B2543" s="256"/>
      <c r="C2543" s="255"/>
      <c r="D2543" s="255"/>
      <c r="E2543" s="260"/>
      <c r="F2543" s="263"/>
      <c r="L2543"/>
    </row>
    <row r="2544" spans="1:12" s="241" customFormat="1" ht="13" x14ac:dyDescent="0.25">
      <c r="A2544" s="227"/>
      <c r="B2544" s="256"/>
      <c r="C2544" s="255"/>
      <c r="D2544" s="255"/>
      <c r="E2544" s="260"/>
      <c r="F2544" s="263"/>
      <c r="L2544"/>
    </row>
    <row r="2545" spans="1:12" s="241" customFormat="1" ht="13" x14ac:dyDescent="0.25">
      <c r="A2545" s="227"/>
      <c r="B2545" s="256"/>
      <c r="C2545" s="255"/>
      <c r="D2545" s="255"/>
      <c r="E2545" s="260"/>
      <c r="F2545" s="263"/>
      <c r="L2545"/>
    </row>
    <row r="2546" spans="1:12" s="241" customFormat="1" ht="13" x14ac:dyDescent="0.25">
      <c r="A2546" s="227"/>
      <c r="B2546" s="256"/>
      <c r="C2546" s="255"/>
      <c r="D2546" s="255"/>
      <c r="E2546" s="260"/>
      <c r="F2546" s="263"/>
      <c r="L2546"/>
    </row>
    <row r="2547" spans="1:12" s="241" customFormat="1" ht="13" x14ac:dyDescent="0.25">
      <c r="A2547" s="227"/>
      <c r="B2547" s="256"/>
      <c r="C2547" s="255"/>
      <c r="D2547" s="255"/>
      <c r="E2547" s="260"/>
      <c r="F2547" s="263"/>
      <c r="L2547"/>
    </row>
    <row r="2548" spans="1:12" s="241" customFormat="1" ht="13" x14ac:dyDescent="0.25">
      <c r="A2548" s="227"/>
      <c r="B2548" s="256"/>
      <c r="C2548" s="255"/>
      <c r="D2548" s="255"/>
      <c r="E2548" s="260"/>
      <c r="F2548" s="263"/>
      <c r="L2548"/>
    </row>
    <row r="2549" spans="1:12" ht="13" x14ac:dyDescent="0.25">
      <c r="A2549" s="227"/>
      <c r="B2549" s="268" t="s">
        <v>1019</v>
      </c>
      <c r="C2549" s="227"/>
      <c r="D2549" s="227"/>
      <c r="E2549" s="258"/>
      <c r="F2549" s="270"/>
    </row>
    <row r="2550" spans="1:12" ht="13" x14ac:dyDescent="0.25">
      <c r="A2550" s="227"/>
      <c r="B2550" s="247"/>
      <c r="C2550" s="227"/>
      <c r="D2550" s="227"/>
      <c r="E2550" s="258"/>
      <c r="F2550" s="263"/>
    </row>
    <row r="2551" spans="1:12" ht="13" x14ac:dyDescent="0.25">
      <c r="A2551" s="227"/>
      <c r="B2551" s="247" t="str">
        <f>B2478</f>
        <v>Block A: Guard House: A-7 Ironmongery</v>
      </c>
      <c r="C2551" s="227"/>
      <c r="D2551" s="227"/>
      <c r="E2551" s="258"/>
      <c r="F2551" s="263"/>
    </row>
    <row r="2552" spans="1:12" x14ac:dyDescent="0.25">
      <c r="A2552" s="220"/>
      <c r="B2552" s="233"/>
      <c r="C2552" s="220"/>
      <c r="D2552" s="220"/>
      <c r="E2552" s="260"/>
      <c r="F2552" s="263"/>
    </row>
    <row r="2553" spans="1:12" ht="13" x14ac:dyDescent="0.25">
      <c r="A2553" s="227" t="s">
        <v>2146</v>
      </c>
      <c r="B2553" s="230" t="s">
        <v>20</v>
      </c>
      <c r="C2553" s="220"/>
      <c r="D2553" s="220"/>
      <c r="E2553" s="260"/>
      <c r="F2553" s="263"/>
    </row>
    <row r="2554" spans="1:12" x14ac:dyDescent="0.25">
      <c r="A2554" s="272"/>
      <c r="B2554" s="273"/>
      <c r="C2554" s="272"/>
      <c r="D2554" s="272"/>
      <c r="E2554" s="217"/>
      <c r="F2554" s="285"/>
    </row>
    <row r="2555" spans="1:12" ht="13" x14ac:dyDescent="0.25">
      <c r="A2555" s="272"/>
      <c r="B2555" s="229" t="s">
        <v>19</v>
      </c>
      <c r="C2555" s="272"/>
      <c r="D2555" s="272"/>
      <c r="E2555" s="217"/>
      <c r="F2555" s="285"/>
    </row>
    <row r="2556" spans="1:12" s="236" customFormat="1" x14ac:dyDescent="0.25">
      <c r="A2556" s="272"/>
      <c r="B2556" s="273"/>
      <c r="C2556" s="272"/>
      <c r="D2556" s="272"/>
      <c r="E2556" s="217"/>
      <c r="F2556" s="285"/>
      <c r="I2556" s="149"/>
      <c r="J2556" s="149"/>
      <c r="K2556" s="149"/>
      <c r="L2556"/>
    </row>
    <row r="2557" spans="1:12" s="236" customFormat="1" ht="13" x14ac:dyDescent="0.25">
      <c r="A2557" s="272"/>
      <c r="B2557" s="229" t="s">
        <v>18</v>
      </c>
      <c r="C2557" s="272"/>
      <c r="D2557" s="272"/>
      <c r="E2557" s="217"/>
      <c r="F2557" s="285"/>
      <c r="G2557" s="236">
        <f>D2559*E2559</f>
        <v>0</v>
      </c>
      <c r="I2557" s="149"/>
      <c r="J2557" s="149"/>
      <c r="K2557" s="149"/>
      <c r="L2557"/>
    </row>
    <row r="2558" spans="1:12" s="236" customFormat="1" x14ac:dyDescent="0.25">
      <c r="A2558" s="272"/>
      <c r="B2558" s="273"/>
      <c r="C2558" s="272"/>
      <c r="D2558" s="272"/>
      <c r="E2558" s="217"/>
      <c r="F2558" s="285"/>
      <c r="G2558" s="236">
        <f>D2560*E2560</f>
        <v>0</v>
      </c>
      <c r="I2558" s="149"/>
      <c r="J2558" s="149"/>
      <c r="K2558" s="149"/>
      <c r="L2558"/>
    </row>
    <row r="2559" spans="1:12" s="236" customFormat="1" ht="14.5" x14ac:dyDescent="0.25">
      <c r="A2559" s="272" t="s">
        <v>2148</v>
      </c>
      <c r="B2559" s="273" t="s">
        <v>2159</v>
      </c>
      <c r="C2559" s="272" t="s">
        <v>621</v>
      </c>
      <c r="D2559" s="281">
        <v>4</v>
      </c>
      <c r="E2559" s="217"/>
      <c r="F2559" s="285"/>
      <c r="I2559" s="149"/>
      <c r="J2559" s="149"/>
      <c r="K2559" s="149"/>
      <c r="L2559"/>
    </row>
    <row r="2560" spans="1:12" s="236" customFormat="1" ht="14.5" x14ac:dyDescent="0.25">
      <c r="A2560" s="272" t="s">
        <v>2269</v>
      </c>
      <c r="B2560" s="273" t="s">
        <v>2746</v>
      </c>
      <c r="C2560" s="272" t="s">
        <v>621</v>
      </c>
      <c r="D2560" s="281">
        <v>1</v>
      </c>
      <c r="E2560" s="217"/>
      <c r="F2560" s="285"/>
      <c r="I2560" s="149"/>
      <c r="J2560" s="149"/>
      <c r="K2560" s="149"/>
      <c r="L2560"/>
    </row>
    <row r="2561" spans="1:12" s="236" customFormat="1" x14ac:dyDescent="0.25">
      <c r="A2561" s="272"/>
      <c r="B2561" s="273"/>
      <c r="C2561" s="272"/>
      <c r="D2561" s="272"/>
      <c r="E2561" s="217"/>
      <c r="F2561" s="285"/>
      <c r="I2561" s="149"/>
      <c r="J2561" s="149"/>
      <c r="K2561" s="149"/>
      <c r="L2561"/>
    </row>
    <row r="2562" spans="1:12" s="236" customFormat="1" ht="13" x14ac:dyDescent="0.25">
      <c r="A2562" s="272"/>
      <c r="B2562" s="229" t="s">
        <v>17</v>
      </c>
      <c r="C2562" s="272"/>
      <c r="D2562" s="272"/>
      <c r="E2562" s="217"/>
      <c r="F2562" s="285"/>
      <c r="I2562" s="149"/>
      <c r="J2562" s="149"/>
      <c r="K2562" s="149"/>
      <c r="L2562"/>
    </row>
    <row r="2563" spans="1:12" s="236" customFormat="1" x14ac:dyDescent="0.25">
      <c r="A2563" s="272"/>
      <c r="B2563" s="273"/>
      <c r="C2563" s="272"/>
      <c r="D2563" s="272"/>
      <c r="E2563" s="217"/>
      <c r="F2563" s="285"/>
      <c r="I2563" s="149"/>
      <c r="J2563" s="149"/>
      <c r="K2563" s="149"/>
      <c r="L2563"/>
    </row>
    <row r="2564" spans="1:12" s="236" customFormat="1" ht="13" x14ac:dyDescent="0.25">
      <c r="A2564" s="272"/>
      <c r="B2564" s="229" t="s">
        <v>16</v>
      </c>
      <c r="C2564" s="272"/>
      <c r="D2564" s="272"/>
      <c r="E2564" s="217"/>
      <c r="F2564" s="285"/>
      <c r="G2564" s="236">
        <f>D2566*E2566</f>
        <v>0</v>
      </c>
      <c r="I2564" s="149"/>
      <c r="J2564" s="149"/>
      <c r="K2564" s="149"/>
      <c r="L2564"/>
    </row>
    <row r="2565" spans="1:12" s="236" customFormat="1" x14ac:dyDescent="0.25">
      <c r="A2565" s="272"/>
      <c r="B2565" s="273"/>
      <c r="C2565" s="272"/>
      <c r="D2565" s="272"/>
      <c r="E2565" s="217"/>
      <c r="F2565" s="285"/>
      <c r="G2565" s="236">
        <f>D2567*E2567</f>
        <v>0</v>
      </c>
      <c r="I2565" s="149"/>
      <c r="J2565" s="149"/>
      <c r="K2565" s="149"/>
      <c r="L2565"/>
    </row>
    <row r="2566" spans="1:12" s="236" customFormat="1" ht="14.5" x14ac:dyDescent="0.25">
      <c r="A2566" s="272" t="s">
        <v>2270</v>
      </c>
      <c r="B2566" s="273" t="s">
        <v>525</v>
      </c>
      <c r="C2566" s="272" t="s">
        <v>621</v>
      </c>
      <c r="D2566" s="272">
        <v>22.4</v>
      </c>
      <c r="E2566" s="217"/>
      <c r="F2566" s="285"/>
      <c r="I2566" s="149"/>
      <c r="J2566" s="149"/>
      <c r="K2566" s="149"/>
      <c r="L2566"/>
    </row>
    <row r="2567" spans="1:12" s="236" customFormat="1" ht="14.5" x14ac:dyDescent="0.25">
      <c r="A2567" s="272" t="s">
        <v>2271</v>
      </c>
      <c r="B2567" s="273" t="s">
        <v>295</v>
      </c>
      <c r="C2567" s="272" t="s">
        <v>621</v>
      </c>
      <c r="D2567" s="272">
        <v>2</v>
      </c>
      <c r="E2567" s="217"/>
      <c r="F2567" s="285"/>
      <c r="I2567" s="149"/>
      <c r="J2567" s="149"/>
      <c r="K2567" s="149"/>
      <c r="L2567"/>
    </row>
    <row r="2568" spans="1:12" s="236" customFormat="1" x14ac:dyDescent="0.25">
      <c r="A2568" s="272"/>
      <c r="B2568" s="273"/>
      <c r="C2568" s="272"/>
      <c r="D2568" s="272"/>
      <c r="E2568" s="217"/>
      <c r="F2568" s="285"/>
      <c r="I2568" s="149"/>
      <c r="J2568" s="149"/>
      <c r="K2568" s="149"/>
      <c r="L2568"/>
    </row>
    <row r="2569" spans="1:12" s="236" customFormat="1" ht="13" x14ac:dyDescent="0.25">
      <c r="A2569" s="272"/>
      <c r="B2569" s="229" t="s">
        <v>1028</v>
      </c>
      <c r="C2569" s="272"/>
      <c r="D2569" s="272"/>
      <c r="E2569" s="217"/>
      <c r="F2569" s="285"/>
      <c r="I2569" s="149"/>
      <c r="J2569" s="149"/>
      <c r="K2569" s="149"/>
      <c r="L2569"/>
    </row>
    <row r="2570" spans="1:12" s="236" customFormat="1" x14ac:dyDescent="0.25">
      <c r="A2570" s="272"/>
      <c r="B2570" s="273"/>
      <c r="C2570" s="272"/>
      <c r="D2570" s="272"/>
      <c r="E2570" s="217"/>
      <c r="F2570" s="285"/>
      <c r="I2570" s="149"/>
      <c r="J2570" s="149"/>
      <c r="K2570" s="149"/>
      <c r="L2570"/>
    </row>
    <row r="2571" spans="1:12" s="236" customFormat="1" ht="13" x14ac:dyDescent="0.25">
      <c r="A2571" s="272"/>
      <c r="B2571" s="229" t="s">
        <v>16</v>
      </c>
      <c r="C2571" s="272"/>
      <c r="D2571" s="272"/>
      <c r="E2571" s="217"/>
      <c r="F2571" s="285"/>
      <c r="G2571" s="236">
        <f>D2573*E2573</f>
        <v>0</v>
      </c>
      <c r="I2571" s="149"/>
      <c r="J2571" s="149"/>
      <c r="K2571" s="149"/>
      <c r="L2571"/>
    </row>
    <row r="2572" spans="1:12" s="236" customFormat="1" x14ac:dyDescent="0.25">
      <c r="A2572" s="272"/>
      <c r="B2572" s="273"/>
      <c r="C2572" s="272"/>
      <c r="D2572" s="272"/>
      <c r="E2572" s="217"/>
      <c r="F2572" s="285"/>
      <c r="G2572" s="236">
        <f>D2574*E2574</f>
        <v>0</v>
      </c>
      <c r="I2572" s="149"/>
      <c r="J2572" s="149"/>
      <c r="K2572" s="149"/>
      <c r="L2572"/>
    </row>
    <row r="2573" spans="1:12" s="236" customFormat="1" ht="14.5" x14ac:dyDescent="0.25">
      <c r="A2573" s="272" t="s">
        <v>2272</v>
      </c>
      <c r="B2573" s="273" t="s">
        <v>525</v>
      </c>
      <c r="C2573" s="272" t="s">
        <v>621</v>
      </c>
      <c r="D2573" s="272">
        <v>22.4</v>
      </c>
      <c r="E2573" s="217"/>
      <c r="F2573" s="285"/>
      <c r="I2573" s="149"/>
      <c r="J2573" s="149"/>
      <c r="K2573" s="149"/>
      <c r="L2573"/>
    </row>
    <row r="2574" spans="1:12" s="236" customFormat="1" ht="14.5" x14ac:dyDescent="0.25">
      <c r="A2574" s="272" t="s">
        <v>2273</v>
      </c>
      <c r="B2574" s="273" t="s">
        <v>295</v>
      </c>
      <c r="C2574" s="272" t="s">
        <v>621</v>
      </c>
      <c r="D2574" s="272">
        <v>2</v>
      </c>
      <c r="E2574" s="217"/>
      <c r="F2574" s="285"/>
      <c r="I2574" s="149"/>
      <c r="J2574" s="149"/>
      <c r="K2574" s="149"/>
      <c r="L2574"/>
    </row>
    <row r="2575" spans="1:12" s="236" customFormat="1" x14ac:dyDescent="0.25">
      <c r="A2575" s="272"/>
      <c r="B2575" s="273"/>
      <c r="C2575" s="272"/>
      <c r="D2575" s="272"/>
      <c r="E2575" s="217"/>
      <c r="F2575" s="285"/>
      <c r="I2575" s="149"/>
      <c r="J2575" s="149"/>
      <c r="K2575" s="149"/>
      <c r="L2575"/>
    </row>
    <row r="2576" spans="1:12" s="236" customFormat="1" ht="13" x14ac:dyDescent="0.25">
      <c r="A2576" s="272"/>
      <c r="B2576" s="225" t="s">
        <v>2151</v>
      </c>
      <c r="C2576" s="272"/>
      <c r="D2576" s="272"/>
      <c r="E2576" s="217"/>
      <c r="F2576" s="285"/>
      <c r="I2576" s="149"/>
      <c r="J2576" s="149"/>
      <c r="K2576" s="149"/>
      <c r="L2576"/>
    </row>
    <row r="2577" spans="1:12" s="236" customFormat="1" ht="13" x14ac:dyDescent="0.25">
      <c r="A2577" s="272"/>
      <c r="B2577" s="225"/>
      <c r="C2577" s="272"/>
      <c r="D2577" s="272"/>
      <c r="E2577" s="217"/>
      <c r="F2577" s="285"/>
      <c r="I2577" s="149"/>
      <c r="J2577" s="149"/>
      <c r="K2577" s="149"/>
      <c r="L2577"/>
    </row>
    <row r="2578" spans="1:12" s="236" customFormat="1" ht="39" x14ac:dyDescent="0.25">
      <c r="A2578" s="272"/>
      <c r="B2578" s="225" t="s">
        <v>2152</v>
      </c>
      <c r="C2578" s="272"/>
      <c r="D2578" s="272"/>
      <c r="E2578" s="217"/>
      <c r="F2578" s="285"/>
      <c r="I2578" s="149"/>
      <c r="J2578" s="149"/>
      <c r="K2578" s="149"/>
      <c r="L2578"/>
    </row>
    <row r="2579" spans="1:12" s="236" customFormat="1" ht="13" x14ac:dyDescent="0.25">
      <c r="A2579" s="272"/>
      <c r="B2579" s="225"/>
      <c r="C2579" s="272"/>
      <c r="D2579" s="272"/>
      <c r="E2579" s="217"/>
      <c r="F2579" s="285"/>
      <c r="I2579" s="149"/>
      <c r="J2579" s="149"/>
      <c r="K2579" s="149"/>
      <c r="L2579"/>
    </row>
    <row r="2580" spans="1:12" s="236" customFormat="1" ht="13" x14ac:dyDescent="0.25">
      <c r="A2580" s="272"/>
      <c r="B2580" s="225" t="s">
        <v>2153</v>
      </c>
      <c r="C2580" s="272"/>
      <c r="D2580" s="272"/>
      <c r="E2580" s="217"/>
      <c r="F2580" s="285"/>
      <c r="I2580" s="149"/>
      <c r="J2580" s="149"/>
      <c r="K2580" s="149"/>
      <c r="L2580"/>
    </row>
    <row r="2581" spans="1:12" s="236" customFormat="1" ht="13" x14ac:dyDescent="0.25">
      <c r="A2581" s="272"/>
      <c r="B2581" s="225"/>
      <c r="C2581" s="272"/>
      <c r="D2581" s="272"/>
      <c r="E2581" s="217"/>
      <c r="F2581" s="285"/>
      <c r="I2581" s="149"/>
      <c r="J2581" s="149"/>
      <c r="K2581" s="149"/>
      <c r="L2581"/>
    </row>
    <row r="2582" spans="1:12" s="236" customFormat="1" x14ac:dyDescent="0.25">
      <c r="A2582" s="272"/>
      <c r="B2582" s="226" t="s">
        <v>2154</v>
      </c>
      <c r="C2582" s="272"/>
      <c r="D2582" s="272"/>
      <c r="E2582" s="217"/>
      <c r="F2582" s="285"/>
      <c r="I2582" s="149"/>
      <c r="J2582" s="149"/>
      <c r="K2582" s="149"/>
      <c r="L2582"/>
    </row>
    <row r="2583" spans="1:12" s="236" customFormat="1" x14ac:dyDescent="0.25">
      <c r="A2583" s="272"/>
      <c r="B2583" s="226" t="s">
        <v>2155</v>
      </c>
      <c r="C2583" s="272"/>
      <c r="D2583" s="272"/>
      <c r="E2583" s="217"/>
      <c r="F2583" s="285"/>
      <c r="I2583" s="149"/>
      <c r="J2583" s="149"/>
      <c r="K2583" s="149"/>
      <c r="L2583"/>
    </row>
    <row r="2584" spans="1:12" s="236" customFormat="1" x14ac:dyDescent="0.25">
      <c r="A2584" s="272"/>
      <c r="B2584" s="226" t="s">
        <v>2156</v>
      </c>
      <c r="C2584" s="272"/>
      <c r="D2584" s="272"/>
      <c r="E2584" s="217"/>
      <c r="F2584" s="285"/>
      <c r="I2584" s="149"/>
      <c r="J2584" s="149"/>
      <c r="K2584" s="149"/>
      <c r="L2584"/>
    </row>
    <row r="2585" spans="1:12" s="236" customFormat="1" ht="25" x14ac:dyDescent="0.25">
      <c r="A2585" s="272"/>
      <c r="B2585" s="226" t="s">
        <v>2157</v>
      </c>
      <c r="C2585" s="272"/>
      <c r="D2585" s="272"/>
      <c r="E2585" s="217"/>
      <c r="F2585" s="285"/>
      <c r="I2585" s="149"/>
      <c r="J2585" s="149"/>
      <c r="K2585" s="149"/>
      <c r="L2585"/>
    </row>
    <row r="2586" spans="1:12" s="236" customFormat="1" x14ac:dyDescent="0.25">
      <c r="A2586" s="272"/>
      <c r="B2586" s="226" t="s">
        <v>2747</v>
      </c>
      <c r="C2586" s="272"/>
      <c r="D2586" s="272"/>
      <c r="E2586" s="217"/>
      <c r="F2586" s="285"/>
      <c r="I2586" s="149"/>
      <c r="J2586" s="149"/>
      <c r="K2586" s="149"/>
      <c r="L2586"/>
    </row>
    <row r="2587" spans="1:12" s="236" customFormat="1" ht="13" x14ac:dyDescent="0.25">
      <c r="A2587" s="272"/>
      <c r="B2587" s="225"/>
      <c r="C2587" s="272"/>
      <c r="D2587" s="272"/>
      <c r="E2587" s="217"/>
      <c r="F2587" s="285"/>
      <c r="I2587" s="149"/>
      <c r="J2587" s="149"/>
      <c r="K2587" s="149"/>
      <c r="L2587"/>
    </row>
    <row r="2588" spans="1:12" s="236" customFormat="1" ht="14.5" x14ac:dyDescent="0.3">
      <c r="A2588" s="272" t="s">
        <v>2274</v>
      </c>
      <c r="B2588" s="226" t="s">
        <v>2158</v>
      </c>
      <c r="C2588" s="272" t="s">
        <v>621</v>
      </c>
      <c r="D2588" s="281">
        <v>4</v>
      </c>
      <c r="E2588" s="217"/>
      <c r="F2588" s="285"/>
      <c r="G2588" s="243">
        <f>SUM(G2552:G2566)</f>
        <v>0</v>
      </c>
      <c r="I2588" s="149"/>
      <c r="J2588" s="149"/>
      <c r="K2588" s="149"/>
      <c r="L2588"/>
    </row>
    <row r="2589" spans="1:12" s="236" customFormat="1" x14ac:dyDescent="0.25">
      <c r="A2589" s="220"/>
      <c r="B2589" s="256"/>
      <c r="C2589" s="220"/>
      <c r="D2589" s="220"/>
      <c r="E2589" s="260"/>
      <c r="F2589" s="263"/>
      <c r="I2589" s="149"/>
      <c r="J2589" s="149"/>
      <c r="K2589" s="149"/>
      <c r="L2589"/>
    </row>
    <row r="2590" spans="1:12" s="57" customFormat="1" ht="13" x14ac:dyDescent="0.3">
      <c r="A2590" s="272"/>
      <c r="B2590" s="273"/>
      <c r="C2590" s="272"/>
      <c r="D2590" s="272"/>
      <c r="E2590" s="217"/>
      <c r="F2590" s="263"/>
      <c r="G2590" s="291"/>
      <c r="I2590" s="1"/>
      <c r="J2590" s="1"/>
      <c r="K2590" s="1"/>
      <c r="L2590"/>
    </row>
    <row r="2591" spans="1:12" s="57" customFormat="1" ht="13" x14ac:dyDescent="0.3">
      <c r="A2591" s="272"/>
      <c r="B2591" s="273"/>
      <c r="C2591" s="272"/>
      <c r="D2591" s="272"/>
      <c r="E2591" s="217"/>
      <c r="F2591" s="263"/>
      <c r="G2591" s="291"/>
      <c r="I2591" s="1"/>
      <c r="J2591" s="1"/>
      <c r="K2591" s="1"/>
      <c r="L2591"/>
    </row>
    <row r="2592" spans="1:12" s="57" customFormat="1" ht="13" x14ac:dyDescent="0.3">
      <c r="A2592" s="272"/>
      <c r="B2592" s="273"/>
      <c r="C2592" s="272"/>
      <c r="D2592" s="272"/>
      <c r="E2592" s="217"/>
      <c r="F2592" s="263"/>
      <c r="G2592" s="291"/>
      <c r="I2592" s="1"/>
      <c r="J2592" s="1"/>
      <c r="K2592" s="1"/>
      <c r="L2592"/>
    </row>
    <row r="2593" spans="1:12" s="57" customFormat="1" ht="13" x14ac:dyDescent="0.3">
      <c r="A2593" s="272"/>
      <c r="B2593" s="273"/>
      <c r="C2593" s="272"/>
      <c r="D2593" s="272"/>
      <c r="E2593" s="217"/>
      <c r="F2593" s="263"/>
      <c r="G2593" s="291"/>
      <c r="I2593" s="1"/>
      <c r="J2593" s="1"/>
      <c r="K2593" s="1"/>
      <c r="L2593"/>
    </row>
    <row r="2594" spans="1:12" s="57" customFormat="1" ht="13" x14ac:dyDescent="0.3">
      <c r="A2594" s="272"/>
      <c r="B2594" s="273"/>
      <c r="C2594" s="272"/>
      <c r="D2594" s="272"/>
      <c r="E2594" s="217"/>
      <c r="F2594" s="263"/>
      <c r="G2594" s="291"/>
      <c r="I2594" s="1"/>
      <c r="J2594" s="1"/>
      <c r="K2594" s="1"/>
      <c r="L2594"/>
    </row>
    <row r="2595" spans="1:12" s="57" customFormat="1" ht="13" x14ac:dyDescent="0.3">
      <c r="A2595" s="272"/>
      <c r="B2595" s="273"/>
      <c r="C2595" s="272"/>
      <c r="D2595" s="272"/>
      <c r="E2595" s="217"/>
      <c r="F2595" s="263"/>
      <c r="G2595" s="291"/>
      <c r="I2595" s="1"/>
      <c r="J2595" s="1"/>
      <c r="K2595" s="1"/>
      <c r="L2595"/>
    </row>
    <row r="2596" spans="1:12" s="57" customFormat="1" ht="13" x14ac:dyDescent="0.3">
      <c r="A2596" s="272"/>
      <c r="B2596" s="273"/>
      <c r="C2596" s="272"/>
      <c r="D2596" s="272"/>
      <c r="E2596" s="217"/>
      <c r="F2596" s="263"/>
      <c r="G2596" s="291"/>
      <c r="I2596" s="1"/>
      <c r="J2596" s="1"/>
      <c r="K2596" s="1"/>
      <c r="L2596"/>
    </row>
    <row r="2597" spans="1:12" s="57" customFormat="1" ht="13" x14ac:dyDescent="0.3">
      <c r="A2597" s="272"/>
      <c r="B2597" s="273"/>
      <c r="C2597" s="272"/>
      <c r="D2597" s="272"/>
      <c r="E2597" s="217"/>
      <c r="F2597" s="263"/>
      <c r="G2597" s="291"/>
      <c r="I2597" s="1"/>
      <c r="J2597" s="1"/>
      <c r="K2597" s="1"/>
      <c r="L2597"/>
    </row>
    <row r="2598" spans="1:12" s="57" customFormat="1" ht="13" x14ac:dyDescent="0.3">
      <c r="A2598" s="272"/>
      <c r="B2598" s="273"/>
      <c r="C2598" s="272"/>
      <c r="D2598" s="272"/>
      <c r="E2598" s="217"/>
      <c r="F2598" s="263"/>
      <c r="G2598" s="291"/>
      <c r="I2598" s="1"/>
      <c r="J2598" s="1"/>
      <c r="K2598" s="1"/>
      <c r="L2598"/>
    </row>
    <row r="2599" spans="1:12" s="57" customFormat="1" ht="13" x14ac:dyDescent="0.3">
      <c r="A2599" s="272"/>
      <c r="B2599" s="273"/>
      <c r="C2599" s="272"/>
      <c r="D2599" s="272"/>
      <c r="E2599" s="217"/>
      <c r="F2599" s="263"/>
      <c r="G2599" s="291"/>
      <c r="I2599" s="1"/>
      <c r="J2599" s="1"/>
      <c r="K2599" s="1"/>
      <c r="L2599"/>
    </row>
    <row r="2600" spans="1:12" s="57" customFormat="1" ht="13" x14ac:dyDescent="0.3">
      <c r="A2600" s="272"/>
      <c r="B2600" s="273"/>
      <c r="C2600" s="272"/>
      <c r="D2600" s="272"/>
      <c r="E2600" s="217"/>
      <c r="F2600" s="263"/>
      <c r="G2600" s="291"/>
      <c r="I2600" s="1"/>
      <c r="J2600" s="1"/>
      <c r="K2600" s="1"/>
      <c r="L2600"/>
    </row>
    <row r="2601" spans="1:12" s="57" customFormat="1" ht="13" x14ac:dyDescent="0.3">
      <c r="A2601" s="272"/>
      <c r="B2601" s="273"/>
      <c r="C2601" s="272"/>
      <c r="D2601" s="272"/>
      <c r="E2601" s="217"/>
      <c r="F2601" s="263"/>
      <c r="G2601" s="291"/>
      <c r="I2601" s="1"/>
      <c r="J2601" s="1"/>
      <c r="K2601" s="1"/>
      <c r="L2601"/>
    </row>
    <row r="2602" spans="1:12" s="57" customFormat="1" ht="13" x14ac:dyDescent="0.3">
      <c r="A2602" s="272"/>
      <c r="B2602" s="273"/>
      <c r="C2602" s="272"/>
      <c r="D2602" s="272"/>
      <c r="E2602" s="217"/>
      <c r="F2602" s="263"/>
      <c r="G2602" s="291"/>
      <c r="I2602" s="1"/>
      <c r="J2602" s="1"/>
      <c r="K2602" s="1"/>
      <c r="L2602"/>
    </row>
    <row r="2603" spans="1:12" s="57" customFormat="1" ht="13" x14ac:dyDescent="0.3">
      <c r="A2603" s="272"/>
      <c r="B2603" s="273"/>
      <c r="C2603" s="272"/>
      <c r="D2603" s="272"/>
      <c r="E2603" s="217"/>
      <c r="F2603" s="263"/>
      <c r="G2603" s="291"/>
      <c r="I2603" s="1"/>
      <c r="J2603" s="1"/>
      <c r="K2603" s="1"/>
      <c r="L2603"/>
    </row>
    <row r="2604" spans="1:12" s="57" customFormat="1" ht="13" x14ac:dyDescent="0.3">
      <c r="A2604" s="272"/>
      <c r="B2604" s="273"/>
      <c r="C2604" s="272"/>
      <c r="D2604" s="272"/>
      <c r="E2604" s="217"/>
      <c r="F2604" s="263"/>
      <c r="G2604" s="291"/>
      <c r="I2604" s="1"/>
      <c r="J2604" s="1"/>
      <c r="K2604" s="1"/>
      <c r="L2604"/>
    </row>
    <row r="2605" spans="1:12" s="57" customFormat="1" ht="13" x14ac:dyDescent="0.3">
      <c r="A2605" s="272"/>
      <c r="B2605" s="273"/>
      <c r="C2605" s="272"/>
      <c r="D2605" s="272"/>
      <c r="E2605" s="217"/>
      <c r="F2605" s="263"/>
      <c r="G2605" s="291"/>
      <c r="I2605" s="1"/>
      <c r="J2605" s="1"/>
      <c r="K2605" s="1"/>
      <c r="L2605"/>
    </row>
    <row r="2606" spans="1:12" s="57" customFormat="1" ht="13" x14ac:dyDescent="0.3">
      <c r="A2606" s="272"/>
      <c r="B2606" s="273"/>
      <c r="C2606" s="272"/>
      <c r="D2606" s="272"/>
      <c r="E2606" s="217"/>
      <c r="F2606" s="263"/>
      <c r="G2606" s="291"/>
      <c r="I2606" s="1"/>
      <c r="J2606" s="1"/>
      <c r="K2606" s="1"/>
      <c r="L2606"/>
    </row>
    <row r="2607" spans="1:12" s="57" customFormat="1" ht="13" x14ac:dyDescent="0.3">
      <c r="A2607" s="272"/>
      <c r="B2607" s="273"/>
      <c r="C2607" s="272"/>
      <c r="D2607" s="272"/>
      <c r="E2607" s="217"/>
      <c r="F2607" s="263"/>
      <c r="G2607" s="291"/>
      <c r="I2607" s="1"/>
      <c r="J2607" s="1"/>
      <c r="K2607" s="1"/>
      <c r="L2607"/>
    </row>
    <row r="2608" spans="1:12" s="57" customFormat="1" ht="13" x14ac:dyDescent="0.3">
      <c r="A2608" s="272"/>
      <c r="B2608" s="273"/>
      <c r="C2608" s="272"/>
      <c r="D2608" s="272"/>
      <c r="E2608" s="217"/>
      <c r="F2608" s="263"/>
      <c r="G2608" s="291"/>
      <c r="I2608" s="1"/>
      <c r="J2608" s="1"/>
      <c r="K2608" s="1"/>
      <c r="L2608"/>
    </row>
    <row r="2609" spans="1:12" s="57" customFormat="1" ht="13" x14ac:dyDescent="0.3">
      <c r="A2609" s="272"/>
      <c r="B2609" s="273"/>
      <c r="C2609" s="272"/>
      <c r="D2609" s="272"/>
      <c r="E2609" s="217"/>
      <c r="F2609" s="263"/>
      <c r="G2609" s="291"/>
      <c r="I2609" s="1"/>
      <c r="J2609" s="1"/>
      <c r="K2609" s="1"/>
      <c r="L2609"/>
    </row>
    <row r="2610" spans="1:12" s="57" customFormat="1" x14ac:dyDescent="0.25">
      <c r="A2610" s="272"/>
      <c r="B2610" s="273"/>
      <c r="C2610" s="272"/>
      <c r="D2610" s="272"/>
      <c r="E2610" s="217"/>
      <c r="F2610" s="263"/>
      <c r="G2610" s="179"/>
      <c r="I2610" s="1"/>
      <c r="J2610" s="1"/>
      <c r="K2610" s="1"/>
      <c r="L2610"/>
    </row>
    <row r="2611" spans="1:12" s="57" customFormat="1" x14ac:dyDescent="0.25">
      <c r="A2611" s="272"/>
      <c r="B2611" s="273"/>
      <c r="C2611" s="272"/>
      <c r="D2611" s="272"/>
      <c r="E2611" s="217"/>
      <c r="F2611" s="263"/>
      <c r="G2611" s="179"/>
      <c r="I2611" s="1"/>
      <c r="J2611" s="1"/>
      <c r="K2611" s="1"/>
      <c r="L2611"/>
    </row>
    <row r="2612" spans="1:12" s="57" customFormat="1" x14ac:dyDescent="0.25">
      <c r="A2612" s="272"/>
      <c r="B2612" s="273"/>
      <c r="C2612" s="272"/>
      <c r="D2612" s="272"/>
      <c r="E2612" s="217"/>
      <c r="F2612" s="263"/>
      <c r="G2612" s="179"/>
      <c r="I2612" s="1"/>
      <c r="J2612" s="1"/>
      <c r="K2612" s="1"/>
      <c r="L2612"/>
    </row>
    <row r="2613" spans="1:12" s="57" customFormat="1" x14ac:dyDescent="0.25">
      <c r="A2613" s="272"/>
      <c r="B2613" s="273"/>
      <c r="C2613" s="272"/>
      <c r="D2613" s="272"/>
      <c r="E2613" s="217"/>
      <c r="F2613" s="263"/>
      <c r="G2613" s="179"/>
      <c r="I2613" s="1"/>
      <c r="J2613" s="1"/>
      <c r="K2613" s="1"/>
      <c r="L2613"/>
    </row>
    <row r="2614" spans="1:12" s="57" customFormat="1" x14ac:dyDescent="0.25">
      <c r="A2614" s="272"/>
      <c r="B2614" s="273"/>
      <c r="C2614" s="272"/>
      <c r="D2614" s="272"/>
      <c r="E2614" s="217"/>
      <c r="F2614" s="263"/>
      <c r="G2614" s="179"/>
      <c r="I2614" s="1"/>
      <c r="J2614" s="1"/>
      <c r="K2614" s="1"/>
      <c r="L2614"/>
    </row>
    <row r="2615" spans="1:12" s="57" customFormat="1" x14ac:dyDescent="0.25">
      <c r="A2615" s="272"/>
      <c r="B2615" s="273"/>
      <c r="C2615" s="272"/>
      <c r="D2615" s="272"/>
      <c r="E2615" s="217"/>
      <c r="F2615" s="263"/>
      <c r="G2615" s="179"/>
      <c r="I2615" s="1"/>
      <c r="J2615" s="1"/>
      <c r="K2615" s="1"/>
      <c r="L2615"/>
    </row>
    <row r="2616" spans="1:12" s="57" customFormat="1" x14ac:dyDescent="0.25">
      <c r="A2616" s="272"/>
      <c r="B2616" s="273"/>
      <c r="C2616" s="272"/>
      <c r="D2616" s="272"/>
      <c r="E2616" s="217"/>
      <c r="F2616" s="263"/>
      <c r="G2616" s="179"/>
      <c r="I2616" s="1"/>
      <c r="J2616" s="1"/>
      <c r="K2616" s="1"/>
      <c r="L2616"/>
    </row>
    <row r="2617" spans="1:12" s="57" customFormat="1" x14ac:dyDescent="0.25">
      <c r="A2617" s="272"/>
      <c r="B2617" s="273"/>
      <c r="C2617" s="272"/>
      <c r="D2617" s="272"/>
      <c r="E2617" s="217"/>
      <c r="F2617" s="263"/>
      <c r="G2617" s="179"/>
      <c r="I2617" s="1"/>
      <c r="J2617" s="1"/>
      <c r="K2617" s="1"/>
      <c r="L2617"/>
    </row>
    <row r="2618" spans="1:12" ht="13" x14ac:dyDescent="0.25">
      <c r="A2618" s="227"/>
      <c r="B2618" s="268" t="s">
        <v>2905</v>
      </c>
      <c r="C2618" s="227"/>
      <c r="D2618" s="227"/>
      <c r="E2618" s="258"/>
      <c r="F2618" s="270"/>
    </row>
    <row r="2619" spans="1:12" ht="13" x14ac:dyDescent="0.25">
      <c r="A2619" s="227"/>
      <c r="B2619" s="247"/>
      <c r="C2619" s="227"/>
      <c r="D2619" s="227"/>
      <c r="E2619" s="258"/>
      <c r="F2619" s="263"/>
    </row>
    <row r="2620" spans="1:12" ht="13" x14ac:dyDescent="0.25">
      <c r="A2620" s="227"/>
      <c r="B2620" s="247" t="s">
        <v>2919</v>
      </c>
      <c r="C2620" s="227"/>
      <c r="D2620" s="227"/>
      <c r="E2620" s="258"/>
      <c r="F2620" s="263"/>
    </row>
    <row r="2621" spans="1:12" s="241" customFormat="1" ht="13" x14ac:dyDescent="0.25">
      <c r="A2621" s="227"/>
      <c r="B2621" s="256"/>
      <c r="C2621" s="255"/>
      <c r="D2621" s="255"/>
      <c r="E2621" s="260"/>
      <c r="F2621" s="263"/>
      <c r="L2621"/>
    </row>
    <row r="2622" spans="1:12" s="241" customFormat="1" ht="13" x14ac:dyDescent="0.25">
      <c r="A2622" s="227"/>
      <c r="B2622" s="274"/>
      <c r="C2622" s="255"/>
      <c r="D2622" s="255"/>
      <c r="E2622" s="260"/>
      <c r="F2622" s="263"/>
      <c r="L2622"/>
    </row>
    <row r="2623" spans="1:12" s="241" customFormat="1" ht="13" x14ac:dyDescent="0.25">
      <c r="A2623" s="227"/>
      <c r="B2623" s="274" t="str">
        <f>B2620</f>
        <v>Block A: Guard House: A-8 Plastering</v>
      </c>
      <c r="C2623" s="255"/>
      <c r="D2623" s="255"/>
      <c r="E2623" s="260"/>
      <c r="F2623" s="263"/>
      <c r="L2623"/>
    </row>
    <row r="2624" spans="1:12" s="241" customFormat="1" ht="13" x14ac:dyDescent="0.25">
      <c r="A2624" s="227"/>
      <c r="B2624" s="254" t="s">
        <v>2933</v>
      </c>
      <c r="C2624" s="255" t="s">
        <v>2910</v>
      </c>
      <c r="D2624" s="255"/>
      <c r="E2624" s="260"/>
      <c r="F2624" s="263"/>
      <c r="L2624"/>
    </row>
    <row r="2625" spans="1:12" s="241" customFormat="1" ht="13" x14ac:dyDescent="0.25">
      <c r="A2625" s="227"/>
      <c r="B2625" s="256"/>
      <c r="C2625" s="255"/>
      <c r="D2625" s="255"/>
      <c r="E2625" s="260"/>
      <c r="F2625" s="263"/>
      <c r="L2625"/>
    </row>
    <row r="2626" spans="1:12" s="241" customFormat="1" ht="13" x14ac:dyDescent="0.25">
      <c r="A2626" s="227"/>
      <c r="B2626" s="269" t="s">
        <v>2909</v>
      </c>
      <c r="C2626" s="255">
        <v>42</v>
      </c>
      <c r="D2626" s="255"/>
      <c r="E2626" s="260"/>
      <c r="F2626" s="263"/>
      <c r="L2626"/>
    </row>
    <row r="2627" spans="1:12" s="241" customFormat="1" ht="13" x14ac:dyDescent="0.25">
      <c r="A2627" s="227"/>
      <c r="B2627" s="269"/>
      <c r="C2627" s="255"/>
      <c r="D2627" s="255"/>
      <c r="E2627" s="260"/>
      <c r="F2627" s="263"/>
      <c r="L2627"/>
    </row>
    <row r="2628" spans="1:12" s="241" customFormat="1" ht="13" x14ac:dyDescent="0.25">
      <c r="A2628" s="227"/>
      <c r="B2628" s="256"/>
      <c r="C2628" s="255"/>
      <c r="D2628" s="255"/>
      <c r="E2628" s="260"/>
      <c r="F2628" s="263"/>
      <c r="L2628"/>
    </row>
    <row r="2629" spans="1:12" s="241" customFormat="1" ht="13" x14ac:dyDescent="0.25">
      <c r="A2629" s="227"/>
      <c r="B2629" s="256"/>
      <c r="C2629" s="255"/>
      <c r="D2629" s="255"/>
      <c r="E2629" s="260"/>
      <c r="F2629" s="263"/>
      <c r="L2629"/>
    </row>
    <row r="2630" spans="1:12" s="241" customFormat="1" ht="13" x14ac:dyDescent="0.25">
      <c r="A2630" s="227"/>
      <c r="B2630" s="256"/>
      <c r="C2630" s="255"/>
      <c r="D2630" s="255"/>
      <c r="E2630" s="260"/>
      <c r="F2630" s="263"/>
      <c r="L2630"/>
    </row>
    <row r="2631" spans="1:12" s="241" customFormat="1" ht="13" x14ac:dyDescent="0.25">
      <c r="A2631" s="227"/>
      <c r="B2631" s="256"/>
      <c r="C2631" s="255"/>
      <c r="D2631" s="255"/>
      <c r="E2631" s="260"/>
      <c r="F2631" s="263"/>
      <c r="L2631"/>
    </row>
    <row r="2632" spans="1:12" s="241" customFormat="1" ht="13" x14ac:dyDescent="0.25">
      <c r="A2632" s="227"/>
      <c r="B2632" s="256"/>
      <c r="C2632" s="255"/>
      <c r="D2632" s="255"/>
      <c r="E2632" s="260"/>
      <c r="F2632" s="263"/>
      <c r="L2632"/>
    </row>
    <row r="2633" spans="1:12" s="241" customFormat="1" ht="13" x14ac:dyDescent="0.25">
      <c r="A2633" s="227"/>
      <c r="B2633" s="256"/>
      <c r="C2633" s="255"/>
      <c r="D2633" s="255"/>
      <c r="E2633" s="260"/>
      <c r="F2633" s="263"/>
      <c r="L2633"/>
    </row>
    <row r="2634" spans="1:12" s="241" customFormat="1" ht="13" x14ac:dyDescent="0.25">
      <c r="A2634" s="227"/>
      <c r="B2634" s="256"/>
      <c r="C2634" s="255"/>
      <c r="D2634" s="255"/>
      <c r="E2634" s="260"/>
      <c r="F2634" s="263"/>
      <c r="L2634"/>
    </row>
    <row r="2635" spans="1:12" s="241" customFormat="1" ht="13" x14ac:dyDescent="0.25">
      <c r="A2635" s="227"/>
      <c r="B2635" s="256"/>
      <c r="C2635" s="255"/>
      <c r="D2635" s="255"/>
      <c r="E2635" s="260"/>
      <c r="F2635" s="263"/>
      <c r="L2635"/>
    </row>
    <row r="2636" spans="1:12" s="241" customFormat="1" ht="13" x14ac:dyDescent="0.25">
      <c r="A2636" s="227"/>
      <c r="B2636" s="256"/>
      <c r="C2636" s="255"/>
      <c r="D2636" s="255"/>
      <c r="E2636" s="260"/>
      <c r="F2636" s="263"/>
      <c r="L2636"/>
    </row>
    <row r="2637" spans="1:12" s="241" customFormat="1" ht="13" x14ac:dyDescent="0.25">
      <c r="A2637" s="227"/>
      <c r="B2637" s="256"/>
      <c r="C2637" s="255"/>
      <c r="D2637" s="255"/>
      <c r="E2637" s="260"/>
      <c r="F2637" s="263"/>
      <c r="L2637"/>
    </row>
    <row r="2638" spans="1:12" s="241" customFormat="1" ht="13" x14ac:dyDescent="0.25">
      <c r="A2638" s="227"/>
      <c r="B2638" s="256"/>
      <c r="C2638" s="255"/>
      <c r="D2638" s="255"/>
      <c r="E2638" s="260"/>
      <c r="F2638" s="263"/>
      <c r="L2638"/>
    </row>
    <row r="2639" spans="1:12" s="241" customFormat="1" ht="13" x14ac:dyDescent="0.25">
      <c r="A2639" s="227"/>
      <c r="B2639" s="256"/>
      <c r="C2639" s="255"/>
      <c r="D2639" s="255"/>
      <c r="E2639" s="260"/>
      <c r="F2639" s="263"/>
      <c r="L2639"/>
    </row>
    <row r="2640" spans="1:12" s="241" customFormat="1" ht="13" x14ac:dyDescent="0.25">
      <c r="A2640" s="227"/>
      <c r="B2640" s="256"/>
      <c r="C2640" s="255"/>
      <c r="D2640" s="255"/>
      <c r="E2640" s="260"/>
      <c r="F2640" s="263"/>
      <c r="L2640"/>
    </row>
    <row r="2641" spans="1:12" s="241" customFormat="1" ht="13" x14ac:dyDescent="0.25">
      <c r="A2641" s="227"/>
      <c r="B2641" s="256"/>
      <c r="C2641" s="255"/>
      <c r="D2641" s="255"/>
      <c r="E2641" s="260"/>
      <c r="F2641" s="263"/>
      <c r="L2641"/>
    </row>
    <row r="2642" spans="1:12" s="241" customFormat="1" ht="13" x14ac:dyDescent="0.25">
      <c r="A2642" s="227"/>
      <c r="B2642" s="256"/>
      <c r="C2642" s="255"/>
      <c r="D2642" s="255"/>
      <c r="E2642" s="260"/>
      <c r="F2642" s="263"/>
      <c r="L2642"/>
    </row>
    <row r="2643" spans="1:12" s="241" customFormat="1" ht="13" x14ac:dyDescent="0.25">
      <c r="A2643" s="227"/>
      <c r="B2643" s="256"/>
      <c r="C2643" s="255"/>
      <c r="D2643" s="255"/>
      <c r="E2643" s="260"/>
      <c r="F2643" s="263"/>
      <c r="L2643"/>
    </row>
    <row r="2644" spans="1:12" s="241" customFormat="1" ht="13" x14ac:dyDescent="0.25">
      <c r="A2644" s="227"/>
      <c r="B2644" s="256"/>
      <c r="C2644" s="255"/>
      <c r="D2644" s="255"/>
      <c r="E2644" s="260"/>
      <c r="F2644" s="263"/>
      <c r="L2644"/>
    </row>
    <row r="2645" spans="1:12" s="241" customFormat="1" ht="13" x14ac:dyDescent="0.25">
      <c r="A2645" s="227"/>
      <c r="B2645" s="256"/>
      <c r="C2645" s="255"/>
      <c r="D2645" s="255"/>
      <c r="E2645" s="260"/>
      <c r="F2645" s="263"/>
      <c r="L2645"/>
    </row>
    <row r="2646" spans="1:12" s="241" customFormat="1" ht="13" x14ac:dyDescent="0.25">
      <c r="A2646" s="227"/>
      <c r="B2646" s="256"/>
      <c r="C2646" s="255"/>
      <c r="D2646" s="255"/>
      <c r="E2646" s="260"/>
      <c r="F2646" s="263"/>
      <c r="L2646"/>
    </row>
    <row r="2647" spans="1:12" s="241" customFormat="1" ht="13" x14ac:dyDescent="0.25">
      <c r="A2647" s="227"/>
      <c r="B2647" s="256"/>
      <c r="C2647" s="255"/>
      <c r="D2647" s="255"/>
      <c r="E2647" s="260"/>
      <c r="F2647" s="263"/>
      <c r="L2647"/>
    </row>
    <row r="2648" spans="1:12" s="241" customFormat="1" ht="13" x14ac:dyDescent="0.25">
      <c r="A2648" s="227"/>
      <c r="B2648" s="256"/>
      <c r="C2648" s="255"/>
      <c r="D2648" s="255"/>
      <c r="E2648" s="260"/>
      <c r="F2648" s="263"/>
      <c r="L2648"/>
    </row>
    <row r="2649" spans="1:12" s="241" customFormat="1" ht="13" x14ac:dyDescent="0.25">
      <c r="A2649" s="227"/>
      <c r="B2649" s="256"/>
      <c r="C2649" s="255"/>
      <c r="D2649" s="255"/>
      <c r="E2649" s="260"/>
      <c r="F2649" s="263"/>
      <c r="L2649"/>
    </row>
    <row r="2650" spans="1:12" s="241" customFormat="1" ht="13" x14ac:dyDescent="0.25">
      <c r="A2650" s="227"/>
      <c r="B2650" s="256"/>
      <c r="C2650" s="255"/>
      <c r="D2650" s="255"/>
      <c r="E2650" s="260"/>
      <c r="F2650" s="263"/>
      <c r="L2650"/>
    </row>
    <row r="2651" spans="1:12" s="241" customFormat="1" ht="13" x14ac:dyDescent="0.25">
      <c r="A2651" s="227"/>
      <c r="B2651" s="256"/>
      <c r="C2651" s="255"/>
      <c r="D2651" s="255"/>
      <c r="E2651" s="260"/>
      <c r="F2651" s="263"/>
      <c r="L2651"/>
    </row>
    <row r="2652" spans="1:12" s="241" customFormat="1" ht="13" x14ac:dyDescent="0.25">
      <c r="A2652" s="227"/>
      <c r="B2652" s="256"/>
      <c r="C2652" s="255"/>
      <c r="D2652" s="255"/>
      <c r="E2652" s="260"/>
      <c r="F2652" s="263"/>
      <c r="L2652"/>
    </row>
    <row r="2653" spans="1:12" s="241" customFormat="1" ht="13" x14ac:dyDescent="0.25">
      <c r="A2653" s="227"/>
      <c r="B2653" s="256"/>
      <c r="C2653" s="255"/>
      <c r="D2653" s="255"/>
      <c r="E2653" s="260"/>
      <c r="F2653" s="263"/>
      <c r="L2653"/>
    </row>
    <row r="2654" spans="1:12" s="241" customFormat="1" ht="13" x14ac:dyDescent="0.25">
      <c r="A2654" s="227"/>
      <c r="B2654" s="256"/>
      <c r="C2654" s="255"/>
      <c r="D2654" s="255"/>
      <c r="E2654" s="260"/>
      <c r="F2654" s="263"/>
      <c r="L2654"/>
    </row>
    <row r="2655" spans="1:12" s="241" customFormat="1" ht="13" x14ac:dyDescent="0.25">
      <c r="A2655" s="227"/>
      <c r="B2655" s="256"/>
      <c r="C2655" s="255"/>
      <c r="D2655" s="255"/>
      <c r="E2655" s="260"/>
      <c r="F2655" s="263"/>
      <c r="L2655"/>
    </row>
    <row r="2656" spans="1:12" s="241" customFormat="1" ht="13" x14ac:dyDescent="0.25">
      <c r="A2656" s="227"/>
      <c r="B2656" s="256"/>
      <c r="C2656" s="255"/>
      <c r="D2656" s="255"/>
      <c r="E2656" s="260"/>
      <c r="F2656" s="263"/>
      <c r="L2656"/>
    </row>
    <row r="2657" spans="1:12" s="241" customFormat="1" ht="13" x14ac:dyDescent="0.25">
      <c r="A2657" s="227"/>
      <c r="B2657" s="256"/>
      <c r="C2657" s="255"/>
      <c r="D2657" s="255"/>
      <c r="E2657" s="260"/>
      <c r="F2657" s="263"/>
      <c r="L2657"/>
    </row>
    <row r="2658" spans="1:12" s="241" customFormat="1" ht="13" x14ac:dyDescent="0.25">
      <c r="A2658" s="227"/>
      <c r="B2658" s="256"/>
      <c r="C2658" s="255"/>
      <c r="D2658" s="255"/>
      <c r="E2658" s="260"/>
      <c r="F2658" s="263"/>
      <c r="L2658"/>
    </row>
    <row r="2659" spans="1:12" s="241" customFormat="1" ht="13" x14ac:dyDescent="0.25">
      <c r="A2659" s="227"/>
      <c r="B2659" s="256"/>
      <c r="C2659" s="255"/>
      <c r="D2659" s="255"/>
      <c r="E2659" s="260"/>
      <c r="F2659" s="263"/>
      <c r="L2659"/>
    </row>
    <row r="2660" spans="1:12" s="241" customFormat="1" ht="13" x14ac:dyDescent="0.25">
      <c r="A2660" s="227"/>
      <c r="B2660" s="256"/>
      <c r="C2660" s="255"/>
      <c r="D2660" s="255"/>
      <c r="E2660" s="260"/>
      <c r="F2660" s="263"/>
      <c r="L2660"/>
    </row>
    <row r="2661" spans="1:12" s="241" customFormat="1" ht="13" x14ac:dyDescent="0.25">
      <c r="A2661" s="227"/>
      <c r="B2661" s="256"/>
      <c r="C2661" s="255"/>
      <c r="D2661" s="255"/>
      <c r="E2661" s="260"/>
      <c r="F2661" s="263"/>
      <c r="L2661"/>
    </row>
    <row r="2662" spans="1:12" s="241" customFormat="1" ht="13" x14ac:dyDescent="0.25">
      <c r="A2662" s="227"/>
      <c r="B2662" s="256"/>
      <c r="C2662" s="255"/>
      <c r="D2662" s="255"/>
      <c r="E2662" s="260"/>
      <c r="F2662" s="263"/>
      <c r="L2662"/>
    </row>
    <row r="2663" spans="1:12" s="241" customFormat="1" ht="13" x14ac:dyDescent="0.25">
      <c r="A2663" s="227"/>
      <c r="B2663" s="256"/>
      <c r="C2663" s="255"/>
      <c r="D2663" s="255"/>
      <c r="E2663" s="260"/>
      <c r="F2663" s="263"/>
      <c r="L2663"/>
    </row>
    <row r="2664" spans="1:12" s="241" customFormat="1" ht="13" x14ac:dyDescent="0.25">
      <c r="A2664" s="227"/>
      <c r="B2664" s="256"/>
      <c r="C2664" s="255"/>
      <c r="D2664" s="255"/>
      <c r="E2664" s="260"/>
      <c r="F2664" s="263"/>
      <c r="L2664"/>
    </row>
    <row r="2665" spans="1:12" s="241" customFormat="1" ht="13" x14ac:dyDescent="0.25">
      <c r="A2665" s="227"/>
      <c r="B2665" s="256"/>
      <c r="C2665" s="255"/>
      <c r="D2665" s="255"/>
      <c r="E2665" s="260"/>
      <c r="F2665" s="263"/>
      <c r="L2665"/>
    </row>
    <row r="2666" spans="1:12" s="241" customFormat="1" ht="13" x14ac:dyDescent="0.25">
      <c r="A2666" s="227"/>
      <c r="B2666" s="256"/>
      <c r="C2666" s="255"/>
      <c r="D2666" s="255"/>
      <c r="E2666" s="260"/>
      <c r="F2666" s="263"/>
      <c r="L2666"/>
    </row>
    <row r="2667" spans="1:12" s="241" customFormat="1" ht="13" x14ac:dyDescent="0.25">
      <c r="A2667" s="227"/>
      <c r="B2667" s="256"/>
      <c r="C2667" s="255"/>
      <c r="D2667" s="255"/>
      <c r="E2667" s="260"/>
      <c r="F2667" s="263"/>
      <c r="L2667"/>
    </row>
    <row r="2668" spans="1:12" s="241" customFormat="1" ht="13" x14ac:dyDescent="0.25">
      <c r="A2668" s="227"/>
      <c r="B2668" s="256"/>
      <c r="C2668" s="255"/>
      <c r="D2668" s="255"/>
      <c r="E2668" s="260"/>
      <c r="F2668" s="263"/>
      <c r="L2668"/>
    </row>
    <row r="2669" spans="1:12" s="241" customFormat="1" ht="13" x14ac:dyDescent="0.25">
      <c r="A2669" s="227"/>
      <c r="B2669" s="256"/>
      <c r="C2669" s="255"/>
      <c r="D2669" s="255"/>
      <c r="E2669" s="260"/>
      <c r="F2669" s="263"/>
      <c r="L2669"/>
    </row>
    <row r="2670" spans="1:12" s="241" customFormat="1" ht="13" x14ac:dyDescent="0.25">
      <c r="A2670" s="227"/>
      <c r="B2670" s="256"/>
      <c r="C2670" s="255"/>
      <c r="D2670" s="255"/>
      <c r="E2670" s="260"/>
      <c r="F2670" s="263"/>
      <c r="L2670"/>
    </row>
    <row r="2671" spans="1:12" s="241" customFormat="1" ht="13" x14ac:dyDescent="0.25">
      <c r="A2671" s="227"/>
      <c r="B2671" s="256"/>
      <c r="C2671" s="255"/>
      <c r="D2671" s="255"/>
      <c r="E2671" s="260"/>
      <c r="F2671" s="263"/>
      <c r="L2671"/>
    </row>
    <row r="2672" spans="1:12" s="241" customFormat="1" ht="13" x14ac:dyDescent="0.25">
      <c r="A2672" s="227"/>
      <c r="B2672" s="256"/>
      <c r="C2672" s="255"/>
      <c r="D2672" s="255"/>
      <c r="E2672" s="260"/>
      <c r="F2672" s="263"/>
      <c r="L2672"/>
    </row>
    <row r="2673" spans="1:12" s="241" customFormat="1" ht="13" x14ac:dyDescent="0.25">
      <c r="A2673" s="227"/>
      <c r="B2673" s="256"/>
      <c r="C2673" s="255"/>
      <c r="D2673" s="255"/>
      <c r="E2673" s="260"/>
      <c r="F2673" s="263"/>
      <c r="L2673"/>
    </row>
    <row r="2674" spans="1:12" s="241" customFormat="1" ht="13" x14ac:dyDescent="0.25">
      <c r="A2674" s="227"/>
      <c r="B2674" s="256"/>
      <c r="C2674" s="255"/>
      <c r="D2674" s="255"/>
      <c r="E2674" s="260"/>
      <c r="F2674" s="263"/>
      <c r="L2674"/>
    </row>
    <row r="2675" spans="1:12" s="241" customFormat="1" ht="13" x14ac:dyDescent="0.25">
      <c r="A2675" s="227"/>
      <c r="B2675" s="256"/>
      <c r="C2675" s="255"/>
      <c r="D2675" s="255"/>
      <c r="E2675" s="260"/>
      <c r="F2675" s="263"/>
      <c r="L2675"/>
    </row>
    <row r="2676" spans="1:12" s="241" customFormat="1" ht="13" x14ac:dyDescent="0.25">
      <c r="A2676" s="227"/>
      <c r="B2676" s="256"/>
      <c r="C2676" s="255"/>
      <c r="D2676" s="255"/>
      <c r="E2676" s="260"/>
      <c r="F2676" s="263"/>
      <c r="L2676"/>
    </row>
    <row r="2677" spans="1:12" s="241" customFormat="1" ht="13" x14ac:dyDescent="0.25">
      <c r="A2677" s="227"/>
      <c r="B2677" s="256"/>
      <c r="C2677" s="255"/>
      <c r="D2677" s="255"/>
      <c r="E2677" s="260"/>
      <c r="F2677" s="263"/>
      <c r="L2677"/>
    </row>
    <row r="2678" spans="1:12" s="241" customFormat="1" ht="13" x14ac:dyDescent="0.25">
      <c r="A2678" s="227"/>
      <c r="B2678" s="256"/>
      <c r="C2678" s="255"/>
      <c r="D2678" s="255"/>
      <c r="E2678" s="260"/>
      <c r="F2678" s="263"/>
      <c r="L2678"/>
    </row>
    <row r="2679" spans="1:12" s="241" customFormat="1" ht="13" x14ac:dyDescent="0.25">
      <c r="A2679" s="227"/>
      <c r="B2679" s="256"/>
      <c r="C2679" s="255"/>
      <c r="D2679" s="255"/>
      <c r="E2679" s="260"/>
      <c r="F2679" s="263"/>
      <c r="L2679"/>
    </row>
    <row r="2680" spans="1:12" s="241" customFormat="1" ht="13" x14ac:dyDescent="0.25">
      <c r="A2680" s="227"/>
      <c r="B2680" s="256"/>
      <c r="C2680" s="255"/>
      <c r="D2680" s="255"/>
      <c r="E2680" s="260"/>
      <c r="F2680" s="263"/>
      <c r="L2680"/>
    </row>
    <row r="2681" spans="1:12" s="241" customFormat="1" ht="13" x14ac:dyDescent="0.25">
      <c r="A2681" s="227"/>
      <c r="B2681" s="256"/>
      <c r="C2681" s="255"/>
      <c r="D2681" s="255"/>
      <c r="E2681" s="260"/>
      <c r="F2681" s="263"/>
      <c r="L2681"/>
    </row>
    <row r="2682" spans="1:12" s="241" customFormat="1" ht="13" x14ac:dyDescent="0.25">
      <c r="A2682" s="227"/>
      <c r="B2682" s="256"/>
      <c r="C2682" s="255"/>
      <c r="D2682" s="255"/>
      <c r="E2682" s="260"/>
      <c r="F2682" s="263"/>
      <c r="L2682"/>
    </row>
    <row r="2683" spans="1:12" s="241" customFormat="1" ht="13" x14ac:dyDescent="0.25">
      <c r="A2683" s="227"/>
      <c r="B2683" s="256"/>
      <c r="C2683" s="255"/>
      <c r="D2683" s="255"/>
      <c r="E2683" s="260"/>
      <c r="F2683" s="263"/>
      <c r="L2683"/>
    </row>
    <row r="2684" spans="1:12" s="241" customFormat="1" ht="13" x14ac:dyDescent="0.25">
      <c r="A2684" s="227"/>
      <c r="B2684" s="256"/>
      <c r="C2684" s="255"/>
      <c r="D2684" s="255"/>
      <c r="E2684" s="260"/>
      <c r="F2684" s="263"/>
      <c r="L2684"/>
    </row>
    <row r="2685" spans="1:12" s="241" customFormat="1" ht="13" x14ac:dyDescent="0.25">
      <c r="A2685" s="227"/>
      <c r="B2685" s="256"/>
      <c r="C2685" s="255"/>
      <c r="D2685" s="255"/>
      <c r="E2685" s="260"/>
      <c r="F2685" s="263"/>
      <c r="L2685"/>
    </row>
    <row r="2686" spans="1:12" s="241" customFormat="1" ht="13" x14ac:dyDescent="0.25">
      <c r="A2686" s="227"/>
      <c r="B2686" s="256"/>
      <c r="C2686" s="255"/>
      <c r="D2686" s="255"/>
      <c r="E2686" s="260"/>
      <c r="F2686" s="263"/>
      <c r="L2686"/>
    </row>
    <row r="2687" spans="1:12" s="241" customFormat="1" ht="13" x14ac:dyDescent="0.25">
      <c r="A2687" s="227"/>
      <c r="B2687" s="256"/>
      <c r="C2687" s="255"/>
      <c r="D2687" s="255"/>
      <c r="E2687" s="260"/>
      <c r="F2687" s="263"/>
      <c r="L2687"/>
    </row>
    <row r="2688" spans="1:12" s="241" customFormat="1" ht="13" x14ac:dyDescent="0.25">
      <c r="A2688" s="227"/>
      <c r="B2688" s="256"/>
      <c r="C2688" s="255"/>
      <c r="D2688" s="255"/>
      <c r="E2688" s="260"/>
      <c r="F2688" s="263"/>
      <c r="L2688"/>
    </row>
    <row r="2689" spans="1:12" s="241" customFormat="1" ht="13" x14ac:dyDescent="0.25">
      <c r="A2689" s="227"/>
      <c r="B2689" s="256"/>
      <c r="C2689" s="255"/>
      <c r="D2689" s="255"/>
      <c r="E2689" s="260"/>
      <c r="F2689" s="263"/>
      <c r="L2689"/>
    </row>
    <row r="2690" spans="1:12" s="241" customFormat="1" ht="13" x14ac:dyDescent="0.25">
      <c r="A2690" s="227"/>
      <c r="B2690" s="256"/>
      <c r="C2690" s="255"/>
      <c r="D2690" s="255"/>
      <c r="E2690" s="260"/>
      <c r="F2690" s="263"/>
      <c r="L2690"/>
    </row>
    <row r="2691" spans="1:12" ht="13" x14ac:dyDescent="0.25">
      <c r="A2691" s="227"/>
      <c r="B2691" s="268" t="s">
        <v>1019</v>
      </c>
      <c r="C2691" s="227"/>
      <c r="D2691" s="227"/>
      <c r="E2691" s="258"/>
      <c r="F2691" s="270"/>
    </row>
    <row r="2692" spans="1:12" ht="13" x14ac:dyDescent="0.25">
      <c r="A2692" s="227"/>
      <c r="B2692" s="247"/>
      <c r="C2692" s="227"/>
      <c r="D2692" s="227"/>
      <c r="E2692" s="258"/>
      <c r="F2692" s="263"/>
    </row>
    <row r="2693" spans="1:12" ht="13" x14ac:dyDescent="0.25">
      <c r="A2693" s="227"/>
      <c r="B2693" s="247" t="str">
        <f>B2620</f>
        <v>Block A: Guard House: A-8 Plastering</v>
      </c>
      <c r="C2693" s="227"/>
      <c r="D2693" s="227"/>
      <c r="E2693" s="258"/>
      <c r="F2693" s="263"/>
    </row>
    <row r="2694" spans="1:12" s="236" customFormat="1" x14ac:dyDescent="0.25">
      <c r="A2694" s="220"/>
      <c r="B2694" s="233"/>
      <c r="C2694" s="220"/>
      <c r="D2694" s="220"/>
      <c r="E2694" s="260"/>
      <c r="F2694" s="263"/>
      <c r="I2694" s="149"/>
      <c r="J2694" s="149"/>
      <c r="K2694" s="149"/>
      <c r="L2694"/>
    </row>
    <row r="2695" spans="1:12" s="236" customFormat="1" ht="13" x14ac:dyDescent="0.25">
      <c r="A2695" s="227" t="s">
        <v>2160</v>
      </c>
      <c r="B2695" s="230" t="s">
        <v>15</v>
      </c>
      <c r="C2695" s="220"/>
      <c r="D2695" s="220"/>
      <c r="E2695" s="260"/>
      <c r="F2695" s="263"/>
      <c r="I2695" s="149"/>
      <c r="J2695" s="149"/>
      <c r="K2695" s="149"/>
      <c r="L2695"/>
    </row>
    <row r="2696" spans="1:12" s="236" customFormat="1" x14ac:dyDescent="0.25">
      <c r="A2696" s="272"/>
      <c r="B2696" s="273"/>
      <c r="C2696" s="272"/>
      <c r="D2696" s="272"/>
      <c r="E2696" s="217"/>
      <c r="F2696" s="285"/>
      <c r="I2696" s="149"/>
      <c r="J2696" s="149"/>
      <c r="K2696" s="149"/>
      <c r="L2696"/>
    </row>
    <row r="2697" spans="1:12" s="236" customFormat="1" ht="13" x14ac:dyDescent="0.25">
      <c r="A2697" s="272"/>
      <c r="B2697" s="229" t="s">
        <v>1032</v>
      </c>
      <c r="C2697" s="272"/>
      <c r="D2697" s="272"/>
      <c r="E2697" s="217"/>
      <c r="F2697" s="285"/>
      <c r="I2697" s="149"/>
      <c r="J2697" s="149"/>
      <c r="K2697" s="149"/>
      <c r="L2697"/>
    </row>
    <row r="2698" spans="1:12" s="236" customFormat="1" x14ac:dyDescent="0.25">
      <c r="A2698" s="272"/>
      <c r="B2698" s="273"/>
      <c r="C2698" s="272"/>
      <c r="D2698" s="272"/>
      <c r="E2698" s="217"/>
      <c r="F2698" s="285"/>
      <c r="I2698" s="149"/>
      <c r="J2698" s="149"/>
      <c r="K2698" s="149"/>
      <c r="L2698"/>
    </row>
    <row r="2699" spans="1:12" s="236" customFormat="1" ht="26" x14ac:dyDescent="0.25">
      <c r="A2699" s="272"/>
      <c r="B2699" s="229" t="s">
        <v>2147</v>
      </c>
      <c r="C2699" s="272"/>
      <c r="D2699" s="272"/>
      <c r="E2699" s="217"/>
      <c r="F2699" s="285"/>
      <c r="G2699" s="236">
        <f>D2701*E2701</f>
        <v>0</v>
      </c>
      <c r="I2699" s="149"/>
      <c r="J2699" s="149"/>
      <c r="K2699" s="149"/>
      <c r="L2699"/>
    </row>
    <row r="2700" spans="1:12" s="236" customFormat="1" x14ac:dyDescent="0.25">
      <c r="A2700" s="272"/>
      <c r="B2700" s="273"/>
      <c r="C2700" s="272"/>
      <c r="D2700" s="272"/>
      <c r="E2700" s="217"/>
      <c r="F2700" s="285"/>
      <c r="I2700" s="149"/>
      <c r="J2700" s="149"/>
      <c r="K2700" s="149"/>
      <c r="L2700"/>
    </row>
    <row r="2701" spans="1:12" s="236" customFormat="1" ht="14.5" x14ac:dyDescent="0.3">
      <c r="A2701" s="272" t="s">
        <v>2161</v>
      </c>
      <c r="B2701" s="273" t="s">
        <v>1036</v>
      </c>
      <c r="C2701" s="272" t="s">
        <v>621</v>
      </c>
      <c r="D2701" s="281">
        <v>1</v>
      </c>
      <c r="E2701" s="217"/>
      <c r="F2701" s="285"/>
      <c r="G2701" s="243">
        <f>SUM(G2694:G2700)</f>
        <v>0</v>
      </c>
      <c r="I2701" s="149"/>
      <c r="J2701" s="149"/>
      <c r="K2701" s="149"/>
      <c r="L2701"/>
    </row>
    <row r="2702" spans="1:12" s="236" customFormat="1" x14ac:dyDescent="0.25">
      <c r="A2702" s="220"/>
      <c r="B2702" s="233"/>
      <c r="C2702" s="220"/>
      <c r="D2702" s="220"/>
      <c r="E2702" s="260"/>
      <c r="F2702" s="263"/>
      <c r="I2702" s="149"/>
      <c r="J2702" s="149"/>
      <c r="K2702" s="149"/>
      <c r="L2702"/>
    </row>
    <row r="2703" spans="1:12" s="236" customFormat="1" x14ac:dyDescent="0.25">
      <c r="A2703" s="220"/>
      <c r="B2703" s="233"/>
      <c r="C2703" s="220"/>
      <c r="D2703" s="220"/>
      <c r="E2703" s="260"/>
      <c r="F2703" s="263"/>
      <c r="I2703" s="149"/>
      <c r="J2703" s="149"/>
      <c r="K2703" s="149"/>
      <c r="L2703"/>
    </row>
    <row r="2704" spans="1:12" s="57" customFormat="1" ht="13" x14ac:dyDescent="0.3">
      <c r="A2704" s="272"/>
      <c r="B2704" s="273"/>
      <c r="C2704" s="272"/>
      <c r="D2704" s="272"/>
      <c r="E2704" s="217"/>
      <c r="F2704" s="263"/>
      <c r="G2704" s="291"/>
      <c r="I2704" s="1"/>
      <c r="J2704" s="1"/>
      <c r="K2704" s="1"/>
      <c r="L2704"/>
    </row>
    <row r="2705" spans="1:12" s="57" customFormat="1" ht="13" x14ac:dyDescent="0.3">
      <c r="A2705" s="272"/>
      <c r="B2705" s="273"/>
      <c r="C2705" s="272"/>
      <c r="D2705" s="272"/>
      <c r="E2705" s="217"/>
      <c r="F2705" s="263"/>
      <c r="G2705" s="291"/>
      <c r="I2705" s="1"/>
      <c r="J2705" s="1"/>
      <c r="K2705" s="1"/>
      <c r="L2705"/>
    </row>
    <row r="2706" spans="1:12" s="57" customFormat="1" ht="13" x14ac:dyDescent="0.3">
      <c r="A2706" s="272"/>
      <c r="B2706" s="273"/>
      <c r="C2706" s="272"/>
      <c r="D2706" s="272"/>
      <c r="E2706" s="217"/>
      <c r="F2706" s="263"/>
      <c r="G2706" s="291"/>
      <c r="I2706" s="1"/>
      <c r="J2706" s="1"/>
      <c r="K2706" s="1"/>
      <c r="L2706"/>
    </row>
    <row r="2707" spans="1:12" s="57" customFormat="1" ht="13" x14ac:dyDescent="0.3">
      <c r="A2707" s="272"/>
      <c r="B2707" s="273"/>
      <c r="C2707" s="272"/>
      <c r="D2707" s="272"/>
      <c r="E2707" s="217"/>
      <c r="F2707" s="263"/>
      <c r="G2707" s="291"/>
      <c r="I2707" s="1"/>
      <c r="J2707" s="1"/>
      <c r="K2707" s="1"/>
      <c r="L2707"/>
    </row>
    <row r="2708" spans="1:12" s="57" customFormat="1" ht="13" x14ac:dyDescent="0.3">
      <c r="A2708" s="272"/>
      <c r="B2708" s="273"/>
      <c r="C2708" s="272"/>
      <c r="D2708" s="272"/>
      <c r="E2708" s="217"/>
      <c r="F2708" s="263"/>
      <c r="G2708" s="291"/>
      <c r="I2708" s="1"/>
      <c r="J2708" s="1"/>
      <c r="K2708" s="1"/>
      <c r="L2708"/>
    </row>
    <row r="2709" spans="1:12" s="57" customFormat="1" ht="13" x14ac:dyDescent="0.3">
      <c r="A2709" s="272"/>
      <c r="B2709" s="273"/>
      <c r="C2709" s="272"/>
      <c r="D2709" s="272"/>
      <c r="E2709" s="217"/>
      <c r="F2709" s="263"/>
      <c r="G2709" s="291"/>
      <c r="I2709" s="1"/>
      <c r="J2709" s="1"/>
      <c r="K2709" s="1"/>
      <c r="L2709"/>
    </row>
    <row r="2710" spans="1:12" s="57" customFormat="1" ht="13" x14ac:dyDescent="0.3">
      <c r="A2710" s="272"/>
      <c r="B2710" s="273"/>
      <c r="C2710" s="272"/>
      <c r="D2710" s="272"/>
      <c r="E2710" s="217"/>
      <c r="F2710" s="263"/>
      <c r="G2710" s="291"/>
      <c r="I2710" s="1"/>
      <c r="J2710" s="1"/>
      <c r="K2710" s="1"/>
      <c r="L2710"/>
    </row>
    <row r="2711" spans="1:12" s="57" customFormat="1" ht="13" x14ac:dyDescent="0.3">
      <c r="A2711" s="272"/>
      <c r="B2711" s="273"/>
      <c r="C2711" s="272"/>
      <c r="D2711" s="272"/>
      <c r="E2711" s="217"/>
      <c r="F2711" s="263"/>
      <c r="G2711" s="291"/>
      <c r="I2711" s="1"/>
      <c r="J2711" s="1"/>
      <c r="K2711" s="1"/>
      <c r="L2711"/>
    </row>
    <row r="2712" spans="1:12" s="57" customFormat="1" ht="13" x14ac:dyDescent="0.3">
      <c r="A2712" s="272"/>
      <c r="B2712" s="273"/>
      <c r="C2712" s="272"/>
      <c r="D2712" s="272"/>
      <c r="E2712" s="217"/>
      <c r="F2712" s="263"/>
      <c r="G2712" s="291"/>
      <c r="I2712" s="1"/>
      <c r="J2712" s="1"/>
      <c r="K2712" s="1"/>
      <c r="L2712"/>
    </row>
    <row r="2713" spans="1:12" s="57" customFormat="1" ht="13" x14ac:dyDescent="0.3">
      <c r="A2713" s="272"/>
      <c r="B2713" s="273"/>
      <c r="C2713" s="272"/>
      <c r="D2713" s="272"/>
      <c r="E2713" s="217"/>
      <c r="F2713" s="263"/>
      <c r="G2713" s="291"/>
      <c r="I2713" s="1"/>
      <c r="J2713" s="1"/>
      <c r="K2713" s="1"/>
      <c r="L2713"/>
    </row>
    <row r="2714" spans="1:12" s="57" customFormat="1" ht="13" x14ac:dyDescent="0.3">
      <c r="A2714" s="272"/>
      <c r="B2714" s="273"/>
      <c r="C2714" s="272"/>
      <c r="D2714" s="272"/>
      <c r="E2714" s="217"/>
      <c r="F2714" s="263"/>
      <c r="G2714" s="291"/>
      <c r="I2714" s="1"/>
      <c r="J2714" s="1"/>
      <c r="K2714" s="1"/>
      <c r="L2714"/>
    </row>
    <row r="2715" spans="1:12" s="57" customFormat="1" ht="13" x14ac:dyDescent="0.3">
      <c r="A2715" s="272"/>
      <c r="B2715" s="273"/>
      <c r="C2715" s="272"/>
      <c r="D2715" s="272"/>
      <c r="E2715" s="217"/>
      <c r="F2715" s="263"/>
      <c r="G2715" s="291"/>
      <c r="I2715" s="1"/>
      <c r="J2715" s="1"/>
      <c r="K2715" s="1"/>
      <c r="L2715"/>
    </row>
    <row r="2716" spans="1:12" s="57" customFormat="1" ht="13" x14ac:dyDescent="0.3">
      <c r="A2716" s="272"/>
      <c r="B2716" s="273"/>
      <c r="C2716" s="272"/>
      <c r="D2716" s="272"/>
      <c r="E2716" s="217"/>
      <c r="F2716" s="263"/>
      <c r="G2716" s="291"/>
      <c r="I2716" s="1"/>
      <c r="J2716" s="1"/>
      <c r="K2716" s="1"/>
      <c r="L2716"/>
    </row>
    <row r="2717" spans="1:12" s="57" customFormat="1" ht="13" x14ac:dyDescent="0.3">
      <c r="A2717" s="272"/>
      <c r="B2717" s="273"/>
      <c r="C2717" s="272"/>
      <c r="D2717" s="272"/>
      <c r="E2717" s="217"/>
      <c r="F2717" s="263"/>
      <c r="G2717" s="291"/>
      <c r="I2717" s="1"/>
      <c r="J2717" s="1"/>
      <c r="K2717" s="1"/>
      <c r="L2717"/>
    </row>
    <row r="2718" spans="1:12" s="57" customFormat="1" ht="13" x14ac:dyDescent="0.3">
      <c r="A2718" s="272"/>
      <c r="B2718" s="273"/>
      <c r="C2718" s="272"/>
      <c r="D2718" s="272"/>
      <c r="E2718" s="217"/>
      <c r="F2718" s="263"/>
      <c r="G2718" s="291"/>
      <c r="I2718" s="1"/>
      <c r="J2718" s="1"/>
      <c r="K2718" s="1"/>
      <c r="L2718"/>
    </row>
    <row r="2719" spans="1:12" s="57" customFormat="1" ht="13" x14ac:dyDescent="0.3">
      <c r="A2719" s="272"/>
      <c r="B2719" s="273"/>
      <c r="C2719" s="272"/>
      <c r="D2719" s="272"/>
      <c r="E2719" s="217"/>
      <c r="F2719" s="263"/>
      <c r="G2719" s="291"/>
      <c r="I2719" s="1"/>
      <c r="J2719" s="1"/>
      <c r="K2719" s="1"/>
      <c r="L2719"/>
    </row>
    <row r="2720" spans="1:12" s="57" customFormat="1" ht="13" x14ac:dyDescent="0.3">
      <c r="A2720" s="272"/>
      <c r="B2720" s="273"/>
      <c r="C2720" s="272"/>
      <c r="D2720" s="272"/>
      <c r="E2720" s="217"/>
      <c r="F2720" s="263"/>
      <c r="G2720" s="291"/>
      <c r="I2720" s="1"/>
      <c r="J2720" s="1"/>
      <c r="K2720" s="1"/>
      <c r="L2720"/>
    </row>
    <row r="2721" spans="1:12" s="57" customFormat="1" ht="13" x14ac:dyDescent="0.3">
      <c r="A2721" s="272"/>
      <c r="B2721" s="273"/>
      <c r="C2721" s="272"/>
      <c r="D2721" s="272"/>
      <c r="E2721" s="217"/>
      <c r="F2721" s="263"/>
      <c r="G2721" s="291"/>
      <c r="I2721" s="1"/>
      <c r="J2721" s="1"/>
      <c r="K2721" s="1"/>
      <c r="L2721"/>
    </row>
    <row r="2722" spans="1:12" s="57" customFormat="1" ht="13" x14ac:dyDescent="0.3">
      <c r="A2722" s="272"/>
      <c r="B2722" s="273"/>
      <c r="C2722" s="272"/>
      <c r="D2722" s="272"/>
      <c r="E2722" s="217"/>
      <c r="F2722" s="263"/>
      <c r="G2722" s="291"/>
      <c r="I2722" s="1"/>
      <c r="J2722" s="1"/>
      <c r="K2722" s="1"/>
      <c r="L2722"/>
    </row>
    <row r="2723" spans="1:12" s="57" customFormat="1" ht="13" x14ac:dyDescent="0.3">
      <c r="A2723" s="272"/>
      <c r="B2723" s="273"/>
      <c r="C2723" s="272"/>
      <c r="D2723" s="272"/>
      <c r="E2723" s="217"/>
      <c r="F2723" s="263"/>
      <c r="G2723" s="291"/>
      <c r="I2723" s="1"/>
      <c r="J2723" s="1"/>
      <c r="K2723" s="1"/>
      <c r="L2723"/>
    </row>
    <row r="2724" spans="1:12" s="57" customFormat="1" ht="13" x14ac:dyDescent="0.3">
      <c r="A2724" s="272"/>
      <c r="B2724" s="273"/>
      <c r="C2724" s="272"/>
      <c r="D2724" s="272"/>
      <c r="E2724" s="217"/>
      <c r="F2724" s="263"/>
      <c r="G2724" s="291"/>
      <c r="I2724" s="1"/>
      <c r="J2724" s="1"/>
      <c r="K2724" s="1"/>
      <c r="L2724"/>
    </row>
    <row r="2725" spans="1:12" s="57" customFormat="1" ht="13" x14ac:dyDescent="0.3">
      <c r="A2725" s="272"/>
      <c r="B2725" s="273"/>
      <c r="C2725" s="272"/>
      <c r="D2725" s="272"/>
      <c r="E2725" s="217"/>
      <c r="F2725" s="263"/>
      <c r="G2725" s="291"/>
      <c r="I2725" s="1"/>
      <c r="J2725" s="1"/>
      <c r="K2725" s="1"/>
      <c r="L2725"/>
    </row>
    <row r="2726" spans="1:12" s="57" customFormat="1" ht="13" x14ac:dyDescent="0.3">
      <c r="A2726" s="272"/>
      <c r="B2726" s="273"/>
      <c r="C2726" s="272"/>
      <c r="D2726" s="272"/>
      <c r="E2726" s="217"/>
      <c r="F2726" s="263"/>
      <c r="G2726" s="291"/>
      <c r="I2726" s="1"/>
      <c r="J2726" s="1"/>
      <c r="K2726" s="1"/>
      <c r="L2726"/>
    </row>
    <row r="2727" spans="1:12" s="57" customFormat="1" ht="13" x14ac:dyDescent="0.3">
      <c r="A2727" s="272"/>
      <c r="B2727" s="273"/>
      <c r="C2727" s="272"/>
      <c r="D2727" s="272"/>
      <c r="E2727" s="217"/>
      <c r="F2727" s="263"/>
      <c r="G2727" s="291"/>
      <c r="I2727" s="1"/>
      <c r="J2727" s="1"/>
      <c r="K2727" s="1"/>
      <c r="L2727"/>
    </row>
    <row r="2728" spans="1:12" s="57" customFormat="1" ht="13" x14ac:dyDescent="0.3">
      <c r="A2728" s="272"/>
      <c r="B2728" s="273"/>
      <c r="C2728" s="272"/>
      <c r="D2728" s="272"/>
      <c r="E2728" s="217"/>
      <c r="F2728" s="263"/>
      <c r="G2728" s="291"/>
      <c r="I2728" s="1"/>
      <c r="J2728" s="1"/>
      <c r="K2728" s="1"/>
      <c r="L2728"/>
    </row>
    <row r="2729" spans="1:12" s="57" customFormat="1" ht="13" x14ac:dyDescent="0.3">
      <c r="A2729" s="272"/>
      <c r="B2729" s="273"/>
      <c r="C2729" s="272"/>
      <c r="D2729" s="272"/>
      <c r="E2729" s="217"/>
      <c r="F2729" s="263"/>
      <c r="G2729" s="291"/>
      <c r="I2729" s="1"/>
      <c r="J2729" s="1"/>
      <c r="K2729" s="1"/>
      <c r="L2729"/>
    </row>
    <row r="2730" spans="1:12" s="57" customFormat="1" ht="13" x14ac:dyDescent="0.3">
      <c r="A2730" s="272"/>
      <c r="B2730" s="273"/>
      <c r="C2730" s="272"/>
      <c r="D2730" s="272"/>
      <c r="E2730" s="217"/>
      <c r="F2730" s="263"/>
      <c r="G2730" s="291"/>
      <c r="I2730" s="1"/>
      <c r="J2730" s="1"/>
      <c r="K2730" s="1"/>
      <c r="L2730"/>
    </row>
    <row r="2731" spans="1:12" s="57" customFormat="1" ht="13" x14ac:dyDescent="0.3">
      <c r="A2731" s="272"/>
      <c r="B2731" s="273"/>
      <c r="C2731" s="272"/>
      <c r="D2731" s="272"/>
      <c r="E2731" s="217"/>
      <c r="F2731" s="263"/>
      <c r="G2731" s="291"/>
      <c r="I2731" s="1"/>
      <c r="J2731" s="1"/>
      <c r="K2731" s="1"/>
      <c r="L2731"/>
    </row>
    <row r="2732" spans="1:12" s="57" customFormat="1" ht="13" x14ac:dyDescent="0.3">
      <c r="A2732" s="272"/>
      <c r="B2732" s="273"/>
      <c r="C2732" s="272"/>
      <c r="D2732" s="272"/>
      <c r="E2732" s="217"/>
      <c r="F2732" s="263"/>
      <c r="G2732" s="291"/>
      <c r="I2732" s="1"/>
      <c r="J2732" s="1"/>
      <c r="K2732" s="1"/>
      <c r="L2732"/>
    </row>
    <row r="2733" spans="1:12" s="57" customFormat="1" ht="13" x14ac:dyDescent="0.3">
      <c r="A2733" s="272"/>
      <c r="B2733" s="273"/>
      <c r="C2733" s="272"/>
      <c r="D2733" s="272"/>
      <c r="E2733" s="217"/>
      <c r="F2733" s="263"/>
      <c r="G2733" s="291"/>
      <c r="I2733" s="1"/>
      <c r="J2733" s="1"/>
      <c r="K2733" s="1"/>
      <c r="L2733"/>
    </row>
    <row r="2734" spans="1:12" s="57" customFormat="1" ht="13" x14ac:dyDescent="0.3">
      <c r="A2734" s="272"/>
      <c r="B2734" s="273"/>
      <c r="C2734" s="272"/>
      <c r="D2734" s="272"/>
      <c r="E2734" s="217"/>
      <c r="F2734" s="263"/>
      <c r="G2734" s="291"/>
      <c r="I2734" s="1"/>
      <c r="J2734" s="1"/>
      <c r="K2734" s="1"/>
      <c r="L2734"/>
    </row>
    <row r="2735" spans="1:12" s="57" customFormat="1" ht="13" x14ac:dyDescent="0.3">
      <c r="A2735" s="272"/>
      <c r="B2735" s="273"/>
      <c r="C2735" s="272"/>
      <c r="D2735" s="272"/>
      <c r="E2735" s="217"/>
      <c r="F2735" s="263"/>
      <c r="G2735" s="291"/>
      <c r="I2735" s="1"/>
      <c r="J2735" s="1"/>
      <c r="K2735" s="1"/>
      <c r="L2735"/>
    </row>
    <row r="2736" spans="1:12" s="57" customFormat="1" ht="13" x14ac:dyDescent="0.3">
      <c r="A2736" s="272"/>
      <c r="B2736" s="273"/>
      <c r="C2736" s="272"/>
      <c r="D2736" s="272"/>
      <c r="E2736" s="217"/>
      <c r="F2736" s="263"/>
      <c r="G2736" s="291"/>
      <c r="I2736" s="1"/>
      <c r="J2736" s="1"/>
      <c r="K2736" s="1"/>
      <c r="L2736"/>
    </row>
    <row r="2737" spans="1:12" s="57" customFormat="1" ht="13" x14ac:dyDescent="0.3">
      <c r="A2737" s="272"/>
      <c r="B2737" s="273"/>
      <c r="C2737" s="272"/>
      <c r="D2737" s="272"/>
      <c r="E2737" s="217"/>
      <c r="F2737" s="263"/>
      <c r="G2737" s="291"/>
      <c r="I2737" s="1"/>
      <c r="J2737" s="1"/>
      <c r="K2737" s="1"/>
      <c r="L2737"/>
    </row>
    <row r="2738" spans="1:12" s="57" customFormat="1" ht="13" x14ac:dyDescent="0.3">
      <c r="A2738" s="272"/>
      <c r="B2738" s="273"/>
      <c r="C2738" s="272"/>
      <c r="D2738" s="272"/>
      <c r="E2738" s="217"/>
      <c r="F2738" s="263"/>
      <c r="G2738" s="291"/>
      <c r="I2738" s="1"/>
      <c r="J2738" s="1"/>
      <c r="K2738" s="1"/>
      <c r="L2738"/>
    </row>
    <row r="2739" spans="1:12" s="57" customFormat="1" ht="13" x14ac:dyDescent="0.3">
      <c r="A2739" s="272"/>
      <c r="B2739" s="273"/>
      <c r="C2739" s="272"/>
      <c r="D2739" s="272"/>
      <c r="E2739" s="217"/>
      <c r="F2739" s="263"/>
      <c r="G2739" s="291"/>
      <c r="I2739" s="1"/>
      <c r="J2739" s="1"/>
      <c r="K2739" s="1"/>
      <c r="L2739"/>
    </row>
    <row r="2740" spans="1:12" s="57" customFormat="1" ht="13" x14ac:dyDescent="0.3">
      <c r="A2740" s="272"/>
      <c r="B2740" s="273"/>
      <c r="C2740" s="272"/>
      <c r="D2740" s="272"/>
      <c r="E2740" s="217"/>
      <c r="F2740" s="263"/>
      <c r="G2740" s="291"/>
      <c r="I2740" s="1"/>
      <c r="J2740" s="1"/>
      <c r="K2740" s="1"/>
      <c r="L2740"/>
    </row>
    <row r="2741" spans="1:12" s="57" customFormat="1" ht="13" x14ac:dyDescent="0.3">
      <c r="A2741" s="272"/>
      <c r="B2741" s="273"/>
      <c r="C2741" s="272"/>
      <c r="D2741" s="272"/>
      <c r="E2741" s="217"/>
      <c r="F2741" s="263"/>
      <c r="G2741" s="291"/>
      <c r="I2741" s="1"/>
      <c r="J2741" s="1"/>
      <c r="K2741" s="1"/>
      <c r="L2741"/>
    </row>
    <row r="2742" spans="1:12" s="57" customFormat="1" ht="13" x14ac:dyDescent="0.3">
      <c r="A2742" s="272"/>
      <c r="B2742" s="273"/>
      <c r="C2742" s="272"/>
      <c r="D2742" s="272"/>
      <c r="E2742" s="217"/>
      <c r="F2742" s="263"/>
      <c r="G2742" s="291"/>
      <c r="I2742" s="1"/>
      <c r="J2742" s="1"/>
      <c r="K2742" s="1"/>
      <c r="L2742"/>
    </row>
    <row r="2743" spans="1:12" s="57" customFormat="1" ht="13" x14ac:dyDescent="0.3">
      <c r="A2743" s="272"/>
      <c r="B2743" s="273"/>
      <c r="C2743" s="272"/>
      <c r="D2743" s="272"/>
      <c r="E2743" s="217"/>
      <c r="F2743" s="263"/>
      <c r="G2743" s="291"/>
      <c r="I2743" s="1"/>
      <c r="J2743" s="1"/>
      <c r="K2743" s="1"/>
      <c r="L2743"/>
    </row>
    <row r="2744" spans="1:12" s="57" customFormat="1" ht="13" x14ac:dyDescent="0.3">
      <c r="A2744" s="272"/>
      <c r="B2744" s="273"/>
      <c r="C2744" s="272"/>
      <c r="D2744" s="272"/>
      <c r="E2744" s="217"/>
      <c r="F2744" s="263"/>
      <c r="G2744" s="291"/>
      <c r="I2744" s="1"/>
      <c r="J2744" s="1"/>
      <c r="K2744" s="1"/>
      <c r="L2744"/>
    </row>
    <row r="2745" spans="1:12" s="57" customFormat="1" ht="13" x14ac:dyDescent="0.3">
      <c r="A2745" s="272"/>
      <c r="B2745" s="273"/>
      <c r="C2745" s="272"/>
      <c r="D2745" s="272"/>
      <c r="E2745" s="217"/>
      <c r="F2745" s="263"/>
      <c r="G2745" s="291"/>
      <c r="I2745" s="1"/>
      <c r="J2745" s="1"/>
      <c r="K2745" s="1"/>
      <c r="L2745"/>
    </row>
    <row r="2746" spans="1:12" s="57" customFormat="1" ht="13" x14ac:dyDescent="0.3">
      <c r="A2746" s="272"/>
      <c r="B2746" s="273"/>
      <c r="C2746" s="272"/>
      <c r="D2746" s="272"/>
      <c r="E2746" s="217"/>
      <c r="F2746" s="263"/>
      <c r="G2746" s="291"/>
      <c r="I2746" s="1"/>
      <c r="J2746" s="1"/>
      <c r="K2746" s="1"/>
      <c r="L2746"/>
    </row>
    <row r="2747" spans="1:12" s="57" customFormat="1" ht="13" x14ac:dyDescent="0.3">
      <c r="A2747" s="272"/>
      <c r="B2747" s="273"/>
      <c r="C2747" s="272"/>
      <c r="D2747" s="272"/>
      <c r="E2747" s="217"/>
      <c r="F2747" s="263"/>
      <c r="G2747" s="291"/>
      <c r="I2747" s="1"/>
      <c r="J2747" s="1"/>
      <c r="K2747" s="1"/>
      <c r="L2747"/>
    </row>
    <row r="2748" spans="1:12" s="57" customFormat="1" ht="13" x14ac:dyDescent="0.3">
      <c r="A2748" s="272"/>
      <c r="B2748" s="273"/>
      <c r="C2748" s="272"/>
      <c r="D2748" s="272"/>
      <c r="E2748" s="217"/>
      <c r="F2748" s="263"/>
      <c r="G2748" s="291"/>
      <c r="I2748" s="1"/>
      <c r="J2748" s="1"/>
      <c r="K2748" s="1"/>
      <c r="L2748"/>
    </row>
    <row r="2749" spans="1:12" s="57" customFormat="1" ht="13" x14ac:dyDescent="0.3">
      <c r="A2749" s="272"/>
      <c r="B2749" s="273"/>
      <c r="C2749" s="272"/>
      <c r="D2749" s="272"/>
      <c r="E2749" s="217"/>
      <c r="F2749" s="263"/>
      <c r="G2749" s="291"/>
      <c r="I2749" s="1"/>
      <c r="J2749" s="1"/>
      <c r="K2749" s="1"/>
      <c r="L2749"/>
    </row>
    <row r="2750" spans="1:12" s="57" customFormat="1" ht="13" x14ac:dyDescent="0.3">
      <c r="A2750" s="272"/>
      <c r="B2750" s="273"/>
      <c r="C2750" s="272"/>
      <c r="D2750" s="272"/>
      <c r="E2750" s="217"/>
      <c r="F2750" s="263"/>
      <c r="G2750" s="291"/>
      <c r="I2750" s="1"/>
      <c r="J2750" s="1"/>
      <c r="K2750" s="1"/>
      <c r="L2750"/>
    </row>
    <row r="2751" spans="1:12" s="57" customFormat="1" ht="13" x14ac:dyDescent="0.3">
      <c r="A2751" s="272"/>
      <c r="B2751" s="273"/>
      <c r="C2751" s="272"/>
      <c r="D2751" s="272"/>
      <c r="E2751" s="217"/>
      <c r="F2751" s="263"/>
      <c r="G2751" s="291"/>
      <c r="I2751" s="1"/>
      <c r="J2751" s="1"/>
      <c r="K2751" s="1"/>
      <c r="L2751"/>
    </row>
    <row r="2752" spans="1:12" s="57" customFormat="1" ht="13" x14ac:dyDescent="0.3">
      <c r="A2752" s="272"/>
      <c r="B2752" s="273"/>
      <c r="C2752" s="272"/>
      <c r="D2752" s="272"/>
      <c r="E2752" s="217"/>
      <c r="F2752" s="263"/>
      <c r="G2752" s="291"/>
      <c r="I2752" s="1"/>
      <c r="J2752" s="1"/>
      <c r="K2752" s="1"/>
      <c r="L2752"/>
    </row>
    <row r="2753" spans="1:12" s="57" customFormat="1" ht="13" x14ac:dyDescent="0.3">
      <c r="A2753" s="272"/>
      <c r="B2753" s="273"/>
      <c r="C2753" s="272"/>
      <c r="D2753" s="272"/>
      <c r="E2753" s="217"/>
      <c r="F2753" s="263"/>
      <c r="G2753" s="291"/>
      <c r="I2753" s="1"/>
      <c r="J2753" s="1"/>
      <c r="K2753" s="1"/>
      <c r="L2753"/>
    </row>
    <row r="2754" spans="1:12" s="57" customFormat="1" ht="13" x14ac:dyDescent="0.3">
      <c r="A2754" s="272"/>
      <c r="B2754" s="273"/>
      <c r="C2754" s="272"/>
      <c r="D2754" s="272"/>
      <c r="E2754" s="217"/>
      <c r="F2754" s="263"/>
      <c r="G2754" s="291"/>
      <c r="I2754" s="1"/>
      <c r="J2754" s="1"/>
      <c r="K2754" s="1"/>
      <c r="L2754"/>
    </row>
    <row r="2755" spans="1:12" s="57" customFormat="1" ht="13" x14ac:dyDescent="0.3">
      <c r="A2755" s="272"/>
      <c r="B2755" s="273"/>
      <c r="C2755" s="272"/>
      <c r="D2755" s="272"/>
      <c r="E2755" s="217"/>
      <c r="F2755" s="263"/>
      <c r="G2755" s="291"/>
      <c r="I2755" s="1"/>
      <c r="J2755" s="1"/>
      <c r="K2755" s="1"/>
      <c r="L2755"/>
    </row>
    <row r="2756" spans="1:12" s="57" customFormat="1" ht="13" x14ac:dyDescent="0.3">
      <c r="A2756" s="272"/>
      <c r="B2756" s="273"/>
      <c r="C2756" s="272"/>
      <c r="D2756" s="272"/>
      <c r="E2756" s="217"/>
      <c r="F2756" s="263"/>
      <c r="G2756" s="291"/>
      <c r="I2756" s="1"/>
      <c r="J2756" s="1"/>
      <c r="K2756" s="1"/>
      <c r="L2756"/>
    </row>
    <row r="2757" spans="1:12" s="57" customFormat="1" ht="13" x14ac:dyDescent="0.3">
      <c r="A2757" s="272"/>
      <c r="B2757" s="273"/>
      <c r="C2757" s="272"/>
      <c r="D2757" s="272"/>
      <c r="E2757" s="217"/>
      <c r="F2757" s="263"/>
      <c r="G2757" s="291"/>
      <c r="I2757" s="1"/>
      <c r="J2757" s="1"/>
      <c r="K2757" s="1"/>
      <c r="L2757"/>
    </row>
    <row r="2758" spans="1:12" s="57" customFormat="1" ht="13" x14ac:dyDescent="0.3">
      <c r="A2758" s="272"/>
      <c r="B2758" s="273"/>
      <c r="C2758" s="272"/>
      <c r="D2758" s="272"/>
      <c r="E2758" s="217"/>
      <c r="F2758" s="263"/>
      <c r="G2758" s="291"/>
      <c r="I2758" s="1"/>
      <c r="J2758" s="1"/>
      <c r="K2758" s="1"/>
      <c r="L2758"/>
    </row>
    <row r="2759" spans="1:12" s="57" customFormat="1" ht="13" x14ac:dyDescent="0.3">
      <c r="A2759" s="272"/>
      <c r="B2759" s="273"/>
      <c r="C2759" s="272"/>
      <c r="D2759" s="272"/>
      <c r="E2759" s="217"/>
      <c r="F2759" s="263"/>
      <c r="G2759" s="291"/>
      <c r="I2759" s="1"/>
      <c r="J2759" s="1"/>
      <c r="K2759" s="1"/>
      <c r="L2759"/>
    </row>
    <row r="2760" spans="1:12" s="57" customFormat="1" ht="13" x14ac:dyDescent="0.3">
      <c r="A2760" s="272"/>
      <c r="B2760" s="273"/>
      <c r="C2760" s="272"/>
      <c r="D2760" s="272"/>
      <c r="E2760" s="217"/>
      <c r="F2760" s="263"/>
      <c r="G2760" s="291"/>
      <c r="I2760" s="1"/>
      <c r="J2760" s="1"/>
      <c r="K2760" s="1"/>
      <c r="L2760"/>
    </row>
    <row r="2761" spans="1:12" s="57" customFormat="1" ht="13" x14ac:dyDescent="0.3">
      <c r="A2761" s="272"/>
      <c r="B2761" s="273"/>
      <c r="C2761" s="272"/>
      <c r="D2761" s="272"/>
      <c r="E2761" s="217"/>
      <c r="F2761" s="263"/>
      <c r="G2761" s="291"/>
      <c r="I2761" s="1"/>
      <c r="J2761" s="1"/>
      <c r="K2761" s="1"/>
      <c r="L2761"/>
    </row>
    <row r="2762" spans="1:12" s="57" customFormat="1" ht="13" x14ac:dyDescent="0.3">
      <c r="A2762" s="272"/>
      <c r="B2762" s="273"/>
      <c r="C2762" s="272"/>
      <c r="D2762" s="272"/>
      <c r="E2762" s="217"/>
      <c r="F2762" s="263"/>
      <c r="G2762" s="291"/>
      <c r="I2762" s="1"/>
      <c r="J2762" s="1"/>
      <c r="K2762" s="1"/>
      <c r="L2762"/>
    </row>
    <row r="2763" spans="1:12" ht="13" x14ac:dyDescent="0.25">
      <c r="A2763" s="227"/>
      <c r="B2763" s="268" t="s">
        <v>2905</v>
      </c>
      <c r="C2763" s="227"/>
      <c r="D2763" s="227"/>
      <c r="E2763" s="258"/>
      <c r="F2763" s="270"/>
    </row>
    <row r="2764" spans="1:12" ht="13" x14ac:dyDescent="0.25">
      <c r="A2764" s="227"/>
      <c r="B2764" s="247"/>
      <c r="C2764" s="227"/>
      <c r="D2764" s="227"/>
      <c r="E2764" s="258"/>
      <c r="F2764" s="263"/>
    </row>
    <row r="2765" spans="1:12" ht="13" x14ac:dyDescent="0.25">
      <c r="A2765" s="227"/>
      <c r="B2765" s="247" t="s">
        <v>2920</v>
      </c>
      <c r="C2765" s="227"/>
      <c r="D2765" s="227"/>
      <c r="E2765" s="258"/>
      <c r="F2765" s="263"/>
    </row>
    <row r="2766" spans="1:12" s="241" customFormat="1" ht="13" x14ac:dyDescent="0.25">
      <c r="A2766" s="227"/>
      <c r="B2766" s="256"/>
      <c r="C2766" s="255"/>
      <c r="D2766" s="255"/>
      <c r="E2766" s="260"/>
      <c r="F2766" s="263"/>
      <c r="L2766"/>
    </row>
    <row r="2767" spans="1:12" s="241" customFormat="1" ht="13" x14ac:dyDescent="0.25">
      <c r="A2767" s="227"/>
      <c r="B2767" s="274"/>
      <c r="C2767" s="255"/>
      <c r="D2767" s="255"/>
      <c r="E2767" s="260"/>
      <c r="F2767" s="263"/>
      <c r="L2767"/>
    </row>
    <row r="2768" spans="1:12" s="241" customFormat="1" ht="13" x14ac:dyDescent="0.25">
      <c r="A2768" s="227"/>
      <c r="B2768" s="274" t="str">
        <f>B2765</f>
        <v xml:space="preserve">Block A: Guard House: A-9 Tiling </v>
      </c>
      <c r="C2768" s="255"/>
      <c r="D2768" s="255"/>
      <c r="E2768" s="260"/>
      <c r="F2768" s="263"/>
      <c r="L2768"/>
    </row>
    <row r="2769" spans="1:12" s="241" customFormat="1" ht="13" x14ac:dyDescent="0.25">
      <c r="A2769" s="227"/>
      <c r="B2769" s="254" t="s">
        <v>2933</v>
      </c>
      <c r="C2769" s="255" t="s">
        <v>2910</v>
      </c>
      <c r="D2769" s="255"/>
      <c r="E2769" s="260"/>
      <c r="F2769" s="263"/>
      <c r="L2769"/>
    </row>
    <row r="2770" spans="1:12" s="241" customFormat="1" ht="13" x14ac:dyDescent="0.25">
      <c r="A2770" s="227"/>
      <c r="B2770" s="256"/>
      <c r="C2770" s="255"/>
      <c r="D2770" s="255"/>
      <c r="E2770" s="260"/>
      <c r="F2770" s="263"/>
      <c r="L2770"/>
    </row>
    <row r="2771" spans="1:12" s="241" customFormat="1" ht="13" x14ac:dyDescent="0.25">
      <c r="A2771" s="227"/>
      <c r="B2771" s="269" t="s">
        <v>2909</v>
      </c>
      <c r="C2771" s="255">
        <v>44</v>
      </c>
      <c r="D2771" s="255"/>
      <c r="E2771" s="260"/>
      <c r="F2771" s="263"/>
      <c r="L2771"/>
    </row>
    <row r="2772" spans="1:12" s="241" customFormat="1" ht="13" x14ac:dyDescent="0.25">
      <c r="A2772" s="227"/>
      <c r="B2772" s="269"/>
      <c r="C2772" s="255"/>
      <c r="D2772" s="255"/>
      <c r="E2772" s="260"/>
      <c r="F2772" s="263"/>
      <c r="L2772"/>
    </row>
    <row r="2773" spans="1:12" s="241" customFormat="1" ht="13" x14ac:dyDescent="0.25">
      <c r="A2773" s="227"/>
      <c r="B2773" s="256"/>
      <c r="C2773" s="255"/>
      <c r="D2773" s="255"/>
      <c r="E2773" s="260"/>
      <c r="F2773" s="263"/>
      <c r="L2773"/>
    </row>
    <row r="2774" spans="1:12" s="241" customFormat="1" ht="13" x14ac:dyDescent="0.25">
      <c r="A2774" s="227"/>
      <c r="B2774" s="256"/>
      <c r="C2774" s="255"/>
      <c r="D2774" s="255"/>
      <c r="E2774" s="260"/>
      <c r="F2774" s="263"/>
      <c r="L2774"/>
    </row>
    <row r="2775" spans="1:12" s="241" customFormat="1" ht="13" x14ac:dyDescent="0.25">
      <c r="A2775" s="227"/>
      <c r="B2775" s="256"/>
      <c r="C2775" s="255"/>
      <c r="D2775" s="255"/>
      <c r="E2775" s="260"/>
      <c r="F2775" s="263"/>
      <c r="L2775"/>
    </row>
    <row r="2776" spans="1:12" s="241" customFormat="1" ht="13" x14ac:dyDescent="0.25">
      <c r="A2776" s="227"/>
      <c r="B2776" s="256"/>
      <c r="C2776" s="255"/>
      <c r="D2776" s="255"/>
      <c r="E2776" s="260"/>
      <c r="F2776" s="263"/>
      <c r="L2776"/>
    </row>
    <row r="2777" spans="1:12" s="241" customFormat="1" ht="13" x14ac:dyDescent="0.25">
      <c r="A2777" s="227"/>
      <c r="B2777" s="256"/>
      <c r="C2777" s="255"/>
      <c r="D2777" s="255"/>
      <c r="E2777" s="260"/>
      <c r="F2777" s="263"/>
      <c r="L2777"/>
    </row>
    <row r="2778" spans="1:12" s="241" customFormat="1" ht="13" x14ac:dyDescent="0.25">
      <c r="A2778" s="227"/>
      <c r="B2778" s="256"/>
      <c r="C2778" s="255"/>
      <c r="D2778" s="255"/>
      <c r="E2778" s="260"/>
      <c r="F2778" s="263"/>
      <c r="L2778"/>
    </row>
    <row r="2779" spans="1:12" s="241" customFormat="1" ht="13" x14ac:dyDescent="0.25">
      <c r="A2779" s="227"/>
      <c r="B2779" s="256"/>
      <c r="C2779" s="255"/>
      <c r="D2779" s="255"/>
      <c r="E2779" s="260"/>
      <c r="F2779" s="263"/>
      <c r="L2779"/>
    </row>
    <row r="2780" spans="1:12" s="241" customFormat="1" ht="13" x14ac:dyDescent="0.25">
      <c r="A2780" s="227"/>
      <c r="B2780" s="256"/>
      <c r="C2780" s="255"/>
      <c r="D2780" s="255"/>
      <c r="E2780" s="260"/>
      <c r="F2780" s="263"/>
      <c r="L2780"/>
    </row>
    <row r="2781" spans="1:12" s="241" customFormat="1" ht="13" x14ac:dyDescent="0.25">
      <c r="A2781" s="227"/>
      <c r="B2781" s="256"/>
      <c r="C2781" s="255"/>
      <c r="D2781" s="255"/>
      <c r="E2781" s="260"/>
      <c r="F2781" s="263"/>
      <c r="L2781"/>
    </row>
    <row r="2782" spans="1:12" s="241" customFormat="1" ht="13" x14ac:dyDescent="0.25">
      <c r="A2782" s="227"/>
      <c r="B2782" s="256"/>
      <c r="C2782" s="255"/>
      <c r="D2782" s="255"/>
      <c r="E2782" s="260"/>
      <c r="F2782" s="263"/>
      <c r="L2782"/>
    </row>
    <row r="2783" spans="1:12" s="241" customFormat="1" ht="13" x14ac:dyDescent="0.25">
      <c r="A2783" s="227"/>
      <c r="B2783" s="256"/>
      <c r="C2783" s="255"/>
      <c r="D2783" s="255"/>
      <c r="E2783" s="260"/>
      <c r="F2783" s="263"/>
      <c r="L2783"/>
    </row>
    <row r="2784" spans="1:12" s="241" customFormat="1" ht="13" x14ac:dyDescent="0.25">
      <c r="A2784" s="227"/>
      <c r="B2784" s="256"/>
      <c r="C2784" s="255"/>
      <c r="D2784" s="255"/>
      <c r="E2784" s="260"/>
      <c r="F2784" s="263"/>
      <c r="L2784"/>
    </row>
    <row r="2785" spans="1:12" s="241" customFormat="1" ht="13" x14ac:dyDescent="0.25">
      <c r="A2785" s="227"/>
      <c r="B2785" s="256"/>
      <c r="C2785" s="255"/>
      <c r="D2785" s="255"/>
      <c r="E2785" s="260"/>
      <c r="F2785" s="263"/>
      <c r="L2785"/>
    </row>
    <row r="2786" spans="1:12" s="241" customFormat="1" ht="13" x14ac:dyDescent="0.25">
      <c r="A2786" s="227"/>
      <c r="B2786" s="256"/>
      <c r="C2786" s="255"/>
      <c r="D2786" s="255"/>
      <c r="E2786" s="260"/>
      <c r="F2786" s="263"/>
      <c r="L2786"/>
    </row>
    <row r="2787" spans="1:12" s="241" customFormat="1" ht="13" x14ac:dyDescent="0.25">
      <c r="A2787" s="227"/>
      <c r="B2787" s="256"/>
      <c r="C2787" s="255"/>
      <c r="D2787" s="255"/>
      <c r="E2787" s="260"/>
      <c r="F2787" s="263"/>
      <c r="L2787"/>
    </row>
    <row r="2788" spans="1:12" s="241" customFormat="1" ht="13" x14ac:dyDescent="0.25">
      <c r="A2788" s="227"/>
      <c r="B2788" s="256"/>
      <c r="C2788" s="255"/>
      <c r="D2788" s="255"/>
      <c r="E2788" s="260"/>
      <c r="F2788" s="263"/>
      <c r="L2788"/>
    </row>
    <row r="2789" spans="1:12" s="241" customFormat="1" ht="13" x14ac:dyDescent="0.25">
      <c r="A2789" s="227"/>
      <c r="B2789" s="256"/>
      <c r="C2789" s="255"/>
      <c r="D2789" s="255"/>
      <c r="E2789" s="260"/>
      <c r="F2789" s="263"/>
      <c r="L2789"/>
    </row>
    <row r="2790" spans="1:12" s="241" customFormat="1" ht="13" x14ac:dyDescent="0.25">
      <c r="A2790" s="227"/>
      <c r="B2790" s="256"/>
      <c r="C2790" s="255"/>
      <c r="D2790" s="255"/>
      <c r="E2790" s="260"/>
      <c r="F2790" s="263"/>
      <c r="L2790"/>
    </row>
    <row r="2791" spans="1:12" s="241" customFormat="1" ht="13" x14ac:dyDescent="0.25">
      <c r="A2791" s="227"/>
      <c r="B2791" s="256"/>
      <c r="C2791" s="255"/>
      <c r="D2791" s="255"/>
      <c r="E2791" s="260"/>
      <c r="F2791" s="263"/>
      <c r="L2791"/>
    </row>
    <row r="2792" spans="1:12" s="241" customFormat="1" ht="13" x14ac:dyDescent="0.25">
      <c r="A2792" s="227"/>
      <c r="B2792" s="256"/>
      <c r="C2792" s="255"/>
      <c r="D2792" s="255"/>
      <c r="E2792" s="260"/>
      <c r="F2792" s="263"/>
      <c r="L2792"/>
    </row>
    <row r="2793" spans="1:12" s="241" customFormat="1" ht="13" x14ac:dyDescent="0.25">
      <c r="A2793" s="227"/>
      <c r="B2793" s="256"/>
      <c r="C2793" s="255"/>
      <c r="D2793" s="255"/>
      <c r="E2793" s="260"/>
      <c r="F2793" s="263"/>
      <c r="L2793"/>
    </row>
    <row r="2794" spans="1:12" s="241" customFormat="1" ht="13" x14ac:dyDescent="0.25">
      <c r="A2794" s="227"/>
      <c r="B2794" s="256"/>
      <c r="C2794" s="255"/>
      <c r="D2794" s="255"/>
      <c r="E2794" s="260"/>
      <c r="F2794" s="263"/>
      <c r="L2794"/>
    </row>
    <row r="2795" spans="1:12" s="241" customFormat="1" ht="13" x14ac:dyDescent="0.25">
      <c r="A2795" s="227"/>
      <c r="B2795" s="256"/>
      <c r="C2795" s="255"/>
      <c r="D2795" s="255"/>
      <c r="E2795" s="260"/>
      <c r="F2795" s="263"/>
      <c r="L2795"/>
    </row>
    <row r="2796" spans="1:12" s="241" customFormat="1" ht="13" x14ac:dyDescent="0.25">
      <c r="A2796" s="227"/>
      <c r="B2796" s="256"/>
      <c r="C2796" s="255"/>
      <c r="D2796" s="255"/>
      <c r="E2796" s="260"/>
      <c r="F2796" s="263"/>
      <c r="L2796"/>
    </row>
    <row r="2797" spans="1:12" s="241" customFormat="1" ht="13" x14ac:dyDescent="0.25">
      <c r="A2797" s="227"/>
      <c r="B2797" s="256"/>
      <c r="C2797" s="255"/>
      <c r="D2797" s="255"/>
      <c r="E2797" s="260"/>
      <c r="F2797" s="263"/>
      <c r="L2797"/>
    </row>
    <row r="2798" spans="1:12" s="241" customFormat="1" ht="13" x14ac:dyDescent="0.25">
      <c r="A2798" s="227"/>
      <c r="B2798" s="256"/>
      <c r="C2798" s="255"/>
      <c r="D2798" s="255"/>
      <c r="E2798" s="260"/>
      <c r="F2798" s="263"/>
      <c r="L2798"/>
    </row>
    <row r="2799" spans="1:12" s="241" customFormat="1" ht="13" x14ac:dyDescent="0.25">
      <c r="A2799" s="227"/>
      <c r="B2799" s="256"/>
      <c r="C2799" s="255"/>
      <c r="D2799" s="255"/>
      <c r="E2799" s="260"/>
      <c r="F2799" s="263"/>
      <c r="L2799"/>
    </row>
    <row r="2800" spans="1:12" s="241" customFormat="1" ht="13" x14ac:dyDescent="0.25">
      <c r="A2800" s="227"/>
      <c r="B2800" s="256"/>
      <c r="C2800" s="255"/>
      <c r="D2800" s="255"/>
      <c r="E2800" s="260"/>
      <c r="F2800" s="263"/>
      <c r="L2800"/>
    </row>
    <row r="2801" spans="1:12" s="241" customFormat="1" ht="13" x14ac:dyDescent="0.25">
      <c r="A2801" s="227"/>
      <c r="B2801" s="256"/>
      <c r="C2801" s="255"/>
      <c r="D2801" s="255"/>
      <c r="E2801" s="260"/>
      <c r="F2801" s="263"/>
      <c r="L2801"/>
    </row>
    <row r="2802" spans="1:12" s="241" customFormat="1" ht="13" x14ac:dyDescent="0.25">
      <c r="A2802" s="227"/>
      <c r="B2802" s="256"/>
      <c r="C2802" s="255"/>
      <c r="D2802" s="255"/>
      <c r="E2802" s="260"/>
      <c r="F2802" s="263"/>
      <c r="L2802"/>
    </row>
    <row r="2803" spans="1:12" s="241" customFormat="1" ht="13" x14ac:dyDescent="0.25">
      <c r="A2803" s="227"/>
      <c r="B2803" s="256"/>
      <c r="C2803" s="255"/>
      <c r="D2803" s="255"/>
      <c r="E2803" s="260"/>
      <c r="F2803" s="263"/>
      <c r="L2803"/>
    </row>
    <row r="2804" spans="1:12" s="241" customFormat="1" ht="13" x14ac:dyDescent="0.25">
      <c r="A2804" s="227"/>
      <c r="B2804" s="256"/>
      <c r="C2804" s="255"/>
      <c r="D2804" s="255"/>
      <c r="E2804" s="260"/>
      <c r="F2804" s="263"/>
      <c r="L2804"/>
    </row>
    <row r="2805" spans="1:12" s="241" customFormat="1" ht="13" x14ac:dyDescent="0.25">
      <c r="A2805" s="227"/>
      <c r="B2805" s="256"/>
      <c r="C2805" s="255"/>
      <c r="D2805" s="255"/>
      <c r="E2805" s="260"/>
      <c r="F2805" s="263"/>
      <c r="L2805"/>
    </row>
    <row r="2806" spans="1:12" s="241" customFormat="1" ht="13" x14ac:dyDescent="0.25">
      <c r="A2806" s="227"/>
      <c r="B2806" s="256"/>
      <c r="C2806" s="255"/>
      <c r="D2806" s="255"/>
      <c r="E2806" s="260"/>
      <c r="F2806" s="263"/>
      <c r="L2806"/>
    </row>
    <row r="2807" spans="1:12" s="241" customFormat="1" ht="13" x14ac:dyDescent="0.25">
      <c r="A2807" s="227"/>
      <c r="B2807" s="256"/>
      <c r="C2807" s="255"/>
      <c r="D2807" s="255"/>
      <c r="E2807" s="260"/>
      <c r="F2807" s="263"/>
      <c r="L2807"/>
    </row>
    <row r="2808" spans="1:12" s="241" customFormat="1" ht="13" x14ac:dyDescent="0.25">
      <c r="A2808" s="227"/>
      <c r="B2808" s="256"/>
      <c r="C2808" s="255"/>
      <c r="D2808" s="255"/>
      <c r="E2808" s="260"/>
      <c r="F2808" s="263"/>
      <c r="L2808"/>
    </row>
    <row r="2809" spans="1:12" s="241" customFormat="1" ht="13" x14ac:dyDescent="0.25">
      <c r="A2809" s="227"/>
      <c r="B2809" s="256"/>
      <c r="C2809" s="255"/>
      <c r="D2809" s="255"/>
      <c r="E2809" s="260"/>
      <c r="F2809" s="263"/>
      <c r="L2809"/>
    </row>
    <row r="2810" spans="1:12" s="241" customFormat="1" ht="13" x14ac:dyDescent="0.25">
      <c r="A2810" s="227"/>
      <c r="B2810" s="256"/>
      <c r="C2810" s="255"/>
      <c r="D2810" s="255"/>
      <c r="E2810" s="260"/>
      <c r="F2810" s="263"/>
      <c r="L2810"/>
    </row>
    <row r="2811" spans="1:12" s="241" customFormat="1" ht="13" x14ac:dyDescent="0.25">
      <c r="A2811" s="227"/>
      <c r="B2811" s="256"/>
      <c r="C2811" s="255"/>
      <c r="D2811" s="255"/>
      <c r="E2811" s="260"/>
      <c r="F2811" s="263"/>
      <c r="L2811"/>
    </row>
    <row r="2812" spans="1:12" s="241" customFormat="1" ht="13" x14ac:dyDescent="0.25">
      <c r="A2812" s="227"/>
      <c r="B2812" s="256"/>
      <c r="C2812" s="255"/>
      <c r="D2812" s="255"/>
      <c r="E2812" s="260"/>
      <c r="F2812" s="263"/>
      <c r="L2812"/>
    </row>
    <row r="2813" spans="1:12" s="241" customFormat="1" ht="13" x14ac:dyDescent="0.25">
      <c r="A2813" s="227"/>
      <c r="B2813" s="256"/>
      <c r="C2813" s="255"/>
      <c r="D2813" s="255"/>
      <c r="E2813" s="260"/>
      <c r="F2813" s="263"/>
      <c r="L2813"/>
    </row>
    <row r="2814" spans="1:12" s="241" customFormat="1" ht="13" x14ac:dyDescent="0.25">
      <c r="A2814" s="227"/>
      <c r="B2814" s="256"/>
      <c r="C2814" s="255"/>
      <c r="D2814" s="255"/>
      <c r="E2814" s="260"/>
      <c r="F2814" s="263"/>
      <c r="L2814"/>
    </row>
    <row r="2815" spans="1:12" s="241" customFormat="1" ht="13" x14ac:dyDescent="0.25">
      <c r="A2815" s="227"/>
      <c r="B2815" s="256"/>
      <c r="C2815" s="255"/>
      <c r="D2815" s="255"/>
      <c r="E2815" s="260"/>
      <c r="F2815" s="263"/>
      <c r="L2815"/>
    </row>
    <row r="2816" spans="1:12" s="241" customFormat="1" ht="13" x14ac:dyDescent="0.25">
      <c r="A2816" s="227"/>
      <c r="B2816" s="256"/>
      <c r="C2816" s="255"/>
      <c r="D2816" s="255"/>
      <c r="E2816" s="260"/>
      <c r="F2816" s="263"/>
      <c r="L2816"/>
    </row>
    <row r="2817" spans="1:12" s="241" customFormat="1" ht="13" x14ac:dyDescent="0.25">
      <c r="A2817" s="227"/>
      <c r="B2817" s="256"/>
      <c r="C2817" s="255"/>
      <c r="D2817" s="255"/>
      <c r="E2817" s="260"/>
      <c r="F2817" s="263"/>
      <c r="L2817"/>
    </row>
    <row r="2818" spans="1:12" s="241" customFormat="1" ht="13" x14ac:dyDescent="0.25">
      <c r="A2818" s="227"/>
      <c r="B2818" s="256"/>
      <c r="C2818" s="255"/>
      <c r="D2818" s="255"/>
      <c r="E2818" s="260"/>
      <c r="F2818" s="263"/>
      <c r="L2818"/>
    </row>
    <row r="2819" spans="1:12" s="241" customFormat="1" ht="13" x14ac:dyDescent="0.25">
      <c r="A2819" s="227"/>
      <c r="B2819" s="256"/>
      <c r="C2819" s="255"/>
      <c r="D2819" s="255"/>
      <c r="E2819" s="260"/>
      <c r="F2819" s="263"/>
      <c r="L2819"/>
    </row>
    <row r="2820" spans="1:12" s="241" customFormat="1" ht="13" x14ac:dyDescent="0.25">
      <c r="A2820" s="227"/>
      <c r="B2820" s="256"/>
      <c r="C2820" s="255"/>
      <c r="D2820" s="255"/>
      <c r="E2820" s="260"/>
      <c r="F2820" s="263"/>
      <c r="L2820"/>
    </row>
    <row r="2821" spans="1:12" s="241" customFormat="1" ht="13" x14ac:dyDescent="0.25">
      <c r="A2821" s="227"/>
      <c r="B2821" s="256"/>
      <c r="C2821" s="255"/>
      <c r="D2821" s="255"/>
      <c r="E2821" s="260"/>
      <c r="F2821" s="263"/>
      <c r="L2821"/>
    </row>
    <row r="2822" spans="1:12" s="241" customFormat="1" ht="13" x14ac:dyDescent="0.25">
      <c r="A2822" s="227"/>
      <c r="B2822" s="256"/>
      <c r="C2822" s="255"/>
      <c r="D2822" s="255"/>
      <c r="E2822" s="260"/>
      <c r="F2822" s="263"/>
      <c r="L2822"/>
    </row>
    <row r="2823" spans="1:12" s="241" customFormat="1" ht="13" x14ac:dyDescent="0.25">
      <c r="A2823" s="227"/>
      <c r="B2823" s="256"/>
      <c r="C2823" s="255"/>
      <c r="D2823" s="255"/>
      <c r="E2823" s="260"/>
      <c r="F2823" s="263"/>
      <c r="L2823"/>
    </row>
    <row r="2824" spans="1:12" s="241" customFormat="1" ht="13" x14ac:dyDescent="0.25">
      <c r="A2824" s="227"/>
      <c r="B2824" s="256"/>
      <c r="C2824" s="255"/>
      <c r="D2824" s="255"/>
      <c r="E2824" s="260"/>
      <c r="F2824" s="263"/>
      <c r="L2824"/>
    </row>
    <row r="2825" spans="1:12" s="241" customFormat="1" ht="13" x14ac:dyDescent="0.25">
      <c r="A2825" s="227"/>
      <c r="B2825" s="256"/>
      <c r="C2825" s="255"/>
      <c r="D2825" s="255"/>
      <c r="E2825" s="260"/>
      <c r="F2825" s="263"/>
      <c r="L2825"/>
    </row>
    <row r="2826" spans="1:12" s="241" customFormat="1" ht="13" x14ac:dyDescent="0.25">
      <c r="A2826" s="227"/>
      <c r="B2826" s="256"/>
      <c r="C2826" s="255"/>
      <c r="D2826" s="255"/>
      <c r="E2826" s="260"/>
      <c r="F2826" s="263"/>
      <c r="L2826"/>
    </row>
    <row r="2827" spans="1:12" s="241" customFormat="1" ht="13" x14ac:dyDescent="0.25">
      <c r="A2827" s="227"/>
      <c r="B2827" s="256"/>
      <c r="C2827" s="255"/>
      <c r="D2827" s="255"/>
      <c r="E2827" s="260"/>
      <c r="F2827" s="263"/>
      <c r="L2827"/>
    </row>
    <row r="2828" spans="1:12" s="241" customFormat="1" ht="13" x14ac:dyDescent="0.25">
      <c r="A2828" s="227"/>
      <c r="B2828" s="256"/>
      <c r="C2828" s="255"/>
      <c r="D2828" s="255"/>
      <c r="E2828" s="260"/>
      <c r="F2828" s="263"/>
      <c r="L2828"/>
    </row>
    <row r="2829" spans="1:12" s="241" customFormat="1" ht="13" x14ac:dyDescent="0.25">
      <c r="A2829" s="227"/>
      <c r="B2829" s="256"/>
      <c r="C2829" s="255"/>
      <c r="D2829" s="255"/>
      <c r="E2829" s="260"/>
      <c r="F2829" s="263"/>
      <c r="L2829"/>
    </row>
    <row r="2830" spans="1:12" s="241" customFormat="1" ht="13" x14ac:dyDescent="0.25">
      <c r="A2830" s="227"/>
      <c r="B2830" s="256"/>
      <c r="C2830" s="255"/>
      <c r="D2830" s="255"/>
      <c r="E2830" s="260"/>
      <c r="F2830" s="263"/>
      <c r="L2830"/>
    </row>
    <row r="2831" spans="1:12" s="241" customFormat="1" ht="13" x14ac:dyDescent="0.25">
      <c r="A2831" s="227"/>
      <c r="B2831" s="256"/>
      <c r="C2831" s="255"/>
      <c r="D2831" s="255"/>
      <c r="E2831" s="260"/>
      <c r="F2831" s="263"/>
      <c r="L2831"/>
    </row>
    <row r="2832" spans="1:12" s="241" customFormat="1" ht="13" x14ac:dyDescent="0.25">
      <c r="A2832" s="227"/>
      <c r="B2832" s="256"/>
      <c r="C2832" s="255"/>
      <c r="D2832" s="255"/>
      <c r="E2832" s="260"/>
      <c r="F2832" s="263"/>
      <c r="L2832"/>
    </row>
    <row r="2833" spans="1:12" s="241" customFormat="1" ht="13" x14ac:dyDescent="0.25">
      <c r="A2833" s="227"/>
      <c r="B2833" s="256"/>
      <c r="C2833" s="255"/>
      <c r="D2833" s="255"/>
      <c r="E2833" s="260"/>
      <c r="F2833" s="263"/>
      <c r="L2833"/>
    </row>
    <row r="2834" spans="1:12" s="241" customFormat="1" ht="13" x14ac:dyDescent="0.25">
      <c r="A2834" s="227"/>
      <c r="B2834" s="256"/>
      <c r="C2834" s="255"/>
      <c r="D2834" s="255"/>
      <c r="E2834" s="260"/>
      <c r="F2834" s="263"/>
      <c r="L2834"/>
    </row>
    <row r="2835" spans="1:12" s="241" customFormat="1" ht="13" x14ac:dyDescent="0.25">
      <c r="A2835" s="227"/>
      <c r="B2835" s="256"/>
      <c r="C2835" s="255"/>
      <c r="D2835" s="255"/>
      <c r="E2835" s="260"/>
      <c r="F2835" s="263"/>
      <c r="L2835"/>
    </row>
    <row r="2836" spans="1:12" ht="13" x14ac:dyDescent="0.25">
      <c r="A2836" s="227"/>
      <c r="B2836" s="268" t="s">
        <v>1019</v>
      </c>
      <c r="C2836" s="227"/>
      <c r="D2836" s="227"/>
      <c r="E2836" s="258"/>
      <c r="F2836" s="270"/>
    </row>
    <row r="2837" spans="1:12" ht="13" x14ac:dyDescent="0.25">
      <c r="A2837" s="227"/>
      <c r="B2837" s="247"/>
      <c r="C2837" s="227"/>
      <c r="D2837" s="227"/>
      <c r="E2837" s="258"/>
      <c r="F2837" s="263"/>
    </row>
    <row r="2838" spans="1:12" ht="13" x14ac:dyDescent="0.25">
      <c r="A2838" s="227"/>
      <c r="B2838" s="247" t="str">
        <f>B2765</f>
        <v xml:space="preserve">Block A: Guard House: A-9 Tiling </v>
      </c>
      <c r="C2838" s="227"/>
      <c r="D2838" s="227"/>
      <c r="E2838" s="258"/>
      <c r="F2838" s="263"/>
    </row>
    <row r="2839" spans="1:12" ht="13" x14ac:dyDescent="0.25">
      <c r="A2839" s="227"/>
      <c r="B2839" s="247"/>
      <c r="C2839" s="227"/>
      <c r="D2839" s="227"/>
      <c r="E2839" s="258"/>
      <c r="F2839" s="263"/>
    </row>
    <row r="2840" spans="1:12" s="236" customFormat="1" ht="13" x14ac:dyDescent="0.25">
      <c r="A2840" s="227" t="s">
        <v>2163</v>
      </c>
      <c r="B2840" s="230" t="s">
        <v>296</v>
      </c>
      <c r="C2840" s="220"/>
      <c r="D2840" s="220"/>
      <c r="E2840" s="260"/>
      <c r="F2840" s="263"/>
      <c r="I2840" s="149"/>
      <c r="J2840" s="149"/>
      <c r="K2840" s="149"/>
      <c r="L2840"/>
    </row>
    <row r="2841" spans="1:12" s="236" customFormat="1" x14ac:dyDescent="0.25">
      <c r="A2841" s="272"/>
      <c r="B2841" s="273"/>
      <c r="C2841" s="272"/>
      <c r="D2841" s="272"/>
      <c r="E2841" s="217"/>
      <c r="F2841" s="285"/>
      <c r="I2841" s="149"/>
      <c r="J2841" s="149"/>
      <c r="K2841" s="149"/>
      <c r="L2841"/>
    </row>
    <row r="2842" spans="1:12" s="236" customFormat="1" ht="13" x14ac:dyDescent="0.25">
      <c r="A2842" s="272"/>
      <c r="B2842" s="229" t="s">
        <v>297</v>
      </c>
      <c r="C2842" s="272"/>
      <c r="D2842" s="272"/>
      <c r="E2842" s="217"/>
      <c r="F2842" s="285"/>
      <c r="I2842" s="149"/>
      <c r="J2842" s="149"/>
      <c r="K2842" s="149"/>
      <c r="L2842"/>
    </row>
    <row r="2843" spans="1:12" s="236" customFormat="1" x14ac:dyDescent="0.25">
      <c r="A2843" s="272"/>
      <c r="B2843" s="273"/>
      <c r="C2843" s="272"/>
      <c r="D2843" s="272"/>
      <c r="E2843" s="217"/>
      <c r="F2843" s="285"/>
      <c r="I2843" s="149"/>
      <c r="J2843" s="149"/>
      <c r="K2843" s="149"/>
      <c r="L2843"/>
    </row>
    <row r="2844" spans="1:12" s="236" customFormat="1" ht="13" x14ac:dyDescent="0.25">
      <c r="A2844" s="272"/>
      <c r="B2844" s="229" t="s">
        <v>298</v>
      </c>
      <c r="C2844" s="272"/>
      <c r="D2844" s="272"/>
      <c r="E2844" s="217"/>
      <c r="F2844" s="285"/>
      <c r="G2844" s="236">
        <f>D2846*E2846</f>
        <v>0</v>
      </c>
      <c r="I2844" s="149"/>
      <c r="J2844" s="149"/>
      <c r="K2844" s="149"/>
      <c r="L2844"/>
    </row>
    <row r="2845" spans="1:12" s="236" customFormat="1" x14ac:dyDescent="0.25">
      <c r="A2845" s="272"/>
      <c r="B2845" s="273"/>
      <c r="C2845" s="272"/>
      <c r="D2845" s="272"/>
      <c r="E2845" s="217"/>
      <c r="F2845" s="285"/>
      <c r="I2845" s="149"/>
      <c r="J2845" s="149"/>
      <c r="K2845" s="149"/>
      <c r="L2845"/>
    </row>
    <row r="2846" spans="1:12" s="236" customFormat="1" ht="25" x14ac:dyDescent="0.25">
      <c r="A2846" s="272" t="s">
        <v>2164</v>
      </c>
      <c r="B2846" s="273" t="s">
        <v>2149</v>
      </c>
      <c r="C2846" s="272" t="s">
        <v>11</v>
      </c>
      <c r="D2846" s="272">
        <v>4</v>
      </c>
      <c r="E2846" s="217"/>
      <c r="F2846" s="285"/>
      <c r="G2846" s="236">
        <f>D2848*E2848</f>
        <v>0</v>
      </c>
      <c r="I2846" s="149"/>
      <c r="J2846" s="149"/>
      <c r="K2846" s="149"/>
      <c r="L2846"/>
    </row>
    <row r="2847" spans="1:12" s="236" customFormat="1" x14ac:dyDescent="0.25">
      <c r="A2847" s="272"/>
      <c r="B2847" s="273"/>
      <c r="C2847" s="272"/>
      <c r="D2847" s="272"/>
      <c r="E2847" s="217"/>
      <c r="F2847" s="285"/>
      <c r="I2847" s="149"/>
      <c r="J2847" s="149"/>
      <c r="K2847" s="149"/>
      <c r="L2847"/>
    </row>
    <row r="2848" spans="1:12" s="236" customFormat="1" x14ac:dyDescent="0.25">
      <c r="A2848" s="272" t="s">
        <v>2275</v>
      </c>
      <c r="B2848" s="273" t="s">
        <v>2150</v>
      </c>
      <c r="C2848" s="272" t="s">
        <v>11</v>
      </c>
      <c r="D2848" s="272">
        <v>3</v>
      </c>
      <c r="E2848" s="217"/>
      <c r="F2848" s="285"/>
      <c r="G2848" s="236">
        <f>D2850*E2850</f>
        <v>0</v>
      </c>
      <c r="I2848" s="149"/>
      <c r="J2848" s="149"/>
      <c r="K2848" s="149"/>
      <c r="L2848"/>
    </row>
    <row r="2849" spans="1:12" s="236" customFormat="1" x14ac:dyDescent="0.25">
      <c r="A2849" s="272"/>
      <c r="B2849" s="273"/>
      <c r="C2849" s="272"/>
      <c r="D2849" s="272"/>
      <c r="E2849" s="217"/>
      <c r="F2849" s="285"/>
      <c r="G2849" s="236">
        <f>D2851*E2851</f>
        <v>0</v>
      </c>
      <c r="I2849" s="149"/>
      <c r="J2849" s="149"/>
      <c r="K2849" s="149"/>
      <c r="L2849"/>
    </row>
    <row r="2850" spans="1:12" s="236" customFormat="1" x14ac:dyDescent="0.25">
      <c r="A2850" s="272" t="s">
        <v>2276</v>
      </c>
      <c r="B2850" s="273" t="s">
        <v>303</v>
      </c>
      <c r="C2850" s="272" t="s">
        <v>2</v>
      </c>
      <c r="D2850" s="272">
        <v>2</v>
      </c>
      <c r="E2850" s="217"/>
      <c r="F2850" s="285"/>
      <c r="G2850" s="236">
        <f>D2852*E2852</f>
        <v>0</v>
      </c>
      <c r="I2850" s="149"/>
      <c r="J2850" s="149"/>
      <c r="K2850" s="149"/>
      <c r="L2850"/>
    </row>
    <row r="2851" spans="1:12" s="236" customFormat="1" x14ac:dyDescent="0.25">
      <c r="A2851" s="272" t="s">
        <v>2277</v>
      </c>
      <c r="B2851" s="273" t="s">
        <v>304</v>
      </c>
      <c r="C2851" s="272" t="s">
        <v>2</v>
      </c>
      <c r="D2851" s="272">
        <v>2</v>
      </c>
      <c r="E2851" s="217"/>
      <c r="F2851" s="285"/>
      <c r="G2851" s="236">
        <f>D2853*E2853</f>
        <v>0</v>
      </c>
      <c r="I2851" s="149"/>
      <c r="J2851" s="149"/>
      <c r="K2851" s="149"/>
      <c r="L2851"/>
    </row>
    <row r="2852" spans="1:12" s="236" customFormat="1" x14ac:dyDescent="0.25">
      <c r="A2852" s="272" t="s">
        <v>2278</v>
      </c>
      <c r="B2852" s="273" t="s">
        <v>305</v>
      </c>
      <c r="C2852" s="272" t="s">
        <v>2</v>
      </c>
      <c r="D2852" s="272">
        <v>1</v>
      </c>
      <c r="E2852" s="217"/>
      <c r="F2852" s="285"/>
      <c r="I2852" s="149"/>
      <c r="J2852" s="149"/>
      <c r="K2852" s="149"/>
      <c r="L2852"/>
    </row>
    <row r="2853" spans="1:12" s="236" customFormat="1" x14ac:dyDescent="0.25">
      <c r="A2853" s="272" t="s">
        <v>2279</v>
      </c>
      <c r="B2853" s="273" t="s">
        <v>306</v>
      </c>
      <c r="C2853" s="272" t="s">
        <v>2</v>
      </c>
      <c r="D2853" s="272">
        <v>1</v>
      </c>
      <c r="E2853" s="217"/>
      <c r="F2853" s="285"/>
      <c r="I2853" s="149"/>
      <c r="J2853" s="149"/>
      <c r="K2853" s="149"/>
      <c r="L2853"/>
    </row>
    <row r="2854" spans="1:12" s="236" customFormat="1" x14ac:dyDescent="0.25">
      <c r="A2854" s="272"/>
      <c r="B2854" s="273"/>
      <c r="C2854" s="272"/>
      <c r="D2854" s="272"/>
      <c r="E2854" s="217"/>
      <c r="F2854" s="285"/>
      <c r="I2854" s="149"/>
      <c r="J2854" s="149"/>
      <c r="K2854" s="149"/>
      <c r="L2854"/>
    </row>
    <row r="2855" spans="1:12" s="236" customFormat="1" ht="13" x14ac:dyDescent="0.25">
      <c r="A2855" s="272"/>
      <c r="B2855" s="229" t="s">
        <v>307</v>
      </c>
      <c r="C2855" s="272"/>
      <c r="D2855" s="272"/>
      <c r="E2855" s="217"/>
      <c r="F2855" s="285"/>
      <c r="I2855" s="149"/>
      <c r="J2855" s="149"/>
      <c r="K2855" s="149"/>
      <c r="L2855"/>
    </row>
    <row r="2856" spans="1:12" s="236" customFormat="1" ht="13" x14ac:dyDescent="0.25">
      <c r="A2856" s="272"/>
      <c r="B2856" s="229"/>
      <c r="C2856" s="272"/>
      <c r="D2856" s="272"/>
      <c r="E2856" s="217"/>
      <c r="F2856" s="285"/>
      <c r="I2856" s="149"/>
      <c r="J2856" s="149"/>
      <c r="K2856" s="149"/>
      <c r="L2856"/>
    </row>
    <row r="2857" spans="1:12" s="236" customFormat="1" ht="13" x14ac:dyDescent="0.25">
      <c r="A2857" s="272"/>
      <c r="B2857" s="229" t="s">
        <v>308</v>
      </c>
      <c r="C2857" s="272"/>
      <c r="D2857" s="272"/>
      <c r="E2857" s="217"/>
      <c r="F2857" s="285"/>
      <c r="I2857" s="149"/>
      <c r="J2857" s="149"/>
      <c r="K2857" s="149"/>
      <c r="L2857"/>
    </row>
    <row r="2858" spans="1:12" s="236" customFormat="1" x14ac:dyDescent="0.25">
      <c r="A2858" s="272"/>
      <c r="B2858" s="273"/>
      <c r="C2858" s="272"/>
      <c r="D2858" s="272"/>
      <c r="E2858" s="217"/>
      <c r="F2858" s="285"/>
      <c r="I2858" s="149"/>
      <c r="J2858" s="149"/>
      <c r="K2858" s="149"/>
      <c r="L2858"/>
    </row>
    <row r="2859" spans="1:12" s="236" customFormat="1" x14ac:dyDescent="0.25">
      <c r="A2859" s="272" t="s">
        <v>2280</v>
      </c>
      <c r="B2859" s="273" t="s">
        <v>311</v>
      </c>
      <c r="C2859" s="272" t="s">
        <v>2</v>
      </c>
      <c r="D2859" s="272">
        <v>1</v>
      </c>
      <c r="E2859" s="217"/>
      <c r="F2859" s="285"/>
      <c r="I2859" s="149"/>
      <c r="J2859" s="149"/>
      <c r="K2859" s="149"/>
      <c r="L2859"/>
    </row>
    <row r="2860" spans="1:12" s="236" customFormat="1" x14ac:dyDescent="0.25">
      <c r="A2860" s="220"/>
      <c r="B2860" s="233"/>
      <c r="C2860" s="220"/>
      <c r="D2860" s="220"/>
      <c r="E2860" s="260"/>
      <c r="F2860" s="263"/>
      <c r="I2860" s="149"/>
      <c r="J2860" s="149"/>
      <c r="K2860" s="149"/>
      <c r="L2860"/>
    </row>
    <row r="2861" spans="1:12" s="57" customFormat="1" ht="13" x14ac:dyDescent="0.3">
      <c r="A2861" s="272"/>
      <c r="B2861" s="273"/>
      <c r="C2861" s="272"/>
      <c r="D2861" s="272"/>
      <c r="E2861" s="217"/>
      <c r="F2861" s="263"/>
      <c r="G2861" s="291"/>
      <c r="I2861" s="1"/>
      <c r="J2861" s="1"/>
      <c r="K2861" s="1"/>
      <c r="L2861"/>
    </row>
    <row r="2862" spans="1:12" s="57" customFormat="1" ht="13" x14ac:dyDescent="0.3">
      <c r="A2862" s="272"/>
      <c r="B2862" s="273"/>
      <c r="C2862" s="272"/>
      <c r="D2862" s="272"/>
      <c r="E2862" s="217"/>
      <c r="F2862" s="263"/>
      <c r="G2862" s="291"/>
      <c r="I2862" s="1"/>
      <c r="J2862" s="1"/>
      <c r="K2862" s="1"/>
      <c r="L2862"/>
    </row>
    <row r="2863" spans="1:12" s="57" customFormat="1" ht="13" x14ac:dyDescent="0.3">
      <c r="A2863" s="272"/>
      <c r="B2863" s="273"/>
      <c r="C2863" s="272"/>
      <c r="D2863" s="272"/>
      <c r="E2863" s="217"/>
      <c r="F2863" s="263"/>
      <c r="G2863" s="291"/>
      <c r="I2863" s="1"/>
      <c r="J2863" s="1"/>
      <c r="K2863" s="1"/>
      <c r="L2863"/>
    </row>
    <row r="2864" spans="1:12" s="57" customFormat="1" ht="13" x14ac:dyDescent="0.3">
      <c r="A2864" s="272"/>
      <c r="B2864" s="273"/>
      <c r="C2864" s="272"/>
      <c r="D2864" s="272"/>
      <c r="E2864" s="217"/>
      <c r="F2864" s="263"/>
      <c r="G2864" s="291"/>
      <c r="I2864" s="1"/>
      <c r="J2864" s="1"/>
      <c r="K2864" s="1"/>
      <c r="L2864"/>
    </row>
    <row r="2865" spans="1:12" s="57" customFormat="1" ht="13" x14ac:dyDescent="0.3">
      <c r="A2865" s="272"/>
      <c r="B2865" s="273"/>
      <c r="C2865" s="272"/>
      <c r="D2865" s="272"/>
      <c r="E2865" s="217"/>
      <c r="F2865" s="263"/>
      <c r="G2865" s="291"/>
      <c r="I2865" s="1"/>
      <c r="J2865" s="1"/>
      <c r="K2865" s="1"/>
      <c r="L2865"/>
    </row>
    <row r="2866" spans="1:12" s="57" customFormat="1" ht="13" x14ac:dyDescent="0.3">
      <c r="A2866" s="272"/>
      <c r="B2866" s="273"/>
      <c r="C2866" s="272"/>
      <c r="D2866" s="272"/>
      <c r="E2866" s="217"/>
      <c r="F2866" s="263"/>
      <c r="G2866" s="291"/>
      <c r="I2866" s="1"/>
      <c r="J2866" s="1"/>
      <c r="K2866" s="1"/>
      <c r="L2866"/>
    </row>
    <row r="2867" spans="1:12" s="57" customFormat="1" ht="13" x14ac:dyDescent="0.3">
      <c r="A2867" s="272"/>
      <c r="B2867" s="273"/>
      <c r="C2867" s="272"/>
      <c r="D2867" s="272"/>
      <c r="E2867" s="217"/>
      <c r="F2867" s="263"/>
      <c r="G2867" s="291"/>
      <c r="I2867" s="1"/>
      <c r="J2867" s="1"/>
      <c r="K2867" s="1"/>
      <c r="L2867"/>
    </row>
    <row r="2868" spans="1:12" s="57" customFormat="1" ht="13" x14ac:dyDescent="0.3">
      <c r="A2868" s="272"/>
      <c r="B2868" s="273"/>
      <c r="C2868" s="272"/>
      <c r="D2868" s="272"/>
      <c r="E2868" s="217"/>
      <c r="F2868" s="263"/>
      <c r="G2868" s="291"/>
      <c r="I2868" s="1"/>
      <c r="J2868" s="1"/>
      <c r="K2868" s="1"/>
      <c r="L2868"/>
    </row>
    <row r="2869" spans="1:12" s="57" customFormat="1" ht="13" x14ac:dyDescent="0.3">
      <c r="A2869" s="272"/>
      <c r="B2869" s="273"/>
      <c r="C2869" s="272"/>
      <c r="D2869" s="272"/>
      <c r="E2869" s="217"/>
      <c r="F2869" s="263"/>
      <c r="G2869" s="291"/>
      <c r="I2869" s="1"/>
      <c r="J2869" s="1"/>
      <c r="K2869" s="1"/>
      <c r="L2869"/>
    </row>
    <row r="2870" spans="1:12" s="57" customFormat="1" ht="13" x14ac:dyDescent="0.3">
      <c r="A2870" s="272"/>
      <c r="B2870" s="273"/>
      <c r="C2870" s="272"/>
      <c r="D2870" s="272"/>
      <c r="E2870" s="217"/>
      <c r="F2870" s="263"/>
      <c r="G2870" s="291"/>
      <c r="I2870" s="1"/>
      <c r="J2870" s="1"/>
      <c r="K2870" s="1"/>
      <c r="L2870"/>
    </row>
    <row r="2871" spans="1:12" s="57" customFormat="1" ht="13" x14ac:dyDescent="0.3">
      <c r="A2871" s="272"/>
      <c r="B2871" s="273"/>
      <c r="C2871" s="272"/>
      <c r="D2871" s="272"/>
      <c r="E2871" s="217"/>
      <c r="F2871" s="263"/>
      <c r="G2871" s="291"/>
      <c r="I2871" s="1"/>
      <c r="J2871" s="1"/>
      <c r="K2871" s="1"/>
      <c r="L2871"/>
    </row>
    <row r="2872" spans="1:12" s="57" customFormat="1" ht="13" x14ac:dyDescent="0.3">
      <c r="A2872" s="272"/>
      <c r="B2872" s="273"/>
      <c r="C2872" s="272"/>
      <c r="D2872" s="272"/>
      <c r="E2872" s="217"/>
      <c r="F2872" s="263"/>
      <c r="G2872" s="291"/>
      <c r="I2872" s="1"/>
      <c r="J2872" s="1"/>
      <c r="K2872" s="1"/>
      <c r="L2872"/>
    </row>
    <row r="2873" spans="1:12" s="57" customFormat="1" ht="13" x14ac:dyDescent="0.3">
      <c r="A2873" s="272"/>
      <c r="B2873" s="273"/>
      <c r="C2873" s="272"/>
      <c r="D2873" s="272"/>
      <c r="E2873" s="217"/>
      <c r="F2873" s="263"/>
      <c r="G2873" s="291"/>
      <c r="I2873" s="1"/>
      <c r="J2873" s="1"/>
      <c r="K2873" s="1"/>
      <c r="L2873"/>
    </row>
    <row r="2874" spans="1:12" s="57" customFormat="1" ht="13" x14ac:dyDescent="0.3">
      <c r="A2874" s="272"/>
      <c r="B2874" s="273"/>
      <c r="C2874" s="272"/>
      <c r="D2874" s="272"/>
      <c r="E2874" s="217"/>
      <c r="F2874" s="263"/>
      <c r="G2874" s="291"/>
      <c r="I2874" s="1"/>
      <c r="J2874" s="1"/>
      <c r="K2874" s="1"/>
      <c r="L2874"/>
    </row>
    <row r="2875" spans="1:12" s="57" customFormat="1" ht="13" x14ac:dyDescent="0.3">
      <c r="A2875" s="272"/>
      <c r="B2875" s="273"/>
      <c r="C2875" s="272"/>
      <c r="D2875" s="272"/>
      <c r="E2875" s="217"/>
      <c r="F2875" s="263"/>
      <c r="G2875" s="291"/>
      <c r="I2875" s="1"/>
      <c r="J2875" s="1"/>
      <c r="K2875" s="1"/>
      <c r="L2875"/>
    </row>
    <row r="2876" spans="1:12" s="57" customFormat="1" ht="13" x14ac:dyDescent="0.3">
      <c r="A2876" s="272"/>
      <c r="B2876" s="273"/>
      <c r="C2876" s="272"/>
      <c r="D2876" s="272"/>
      <c r="E2876" s="217"/>
      <c r="F2876" s="263"/>
      <c r="G2876" s="291"/>
      <c r="I2876" s="1"/>
      <c r="J2876" s="1"/>
      <c r="K2876" s="1"/>
      <c r="L2876"/>
    </row>
    <row r="2877" spans="1:12" s="57" customFormat="1" ht="13" x14ac:dyDescent="0.3">
      <c r="A2877" s="272"/>
      <c r="B2877" s="273"/>
      <c r="C2877" s="272"/>
      <c r="D2877" s="272"/>
      <c r="E2877" s="217"/>
      <c r="F2877" s="263"/>
      <c r="G2877" s="291"/>
      <c r="I2877" s="1"/>
      <c r="J2877" s="1"/>
      <c r="K2877" s="1"/>
      <c r="L2877"/>
    </row>
    <row r="2878" spans="1:12" s="57" customFormat="1" ht="13" x14ac:dyDescent="0.3">
      <c r="A2878" s="272"/>
      <c r="B2878" s="273"/>
      <c r="C2878" s="272"/>
      <c r="D2878" s="272"/>
      <c r="E2878" s="217"/>
      <c r="F2878" s="263"/>
      <c r="G2878" s="291"/>
      <c r="I2878" s="1"/>
      <c r="J2878" s="1"/>
      <c r="K2878" s="1"/>
      <c r="L2878"/>
    </row>
    <row r="2879" spans="1:12" s="57" customFormat="1" ht="13" x14ac:dyDescent="0.3">
      <c r="A2879" s="272"/>
      <c r="B2879" s="273"/>
      <c r="C2879" s="272"/>
      <c r="D2879" s="272"/>
      <c r="E2879" s="217"/>
      <c r="F2879" s="263"/>
      <c r="G2879" s="291"/>
      <c r="I2879" s="1"/>
      <c r="J2879" s="1"/>
      <c r="K2879" s="1"/>
      <c r="L2879"/>
    </row>
    <row r="2880" spans="1:12" s="57" customFormat="1" ht="13" x14ac:dyDescent="0.3">
      <c r="A2880" s="272"/>
      <c r="B2880" s="273"/>
      <c r="C2880" s="272"/>
      <c r="D2880" s="272"/>
      <c r="E2880" s="217"/>
      <c r="F2880" s="263"/>
      <c r="G2880" s="291"/>
      <c r="I2880" s="1"/>
      <c r="J2880" s="1"/>
      <c r="K2880" s="1"/>
      <c r="L2880"/>
    </row>
    <row r="2881" spans="1:12" s="57" customFormat="1" ht="13" x14ac:dyDescent="0.3">
      <c r="A2881" s="272"/>
      <c r="B2881" s="273"/>
      <c r="C2881" s="272"/>
      <c r="D2881" s="272"/>
      <c r="E2881" s="217"/>
      <c r="F2881" s="263"/>
      <c r="G2881" s="291"/>
      <c r="I2881" s="1"/>
      <c r="J2881" s="1"/>
      <c r="K2881" s="1"/>
      <c r="L2881"/>
    </row>
    <row r="2882" spans="1:12" s="57" customFormat="1" ht="13" x14ac:dyDescent="0.3">
      <c r="A2882" s="272"/>
      <c r="B2882" s="273"/>
      <c r="C2882" s="272"/>
      <c r="D2882" s="272"/>
      <c r="E2882" s="217"/>
      <c r="F2882" s="263"/>
      <c r="G2882" s="291"/>
      <c r="I2882" s="1"/>
      <c r="J2882" s="1"/>
      <c r="K2882" s="1"/>
      <c r="L2882"/>
    </row>
    <row r="2883" spans="1:12" s="57" customFormat="1" ht="13" x14ac:dyDescent="0.3">
      <c r="A2883" s="272"/>
      <c r="B2883" s="273"/>
      <c r="C2883" s="272"/>
      <c r="D2883" s="272"/>
      <c r="E2883" s="217"/>
      <c r="F2883" s="263"/>
      <c r="G2883" s="291"/>
      <c r="I2883" s="1"/>
      <c r="J2883" s="1"/>
      <c r="K2883" s="1"/>
      <c r="L2883"/>
    </row>
    <row r="2884" spans="1:12" s="57" customFormat="1" ht="13" x14ac:dyDescent="0.3">
      <c r="A2884" s="272"/>
      <c r="B2884" s="273"/>
      <c r="C2884" s="272"/>
      <c r="D2884" s="272"/>
      <c r="E2884" s="217"/>
      <c r="F2884" s="263"/>
      <c r="G2884" s="291"/>
      <c r="I2884" s="1"/>
      <c r="J2884" s="1"/>
      <c r="K2884" s="1"/>
      <c r="L2884"/>
    </row>
    <row r="2885" spans="1:12" s="57" customFormat="1" ht="13" x14ac:dyDescent="0.3">
      <c r="A2885" s="272"/>
      <c r="B2885" s="273"/>
      <c r="C2885" s="272"/>
      <c r="D2885" s="272"/>
      <c r="E2885" s="217"/>
      <c r="F2885" s="263"/>
      <c r="G2885" s="291"/>
      <c r="I2885" s="1"/>
      <c r="J2885" s="1"/>
      <c r="K2885" s="1"/>
      <c r="L2885"/>
    </row>
    <row r="2886" spans="1:12" s="57" customFormat="1" ht="13" x14ac:dyDescent="0.3">
      <c r="A2886" s="272"/>
      <c r="B2886" s="273"/>
      <c r="C2886" s="272"/>
      <c r="D2886" s="272"/>
      <c r="E2886" s="217"/>
      <c r="F2886" s="263"/>
      <c r="G2886" s="291"/>
      <c r="I2886" s="1"/>
      <c r="J2886" s="1"/>
      <c r="K2886" s="1"/>
      <c r="L2886"/>
    </row>
    <row r="2887" spans="1:12" s="57" customFormat="1" ht="13" x14ac:dyDescent="0.3">
      <c r="A2887" s="272"/>
      <c r="B2887" s="273"/>
      <c r="C2887" s="272"/>
      <c r="D2887" s="272"/>
      <c r="E2887" s="217"/>
      <c r="F2887" s="263"/>
      <c r="G2887" s="291"/>
      <c r="I2887" s="1"/>
      <c r="J2887" s="1"/>
      <c r="K2887" s="1"/>
      <c r="L2887"/>
    </row>
    <row r="2888" spans="1:12" s="57" customFormat="1" ht="13" x14ac:dyDescent="0.3">
      <c r="A2888" s="272"/>
      <c r="B2888" s="273"/>
      <c r="C2888" s="272"/>
      <c r="D2888" s="272"/>
      <c r="E2888" s="217"/>
      <c r="F2888" s="263"/>
      <c r="G2888" s="291"/>
      <c r="I2888" s="1"/>
      <c r="J2888" s="1"/>
      <c r="K2888" s="1"/>
      <c r="L2888"/>
    </row>
    <row r="2889" spans="1:12" s="57" customFormat="1" ht="13" x14ac:dyDescent="0.3">
      <c r="A2889" s="272"/>
      <c r="B2889" s="273"/>
      <c r="C2889" s="272"/>
      <c r="D2889" s="272"/>
      <c r="E2889" s="217"/>
      <c r="F2889" s="263"/>
      <c r="G2889" s="291"/>
      <c r="I2889" s="1"/>
      <c r="J2889" s="1"/>
      <c r="K2889" s="1"/>
      <c r="L2889"/>
    </row>
    <row r="2890" spans="1:12" s="57" customFormat="1" ht="13" x14ac:dyDescent="0.3">
      <c r="A2890" s="272"/>
      <c r="B2890" s="273"/>
      <c r="C2890" s="272"/>
      <c r="D2890" s="272"/>
      <c r="E2890" s="217"/>
      <c r="F2890" s="263"/>
      <c r="G2890" s="291"/>
      <c r="I2890" s="1"/>
      <c r="J2890" s="1"/>
      <c r="K2890" s="1"/>
      <c r="L2890"/>
    </row>
    <row r="2891" spans="1:12" s="57" customFormat="1" ht="13" x14ac:dyDescent="0.3">
      <c r="A2891" s="272"/>
      <c r="B2891" s="273"/>
      <c r="C2891" s="272"/>
      <c r="D2891" s="272"/>
      <c r="E2891" s="217"/>
      <c r="F2891" s="263"/>
      <c r="G2891" s="291"/>
      <c r="I2891" s="1"/>
      <c r="J2891" s="1"/>
      <c r="K2891" s="1"/>
      <c r="L2891"/>
    </row>
    <row r="2892" spans="1:12" s="57" customFormat="1" ht="13" x14ac:dyDescent="0.3">
      <c r="A2892" s="272"/>
      <c r="B2892" s="273"/>
      <c r="C2892" s="272"/>
      <c r="D2892" s="272"/>
      <c r="E2892" s="217"/>
      <c r="F2892" s="263"/>
      <c r="G2892" s="291"/>
      <c r="I2892" s="1"/>
      <c r="J2892" s="1"/>
      <c r="K2892" s="1"/>
      <c r="L2892"/>
    </row>
    <row r="2893" spans="1:12" s="57" customFormat="1" ht="13" x14ac:dyDescent="0.3">
      <c r="A2893" s="272"/>
      <c r="B2893" s="273"/>
      <c r="C2893" s="272"/>
      <c r="D2893" s="272"/>
      <c r="E2893" s="217"/>
      <c r="F2893" s="263"/>
      <c r="G2893" s="291"/>
      <c r="I2893" s="1"/>
      <c r="J2893" s="1"/>
      <c r="K2893" s="1"/>
      <c r="L2893"/>
    </row>
    <row r="2894" spans="1:12" s="57" customFormat="1" ht="13" x14ac:dyDescent="0.3">
      <c r="A2894" s="272"/>
      <c r="B2894" s="273"/>
      <c r="C2894" s="272"/>
      <c r="D2894" s="272"/>
      <c r="E2894" s="217"/>
      <c r="F2894" s="263"/>
      <c r="G2894" s="291"/>
      <c r="I2894" s="1"/>
      <c r="J2894" s="1"/>
      <c r="K2894" s="1"/>
      <c r="L2894"/>
    </row>
    <row r="2895" spans="1:12" s="57" customFormat="1" ht="13" x14ac:dyDescent="0.3">
      <c r="A2895" s="272"/>
      <c r="B2895" s="273"/>
      <c r="C2895" s="272"/>
      <c r="D2895" s="272"/>
      <c r="E2895" s="217"/>
      <c r="F2895" s="263"/>
      <c r="G2895" s="291"/>
      <c r="I2895" s="1"/>
      <c r="J2895" s="1"/>
      <c r="K2895" s="1"/>
      <c r="L2895"/>
    </row>
    <row r="2896" spans="1:12" s="57" customFormat="1" ht="13" x14ac:dyDescent="0.3">
      <c r="A2896" s="272"/>
      <c r="B2896" s="273"/>
      <c r="C2896" s="272"/>
      <c r="D2896" s="272"/>
      <c r="E2896" s="217"/>
      <c r="F2896" s="263"/>
      <c r="G2896" s="291"/>
      <c r="I2896" s="1"/>
      <c r="J2896" s="1"/>
      <c r="K2896" s="1"/>
      <c r="L2896"/>
    </row>
    <row r="2897" spans="1:12" s="57" customFormat="1" ht="13" x14ac:dyDescent="0.3">
      <c r="A2897" s="272"/>
      <c r="B2897" s="273"/>
      <c r="C2897" s="272"/>
      <c r="D2897" s="272"/>
      <c r="E2897" s="217"/>
      <c r="F2897" s="263"/>
      <c r="G2897" s="291"/>
      <c r="I2897" s="1"/>
      <c r="J2897" s="1"/>
      <c r="K2897" s="1"/>
      <c r="L2897"/>
    </row>
    <row r="2898" spans="1:12" s="57" customFormat="1" ht="13" x14ac:dyDescent="0.3">
      <c r="A2898" s="272"/>
      <c r="B2898" s="273"/>
      <c r="C2898" s="272"/>
      <c r="D2898" s="272"/>
      <c r="E2898" s="217"/>
      <c r="F2898" s="263"/>
      <c r="G2898" s="291"/>
      <c r="I2898" s="1"/>
      <c r="J2898" s="1"/>
      <c r="K2898" s="1"/>
      <c r="L2898"/>
    </row>
    <row r="2899" spans="1:12" s="57" customFormat="1" ht="13" x14ac:dyDescent="0.3">
      <c r="A2899" s="272"/>
      <c r="B2899" s="273"/>
      <c r="C2899" s="272"/>
      <c r="D2899" s="272"/>
      <c r="E2899" s="217"/>
      <c r="F2899" s="263"/>
      <c r="G2899" s="291"/>
      <c r="I2899" s="1"/>
      <c r="J2899" s="1"/>
      <c r="K2899" s="1"/>
      <c r="L2899"/>
    </row>
    <row r="2900" spans="1:12" s="57" customFormat="1" ht="13" x14ac:dyDescent="0.3">
      <c r="A2900" s="272"/>
      <c r="B2900" s="273"/>
      <c r="C2900" s="272"/>
      <c r="D2900" s="272"/>
      <c r="E2900" s="217"/>
      <c r="F2900" s="263"/>
      <c r="G2900" s="291"/>
      <c r="I2900" s="1"/>
      <c r="J2900" s="1"/>
      <c r="K2900" s="1"/>
      <c r="L2900"/>
    </row>
    <row r="2901" spans="1:12" s="57" customFormat="1" ht="13" x14ac:dyDescent="0.3">
      <c r="A2901" s="272"/>
      <c r="B2901" s="273"/>
      <c r="C2901" s="272"/>
      <c r="D2901" s="272"/>
      <c r="E2901" s="217"/>
      <c r="F2901" s="263"/>
      <c r="G2901" s="291"/>
      <c r="I2901" s="1"/>
      <c r="J2901" s="1"/>
      <c r="K2901" s="1"/>
      <c r="L2901"/>
    </row>
    <row r="2902" spans="1:12" s="57" customFormat="1" ht="13" x14ac:dyDescent="0.3">
      <c r="A2902" s="272"/>
      <c r="B2902" s="273"/>
      <c r="C2902" s="272"/>
      <c r="D2902" s="272"/>
      <c r="E2902" s="217"/>
      <c r="F2902" s="263"/>
      <c r="G2902" s="291"/>
      <c r="I2902" s="1"/>
      <c r="J2902" s="1"/>
      <c r="K2902" s="1"/>
      <c r="L2902"/>
    </row>
    <row r="2903" spans="1:12" s="57" customFormat="1" ht="13" x14ac:dyDescent="0.3">
      <c r="A2903" s="272"/>
      <c r="B2903" s="273"/>
      <c r="C2903" s="272"/>
      <c r="D2903" s="272"/>
      <c r="E2903" s="217"/>
      <c r="F2903" s="263"/>
      <c r="G2903" s="291"/>
      <c r="I2903" s="1"/>
      <c r="J2903" s="1"/>
      <c r="K2903" s="1"/>
      <c r="L2903"/>
    </row>
    <row r="2904" spans="1:12" s="57" customFormat="1" ht="13" x14ac:dyDescent="0.3">
      <c r="A2904" s="272"/>
      <c r="B2904" s="273"/>
      <c r="C2904" s="272"/>
      <c r="D2904" s="272"/>
      <c r="E2904" s="217"/>
      <c r="F2904" s="263"/>
      <c r="G2904" s="291"/>
      <c r="I2904" s="1"/>
      <c r="J2904" s="1"/>
      <c r="K2904" s="1"/>
      <c r="L2904"/>
    </row>
    <row r="2905" spans="1:12" s="57" customFormat="1" ht="13" x14ac:dyDescent="0.3">
      <c r="A2905" s="272"/>
      <c r="B2905" s="273"/>
      <c r="C2905" s="272"/>
      <c r="D2905" s="272"/>
      <c r="E2905" s="217"/>
      <c r="F2905" s="263"/>
      <c r="G2905" s="291"/>
      <c r="I2905" s="1"/>
      <c r="J2905" s="1"/>
      <c r="K2905" s="1"/>
      <c r="L2905"/>
    </row>
    <row r="2906" spans="1:12" s="57" customFormat="1" ht="13" x14ac:dyDescent="0.3">
      <c r="A2906" s="272"/>
      <c r="B2906" s="273"/>
      <c r="C2906" s="272"/>
      <c r="D2906" s="272"/>
      <c r="E2906" s="217"/>
      <c r="F2906" s="263"/>
      <c r="G2906" s="291"/>
      <c r="I2906" s="1"/>
      <c r="J2906" s="1"/>
      <c r="K2906" s="1"/>
      <c r="L2906"/>
    </row>
    <row r="2907" spans="1:12" ht="13" x14ac:dyDescent="0.25">
      <c r="A2907" s="227"/>
      <c r="B2907" s="268" t="s">
        <v>2905</v>
      </c>
      <c r="C2907" s="227"/>
      <c r="D2907" s="227"/>
      <c r="E2907" s="258"/>
      <c r="F2907" s="270"/>
    </row>
    <row r="2908" spans="1:12" ht="13" x14ac:dyDescent="0.25">
      <c r="A2908" s="227"/>
      <c r="B2908" s="247"/>
      <c r="C2908" s="227"/>
      <c r="D2908" s="227"/>
      <c r="E2908" s="258"/>
      <c r="F2908" s="263"/>
    </row>
    <row r="2909" spans="1:12" ht="13" x14ac:dyDescent="0.25">
      <c r="A2909" s="227"/>
      <c r="B2909" s="247" t="s">
        <v>2921</v>
      </c>
      <c r="C2909" s="227"/>
      <c r="D2909" s="227"/>
      <c r="E2909" s="258"/>
      <c r="F2909" s="263"/>
    </row>
    <row r="2910" spans="1:12" s="241" customFormat="1" ht="13" x14ac:dyDescent="0.25">
      <c r="A2910" s="227"/>
      <c r="B2910" s="256"/>
      <c r="C2910" s="255"/>
      <c r="D2910" s="255"/>
      <c r="E2910" s="260"/>
      <c r="F2910" s="263"/>
      <c r="L2910"/>
    </row>
    <row r="2911" spans="1:12" s="241" customFormat="1" ht="13" x14ac:dyDescent="0.25">
      <c r="A2911" s="227"/>
      <c r="B2911" s="274"/>
      <c r="C2911" s="255"/>
      <c r="D2911" s="255"/>
      <c r="E2911" s="260"/>
      <c r="F2911" s="263"/>
      <c r="L2911"/>
    </row>
    <row r="2912" spans="1:12" s="241" customFormat="1" ht="13" x14ac:dyDescent="0.25">
      <c r="A2912" s="227"/>
      <c r="B2912" s="274" t="str">
        <f>B2909</f>
        <v>Block A: Guard House: A-10 Plumbing and Drainage</v>
      </c>
      <c r="C2912" s="255"/>
      <c r="D2912" s="255"/>
      <c r="E2912" s="260"/>
      <c r="F2912" s="263"/>
      <c r="L2912"/>
    </row>
    <row r="2913" spans="1:12" s="241" customFormat="1" ht="13" x14ac:dyDescent="0.25">
      <c r="A2913" s="227"/>
      <c r="B2913" s="254" t="s">
        <v>2933</v>
      </c>
      <c r="C2913" s="255" t="s">
        <v>2910</v>
      </c>
      <c r="D2913" s="255"/>
      <c r="E2913" s="260"/>
      <c r="F2913" s="263"/>
      <c r="L2913"/>
    </row>
    <row r="2914" spans="1:12" s="241" customFormat="1" ht="13" x14ac:dyDescent="0.25">
      <c r="A2914" s="227"/>
      <c r="B2914" s="256"/>
      <c r="C2914" s="255"/>
      <c r="D2914" s="255"/>
      <c r="E2914" s="260"/>
      <c r="F2914" s="263"/>
      <c r="L2914"/>
    </row>
    <row r="2915" spans="1:12" s="241" customFormat="1" ht="13" x14ac:dyDescent="0.25">
      <c r="A2915" s="227"/>
      <c r="B2915" s="269" t="s">
        <v>2909</v>
      </c>
      <c r="C2915" s="255">
        <v>46</v>
      </c>
      <c r="D2915" s="255"/>
      <c r="E2915" s="260"/>
      <c r="F2915" s="263"/>
      <c r="L2915"/>
    </row>
    <row r="2916" spans="1:12" s="241" customFormat="1" ht="13" x14ac:dyDescent="0.25">
      <c r="A2916" s="227"/>
      <c r="B2916" s="269"/>
      <c r="C2916" s="255"/>
      <c r="D2916" s="255"/>
      <c r="E2916" s="260"/>
      <c r="F2916" s="263"/>
      <c r="L2916"/>
    </row>
    <row r="2917" spans="1:12" s="241" customFormat="1" ht="13" x14ac:dyDescent="0.25">
      <c r="A2917" s="227"/>
      <c r="B2917" s="256"/>
      <c r="C2917" s="255"/>
      <c r="D2917" s="255"/>
      <c r="E2917" s="260"/>
      <c r="F2917" s="263"/>
      <c r="L2917"/>
    </row>
    <row r="2918" spans="1:12" s="241" customFormat="1" ht="13" x14ac:dyDescent="0.25">
      <c r="A2918" s="227"/>
      <c r="B2918" s="256"/>
      <c r="C2918" s="255"/>
      <c r="D2918" s="255"/>
      <c r="E2918" s="260"/>
      <c r="F2918" s="263"/>
      <c r="L2918"/>
    </row>
    <row r="2919" spans="1:12" s="241" customFormat="1" ht="13" x14ac:dyDescent="0.25">
      <c r="A2919" s="227"/>
      <c r="B2919" s="256"/>
      <c r="C2919" s="255"/>
      <c r="D2919" s="255"/>
      <c r="E2919" s="260"/>
      <c r="F2919" s="263"/>
      <c r="L2919"/>
    </row>
    <row r="2920" spans="1:12" s="241" customFormat="1" ht="13" x14ac:dyDescent="0.25">
      <c r="A2920" s="227"/>
      <c r="B2920" s="256"/>
      <c r="C2920" s="255"/>
      <c r="D2920" s="255"/>
      <c r="E2920" s="260"/>
      <c r="F2920" s="263"/>
      <c r="L2920"/>
    </row>
    <row r="2921" spans="1:12" s="241" customFormat="1" ht="13" x14ac:dyDescent="0.25">
      <c r="A2921" s="227"/>
      <c r="B2921" s="256"/>
      <c r="C2921" s="255"/>
      <c r="D2921" s="255"/>
      <c r="E2921" s="260"/>
      <c r="F2921" s="263"/>
      <c r="L2921"/>
    </row>
    <row r="2922" spans="1:12" s="241" customFormat="1" ht="13" x14ac:dyDescent="0.25">
      <c r="A2922" s="227"/>
      <c r="B2922" s="256"/>
      <c r="C2922" s="255"/>
      <c r="D2922" s="255"/>
      <c r="E2922" s="260"/>
      <c r="F2922" s="263"/>
      <c r="L2922"/>
    </row>
    <row r="2923" spans="1:12" s="241" customFormat="1" ht="13" x14ac:dyDescent="0.25">
      <c r="A2923" s="227"/>
      <c r="B2923" s="256"/>
      <c r="C2923" s="255"/>
      <c r="D2923" s="255"/>
      <c r="E2923" s="260"/>
      <c r="F2923" s="263"/>
      <c r="L2923"/>
    </row>
    <row r="2924" spans="1:12" s="241" customFormat="1" ht="13" x14ac:dyDescent="0.25">
      <c r="A2924" s="227"/>
      <c r="B2924" s="256"/>
      <c r="C2924" s="255"/>
      <c r="D2924" s="255"/>
      <c r="E2924" s="260"/>
      <c r="F2924" s="263"/>
      <c r="L2924"/>
    </row>
    <row r="2925" spans="1:12" s="241" customFormat="1" ht="13" x14ac:dyDescent="0.25">
      <c r="A2925" s="227"/>
      <c r="B2925" s="256"/>
      <c r="C2925" s="255"/>
      <c r="D2925" s="255"/>
      <c r="E2925" s="260"/>
      <c r="F2925" s="263"/>
      <c r="L2925"/>
    </row>
    <row r="2926" spans="1:12" s="241" customFormat="1" ht="13" x14ac:dyDescent="0.25">
      <c r="A2926" s="227"/>
      <c r="B2926" s="256"/>
      <c r="C2926" s="255"/>
      <c r="D2926" s="255"/>
      <c r="E2926" s="260"/>
      <c r="F2926" s="263"/>
      <c r="L2926"/>
    </row>
    <row r="2927" spans="1:12" s="241" customFormat="1" ht="13" x14ac:dyDescent="0.25">
      <c r="A2927" s="227"/>
      <c r="B2927" s="256"/>
      <c r="C2927" s="255"/>
      <c r="D2927" s="255"/>
      <c r="E2927" s="260"/>
      <c r="F2927" s="263"/>
      <c r="L2927"/>
    </row>
    <row r="2928" spans="1:12" s="241" customFormat="1" ht="13" x14ac:dyDescent="0.25">
      <c r="A2928" s="227"/>
      <c r="B2928" s="256"/>
      <c r="C2928" s="255"/>
      <c r="D2928" s="255"/>
      <c r="E2928" s="260"/>
      <c r="F2928" s="263"/>
      <c r="L2928"/>
    </row>
    <row r="2929" spans="1:12" s="241" customFormat="1" ht="13" x14ac:dyDescent="0.25">
      <c r="A2929" s="227"/>
      <c r="B2929" s="256"/>
      <c r="C2929" s="255"/>
      <c r="D2929" s="255"/>
      <c r="E2929" s="260"/>
      <c r="F2929" s="263"/>
      <c r="L2929"/>
    </row>
    <row r="2930" spans="1:12" s="241" customFormat="1" ht="13" x14ac:dyDescent="0.25">
      <c r="A2930" s="227"/>
      <c r="B2930" s="256"/>
      <c r="C2930" s="255"/>
      <c r="D2930" s="255"/>
      <c r="E2930" s="260"/>
      <c r="F2930" s="263"/>
      <c r="L2930"/>
    </row>
    <row r="2931" spans="1:12" s="241" customFormat="1" ht="13" x14ac:dyDescent="0.25">
      <c r="A2931" s="227"/>
      <c r="B2931" s="256"/>
      <c r="C2931" s="255"/>
      <c r="D2931" s="255"/>
      <c r="E2931" s="260"/>
      <c r="F2931" s="263"/>
      <c r="L2931"/>
    </row>
    <row r="2932" spans="1:12" s="241" customFormat="1" ht="13" x14ac:dyDescent="0.25">
      <c r="A2932" s="227"/>
      <c r="B2932" s="256"/>
      <c r="C2932" s="255"/>
      <c r="D2932" s="255"/>
      <c r="E2932" s="260"/>
      <c r="F2932" s="263"/>
      <c r="L2932"/>
    </row>
    <row r="2933" spans="1:12" s="241" customFormat="1" ht="13" x14ac:dyDescent="0.25">
      <c r="A2933" s="227"/>
      <c r="B2933" s="256"/>
      <c r="C2933" s="255"/>
      <c r="D2933" s="255"/>
      <c r="E2933" s="260"/>
      <c r="F2933" s="263"/>
      <c r="L2933"/>
    </row>
    <row r="2934" spans="1:12" s="241" customFormat="1" ht="13" x14ac:dyDescent="0.25">
      <c r="A2934" s="227"/>
      <c r="B2934" s="256"/>
      <c r="C2934" s="255"/>
      <c r="D2934" s="255"/>
      <c r="E2934" s="260"/>
      <c r="F2934" s="263"/>
      <c r="L2934"/>
    </row>
    <row r="2935" spans="1:12" s="241" customFormat="1" ht="13" x14ac:dyDescent="0.25">
      <c r="A2935" s="227"/>
      <c r="B2935" s="256"/>
      <c r="C2935" s="255"/>
      <c r="D2935" s="255"/>
      <c r="E2935" s="260"/>
      <c r="F2935" s="263"/>
      <c r="L2935"/>
    </row>
    <row r="2936" spans="1:12" s="241" customFormat="1" ht="13" x14ac:dyDescent="0.25">
      <c r="A2936" s="227"/>
      <c r="B2936" s="256"/>
      <c r="C2936" s="255"/>
      <c r="D2936" s="255"/>
      <c r="E2936" s="260"/>
      <c r="F2936" s="263"/>
      <c r="L2936"/>
    </row>
    <row r="2937" spans="1:12" s="241" customFormat="1" ht="13" x14ac:dyDescent="0.25">
      <c r="A2937" s="227"/>
      <c r="B2937" s="256"/>
      <c r="C2937" s="255"/>
      <c r="D2937" s="255"/>
      <c r="E2937" s="260"/>
      <c r="F2937" s="263"/>
      <c r="L2937"/>
    </row>
    <row r="2938" spans="1:12" s="241" customFormat="1" ht="13" x14ac:dyDescent="0.25">
      <c r="A2938" s="227"/>
      <c r="B2938" s="256"/>
      <c r="C2938" s="255"/>
      <c r="D2938" s="255"/>
      <c r="E2938" s="260"/>
      <c r="F2938" s="263"/>
      <c r="L2938"/>
    </row>
    <row r="2939" spans="1:12" s="241" customFormat="1" ht="13" x14ac:dyDescent="0.25">
      <c r="A2939" s="227"/>
      <c r="B2939" s="256"/>
      <c r="C2939" s="255"/>
      <c r="D2939" s="255"/>
      <c r="E2939" s="260"/>
      <c r="F2939" s="263"/>
      <c r="L2939"/>
    </row>
    <row r="2940" spans="1:12" s="241" customFormat="1" ht="13" x14ac:dyDescent="0.25">
      <c r="A2940" s="227"/>
      <c r="B2940" s="256"/>
      <c r="C2940" s="255"/>
      <c r="D2940" s="255"/>
      <c r="E2940" s="260"/>
      <c r="F2940" s="263"/>
      <c r="L2940"/>
    </row>
    <row r="2941" spans="1:12" s="241" customFormat="1" ht="13" x14ac:dyDescent="0.25">
      <c r="A2941" s="227"/>
      <c r="B2941" s="256"/>
      <c r="C2941" s="255"/>
      <c r="D2941" s="255"/>
      <c r="E2941" s="260"/>
      <c r="F2941" s="263"/>
      <c r="L2941"/>
    </row>
    <row r="2942" spans="1:12" s="241" customFormat="1" ht="13" x14ac:dyDescent="0.25">
      <c r="A2942" s="227"/>
      <c r="B2942" s="256"/>
      <c r="C2942" s="255"/>
      <c r="D2942" s="255"/>
      <c r="E2942" s="260"/>
      <c r="F2942" s="263"/>
      <c r="L2942"/>
    </row>
    <row r="2943" spans="1:12" s="241" customFormat="1" ht="13" x14ac:dyDescent="0.25">
      <c r="A2943" s="227"/>
      <c r="B2943" s="256"/>
      <c r="C2943" s="255"/>
      <c r="D2943" s="255"/>
      <c r="E2943" s="260"/>
      <c r="F2943" s="263"/>
      <c r="L2943"/>
    </row>
    <row r="2944" spans="1:12" s="241" customFormat="1" ht="13" x14ac:dyDescent="0.25">
      <c r="A2944" s="227"/>
      <c r="B2944" s="256"/>
      <c r="C2944" s="255"/>
      <c r="D2944" s="255"/>
      <c r="E2944" s="260"/>
      <c r="F2944" s="263"/>
      <c r="L2944"/>
    </row>
    <row r="2945" spans="1:12" s="241" customFormat="1" ht="13" x14ac:dyDescent="0.25">
      <c r="A2945" s="227"/>
      <c r="B2945" s="256"/>
      <c r="C2945" s="255"/>
      <c r="D2945" s="255"/>
      <c r="E2945" s="260"/>
      <c r="F2945" s="263"/>
      <c r="L2945"/>
    </row>
    <row r="2946" spans="1:12" s="241" customFormat="1" ht="13" x14ac:dyDescent="0.25">
      <c r="A2946" s="227"/>
      <c r="B2946" s="256"/>
      <c r="C2946" s="255"/>
      <c r="D2946" s="255"/>
      <c r="E2946" s="260"/>
      <c r="F2946" s="263"/>
      <c r="L2946"/>
    </row>
    <row r="2947" spans="1:12" s="241" customFormat="1" ht="13" x14ac:dyDescent="0.25">
      <c r="A2947" s="227"/>
      <c r="B2947" s="256"/>
      <c r="C2947" s="255"/>
      <c r="D2947" s="255"/>
      <c r="E2947" s="260"/>
      <c r="F2947" s="263"/>
      <c r="L2947"/>
    </row>
    <row r="2948" spans="1:12" s="241" customFormat="1" ht="13" x14ac:dyDescent="0.25">
      <c r="A2948" s="227"/>
      <c r="B2948" s="256"/>
      <c r="C2948" s="255"/>
      <c r="D2948" s="255"/>
      <c r="E2948" s="260"/>
      <c r="F2948" s="263"/>
      <c r="L2948"/>
    </row>
    <row r="2949" spans="1:12" s="241" customFormat="1" ht="13" x14ac:dyDescent="0.25">
      <c r="A2949" s="227"/>
      <c r="B2949" s="256"/>
      <c r="C2949" s="255"/>
      <c r="D2949" s="255"/>
      <c r="E2949" s="260"/>
      <c r="F2949" s="263"/>
      <c r="L2949"/>
    </row>
    <row r="2950" spans="1:12" s="241" customFormat="1" ht="13" x14ac:dyDescent="0.25">
      <c r="A2950" s="227"/>
      <c r="B2950" s="256"/>
      <c r="C2950" s="255"/>
      <c r="D2950" s="255"/>
      <c r="E2950" s="260"/>
      <c r="F2950" s="263"/>
      <c r="L2950"/>
    </row>
    <row r="2951" spans="1:12" s="241" customFormat="1" ht="13" x14ac:dyDescent="0.25">
      <c r="A2951" s="227"/>
      <c r="B2951" s="256"/>
      <c r="C2951" s="255"/>
      <c r="D2951" s="255"/>
      <c r="E2951" s="260"/>
      <c r="F2951" s="263"/>
      <c r="L2951"/>
    </row>
    <row r="2952" spans="1:12" s="241" customFormat="1" ht="13" x14ac:dyDescent="0.25">
      <c r="A2952" s="227"/>
      <c r="B2952" s="256"/>
      <c r="C2952" s="255"/>
      <c r="D2952" s="255"/>
      <c r="E2952" s="260"/>
      <c r="F2952" s="263"/>
      <c r="L2952"/>
    </row>
    <row r="2953" spans="1:12" s="241" customFormat="1" ht="13" x14ac:dyDescent="0.25">
      <c r="A2953" s="227"/>
      <c r="B2953" s="256"/>
      <c r="C2953" s="255"/>
      <c r="D2953" s="255"/>
      <c r="E2953" s="260"/>
      <c r="F2953" s="263"/>
      <c r="L2953"/>
    </row>
    <row r="2954" spans="1:12" s="241" customFormat="1" ht="13" x14ac:dyDescent="0.25">
      <c r="A2954" s="227"/>
      <c r="B2954" s="256"/>
      <c r="C2954" s="255"/>
      <c r="D2954" s="255"/>
      <c r="E2954" s="260"/>
      <c r="F2954" s="263"/>
      <c r="L2954"/>
    </row>
    <row r="2955" spans="1:12" s="241" customFormat="1" ht="13" x14ac:dyDescent="0.25">
      <c r="A2955" s="227"/>
      <c r="B2955" s="256"/>
      <c r="C2955" s="255"/>
      <c r="D2955" s="255"/>
      <c r="E2955" s="260"/>
      <c r="F2955" s="263"/>
      <c r="L2955"/>
    </row>
    <row r="2956" spans="1:12" s="241" customFormat="1" ht="13" x14ac:dyDescent="0.25">
      <c r="A2956" s="227"/>
      <c r="B2956" s="256"/>
      <c r="C2956" s="255"/>
      <c r="D2956" s="255"/>
      <c r="E2956" s="260"/>
      <c r="F2956" s="263"/>
      <c r="L2956"/>
    </row>
    <row r="2957" spans="1:12" s="241" customFormat="1" ht="13" x14ac:dyDescent="0.25">
      <c r="A2957" s="227"/>
      <c r="B2957" s="256"/>
      <c r="C2957" s="255"/>
      <c r="D2957" s="255"/>
      <c r="E2957" s="260"/>
      <c r="F2957" s="263"/>
      <c r="L2957"/>
    </row>
    <row r="2958" spans="1:12" s="241" customFormat="1" ht="13" x14ac:dyDescent="0.25">
      <c r="A2958" s="227"/>
      <c r="B2958" s="256"/>
      <c r="C2958" s="255"/>
      <c r="D2958" s="255"/>
      <c r="E2958" s="260"/>
      <c r="F2958" s="263"/>
      <c r="L2958"/>
    </row>
    <row r="2959" spans="1:12" s="241" customFormat="1" ht="13" x14ac:dyDescent="0.25">
      <c r="A2959" s="227"/>
      <c r="B2959" s="256"/>
      <c r="C2959" s="255"/>
      <c r="D2959" s="255"/>
      <c r="E2959" s="260"/>
      <c r="F2959" s="263"/>
      <c r="L2959"/>
    </row>
    <row r="2960" spans="1:12" s="241" customFormat="1" ht="13" x14ac:dyDescent="0.25">
      <c r="A2960" s="227"/>
      <c r="B2960" s="256"/>
      <c r="C2960" s="255"/>
      <c r="D2960" s="255"/>
      <c r="E2960" s="260"/>
      <c r="F2960" s="263"/>
      <c r="L2960"/>
    </row>
    <row r="2961" spans="1:12" s="241" customFormat="1" ht="13" x14ac:dyDescent="0.25">
      <c r="A2961" s="227"/>
      <c r="B2961" s="256"/>
      <c r="C2961" s="255"/>
      <c r="D2961" s="255"/>
      <c r="E2961" s="260"/>
      <c r="F2961" s="263"/>
      <c r="L2961"/>
    </row>
    <row r="2962" spans="1:12" s="241" customFormat="1" ht="13" x14ac:dyDescent="0.25">
      <c r="A2962" s="227"/>
      <c r="B2962" s="256"/>
      <c r="C2962" s="255"/>
      <c r="D2962" s="255"/>
      <c r="E2962" s="260"/>
      <c r="F2962" s="263"/>
      <c r="L2962"/>
    </row>
    <row r="2963" spans="1:12" s="241" customFormat="1" ht="13" x14ac:dyDescent="0.25">
      <c r="A2963" s="227"/>
      <c r="B2963" s="256"/>
      <c r="C2963" s="255"/>
      <c r="D2963" s="255"/>
      <c r="E2963" s="260"/>
      <c r="F2963" s="263"/>
      <c r="L2963"/>
    </row>
    <row r="2964" spans="1:12" s="241" customFormat="1" ht="13" x14ac:dyDescent="0.25">
      <c r="A2964" s="227"/>
      <c r="B2964" s="256"/>
      <c r="C2964" s="255"/>
      <c r="D2964" s="255"/>
      <c r="E2964" s="260"/>
      <c r="F2964" s="263"/>
      <c r="L2964"/>
    </row>
    <row r="2965" spans="1:12" s="241" customFormat="1" ht="13" x14ac:dyDescent="0.25">
      <c r="A2965" s="227"/>
      <c r="B2965" s="256"/>
      <c r="C2965" s="255"/>
      <c r="D2965" s="255"/>
      <c r="E2965" s="260"/>
      <c r="F2965" s="263"/>
      <c r="L2965"/>
    </row>
    <row r="2966" spans="1:12" s="241" customFormat="1" ht="13" x14ac:dyDescent="0.25">
      <c r="A2966" s="227"/>
      <c r="B2966" s="256"/>
      <c r="C2966" s="255"/>
      <c r="D2966" s="255"/>
      <c r="E2966" s="260"/>
      <c r="F2966" s="263"/>
      <c r="L2966"/>
    </row>
    <row r="2967" spans="1:12" s="241" customFormat="1" ht="13" x14ac:dyDescent="0.25">
      <c r="A2967" s="227"/>
      <c r="B2967" s="256"/>
      <c r="C2967" s="255"/>
      <c r="D2967" s="255"/>
      <c r="E2967" s="260"/>
      <c r="F2967" s="263"/>
      <c r="L2967"/>
    </row>
    <row r="2968" spans="1:12" s="241" customFormat="1" ht="13" x14ac:dyDescent="0.25">
      <c r="A2968" s="227"/>
      <c r="B2968" s="256"/>
      <c r="C2968" s="255"/>
      <c r="D2968" s="255"/>
      <c r="E2968" s="260"/>
      <c r="F2968" s="263"/>
      <c r="L2968"/>
    </row>
    <row r="2969" spans="1:12" s="241" customFormat="1" ht="13" x14ac:dyDescent="0.25">
      <c r="A2969" s="227"/>
      <c r="B2969" s="256"/>
      <c r="C2969" s="255"/>
      <c r="D2969" s="255"/>
      <c r="E2969" s="260"/>
      <c r="F2969" s="263"/>
      <c r="L2969"/>
    </row>
    <row r="2970" spans="1:12" s="241" customFormat="1" ht="13" x14ac:dyDescent="0.25">
      <c r="A2970" s="227"/>
      <c r="B2970" s="256"/>
      <c r="C2970" s="255"/>
      <c r="D2970" s="255"/>
      <c r="E2970" s="260"/>
      <c r="F2970" s="263"/>
      <c r="L2970"/>
    </row>
    <row r="2971" spans="1:12" s="241" customFormat="1" ht="13" x14ac:dyDescent="0.25">
      <c r="A2971" s="227"/>
      <c r="B2971" s="256"/>
      <c r="C2971" s="255"/>
      <c r="D2971" s="255"/>
      <c r="E2971" s="260"/>
      <c r="F2971" s="263"/>
      <c r="L2971"/>
    </row>
    <row r="2972" spans="1:12" s="241" customFormat="1" ht="13" x14ac:dyDescent="0.25">
      <c r="A2972" s="227"/>
      <c r="B2972" s="256"/>
      <c r="C2972" s="255"/>
      <c r="D2972" s="255"/>
      <c r="E2972" s="260"/>
      <c r="F2972" s="263"/>
      <c r="L2972"/>
    </row>
    <row r="2973" spans="1:12" s="241" customFormat="1" ht="13" x14ac:dyDescent="0.25">
      <c r="A2973" s="227"/>
      <c r="B2973" s="256"/>
      <c r="C2973" s="255"/>
      <c r="D2973" s="255"/>
      <c r="E2973" s="260"/>
      <c r="F2973" s="263"/>
      <c r="L2973"/>
    </row>
    <row r="2974" spans="1:12" s="241" customFormat="1" ht="13" x14ac:dyDescent="0.25">
      <c r="A2974" s="227"/>
      <c r="B2974" s="256"/>
      <c r="C2974" s="255"/>
      <c r="D2974" s="255"/>
      <c r="E2974" s="260"/>
      <c r="F2974" s="263"/>
      <c r="L2974"/>
    </row>
    <row r="2975" spans="1:12" s="241" customFormat="1" ht="13" x14ac:dyDescent="0.25">
      <c r="A2975" s="227"/>
      <c r="B2975" s="256"/>
      <c r="C2975" s="255"/>
      <c r="D2975" s="255"/>
      <c r="E2975" s="260"/>
      <c r="F2975" s="263"/>
      <c r="L2975"/>
    </row>
    <row r="2976" spans="1:12" s="241" customFormat="1" ht="13" x14ac:dyDescent="0.25">
      <c r="A2976" s="227"/>
      <c r="B2976" s="256"/>
      <c r="C2976" s="255"/>
      <c r="D2976" s="255"/>
      <c r="E2976" s="260"/>
      <c r="F2976" s="263"/>
      <c r="L2976"/>
    </row>
    <row r="2977" spans="1:12" s="241" customFormat="1" ht="13" x14ac:dyDescent="0.25">
      <c r="A2977" s="227"/>
      <c r="B2977" s="256"/>
      <c r="C2977" s="255"/>
      <c r="D2977" s="255"/>
      <c r="E2977" s="260"/>
      <c r="F2977" s="263"/>
      <c r="L2977"/>
    </row>
    <row r="2978" spans="1:12" s="241" customFormat="1" ht="13" x14ac:dyDescent="0.25">
      <c r="A2978" s="227"/>
      <c r="B2978" s="256"/>
      <c r="C2978" s="255"/>
      <c r="D2978" s="255"/>
      <c r="E2978" s="260"/>
      <c r="F2978" s="263"/>
      <c r="L2978"/>
    </row>
    <row r="2979" spans="1:12" s="241" customFormat="1" ht="13" x14ac:dyDescent="0.25">
      <c r="A2979" s="227"/>
      <c r="B2979" s="256"/>
      <c r="C2979" s="255"/>
      <c r="D2979" s="255"/>
      <c r="E2979" s="260"/>
      <c r="F2979" s="263"/>
      <c r="L2979"/>
    </row>
    <row r="2980" spans="1:12" ht="13" x14ac:dyDescent="0.25">
      <c r="A2980" s="227"/>
      <c r="B2980" s="268" t="s">
        <v>1019</v>
      </c>
      <c r="C2980" s="227"/>
      <c r="D2980" s="227"/>
      <c r="E2980" s="258"/>
      <c r="F2980" s="270"/>
    </row>
    <row r="2981" spans="1:12" ht="13" x14ac:dyDescent="0.25">
      <c r="A2981" s="227"/>
      <c r="B2981" s="247"/>
      <c r="C2981" s="227"/>
      <c r="D2981" s="227"/>
      <c r="E2981" s="258"/>
      <c r="F2981" s="263"/>
    </row>
    <row r="2982" spans="1:12" ht="13" x14ac:dyDescent="0.25">
      <c r="A2982" s="227"/>
      <c r="B2982" s="247" t="str">
        <f>B2909</f>
        <v>Block A: Guard House: A-10 Plumbing and Drainage</v>
      </c>
      <c r="C2982" s="227"/>
      <c r="D2982" s="227"/>
      <c r="E2982" s="258"/>
      <c r="F2982" s="263"/>
    </row>
    <row r="2983" spans="1:12" s="236" customFormat="1" x14ac:dyDescent="0.25">
      <c r="A2983" s="220"/>
      <c r="B2983" s="233"/>
      <c r="C2983" s="220"/>
      <c r="D2983" s="220"/>
      <c r="E2983" s="260"/>
      <c r="F2983" s="263"/>
      <c r="I2983" s="149"/>
      <c r="J2983" s="149"/>
      <c r="K2983" s="149"/>
      <c r="L2983"/>
    </row>
    <row r="2984" spans="1:12" s="236" customFormat="1" ht="13" x14ac:dyDescent="0.25">
      <c r="A2984" s="227" t="s">
        <v>2165</v>
      </c>
      <c r="B2984" s="230" t="s">
        <v>320</v>
      </c>
      <c r="C2984" s="220"/>
      <c r="D2984" s="220"/>
      <c r="E2984" s="260"/>
      <c r="F2984" s="263"/>
      <c r="I2984" s="149"/>
      <c r="J2984" s="149"/>
      <c r="K2984" s="149"/>
      <c r="L2984"/>
    </row>
    <row r="2985" spans="1:12" s="236" customFormat="1" ht="13" x14ac:dyDescent="0.25">
      <c r="A2985" s="272"/>
      <c r="B2985" s="232"/>
      <c r="C2985" s="283"/>
      <c r="D2985" s="272"/>
      <c r="E2985" s="217"/>
      <c r="F2985" s="285"/>
      <c r="I2985" s="149"/>
      <c r="J2985" s="149"/>
      <c r="K2985" s="149"/>
      <c r="L2985"/>
    </row>
    <row r="2986" spans="1:12" s="236" customFormat="1" ht="13" x14ac:dyDescent="0.25">
      <c r="A2986" s="272"/>
      <c r="B2986" s="229" t="s">
        <v>321</v>
      </c>
      <c r="C2986" s="272"/>
      <c r="D2986" s="272"/>
      <c r="E2986" s="217"/>
      <c r="F2986" s="285"/>
      <c r="I2986" s="149"/>
      <c r="J2986" s="149"/>
      <c r="K2986" s="149"/>
      <c r="L2986"/>
    </row>
    <row r="2987" spans="1:12" s="236" customFormat="1" ht="13" x14ac:dyDescent="0.25">
      <c r="A2987" s="272"/>
      <c r="B2987" s="229"/>
      <c r="C2987" s="272"/>
      <c r="D2987" s="272"/>
      <c r="E2987" s="217"/>
      <c r="F2987" s="285"/>
      <c r="I2987" s="149"/>
      <c r="J2987" s="149"/>
      <c r="K2987" s="149"/>
      <c r="L2987"/>
    </row>
    <row r="2988" spans="1:12" s="236" customFormat="1" ht="13" x14ac:dyDescent="0.25">
      <c r="A2988" s="272"/>
      <c r="B2988" s="229" t="s">
        <v>322</v>
      </c>
      <c r="C2988" s="272"/>
      <c r="D2988" s="272"/>
      <c r="E2988" s="217"/>
      <c r="F2988" s="285"/>
      <c r="I2988" s="149"/>
      <c r="J2988" s="149"/>
      <c r="K2988" s="149"/>
      <c r="L2988"/>
    </row>
    <row r="2989" spans="1:12" s="236" customFormat="1" ht="13" x14ac:dyDescent="0.25">
      <c r="A2989" s="272"/>
      <c r="B2989" s="229"/>
      <c r="C2989" s="272"/>
      <c r="D2989" s="272"/>
      <c r="E2989" s="217"/>
      <c r="F2989" s="285"/>
      <c r="I2989" s="149"/>
      <c r="J2989" s="149"/>
      <c r="K2989" s="149"/>
      <c r="L2989"/>
    </row>
    <row r="2990" spans="1:12" s="236" customFormat="1" ht="14.5" x14ac:dyDescent="0.3">
      <c r="A2990" s="272" t="s">
        <v>2167</v>
      </c>
      <c r="B2990" s="273" t="s">
        <v>2765</v>
      </c>
      <c r="C2990" s="272" t="s">
        <v>621</v>
      </c>
      <c r="D2990" s="272">
        <v>1</v>
      </c>
      <c r="E2990" s="217"/>
      <c r="F2990" s="285"/>
      <c r="G2990" s="243">
        <f>SUM(G2983:G2989)</f>
        <v>0</v>
      </c>
      <c r="I2990" s="149"/>
      <c r="J2990" s="149"/>
      <c r="K2990" s="149"/>
      <c r="L2990"/>
    </row>
    <row r="2991" spans="1:12" s="236" customFormat="1" x14ac:dyDescent="0.25">
      <c r="A2991" s="220"/>
      <c r="B2991" s="233"/>
      <c r="C2991" s="220"/>
      <c r="D2991" s="220"/>
      <c r="E2991" s="260"/>
      <c r="F2991" s="263"/>
      <c r="I2991" s="149"/>
      <c r="J2991" s="149"/>
      <c r="K2991" s="149"/>
      <c r="L2991"/>
    </row>
    <row r="2992" spans="1:12" s="57" customFormat="1" ht="13" x14ac:dyDescent="0.3">
      <c r="A2992" s="272"/>
      <c r="B2992" s="273"/>
      <c r="C2992" s="272"/>
      <c r="D2992" s="272"/>
      <c r="E2992" s="217"/>
      <c r="F2992" s="263"/>
      <c r="G2992" s="291"/>
      <c r="I2992" s="1"/>
      <c r="J2992" s="1"/>
      <c r="K2992" s="1"/>
      <c r="L2992"/>
    </row>
    <row r="2993" spans="1:12" s="57" customFormat="1" ht="13" x14ac:dyDescent="0.3">
      <c r="A2993" s="272"/>
      <c r="B2993" s="273"/>
      <c r="C2993" s="272"/>
      <c r="D2993" s="272"/>
      <c r="E2993" s="217"/>
      <c r="F2993" s="263"/>
      <c r="G2993" s="291"/>
      <c r="I2993" s="1"/>
      <c r="J2993" s="1"/>
      <c r="K2993" s="1"/>
      <c r="L2993"/>
    </row>
    <row r="2994" spans="1:12" s="57" customFormat="1" ht="13" x14ac:dyDescent="0.3">
      <c r="A2994" s="272"/>
      <c r="B2994" s="273"/>
      <c r="C2994" s="272"/>
      <c r="D2994" s="272"/>
      <c r="E2994" s="217"/>
      <c r="F2994" s="263"/>
      <c r="G2994" s="291"/>
      <c r="I2994" s="1"/>
      <c r="J2994" s="1"/>
      <c r="K2994" s="1"/>
      <c r="L2994"/>
    </row>
    <row r="2995" spans="1:12" s="57" customFormat="1" ht="13" x14ac:dyDescent="0.3">
      <c r="A2995" s="272"/>
      <c r="B2995" s="273"/>
      <c r="C2995" s="272"/>
      <c r="D2995" s="272"/>
      <c r="E2995" s="217"/>
      <c r="F2995" s="263"/>
      <c r="G2995" s="291"/>
      <c r="I2995" s="1"/>
      <c r="J2995" s="1"/>
      <c r="K2995" s="1"/>
      <c r="L2995"/>
    </row>
    <row r="2996" spans="1:12" s="57" customFormat="1" ht="13" x14ac:dyDescent="0.3">
      <c r="A2996" s="272"/>
      <c r="B2996" s="273"/>
      <c r="C2996" s="272"/>
      <c r="D2996" s="272"/>
      <c r="E2996" s="217"/>
      <c r="F2996" s="263"/>
      <c r="G2996" s="291"/>
      <c r="I2996" s="1"/>
      <c r="J2996" s="1"/>
      <c r="K2996" s="1"/>
      <c r="L2996"/>
    </row>
    <row r="2997" spans="1:12" s="57" customFormat="1" ht="13" x14ac:dyDescent="0.3">
      <c r="A2997" s="272"/>
      <c r="B2997" s="273"/>
      <c r="C2997" s="272"/>
      <c r="D2997" s="272"/>
      <c r="E2997" s="217"/>
      <c r="F2997" s="263"/>
      <c r="G2997" s="291"/>
      <c r="I2997" s="1"/>
      <c r="J2997" s="1"/>
      <c r="K2997" s="1"/>
      <c r="L2997"/>
    </row>
    <row r="2998" spans="1:12" s="57" customFormat="1" ht="13" x14ac:dyDescent="0.3">
      <c r="A2998" s="272"/>
      <c r="B2998" s="273"/>
      <c r="C2998" s="272"/>
      <c r="D2998" s="272"/>
      <c r="E2998" s="217"/>
      <c r="F2998" s="263"/>
      <c r="G2998" s="291"/>
      <c r="I2998" s="1"/>
      <c r="J2998" s="1"/>
      <c r="K2998" s="1"/>
      <c r="L2998"/>
    </row>
    <row r="2999" spans="1:12" s="57" customFormat="1" ht="13" x14ac:dyDescent="0.3">
      <c r="A2999" s="272"/>
      <c r="B2999" s="273"/>
      <c r="C2999" s="272"/>
      <c r="D2999" s="272"/>
      <c r="E2999" s="217"/>
      <c r="F2999" s="263"/>
      <c r="G2999" s="291"/>
      <c r="I2999" s="1"/>
      <c r="J2999" s="1"/>
      <c r="K2999" s="1"/>
      <c r="L2999"/>
    </row>
    <row r="3000" spans="1:12" s="57" customFormat="1" ht="13" x14ac:dyDescent="0.3">
      <c r="A3000" s="272"/>
      <c r="B3000" s="273"/>
      <c r="C3000" s="272"/>
      <c r="D3000" s="272"/>
      <c r="E3000" s="217"/>
      <c r="F3000" s="263"/>
      <c r="G3000" s="291"/>
      <c r="I3000" s="1"/>
      <c r="J3000" s="1"/>
      <c r="K3000" s="1"/>
      <c r="L3000"/>
    </row>
    <row r="3001" spans="1:12" s="57" customFormat="1" ht="13" x14ac:dyDescent="0.3">
      <c r="A3001" s="272"/>
      <c r="B3001" s="273"/>
      <c r="C3001" s="272"/>
      <c r="D3001" s="272"/>
      <c r="E3001" s="217"/>
      <c r="F3001" s="263"/>
      <c r="G3001" s="291"/>
      <c r="I3001" s="1"/>
      <c r="J3001" s="1"/>
      <c r="K3001" s="1"/>
      <c r="L3001"/>
    </row>
    <row r="3002" spans="1:12" s="57" customFormat="1" ht="13" x14ac:dyDescent="0.3">
      <c r="A3002" s="272"/>
      <c r="B3002" s="273"/>
      <c r="C3002" s="272"/>
      <c r="D3002" s="272"/>
      <c r="E3002" s="217"/>
      <c r="F3002" s="263"/>
      <c r="G3002" s="291"/>
      <c r="I3002" s="1"/>
      <c r="J3002" s="1"/>
      <c r="K3002" s="1"/>
      <c r="L3002"/>
    </row>
    <row r="3003" spans="1:12" s="57" customFormat="1" ht="13" x14ac:dyDescent="0.3">
      <c r="A3003" s="272"/>
      <c r="B3003" s="273"/>
      <c r="C3003" s="272"/>
      <c r="D3003" s="272"/>
      <c r="E3003" s="217"/>
      <c r="F3003" s="263"/>
      <c r="G3003" s="291"/>
      <c r="I3003" s="1"/>
      <c r="J3003" s="1"/>
      <c r="K3003" s="1"/>
      <c r="L3003"/>
    </row>
    <row r="3004" spans="1:12" s="57" customFormat="1" ht="13" x14ac:dyDescent="0.3">
      <c r="A3004" s="272"/>
      <c r="B3004" s="273"/>
      <c r="C3004" s="272"/>
      <c r="D3004" s="272"/>
      <c r="E3004" s="217"/>
      <c r="F3004" s="263"/>
      <c r="G3004" s="291"/>
      <c r="I3004" s="1"/>
      <c r="J3004" s="1"/>
      <c r="K3004" s="1"/>
      <c r="L3004"/>
    </row>
    <row r="3005" spans="1:12" s="57" customFormat="1" ht="13" x14ac:dyDescent="0.3">
      <c r="A3005" s="272"/>
      <c r="B3005" s="273"/>
      <c r="C3005" s="272"/>
      <c r="D3005" s="272"/>
      <c r="E3005" s="217"/>
      <c r="F3005" s="263"/>
      <c r="G3005" s="291"/>
      <c r="I3005" s="1"/>
      <c r="J3005" s="1"/>
      <c r="K3005" s="1"/>
      <c r="L3005"/>
    </row>
    <row r="3006" spans="1:12" s="57" customFormat="1" ht="13" x14ac:dyDescent="0.3">
      <c r="A3006" s="272"/>
      <c r="B3006" s="273"/>
      <c r="C3006" s="272"/>
      <c r="D3006" s="272"/>
      <c r="E3006" s="217"/>
      <c r="F3006" s="263"/>
      <c r="G3006" s="291"/>
      <c r="I3006" s="1"/>
      <c r="J3006" s="1"/>
      <c r="K3006" s="1"/>
      <c r="L3006"/>
    </row>
    <row r="3007" spans="1:12" s="57" customFormat="1" ht="13" x14ac:dyDescent="0.3">
      <c r="A3007" s="272"/>
      <c r="B3007" s="273"/>
      <c r="C3007" s="272"/>
      <c r="D3007" s="272"/>
      <c r="E3007" s="217"/>
      <c r="F3007" s="263"/>
      <c r="G3007" s="291"/>
      <c r="I3007" s="1"/>
      <c r="J3007" s="1"/>
      <c r="K3007" s="1"/>
      <c r="L3007"/>
    </row>
    <row r="3008" spans="1:12" s="57" customFormat="1" ht="13" x14ac:dyDescent="0.3">
      <c r="A3008" s="272"/>
      <c r="B3008" s="273"/>
      <c r="C3008" s="272"/>
      <c r="D3008" s="272"/>
      <c r="E3008" s="217"/>
      <c r="F3008" s="263"/>
      <c r="G3008" s="291"/>
      <c r="I3008" s="1"/>
      <c r="J3008" s="1"/>
      <c r="K3008" s="1"/>
      <c r="L3008"/>
    </row>
    <row r="3009" spans="1:12" s="57" customFormat="1" ht="13" x14ac:dyDescent="0.3">
      <c r="A3009" s="272"/>
      <c r="B3009" s="273"/>
      <c r="C3009" s="272"/>
      <c r="D3009" s="272"/>
      <c r="E3009" s="217"/>
      <c r="F3009" s="263"/>
      <c r="G3009" s="291"/>
      <c r="I3009" s="1"/>
      <c r="J3009" s="1"/>
      <c r="K3009" s="1"/>
      <c r="L3009"/>
    </row>
    <row r="3010" spans="1:12" s="57" customFormat="1" ht="13" x14ac:dyDescent="0.3">
      <c r="A3010" s="272"/>
      <c r="B3010" s="273"/>
      <c r="C3010" s="272"/>
      <c r="D3010" s="272"/>
      <c r="E3010" s="217"/>
      <c r="F3010" s="263"/>
      <c r="G3010" s="291"/>
      <c r="I3010" s="1"/>
      <c r="J3010" s="1"/>
      <c r="K3010" s="1"/>
      <c r="L3010"/>
    </row>
    <row r="3011" spans="1:12" s="57" customFormat="1" ht="13" x14ac:dyDescent="0.3">
      <c r="A3011" s="272"/>
      <c r="B3011" s="273"/>
      <c r="C3011" s="272"/>
      <c r="D3011" s="272"/>
      <c r="E3011" s="217"/>
      <c r="F3011" s="263"/>
      <c r="G3011" s="291"/>
      <c r="I3011" s="1"/>
      <c r="J3011" s="1"/>
      <c r="K3011" s="1"/>
      <c r="L3011"/>
    </row>
    <row r="3012" spans="1:12" s="57" customFormat="1" ht="13" x14ac:dyDescent="0.3">
      <c r="A3012" s="272"/>
      <c r="B3012" s="273"/>
      <c r="C3012" s="272"/>
      <c r="D3012" s="272"/>
      <c r="E3012" s="217"/>
      <c r="F3012" s="263"/>
      <c r="G3012" s="291"/>
      <c r="I3012" s="1"/>
      <c r="J3012" s="1"/>
      <c r="K3012" s="1"/>
      <c r="L3012"/>
    </row>
    <row r="3013" spans="1:12" s="57" customFormat="1" ht="13" x14ac:dyDescent="0.3">
      <c r="A3013" s="272"/>
      <c r="B3013" s="273"/>
      <c r="C3013" s="272"/>
      <c r="D3013" s="272"/>
      <c r="E3013" s="217"/>
      <c r="F3013" s="263"/>
      <c r="G3013" s="291"/>
      <c r="I3013" s="1"/>
      <c r="J3013" s="1"/>
      <c r="K3013" s="1"/>
      <c r="L3013"/>
    </row>
    <row r="3014" spans="1:12" s="57" customFormat="1" ht="13" x14ac:dyDescent="0.3">
      <c r="A3014" s="272"/>
      <c r="B3014" s="273"/>
      <c r="C3014" s="272"/>
      <c r="D3014" s="272"/>
      <c r="E3014" s="217"/>
      <c r="F3014" s="263"/>
      <c r="G3014" s="291"/>
      <c r="I3014" s="1"/>
      <c r="J3014" s="1"/>
      <c r="K3014" s="1"/>
      <c r="L3014"/>
    </row>
    <row r="3015" spans="1:12" s="57" customFormat="1" ht="13" x14ac:dyDescent="0.3">
      <c r="A3015" s="272"/>
      <c r="B3015" s="273"/>
      <c r="C3015" s="272"/>
      <c r="D3015" s="272"/>
      <c r="E3015" s="217"/>
      <c r="F3015" s="263"/>
      <c r="G3015" s="291"/>
      <c r="I3015" s="1"/>
      <c r="J3015" s="1"/>
      <c r="K3015" s="1"/>
      <c r="L3015"/>
    </row>
    <row r="3016" spans="1:12" s="57" customFormat="1" ht="13" x14ac:dyDescent="0.3">
      <c r="A3016" s="272"/>
      <c r="B3016" s="273"/>
      <c r="C3016" s="272"/>
      <c r="D3016" s="272"/>
      <c r="E3016" s="217"/>
      <c r="F3016" s="263"/>
      <c r="G3016" s="291"/>
      <c r="I3016" s="1"/>
      <c r="J3016" s="1"/>
      <c r="K3016" s="1"/>
      <c r="L3016"/>
    </row>
    <row r="3017" spans="1:12" s="57" customFormat="1" ht="13" x14ac:dyDescent="0.3">
      <c r="A3017" s="272"/>
      <c r="B3017" s="273"/>
      <c r="C3017" s="272"/>
      <c r="D3017" s="272"/>
      <c r="E3017" s="217"/>
      <c r="F3017" s="263"/>
      <c r="G3017" s="291"/>
      <c r="I3017" s="1"/>
      <c r="J3017" s="1"/>
      <c r="K3017" s="1"/>
      <c r="L3017"/>
    </row>
    <row r="3018" spans="1:12" s="57" customFormat="1" ht="13" x14ac:dyDescent="0.3">
      <c r="A3018" s="272"/>
      <c r="B3018" s="273"/>
      <c r="C3018" s="272"/>
      <c r="D3018" s="272"/>
      <c r="E3018" s="217"/>
      <c r="F3018" s="263"/>
      <c r="G3018" s="291"/>
      <c r="I3018" s="1"/>
      <c r="J3018" s="1"/>
      <c r="K3018" s="1"/>
      <c r="L3018"/>
    </row>
    <row r="3019" spans="1:12" s="57" customFormat="1" ht="13" x14ac:dyDescent="0.3">
      <c r="A3019" s="272"/>
      <c r="B3019" s="273"/>
      <c r="C3019" s="272"/>
      <c r="D3019" s="272"/>
      <c r="E3019" s="217"/>
      <c r="F3019" s="263"/>
      <c r="G3019" s="291"/>
      <c r="I3019" s="1"/>
      <c r="J3019" s="1"/>
      <c r="K3019" s="1"/>
      <c r="L3019"/>
    </row>
    <row r="3020" spans="1:12" s="57" customFormat="1" ht="13" x14ac:dyDescent="0.3">
      <c r="A3020" s="272"/>
      <c r="B3020" s="273"/>
      <c r="C3020" s="272"/>
      <c r="D3020" s="272"/>
      <c r="E3020" s="217"/>
      <c r="F3020" s="263"/>
      <c r="G3020" s="291"/>
      <c r="I3020" s="1"/>
      <c r="J3020" s="1"/>
      <c r="K3020" s="1"/>
      <c r="L3020"/>
    </row>
    <row r="3021" spans="1:12" s="57" customFormat="1" ht="13" x14ac:dyDescent="0.3">
      <c r="A3021" s="272"/>
      <c r="B3021" s="273"/>
      <c r="C3021" s="272"/>
      <c r="D3021" s="272"/>
      <c r="E3021" s="217"/>
      <c r="F3021" s="263"/>
      <c r="G3021" s="291"/>
      <c r="I3021" s="1"/>
      <c r="J3021" s="1"/>
      <c r="K3021" s="1"/>
      <c r="L3021"/>
    </row>
    <row r="3022" spans="1:12" s="57" customFormat="1" ht="13" x14ac:dyDescent="0.3">
      <c r="A3022" s="272"/>
      <c r="B3022" s="273"/>
      <c r="C3022" s="272"/>
      <c r="D3022" s="272"/>
      <c r="E3022" s="217"/>
      <c r="F3022" s="263"/>
      <c r="G3022" s="291"/>
      <c r="I3022" s="1"/>
      <c r="J3022" s="1"/>
      <c r="K3022" s="1"/>
      <c r="L3022"/>
    </row>
    <row r="3023" spans="1:12" s="57" customFormat="1" ht="13" x14ac:dyDescent="0.3">
      <c r="A3023" s="272"/>
      <c r="B3023" s="273"/>
      <c r="C3023" s="272"/>
      <c r="D3023" s="272"/>
      <c r="E3023" s="217"/>
      <c r="F3023" s="263"/>
      <c r="G3023" s="291"/>
      <c r="I3023" s="1"/>
      <c r="J3023" s="1"/>
      <c r="K3023" s="1"/>
      <c r="L3023"/>
    </row>
    <row r="3024" spans="1:12" s="57" customFormat="1" ht="13" x14ac:dyDescent="0.3">
      <c r="A3024" s="272"/>
      <c r="B3024" s="273"/>
      <c r="C3024" s="272"/>
      <c r="D3024" s="272"/>
      <c r="E3024" s="217"/>
      <c r="F3024" s="263"/>
      <c r="G3024" s="291"/>
      <c r="I3024" s="1"/>
      <c r="J3024" s="1"/>
      <c r="K3024" s="1"/>
      <c r="L3024"/>
    </row>
    <row r="3025" spans="1:12" s="57" customFormat="1" ht="13" x14ac:dyDescent="0.3">
      <c r="A3025" s="272"/>
      <c r="B3025" s="273"/>
      <c r="C3025" s="272"/>
      <c r="D3025" s="272"/>
      <c r="E3025" s="217"/>
      <c r="F3025" s="263"/>
      <c r="G3025" s="291"/>
      <c r="I3025" s="1"/>
      <c r="J3025" s="1"/>
      <c r="K3025" s="1"/>
      <c r="L3025"/>
    </row>
    <row r="3026" spans="1:12" s="57" customFormat="1" ht="13" x14ac:dyDescent="0.3">
      <c r="A3026" s="272"/>
      <c r="B3026" s="273"/>
      <c r="C3026" s="272"/>
      <c r="D3026" s="272"/>
      <c r="E3026" s="217"/>
      <c r="F3026" s="263"/>
      <c r="G3026" s="291"/>
      <c r="I3026" s="1"/>
      <c r="J3026" s="1"/>
      <c r="K3026" s="1"/>
      <c r="L3026"/>
    </row>
    <row r="3027" spans="1:12" s="57" customFormat="1" ht="13" x14ac:dyDescent="0.3">
      <c r="A3027" s="272"/>
      <c r="B3027" s="273"/>
      <c r="C3027" s="272"/>
      <c r="D3027" s="272"/>
      <c r="E3027" s="217"/>
      <c r="F3027" s="263"/>
      <c r="G3027" s="291"/>
      <c r="I3027" s="1"/>
      <c r="J3027" s="1"/>
      <c r="K3027" s="1"/>
      <c r="L3027"/>
    </row>
    <row r="3028" spans="1:12" s="57" customFormat="1" ht="13" x14ac:dyDescent="0.3">
      <c r="A3028" s="272"/>
      <c r="B3028" s="273"/>
      <c r="C3028" s="272"/>
      <c r="D3028" s="272"/>
      <c r="E3028" s="217"/>
      <c r="F3028" s="263"/>
      <c r="G3028" s="291"/>
      <c r="I3028" s="1"/>
      <c r="J3028" s="1"/>
      <c r="K3028" s="1"/>
      <c r="L3028"/>
    </row>
    <row r="3029" spans="1:12" s="57" customFormat="1" ht="13" x14ac:dyDescent="0.3">
      <c r="A3029" s="272"/>
      <c r="B3029" s="273"/>
      <c r="C3029" s="272"/>
      <c r="D3029" s="272"/>
      <c r="E3029" s="217"/>
      <c r="F3029" s="263"/>
      <c r="G3029" s="291"/>
      <c r="I3029" s="1"/>
      <c r="J3029" s="1"/>
      <c r="K3029" s="1"/>
      <c r="L3029"/>
    </row>
    <row r="3030" spans="1:12" s="57" customFormat="1" ht="13" x14ac:dyDescent="0.3">
      <c r="A3030" s="272"/>
      <c r="B3030" s="273"/>
      <c r="C3030" s="272"/>
      <c r="D3030" s="272"/>
      <c r="E3030" s="217"/>
      <c r="F3030" s="263"/>
      <c r="G3030" s="291"/>
      <c r="I3030" s="1"/>
      <c r="J3030" s="1"/>
      <c r="K3030" s="1"/>
      <c r="L3030"/>
    </row>
    <row r="3031" spans="1:12" s="57" customFormat="1" ht="13" x14ac:dyDescent="0.3">
      <c r="A3031" s="272"/>
      <c r="B3031" s="273"/>
      <c r="C3031" s="272"/>
      <c r="D3031" s="272"/>
      <c r="E3031" s="217"/>
      <c r="F3031" s="263"/>
      <c r="G3031" s="291"/>
      <c r="I3031" s="1"/>
      <c r="J3031" s="1"/>
      <c r="K3031" s="1"/>
      <c r="L3031"/>
    </row>
    <row r="3032" spans="1:12" s="57" customFormat="1" ht="13" x14ac:dyDescent="0.3">
      <c r="A3032" s="272"/>
      <c r="B3032" s="273"/>
      <c r="C3032" s="272"/>
      <c r="D3032" s="272"/>
      <c r="E3032" s="217"/>
      <c r="F3032" s="263"/>
      <c r="G3032" s="291"/>
      <c r="I3032" s="1"/>
      <c r="J3032" s="1"/>
      <c r="K3032" s="1"/>
      <c r="L3032"/>
    </row>
    <row r="3033" spans="1:12" s="57" customFormat="1" ht="13" x14ac:dyDescent="0.3">
      <c r="A3033" s="272"/>
      <c r="B3033" s="273"/>
      <c r="C3033" s="272"/>
      <c r="D3033" s="272"/>
      <c r="E3033" s="217"/>
      <c r="F3033" s="263"/>
      <c r="G3033" s="291"/>
      <c r="I3033" s="1"/>
      <c r="J3033" s="1"/>
      <c r="K3033" s="1"/>
      <c r="L3033"/>
    </row>
    <row r="3034" spans="1:12" s="57" customFormat="1" ht="13" x14ac:dyDescent="0.3">
      <c r="A3034" s="272"/>
      <c r="B3034" s="273"/>
      <c r="C3034" s="272"/>
      <c r="D3034" s="272"/>
      <c r="E3034" s="217"/>
      <c r="F3034" s="263"/>
      <c r="G3034" s="291"/>
      <c r="I3034" s="1"/>
      <c r="J3034" s="1"/>
      <c r="K3034" s="1"/>
      <c r="L3034"/>
    </row>
    <row r="3035" spans="1:12" s="57" customFormat="1" ht="13" x14ac:dyDescent="0.3">
      <c r="A3035" s="272"/>
      <c r="B3035" s="273"/>
      <c r="C3035" s="272"/>
      <c r="D3035" s="272"/>
      <c r="E3035" s="217"/>
      <c r="F3035" s="263"/>
      <c r="G3035" s="291"/>
      <c r="I3035" s="1"/>
      <c r="J3035" s="1"/>
      <c r="K3035" s="1"/>
      <c r="L3035"/>
    </row>
    <row r="3036" spans="1:12" s="57" customFormat="1" ht="13" x14ac:dyDescent="0.3">
      <c r="A3036" s="272"/>
      <c r="B3036" s="273"/>
      <c r="C3036" s="272"/>
      <c r="D3036" s="272"/>
      <c r="E3036" s="217"/>
      <c r="F3036" s="263"/>
      <c r="G3036" s="291"/>
      <c r="I3036" s="1"/>
      <c r="J3036" s="1"/>
      <c r="K3036" s="1"/>
      <c r="L3036"/>
    </row>
    <row r="3037" spans="1:12" s="57" customFormat="1" ht="13" x14ac:dyDescent="0.3">
      <c r="A3037" s="272"/>
      <c r="B3037" s="273"/>
      <c r="C3037" s="272"/>
      <c r="D3037" s="272"/>
      <c r="E3037" s="217"/>
      <c r="F3037" s="263"/>
      <c r="G3037" s="291"/>
      <c r="I3037" s="1"/>
      <c r="J3037" s="1"/>
      <c r="K3037" s="1"/>
      <c r="L3037"/>
    </row>
    <row r="3038" spans="1:12" s="57" customFormat="1" ht="13" x14ac:dyDescent="0.3">
      <c r="A3038" s="272"/>
      <c r="B3038" s="273"/>
      <c r="C3038" s="272"/>
      <c r="D3038" s="272"/>
      <c r="E3038" s="217"/>
      <c r="F3038" s="263"/>
      <c r="G3038" s="291"/>
      <c r="I3038" s="1"/>
      <c r="J3038" s="1"/>
      <c r="K3038" s="1"/>
      <c r="L3038"/>
    </row>
    <row r="3039" spans="1:12" s="57" customFormat="1" ht="13" x14ac:dyDescent="0.3">
      <c r="A3039" s="272"/>
      <c r="B3039" s="273"/>
      <c r="C3039" s="272"/>
      <c r="D3039" s="272"/>
      <c r="E3039" s="217"/>
      <c r="F3039" s="263"/>
      <c r="G3039" s="291"/>
      <c r="I3039" s="1"/>
      <c r="J3039" s="1"/>
      <c r="K3039" s="1"/>
      <c r="L3039"/>
    </row>
    <row r="3040" spans="1:12" s="57" customFormat="1" ht="13" x14ac:dyDescent="0.3">
      <c r="A3040" s="272"/>
      <c r="B3040" s="273"/>
      <c r="C3040" s="272"/>
      <c r="D3040" s="272"/>
      <c r="E3040" s="217"/>
      <c r="F3040" s="263"/>
      <c r="G3040" s="291"/>
      <c r="I3040" s="1"/>
      <c r="J3040" s="1"/>
      <c r="K3040" s="1"/>
      <c r="L3040"/>
    </row>
    <row r="3041" spans="1:12" s="57" customFormat="1" ht="13" x14ac:dyDescent="0.3">
      <c r="A3041" s="272"/>
      <c r="B3041" s="273"/>
      <c r="C3041" s="272"/>
      <c r="D3041" s="272"/>
      <c r="E3041" s="217"/>
      <c r="F3041" s="263"/>
      <c r="G3041" s="291"/>
      <c r="I3041" s="1"/>
      <c r="J3041" s="1"/>
      <c r="K3041" s="1"/>
      <c r="L3041"/>
    </row>
    <row r="3042" spans="1:12" s="57" customFormat="1" ht="13" x14ac:dyDescent="0.3">
      <c r="A3042" s="272"/>
      <c r="B3042" s="273"/>
      <c r="C3042" s="272"/>
      <c r="D3042" s="272"/>
      <c r="E3042" s="217"/>
      <c r="F3042" s="263"/>
      <c r="G3042" s="291"/>
      <c r="I3042" s="1"/>
      <c r="J3042" s="1"/>
      <c r="K3042" s="1"/>
      <c r="L3042"/>
    </row>
    <row r="3043" spans="1:12" s="57" customFormat="1" ht="13" x14ac:dyDescent="0.3">
      <c r="A3043" s="272"/>
      <c r="B3043" s="273"/>
      <c r="C3043" s="272"/>
      <c r="D3043" s="272"/>
      <c r="E3043" s="217"/>
      <c r="F3043" s="263"/>
      <c r="G3043" s="291"/>
      <c r="I3043" s="1"/>
      <c r="J3043" s="1"/>
      <c r="K3043" s="1"/>
      <c r="L3043"/>
    </row>
    <row r="3044" spans="1:12" s="57" customFormat="1" ht="13" x14ac:dyDescent="0.3">
      <c r="A3044" s="272"/>
      <c r="B3044" s="273"/>
      <c r="C3044" s="272"/>
      <c r="D3044" s="272"/>
      <c r="E3044" s="217"/>
      <c r="F3044" s="263"/>
      <c r="G3044" s="291"/>
      <c r="I3044" s="1"/>
      <c r="J3044" s="1"/>
      <c r="K3044" s="1"/>
      <c r="L3044"/>
    </row>
    <row r="3045" spans="1:12" s="57" customFormat="1" ht="13" x14ac:dyDescent="0.3">
      <c r="A3045" s="272"/>
      <c r="B3045" s="273"/>
      <c r="C3045" s="272"/>
      <c r="D3045" s="272"/>
      <c r="E3045" s="217"/>
      <c r="F3045" s="263"/>
      <c r="G3045" s="291"/>
      <c r="I3045" s="1"/>
      <c r="J3045" s="1"/>
      <c r="K3045" s="1"/>
      <c r="L3045"/>
    </row>
    <row r="3046" spans="1:12" s="57" customFormat="1" ht="13" x14ac:dyDescent="0.3">
      <c r="A3046" s="272"/>
      <c r="B3046" s="273"/>
      <c r="C3046" s="272"/>
      <c r="D3046" s="272"/>
      <c r="E3046" s="217"/>
      <c r="F3046" s="263"/>
      <c r="G3046" s="291"/>
      <c r="I3046" s="1"/>
      <c r="J3046" s="1"/>
      <c r="K3046" s="1"/>
      <c r="L3046"/>
    </row>
    <row r="3047" spans="1:12" s="57" customFormat="1" ht="13" x14ac:dyDescent="0.3">
      <c r="A3047" s="272"/>
      <c r="B3047" s="273"/>
      <c r="C3047" s="272"/>
      <c r="D3047" s="272"/>
      <c r="E3047" s="217"/>
      <c r="F3047" s="263"/>
      <c r="G3047" s="291"/>
      <c r="I3047" s="1"/>
      <c r="J3047" s="1"/>
      <c r="K3047" s="1"/>
      <c r="L3047"/>
    </row>
    <row r="3048" spans="1:12" s="57" customFormat="1" ht="13" x14ac:dyDescent="0.3">
      <c r="A3048" s="272"/>
      <c r="B3048" s="273"/>
      <c r="C3048" s="272"/>
      <c r="D3048" s="272"/>
      <c r="E3048" s="217"/>
      <c r="F3048" s="263"/>
      <c r="G3048" s="291"/>
      <c r="I3048" s="1"/>
      <c r="J3048" s="1"/>
      <c r="K3048" s="1"/>
      <c r="L3048"/>
    </row>
    <row r="3049" spans="1:12" s="57" customFormat="1" ht="13" x14ac:dyDescent="0.3">
      <c r="A3049" s="272"/>
      <c r="B3049" s="273"/>
      <c r="C3049" s="272"/>
      <c r="D3049" s="272"/>
      <c r="E3049" s="217"/>
      <c r="F3049" s="263"/>
      <c r="G3049" s="291"/>
      <c r="I3049" s="1"/>
      <c r="J3049" s="1"/>
      <c r="K3049" s="1"/>
      <c r="L3049"/>
    </row>
    <row r="3050" spans="1:12" s="57" customFormat="1" ht="13" x14ac:dyDescent="0.3">
      <c r="A3050" s="272"/>
      <c r="B3050" s="273"/>
      <c r="C3050" s="272"/>
      <c r="D3050" s="272"/>
      <c r="E3050" s="217"/>
      <c r="F3050" s="263"/>
      <c r="G3050" s="291"/>
      <c r="I3050" s="1"/>
      <c r="J3050" s="1"/>
      <c r="K3050" s="1"/>
      <c r="L3050"/>
    </row>
    <row r="3051" spans="1:12" s="57" customFormat="1" ht="13" x14ac:dyDescent="0.3">
      <c r="A3051" s="272"/>
      <c r="B3051" s="273"/>
      <c r="C3051" s="272"/>
      <c r="D3051" s="272"/>
      <c r="E3051" s="217"/>
      <c r="F3051" s="263"/>
      <c r="G3051" s="291"/>
      <c r="I3051" s="1"/>
      <c r="J3051" s="1"/>
      <c r="K3051" s="1"/>
      <c r="L3051"/>
    </row>
    <row r="3052" spans="1:12" s="57" customFormat="1" ht="13" x14ac:dyDescent="0.3">
      <c r="A3052" s="272"/>
      <c r="B3052" s="273"/>
      <c r="C3052" s="272"/>
      <c r="D3052" s="272"/>
      <c r="E3052" s="217"/>
      <c r="F3052" s="263"/>
      <c r="G3052" s="291"/>
      <c r="I3052" s="1"/>
      <c r="J3052" s="1"/>
      <c r="K3052" s="1"/>
      <c r="L3052"/>
    </row>
    <row r="3053" spans="1:12" ht="13" x14ac:dyDescent="0.25">
      <c r="A3053" s="227"/>
      <c r="B3053" s="268" t="s">
        <v>2905</v>
      </c>
      <c r="C3053" s="227"/>
      <c r="D3053" s="227"/>
      <c r="E3053" s="258"/>
      <c r="F3053" s="270"/>
    </row>
    <row r="3054" spans="1:12" ht="13" x14ac:dyDescent="0.25">
      <c r="A3054" s="227"/>
      <c r="B3054" s="247"/>
      <c r="C3054" s="227"/>
      <c r="D3054" s="227"/>
      <c r="E3054" s="258"/>
      <c r="F3054" s="263"/>
    </row>
    <row r="3055" spans="1:12" ht="13" x14ac:dyDescent="0.25">
      <c r="A3055" s="227"/>
      <c r="B3055" s="247" t="s">
        <v>2922</v>
      </c>
      <c r="C3055" s="227"/>
      <c r="D3055" s="227"/>
      <c r="E3055" s="258"/>
      <c r="F3055" s="263"/>
    </row>
    <row r="3056" spans="1:12" s="241" customFormat="1" ht="13" x14ac:dyDescent="0.25">
      <c r="A3056" s="227"/>
      <c r="B3056" s="256"/>
      <c r="C3056" s="255"/>
      <c r="D3056" s="255"/>
      <c r="E3056" s="260"/>
      <c r="F3056" s="263"/>
      <c r="L3056"/>
    </row>
    <row r="3057" spans="1:12" s="241" customFormat="1" ht="13" x14ac:dyDescent="0.25">
      <c r="A3057" s="227"/>
      <c r="B3057" s="274"/>
      <c r="C3057" s="255"/>
      <c r="D3057" s="255"/>
      <c r="E3057" s="260"/>
      <c r="F3057" s="263"/>
      <c r="L3057"/>
    </row>
    <row r="3058" spans="1:12" s="241" customFormat="1" ht="13" x14ac:dyDescent="0.25">
      <c r="A3058" s="227"/>
      <c r="B3058" s="274" t="str">
        <f>B3055</f>
        <v>Block A: Guard House: A-11 Glazing</v>
      </c>
      <c r="C3058" s="255"/>
      <c r="D3058" s="255"/>
      <c r="E3058" s="260"/>
      <c r="F3058" s="263"/>
      <c r="L3058"/>
    </row>
    <row r="3059" spans="1:12" s="241" customFormat="1" ht="13" x14ac:dyDescent="0.25">
      <c r="A3059" s="227"/>
      <c r="B3059" s="254" t="s">
        <v>2933</v>
      </c>
      <c r="C3059" s="255" t="s">
        <v>2910</v>
      </c>
      <c r="D3059" s="255"/>
      <c r="E3059" s="260"/>
      <c r="F3059" s="263"/>
      <c r="L3059"/>
    </row>
    <row r="3060" spans="1:12" s="241" customFormat="1" ht="13" x14ac:dyDescent="0.25">
      <c r="A3060" s="227"/>
      <c r="B3060" s="256"/>
      <c r="C3060" s="255"/>
      <c r="D3060" s="255"/>
      <c r="E3060" s="260"/>
      <c r="F3060" s="263"/>
      <c r="L3060"/>
    </row>
    <row r="3061" spans="1:12" s="241" customFormat="1" ht="13" x14ac:dyDescent="0.25">
      <c r="A3061" s="227"/>
      <c r="B3061" s="269" t="s">
        <v>2909</v>
      </c>
      <c r="C3061" s="255">
        <v>48</v>
      </c>
      <c r="D3061" s="255"/>
      <c r="E3061" s="260"/>
      <c r="F3061" s="263"/>
      <c r="L3061"/>
    </row>
    <row r="3062" spans="1:12" s="241" customFormat="1" ht="13" x14ac:dyDescent="0.25">
      <c r="A3062" s="227"/>
      <c r="B3062" s="269"/>
      <c r="C3062" s="255"/>
      <c r="D3062" s="255"/>
      <c r="E3062" s="260"/>
      <c r="F3062" s="263"/>
      <c r="L3062"/>
    </row>
    <row r="3063" spans="1:12" s="241" customFormat="1" ht="13" x14ac:dyDescent="0.25">
      <c r="A3063" s="227"/>
      <c r="B3063" s="256"/>
      <c r="C3063" s="255"/>
      <c r="D3063" s="255"/>
      <c r="E3063" s="260"/>
      <c r="F3063" s="263"/>
      <c r="L3063"/>
    </row>
    <row r="3064" spans="1:12" s="241" customFormat="1" ht="13" x14ac:dyDescent="0.25">
      <c r="A3064" s="227"/>
      <c r="B3064" s="256"/>
      <c r="C3064" s="255"/>
      <c r="D3064" s="255"/>
      <c r="E3064" s="260"/>
      <c r="F3064" s="263"/>
      <c r="L3064"/>
    </row>
    <row r="3065" spans="1:12" s="241" customFormat="1" ht="13" x14ac:dyDescent="0.25">
      <c r="A3065" s="227"/>
      <c r="B3065" s="256"/>
      <c r="C3065" s="255"/>
      <c r="D3065" s="255"/>
      <c r="E3065" s="260"/>
      <c r="F3065" s="263"/>
      <c r="L3065"/>
    </row>
    <row r="3066" spans="1:12" s="241" customFormat="1" ht="13" x14ac:dyDescent="0.25">
      <c r="A3066" s="227"/>
      <c r="B3066" s="256"/>
      <c r="C3066" s="255"/>
      <c r="D3066" s="255"/>
      <c r="E3066" s="260"/>
      <c r="F3066" s="263"/>
      <c r="L3066"/>
    </row>
    <row r="3067" spans="1:12" s="241" customFormat="1" ht="13" x14ac:dyDescent="0.25">
      <c r="A3067" s="227"/>
      <c r="B3067" s="256"/>
      <c r="C3067" s="255"/>
      <c r="D3067" s="255"/>
      <c r="E3067" s="260"/>
      <c r="F3067" s="263"/>
      <c r="L3067"/>
    </row>
    <row r="3068" spans="1:12" s="241" customFormat="1" ht="13" x14ac:dyDescent="0.25">
      <c r="A3068" s="227"/>
      <c r="B3068" s="256"/>
      <c r="C3068" s="255"/>
      <c r="D3068" s="255"/>
      <c r="E3068" s="260"/>
      <c r="F3068" s="263"/>
      <c r="L3068"/>
    </row>
    <row r="3069" spans="1:12" s="241" customFormat="1" ht="13" x14ac:dyDescent="0.25">
      <c r="A3069" s="227"/>
      <c r="B3069" s="256"/>
      <c r="C3069" s="255"/>
      <c r="D3069" s="255"/>
      <c r="E3069" s="260"/>
      <c r="F3069" s="263"/>
      <c r="L3069"/>
    </row>
    <row r="3070" spans="1:12" s="241" customFormat="1" ht="13" x14ac:dyDescent="0.25">
      <c r="A3070" s="227"/>
      <c r="B3070" s="256"/>
      <c r="C3070" s="255"/>
      <c r="D3070" s="255"/>
      <c r="E3070" s="260"/>
      <c r="F3070" s="263"/>
      <c r="L3070"/>
    </row>
    <row r="3071" spans="1:12" s="241" customFormat="1" ht="13" x14ac:dyDescent="0.25">
      <c r="A3071" s="227"/>
      <c r="B3071" s="256"/>
      <c r="C3071" s="255"/>
      <c r="D3071" s="255"/>
      <c r="E3071" s="260"/>
      <c r="F3071" s="263"/>
      <c r="L3071"/>
    </row>
    <row r="3072" spans="1:12" s="241" customFormat="1" ht="13" x14ac:dyDescent="0.25">
      <c r="A3072" s="227"/>
      <c r="B3072" s="256"/>
      <c r="C3072" s="255"/>
      <c r="D3072" s="255"/>
      <c r="E3072" s="260"/>
      <c r="F3072" s="263"/>
      <c r="L3072"/>
    </row>
    <row r="3073" spans="1:12" s="241" customFormat="1" ht="13" x14ac:dyDescent="0.25">
      <c r="A3073" s="227"/>
      <c r="B3073" s="256"/>
      <c r="C3073" s="255"/>
      <c r="D3073" s="255"/>
      <c r="E3073" s="260"/>
      <c r="F3073" s="263"/>
      <c r="L3073"/>
    </row>
    <row r="3074" spans="1:12" s="241" customFormat="1" ht="13" x14ac:dyDescent="0.25">
      <c r="A3074" s="227"/>
      <c r="B3074" s="256"/>
      <c r="C3074" s="255"/>
      <c r="D3074" s="255"/>
      <c r="E3074" s="260"/>
      <c r="F3074" s="263"/>
      <c r="L3074"/>
    </row>
    <row r="3075" spans="1:12" s="241" customFormat="1" ht="13" x14ac:dyDescent="0.25">
      <c r="A3075" s="227"/>
      <c r="B3075" s="256"/>
      <c r="C3075" s="255"/>
      <c r="D3075" s="255"/>
      <c r="E3075" s="260"/>
      <c r="F3075" s="263"/>
      <c r="L3075"/>
    </row>
    <row r="3076" spans="1:12" s="241" customFormat="1" ht="13" x14ac:dyDescent="0.25">
      <c r="A3076" s="227"/>
      <c r="B3076" s="256"/>
      <c r="C3076" s="255"/>
      <c r="D3076" s="255"/>
      <c r="E3076" s="260"/>
      <c r="F3076" s="263"/>
      <c r="L3076"/>
    </row>
    <row r="3077" spans="1:12" s="241" customFormat="1" ht="13" x14ac:dyDescent="0.25">
      <c r="A3077" s="227"/>
      <c r="B3077" s="256"/>
      <c r="C3077" s="255"/>
      <c r="D3077" s="255"/>
      <c r="E3077" s="260"/>
      <c r="F3077" s="263"/>
      <c r="L3077"/>
    </row>
    <row r="3078" spans="1:12" s="241" customFormat="1" ht="13" x14ac:dyDescent="0.25">
      <c r="A3078" s="227"/>
      <c r="B3078" s="256"/>
      <c r="C3078" s="255"/>
      <c r="D3078" s="255"/>
      <c r="E3078" s="260"/>
      <c r="F3078" s="263"/>
      <c r="L3078"/>
    </row>
    <row r="3079" spans="1:12" s="241" customFormat="1" ht="13" x14ac:dyDescent="0.25">
      <c r="A3079" s="227"/>
      <c r="B3079" s="256"/>
      <c r="C3079" s="255"/>
      <c r="D3079" s="255"/>
      <c r="E3079" s="260"/>
      <c r="F3079" s="263"/>
      <c r="L3079"/>
    </row>
    <row r="3080" spans="1:12" s="241" customFormat="1" ht="13" x14ac:dyDescent="0.25">
      <c r="A3080" s="227"/>
      <c r="B3080" s="256"/>
      <c r="C3080" s="255"/>
      <c r="D3080" s="255"/>
      <c r="E3080" s="260"/>
      <c r="F3080" s="263"/>
      <c r="L3080"/>
    </row>
    <row r="3081" spans="1:12" s="241" customFormat="1" ht="13" x14ac:dyDescent="0.25">
      <c r="A3081" s="227"/>
      <c r="B3081" s="256"/>
      <c r="C3081" s="255"/>
      <c r="D3081" s="255"/>
      <c r="E3081" s="260"/>
      <c r="F3081" s="263"/>
      <c r="L3081"/>
    </row>
    <row r="3082" spans="1:12" s="241" customFormat="1" ht="13" x14ac:dyDescent="0.25">
      <c r="A3082" s="227"/>
      <c r="B3082" s="256"/>
      <c r="C3082" s="255"/>
      <c r="D3082" s="255"/>
      <c r="E3082" s="260"/>
      <c r="F3082" s="263"/>
      <c r="L3082"/>
    </row>
    <row r="3083" spans="1:12" s="241" customFormat="1" ht="13" x14ac:dyDescent="0.25">
      <c r="A3083" s="227"/>
      <c r="B3083" s="256"/>
      <c r="C3083" s="255"/>
      <c r="D3083" s="255"/>
      <c r="E3083" s="260"/>
      <c r="F3083" s="263"/>
      <c r="L3083"/>
    </row>
    <row r="3084" spans="1:12" s="241" customFormat="1" ht="13" x14ac:dyDescent="0.25">
      <c r="A3084" s="227"/>
      <c r="B3084" s="256"/>
      <c r="C3084" s="255"/>
      <c r="D3084" s="255"/>
      <c r="E3084" s="260"/>
      <c r="F3084" s="263"/>
      <c r="L3084"/>
    </row>
    <row r="3085" spans="1:12" s="241" customFormat="1" ht="13" x14ac:dyDescent="0.25">
      <c r="A3085" s="227"/>
      <c r="B3085" s="256"/>
      <c r="C3085" s="255"/>
      <c r="D3085" s="255"/>
      <c r="E3085" s="260"/>
      <c r="F3085" s="263"/>
      <c r="L3085"/>
    </row>
    <row r="3086" spans="1:12" s="241" customFormat="1" ht="13" x14ac:dyDescent="0.25">
      <c r="A3086" s="227"/>
      <c r="B3086" s="256"/>
      <c r="C3086" s="255"/>
      <c r="D3086" s="255"/>
      <c r="E3086" s="260"/>
      <c r="F3086" s="263"/>
      <c r="L3086"/>
    </row>
    <row r="3087" spans="1:12" s="241" customFormat="1" ht="13" x14ac:dyDescent="0.25">
      <c r="A3087" s="227"/>
      <c r="B3087" s="256"/>
      <c r="C3087" s="255"/>
      <c r="D3087" s="255"/>
      <c r="E3087" s="260"/>
      <c r="F3087" s="263"/>
      <c r="L3087"/>
    </row>
    <row r="3088" spans="1:12" s="241" customFormat="1" ht="13" x14ac:dyDescent="0.25">
      <c r="A3088" s="227"/>
      <c r="B3088" s="256"/>
      <c r="C3088" s="255"/>
      <c r="D3088" s="255"/>
      <c r="E3088" s="260"/>
      <c r="F3088" s="263"/>
      <c r="L3088"/>
    </row>
    <row r="3089" spans="1:12" s="241" customFormat="1" ht="13" x14ac:dyDescent="0.25">
      <c r="A3089" s="227"/>
      <c r="B3089" s="256"/>
      <c r="C3089" s="255"/>
      <c r="D3089" s="255"/>
      <c r="E3089" s="260"/>
      <c r="F3089" s="263"/>
      <c r="L3089"/>
    </row>
    <row r="3090" spans="1:12" s="241" customFormat="1" ht="13" x14ac:dyDescent="0.25">
      <c r="A3090" s="227"/>
      <c r="B3090" s="256"/>
      <c r="C3090" s="255"/>
      <c r="D3090" s="255"/>
      <c r="E3090" s="260"/>
      <c r="F3090" s="263"/>
      <c r="L3090"/>
    </row>
    <row r="3091" spans="1:12" s="241" customFormat="1" ht="13" x14ac:dyDescent="0.25">
      <c r="A3091" s="227"/>
      <c r="B3091" s="256"/>
      <c r="C3091" s="255"/>
      <c r="D3091" s="255"/>
      <c r="E3091" s="260"/>
      <c r="F3091" s="263"/>
      <c r="L3091"/>
    </row>
    <row r="3092" spans="1:12" s="241" customFormat="1" ht="13" x14ac:dyDescent="0.25">
      <c r="A3092" s="227"/>
      <c r="B3092" s="256"/>
      <c r="C3092" s="255"/>
      <c r="D3092" s="255"/>
      <c r="E3092" s="260"/>
      <c r="F3092" s="263"/>
      <c r="L3092"/>
    </row>
    <row r="3093" spans="1:12" s="241" customFormat="1" ht="13" x14ac:dyDescent="0.25">
      <c r="A3093" s="227"/>
      <c r="B3093" s="256"/>
      <c r="C3093" s="255"/>
      <c r="D3093" s="255"/>
      <c r="E3093" s="260"/>
      <c r="F3093" s="263"/>
      <c r="L3093"/>
    </row>
    <row r="3094" spans="1:12" s="241" customFormat="1" ht="13" x14ac:dyDescent="0.25">
      <c r="A3094" s="227"/>
      <c r="B3094" s="256"/>
      <c r="C3094" s="255"/>
      <c r="D3094" s="255"/>
      <c r="E3094" s="260"/>
      <c r="F3094" s="263"/>
      <c r="L3094"/>
    </row>
    <row r="3095" spans="1:12" s="241" customFormat="1" ht="13" x14ac:dyDescent="0.25">
      <c r="A3095" s="227"/>
      <c r="B3095" s="256"/>
      <c r="C3095" s="255"/>
      <c r="D3095" s="255"/>
      <c r="E3095" s="260"/>
      <c r="F3095" s="263"/>
      <c r="L3095"/>
    </row>
    <row r="3096" spans="1:12" s="241" customFormat="1" ht="13" x14ac:dyDescent="0.25">
      <c r="A3096" s="227"/>
      <c r="B3096" s="256"/>
      <c r="C3096" s="255"/>
      <c r="D3096" s="255"/>
      <c r="E3096" s="260"/>
      <c r="F3096" s="263"/>
      <c r="L3096"/>
    </row>
    <row r="3097" spans="1:12" s="241" customFormat="1" ht="13" x14ac:dyDescent="0.25">
      <c r="A3097" s="227"/>
      <c r="B3097" s="256"/>
      <c r="C3097" s="255"/>
      <c r="D3097" s="255"/>
      <c r="E3097" s="260"/>
      <c r="F3097" s="263"/>
      <c r="L3097"/>
    </row>
    <row r="3098" spans="1:12" s="241" customFormat="1" ht="13" x14ac:dyDescent="0.25">
      <c r="A3098" s="227"/>
      <c r="B3098" s="256"/>
      <c r="C3098" s="255"/>
      <c r="D3098" s="255"/>
      <c r="E3098" s="260"/>
      <c r="F3098" s="263"/>
      <c r="L3098"/>
    </row>
    <row r="3099" spans="1:12" s="241" customFormat="1" ht="13" x14ac:dyDescent="0.25">
      <c r="A3099" s="227"/>
      <c r="B3099" s="256"/>
      <c r="C3099" s="255"/>
      <c r="D3099" s="255"/>
      <c r="E3099" s="260"/>
      <c r="F3099" s="263"/>
      <c r="L3099"/>
    </row>
    <row r="3100" spans="1:12" s="241" customFormat="1" ht="13" x14ac:dyDescent="0.25">
      <c r="A3100" s="227"/>
      <c r="B3100" s="256"/>
      <c r="C3100" s="255"/>
      <c r="D3100" s="255"/>
      <c r="E3100" s="260"/>
      <c r="F3100" s="263"/>
      <c r="L3100"/>
    </row>
    <row r="3101" spans="1:12" s="241" customFormat="1" ht="13" x14ac:dyDescent="0.25">
      <c r="A3101" s="227"/>
      <c r="B3101" s="256"/>
      <c r="C3101" s="255"/>
      <c r="D3101" s="255"/>
      <c r="E3101" s="260"/>
      <c r="F3101" s="263"/>
      <c r="L3101"/>
    </row>
    <row r="3102" spans="1:12" s="241" customFormat="1" ht="13" x14ac:dyDescent="0.25">
      <c r="A3102" s="227"/>
      <c r="B3102" s="256"/>
      <c r="C3102" s="255"/>
      <c r="D3102" s="255"/>
      <c r="E3102" s="260"/>
      <c r="F3102" s="263"/>
      <c r="L3102"/>
    </row>
    <row r="3103" spans="1:12" s="241" customFormat="1" ht="13" x14ac:dyDescent="0.25">
      <c r="A3103" s="227"/>
      <c r="B3103" s="256"/>
      <c r="C3103" s="255"/>
      <c r="D3103" s="255"/>
      <c r="E3103" s="260"/>
      <c r="F3103" s="263"/>
      <c r="L3103"/>
    </row>
    <row r="3104" spans="1:12" s="241" customFormat="1" ht="13" x14ac:dyDescent="0.25">
      <c r="A3104" s="227"/>
      <c r="B3104" s="256"/>
      <c r="C3104" s="255"/>
      <c r="D3104" s="255"/>
      <c r="E3104" s="260"/>
      <c r="F3104" s="263"/>
      <c r="L3104"/>
    </row>
    <row r="3105" spans="1:12" s="241" customFormat="1" ht="13" x14ac:dyDescent="0.25">
      <c r="A3105" s="227"/>
      <c r="B3105" s="256"/>
      <c r="C3105" s="255"/>
      <c r="D3105" s="255"/>
      <c r="E3105" s="260"/>
      <c r="F3105" s="263"/>
      <c r="L3105"/>
    </row>
    <row r="3106" spans="1:12" s="241" customFormat="1" ht="13" x14ac:dyDescent="0.25">
      <c r="A3106" s="227"/>
      <c r="B3106" s="256"/>
      <c r="C3106" s="255"/>
      <c r="D3106" s="255"/>
      <c r="E3106" s="260"/>
      <c r="F3106" s="263"/>
      <c r="L3106"/>
    </row>
    <row r="3107" spans="1:12" s="241" customFormat="1" ht="13" x14ac:dyDescent="0.25">
      <c r="A3107" s="227"/>
      <c r="B3107" s="256"/>
      <c r="C3107" s="255"/>
      <c r="D3107" s="255"/>
      <c r="E3107" s="260"/>
      <c r="F3107" s="263"/>
      <c r="L3107"/>
    </row>
    <row r="3108" spans="1:12" s="241" customFormat="1" ht="13" x14ac:dyDescent="0.25">
      <c r="A3108" s="227"/>
      <c r="B3108" s="256"/>
      <c r="C3108" s="255"/>
      <c r="D3108" s="255"/>
      <c r="E3108" s="260"/>
      <c r="F3108" s="263"/>
      <c r="L3108"/>
    </row>
    <row r="3109" spans="1:12" s="241" customFormat="1" ht="13" x14ac:dyDescent="0.25">
      <c r="A3109" s="227"/>
      <c r="B3109" s="256"/>
      <c r="C3109" s="255"/>
      <c r="D3109" s="255"/>
      <c r="E3109" s="260"/>
      <c r="F3109" s="263"/>
      <c r="L3109"/>
    </row>
    <row r="3110" spans="1:12" s="241" customFormat="1" ht="13" x14ac:dyDescent="0.25">
      <c r="A3110" s="227"/>
      <c r="B3110" s="256"/>
      <c r="C3110" s="255"/>
      <c r="D3110" s="255"/>
      <c r="E3110" s="260"/>
      <c r="F3110" s="263"/>
      <c r="L3110"/>
    </row>
    <row r="3111" spans="1:12" s="241" customFormat="1" ht="13" x14ac:dyDescent="0.25">
      <c r="A3111" s="227"/>
      <c r="B3111" s="256"/>
      <c r="C3111" s="255"/>
      <c r="D3111" s="255"/>
      <c r="E3111" s="260"/>
      <c r="F3111" s="263"/>
      <c r="L3111"/>
    </row>
    <row r="3112" spans="1:12" s="241" customFormat="1" ht="13" x14ac:dyDescent="0.25">
      <c r="A3112" s="227"/>
      <c r="B3112" s="256"/>
      <c r="C3112" s="255"/>
      <c r="D3112" s="255"/>
      <c r="E3112" s="260"/>
      <c r="F3112" s="263"/>
      <c r="L3112"/>
    </row>
    <row r="3113" spans="1:12" s="241" customFormat="1" ht="13" x14ac:dyDescent="0.25">
      <c r="A3113" s="227"/>
      <c r="B3113" s="256"/>
      <c r="C3113" s="255"/>
      <c r="D3113" s="255"/>
      <c r="E3113" s="260"/>
      <c r="F3113" s="263"/>
      <c r="L3113"/>
    </row>
    <row r="3114" spans="1:12" s="241" customFormat="1" ht="13" x14ac:dyDescent="0.25">
      <c r="A3114" s="227"/>
      <c r="B3114" s="256"/>
      <c r="C3114" s="255"/>
      <c r="D3114" s="255"/>
      <c r="E3114" s="260"/>
      <c r="F3114" s="263"/>
      <c r="L3114"/>
    </row>
    <row r="3115" spans="1:12" s="241" customFormat="1" ht="13" x14ac:dyDescent="0.25">
      <c r="A3115" s="227"/>
      <c r="B3115" s="256"/>
      <c r="C3115" s="255"/>
      <c r="D3115" s="255"/>
      <c r="E3115" s="260"/>
      <c r="F3115" s="263"/>
      <c r="L3115"/>
    </row>
    <row r="3116" spans="1:12" s="241" customFormat="1" ht="13" x14ac:dyDescent="0.25">
      <c r="A3116" s="227"/>
      <c r="B3116" s="256"/>
      <c r="C3116" s="255"/>
      <c r="D3116" s="255"/>
      <c r="E3116" s="260"/>
      <c r="F3116" s="263"/>
      <c r="L3116"/>
    </row>
    <row r="3117" spans="1:12" s="241" customFormat="1" ht="13" x14ac:dyDescent="0.25">
      <c r="A3117" s="227"/>
      <c r="B3117" s="256"/>
      <c r="C3117" s="255"/>
      <c r="D3117" s="255"/>
      <c r="E3117" s="260"/>
      <c r="F3117" s="263"/>
      <c r="L3117"/>
    </row>
    <row r="3118" spans="1:12" s="241" customFormat="1" ht="13" x14ac:dyDescent="0.25">
      <c r="A3118" s="227"/>
      <c r="B3118" s="256"/>
      <c r="C3118" s="255"/>
      <c r="D3118" s="255"/>
      <c r="E3118" s="260"/>
      <c r="F3118" s="263"/>
      <c r="L3118"/>
    </row>
    <row r="3119" spans="1:12" s="241" customFormat="1" ht="13" x14ac:dyDescent="0.25">
      <c r="A3119" s="227"/>
      <c r="B3119" s="256"/>
      <c r="C3119" s="255"/>
      <c r="D3119" s="255"/>
      <c r="E3119" s="260"/>
      <c r="F3119" s="263"/>
      <c r="L3119"/>
    </row>
    <row r="3120" spans="1:12" s="241" customFormat="1" ht="13" x14ac:dyDescent="0.25">
      <c r="A3120" s="227"/>
      <c r="B3120" s="256"/>
      <c r="C3120" s="255"/>
      <c r="D3120" s="255"/>
      <c r="E3120" s="260"/>
      <c r="F3120" s="263"/>
      <c r="L3120"/>
    </row>
    <row r="3121" spans="1:12" s="241" customFormat="1" ht="13" x14ac:dyDescent="0.25">
      <c r="A3121" s="227"/>
      <c r="B3121" s="256"/>
      <c r="C3121" s="255"/>
      <c r="D3121" s="255"/>
      <c r="E3121" s="260"/>
      <c r="F3121" s="263"/>
      <c r="L3121"/>
    </row>
    <row r="3122" spans="1:12" s="241" customFormat="1" ht="13" x14ac:dyDescent="0.25">
      <c r="A3122" s="227"/>
      <c r="B3122" s="256"/>
      <c r="C3122" s="255"/>
      <c r="D3122" s="255"/>
      <c r="E3122" s="260"/>
      <c r="F3122" s="263"/>
      <c r="L3122"/>
    </row>
    <row r="3123" spans="1:12" s="241" customFormat="1" ht="13" x14ac:dyDescent="0.25">
      <c r="A3123" s="227"/>
      <c r="B3123" s="256"/>
      <c r="C3123" s="255"/>
      <c r="D3123" s="255"/>
      <c r="E3123" s="260"/>
      <c r="F3123" s="263"/>
      <c r="L3123"/>
    </row>
    <row r="3124" spans="1:12" s="241" customFormat="1" ht="13" x14ac:dyDescent="0.25">
      <c r="A3124" s="227"/>
      <c r="B3124" s="256"/>
      <c r="C3124" s="255"/>
      <c r="D3124" s="255"/>
      <c r="E3124" s="260"/>
      <c r="F3124" s="263"/>
      <c r="L3124"/>
    </row>
    <row r="3125" spans="1:12" s="241" customFormat="1" ht="13" x14ac:dyDescent="0.25">
      <c r="A3125" s="227"/>
      <c r="B3125" s="256"/>
      <c r="C3125" s="255"/>
      <c r="D3125" s="255"/>
      <c r="E3125" s="260"/>
      <c r="F3125" s="263"/>
      <c r="L3125"/>
    </row>
    <row r="3126" spans="1:12" ht="13" x14ac:dyDescent="0.25">
      <c r="A3126" s="227"/>
      <c r="B3126" s="268" t="s">
        <v>1019</v>
      </c>
      <c r="C3126" s="227"/>
      <c r="D3126" s="227"/>
      <c r="E3126" s="258"/>
      <c r="F3126" s="270"/>
    </row>
    <row r="3127" spans="1:12" ht="13" x14ac:dyDescent="0.25">
      <c r="A3127" s="227"/>
      <c r="B3127" s="247"/>
      <c r="C3127" s="227"/>
      <c r="D3127" s="227"/>
      <c r="E3127" s="258"/>
      <c r="F3127" s="263"/>
    </row>
    <row r="3128" spans="1:12" ht="13" x14ac:dyDescent="0.25">
      <c r="A3128" s="227"/>
      <c r="B3128" s="247" t="str">
        <f>B3055</f>
        <v>Block A: Guard House: A-11 Glazing</v>
      </c>
      <c r="C3128" s="227"/>
      <c r="D3128" s="227"/>
      <c r="E3128" s="258"/>
      <c r="F3128" s="263"/>
    </row>
    <row r="3129" spans="1:12" s="236" customFormat="1" x14ac:dyDescent="0.25">
      <c r="A3129" s="220"/>
      <c r="B3129" s="233"/>
      <c r="C3129" s="220"/>
      <c r="D3129" s="220"/>
      <c r="E3129" s="260"/>
      <c r="F3129" s="263"/>
      <c r="I3129" s="149"/>
      <c r="J3129" s="149"/>
      <c r="K3129" s="149"/>
      <c r="L3129"/>
    </row>
    <row r="3130" spans="1:12" s="236" customFormat="1" ht="13" x14ac:dyDescent="0.25">
      <c r="A3130" s="227" t="s">
        <v>2171</v>
      </c>
      <c r="B3130" s="230" t="s">
        <v>324</v>
      </c>
      <c r="C3130" s="220"/>
      <c r="D3130" s="220"/>
      <c r="E3130" s="260"/>
      <c r="F3130" s="263"/>
      <c r="I3130" s="149"/>
      <c r="J3130" s="149"/>
      <c r="K3130" s="149"/>
      <c r="L3130"/>
    </row>
    <row r="3131" spans="1:12" s="236" customFormat="1" ht="13" x14ac:dyDescent="0.25">
      <c r="A3131" s="272"/>
      <c r="B3131" s="229"/>
      <c r="C3131" s="272"/>
      <c r="D3131" s="272"/>
      <c r="E3131" s="217"/>
      <c r="F3131" s="285"/>
      <c r="I3131" s="149"/>
      <c r="J3131" s="149"/>
      <c r="K3131" s="149"/>
      <c r="L3131"/>
    </row>
    <row r="3132" spans="1:12" s="236" customFormat="1" ht="26" x14ac:dyDescent="0.25">
      <c r="A3132" s="272"/>
      <c r="B3132" s="229" t="s">
        <v>2166</v>
      </c>
      <c r="C3132" s="272"/>
      <c r="D3132" s="272"/>
      <c r="E3132" s="217"/>
      <c r="F3132" s="285"/>
      <c r="G3132" s="236">
        <f>D3134*E3134</f>
        <v>0</v>
      </c>
      <c r="I3132" s="149"/>
      <c r="J3132" s="149"/>
      <c r="K3132" s="149"/>
      <c r="L3132"/>
    </row>
    <row r="3133" spans="1:12" s="236" customFormat="1" x14ac:dyDescent="0.25">
      <c r="A3133" s="272"/>
      <c r="B3133" s="273"/>
      <c r="C3133" s="272"/>
      <c r="D3133" s="272"/>
      <c r="E3133" s="217"/>
      <c r="F3133" s="285"/>
      <c r="G3133" s="236">
        <f>D3135*E3135</f>
        <v>0</v>
      </c>
      <c r="I3133" s="149"/>
      <c r="J3133" s="149"/>
      <c r="K3133" s="149"/>
      <c r="L3133"/>
    </row>
    <row r="3134" spans="1:12" s="236" customFormat="1" ht="14.5" x14ac:dyDescent="0.25">
      <c r="A3134" s="272" t="s">
        <v>2172</v>
      </c>
      <c r="B3134" s="273" t="s">
        <v>526</v>
      </c>
      <c r="C3134" s="272" t="s">
        <v>621</v>
      </c>
      <c r="D3134" s="272">
        <v>22.4</v>
      </c>
      <c r="E3134" s="217"/>
      <c r="F3134" s="285"/>
      <c r="I3134" s="149"/>
      <c r="J3134" s="149"/>
      <c r="K3134" s="149"/>
      <c r="L3134"/>
    </row>
    <row r="3135" spans="1:12" s="236" customFormat="1" ht="14.5" x14ac:dyDescent="0.25">
      <c r="A3135" s="272" t="s">
        <v>2281</v>
      </c>
      <c r="B3135" s="273" t="s">
        <v>1029</v>
      </c>
      <c r="C3135" s="272" t="s">
        <v>621</v>
      </c>
      <c r="D3135" s="272">
        <v>2</v>
      </c>
      <c r="E3135" s="217"/>
      <c r="F3135" s="285"/>
      <c r="I3135" s="149"/>
      <c r="J3135" s="149"/>
      <c r="K3135" s="149"/>
      <c r="L3135"/>
    </row>
    <row r="3136" spans="1:12" s="236" customFormat="1" ht="13" x14ac:dyDescent="0.25">
      <c r="A3136" s="272"/>
      <c r="B3136" s="229"/>
      <c r="C3136" s="272"/>
      <c r="D3136" s="272"/>
      <c r="E3136" s="217"/>
      <c r="F3136" s="285"/>
      <c r="I3136" s="149"/>
      <c r="J3136" s="149"/>
      <c r="K3136" s="149"/>
      <c r="L3136"/>
    </row>
    <row r="3137" spans="1:12" s="236" customFormat="1" ht="26" x14ac:dyDescent="0.25">
      <c r="A3137" s="272"/>
      <c r="B3137" s="229" t="s">
        <v>2166</v>
      </c>
      <c r="C3137" s="272"/>
      <c r="D3137" s="272"/>
      <c r="E3137" s="217"/>
      <c r="F3137" s="285"/>
      <c r="G3137" s="236">
        <f>D3139*E3139</f>
        <v>0</v>
      </c>
      <c r="I3137" s="149"/>
      <c r="J3137" s="149"/>
      <c r="K3137" s="149"/>
      <c r="L3137"/>
    </row>
    <row r="3138" spans="1:12" s="236" customFormat="1" x14ac:dyDescent="0.25">
      <c r="A3138" s="272"/>
      <c r="B3138" s="273"/>
      <c r="C3138" s="272"/>
      <c r="D3138" s="272"/>
      <c r="E3138" s="217"/>
      <c r="F3138" s="285"/>
      <c r="G3138" s="236">
        <f>D3140*E3140</f>
        <v>0</v>
      </c>
      <c r="I3138" s="149"/>
      <c r="J3138" s="149"/>
      <c r="K3138" s="149"/>
      <c r="L3138"/>
    </row>
    <row r="3139" spans="1:12" s="236" customFormat="1" ht="14.5" x14ac:dyDescent="0.25">
      <c r="A3139" s="272" t="s">
        <v>2282</v>
      </c>
      <c r="B3139" s="273" t="s">
        <v>527</v>
      </c>
      <c r="C3139" s="272" t="s">
        <v>621</v>
      </c>
      <c r="D3139" s="281">
        <v>22.4</v>
      </c>
      <c r="E3139" s="217"/>
      <c r="F3139" s="285"/>
      <c r="I3139" s="149"/>
      <c r="J3139" s="149"/>
      <c r="K3139" s="149"/>
      <c r="L3139"/>
    </row>
    <row r="3140" spans="1:12" s="236" customFormat="1" ht="14.5" x14ac:dyDescent="0.25">
      <c r="A3140" s="272" t="s">
        <v>2283</v>
      </c>
      <c r="B3140" s="273" t="s">
        <v>1029</v>
      </c>
      <c r="C3140" s="272" t="s">
        <v>621</v>
      </c>
      <c r="D3140" s="272">
        <v>2</v>
      </c>
      <c r="E3140" s="217"/>
      <c r="F3140" s="285"/>
      <c r="I3140" s="149"/>
      <c r="J3140" s="149"/>
      <c r="K3140" s="149"/>
      <c r="L3140"/>
    </row>
    <row r="3141" spans="1:12" s="236" customFormat="1" x14ac:dyDescent="0.25">
      <c r="A3141" s="272"/>
      <c r="B3141" s="273"/>
      <c r="C3141" s="272"/>
      <c r="D3141" s="272"/>
      <c r="E3141" s="217"/>
      <c r="F3141" s="285"/>
      <c r="I3141" s="149"/>
      <c r="J3141" s="149"/>
      <c r="K3141" s="149"/>
      <c r="L3141"/>
    </row>
    <row r="3142" spans="1:12" s="236" customFormat="1" ht="26" x14ac:dyDescent="0.25">
      <c r="A3142" s="272"/>
      <c r="B3142" s="229" t="s">
        <v>2168</v>
      </c>
      <c r="C3142" s="272"/>
      <c r="D3142" s="272"/>
      <c r="E3142" s="217"/>
      <c r="F3142" s="285"/>
      <c r="G3142" s="236">
        <f>D3144*E3144</f>
        <v>0</v>
      </c>
      <c r="I3142" s="149"/>
      <c r="J3142" s="149"/>
      <c r="K3142" s="149"/>
      <c r="L3142"/>
    </row>
    <row r="3143" spans="1:12" s="236" customFormat="1" ht="13" x14ac:dyDescent="0.25">
      <c r="A3143" s="272"/>
      <c r="B3143" s="229"/>
      <c r="C3143" s="272"/>
      <c r="D3143" s="272"/>
      <c r="E3143" s="217"/>
      <c r="F3143" s="285"/>
      <c r="I3143" s="149"/>
      <c r="J3143" s="149"/>
      <c r="K3143" s="149"/>
      <c r="L3143"/>
    </row>
    <row r="3144" spans="1:12" s="236" customFormat="1" x14ac:dyDescent="0.25">
      <c r="A3144" s="272" t="s">
        <v>2284</v>
      </c>
      <c r="B3144" s="273" t="s">
        <v>332</v>
      </c>
      <c r="C3144" s="272" t="s">
        <v>11</v>
      </c>
      <c r="D3144" s="272">
        <v>8</v>
      </c>
      <c r="E3144" s="217"/>
      <c r="F3144" s="285"/>
      <c r="I3144" s="149"/>
      <c r="J3144" s="149"/>
      <c r="K3144" s="149"/>
      <c r="L3144"/>
    </row>
    <row r="3145" spans="1:12" s="236" customFormat="1" ht="13" x14ac:dyDescent="0.25">
      <c r="A3145" s="272"/>
      <c r="B3145" s="229"/>
      <c r="C3145" s="272"/>
      <c r="D3145" s="272"/>
      <c r="E3145" s="217"/>
      <c r="F3145" s="285"/>
      <c r="I3145" s="149"/>
      <c r="J3145" s="149"/>
      <c r="K3145" s="149"/>
      <c r="L3145"/>
    </row>
    <row r="3146" spans="1:12" s="236" customFormat="1" ht="39" x14ac:dyDescent="0.25">
      <c r="A3146" s="272"/>
      <c r="B3146" s="229" t="s">
        <v>2169</v>
      </c>
      <c r="C3146" s="272"/>
      <c r="D3146" s="272"/>
      <c r="E3146" s="217"/>
      <c r="F3146" s="285"/>
      <c r="G3146" s="236">
        <f>D3148*E3148</f>
        <v>0</v>
      </c>
      <c r="I3146" s="149"/>
      <c r="J3146" s="149"/>
      <c r="K3146" s="149"/>
      <c r="L3146"/>
    </row>
    <row r="3147" spans="1:12" s="236" customFormat="1" x14ac:dyDescent="0.25">
      <c r="A3147" s="272"/>
      <c r="B3147" s="273"/>
      <c r="C3147" s="272"/>
      <c r="D3147" s="272"/>
      <c r="E3147" s="217"/>
      <c r="F3147" s="285"/>
      <c r="G3147" s="236">
        <f>D3149*E3149</f>
        <v>0</v>
      </c>
      <c r="I3147" s="149"/>
      <c r="J3147" s="149"/>
      <c r="K3147" s="149"/>
      <c r="L3147"/>
    </row>
    <row r="3148" spans="1:12" s="236" customFormat="1" ht="14.5" x14ac:dyDescent="0.25">
      <c r="A3148" s="272" t="s">
        <v>2285</v>
      </c>
      <c r="B3148" s="273" t="s">
        <v>336</v>
      </c>
      <c r="C3148" s="272" t="s">
        <v>621</v>
      </c>
      <c r="D3148" s="272">
        <v>1</v>
      </c>
      <c r="E3148" s="217"/>
      <c r="F3148" s="285"/>
      <c r="I3148" s="149"/>
      <c r="J3148" s="149"/>
      <c r="K3148" s="149"/>
      <c r="L3148"/>
    </row>
    <row r="3149" spans="1:12" s="236" customFormat="1" ht="14.5" x14ac:dyDescent="0.25">
      <c r="A3149" s="272" t="s">
        <v>2286</v>
      </c>
      <c r="B3149" s="273" t="s">
        <v>287</v>
      </c>
      <c r="C3149" s="272" t="s">
        <v>621</v>
      </c>
      <c r="D3149" s="272">
        <v>2</v>
      </c>
      <c r="E3149" s="217"/>
      <c r="F3149" s="285"/>
      <c r="I3149" s="149"/>
      <c r="J3149" s="149"/>
      <c r="K3149" s="149"/>
      <c r="L3149"/>
    </row>
    <row r="3150" spans="1:12" s="236" customFormat="1" x14ac:dyDescent="0.25">
      <c r="A3150" s="272"/>
      <c r="B3150" s="273"/>
      <c r="C3150" s="272"/>
      <c r="D3150" s="272"/>
      <c r="E3150" s="217"/>
      <c r="F3150" s="285"/>
      <c r="I3150" s="149"/>
      <c r="J3150" s="149"/>
      <c r="K3150" s="149"/>
      <c r="L3150"/>
    </row>
    <row r="3151" spans="1:12" s="236" customFormat="1" ht="26" x14ac:dyDescent="0.25">
      <c r="A3151" s="272"/>
      <c r="B3151" s="229" t="s">
        <v>2170</v>
      </c>
      <c r="C3151" s="272"/>
      <c r="D3151" s="272"/>
      <c r="E3151" s="217"/>
      <c r="F3151" s="285"/>
      <c r="G3151" s="236">
        <f>D3153*E3153</f>
        <v>0</v>
      </c>
      <c r="I3151" s="149"/>
      <c r="J3151" s="149"/>
      <c r="K3151" s="149"/>
      <c r="L3151"/>
    </row>
    <row r="3152" spans="1:12" s="236" customFormat="1" x14ac:dyDescent="0.25">
      <c r="A3152" s="272"/>
      <c r="B3152" s="273"/>
      <c r="C3152" s="272"/>
      <c r="D3152" s="272"/>
      <c r="E3152" s="217"/>
      <c r="F3152" s="285"/>
      <c r="I3152" s="149"/>
      <c r="J3152" s="149"/>
      <c r="K3152" s="149"/>
      <c r="L3152"/>
    </row>
    <row r="3153" spans="1:12" s="236" customFormat="1" ht="14.5" x14ac:dyDescent="0.3">
      <c r="A3153" s="272" t="s">
        <v>2287</v>
      </c>
      <c r="B3153" s="273" t="s">
        <v>285</v>
      </c>
      <c r="C3153" s="272" t="s">
        <v>621</v>
      </c>
      <c r="D3153" s="272">
        <v>3</v>
      </c>
      <c r="E3153" s="217"/>
      <c r="F3153" s="285"/>
      <c r="G3153" s="243">
        <f>SUM(G3132:G3152)</f>
        <v>0</v>
      </c>
      <c r="I3153" s="149"/>
      <c r="J3153" s="149"/>
      <c r="K3153" s="149"/>
      <c r="L3153"/>
    </row>
    <row r="3154" spans="1:12" s="236" customFormat="1" x14ac:dyDescent="0.25">
      <c r="A3154" s="220"/>
      <c r="B3154" s="233"/>
      <c r="C3154" s="220"/>
      <c r="D3154" s="220"/>
      <c r="E3154" s="260"/>
      <c r="F3154" s="263"/>
      <c r="I3154" s="149"/>
      <c r="J3154" s="149"/>
      <c r="K3154" s="149"/>
      <c r="L3154"/>
    </row>
    <row r="3155" spans="1:12" s="57" customFormat="1" ht="13" x14ac:dyDescent="0.3">
      <c r="A3155" s="272"/>
      <c r="B3155" s="273"/>
      <c r="C3155" s="272"/>
      <c r="D3155" s="272"/>
      <c r="E3155" s="217"/>
      <c r="F3155" s="263"/>
      <c r="G3155" s="291"/>
      <c r="I3155" s="1"/>
      <c r="J3155" s="1"/>
      <c r="K3155" s="1"/>
      <c r="L3155"/>
    </row>
    <row r="3156" spans="1:12" s="57" customFormat="1" ht="13" x14ac:dyDescent="0.3">
      <c r="A3156" s="272"/>
      <c r="B3156" s="273"/>
      <c r="C3156" s="272"/>
      <c r="D3156" s="272"/>
      <c r="E3156" s="217"/>
      <c r="F3156" s="263"/>
      <c r="G3156" s="291"/>
      <c r="I3156" s="1"/>
      <c r="J3156" s="1"/>
      <c r="K3156" s="1"/>
      <c r="L3156"/>
    </row>
    <row r="3157" spans="1:12" s="57" customFormat="1" ht="13" x14ac:dyDescent="0.3">
      <c r="A3157" s="272"/>
      <c r="B3157" s="273"/>
      <c r="C3157" s="272"/>
      <c r="D3157" s="272"/>
      <c r="E3157" s="217"/>
      <c r="F3157" s="263"/>
      <c r="G3157" s="291"/>
      <c r="I3157" s="1"/>
      <c r="J3157" s="1"/>
      <c r="K3157" s="1"/>
      <c r="L3157"/>
    </row>
    <row r="3158" spans="1:12" s="57" customFormat="1" ht="13" x14ac:dyDescent="0.3">
      <c r="A3158" s="272"/>
      <c r="B3158" s="273"/>
      <c r="C3158" s="272"/>
      <c r="D3158" s="272"/>
      <c r="E3158" s="217"/>
      <c r="F3158" s="263"/>
      <c r="G3158" s="291"/>
      <c r="I3158" s="1"/>
      <c r="J3158" s="1"/>
      <c r="K3158" s="1"/>
      <c r="L3158"/>
    </row>
    <row r="3159" spans="1:12" s="57" customFormat="1" ht="13" x14ac:dyDescent="0.3">
      <c r="A3159" s="272"/>
      <c r="B3159" s="273"/>
      <c r="C3159" s="272"/>
      <c r="D3159" s="272"/>
      <c r="E3159" s="217"/>
      <c r="F3159" s="263"/>
      <c r="G3159" s="291"/>
      <c r="I3159" s="1"/>
      <c r="J3159" s="1"/>
      <c r="K3159" s="1"/>
      <c r="L3159"/>
    </row>
    <row r="3160" spans="1:12" s="57" customFormat="1" ht="13" x14ac:dyDescent="0.3">
      <c r="A3160" s="272"/>
      <c r="B3160" s="273"/>
      <c r="C3160" s="272"/>
      <c r="D3160" s="272"/>
      <c r="E3160" s="217"/>
      <c r="F3160" s="263"/>
      <c r="G3160" s="291"/>
      <c r="I3160" s="1"/>
      <c r="J3160" s="1"/>
      <c r="K3160" s="1"/>
      <c r="L3160"/>
    </row>
    <row r="3161" spans="1:12" s="57" customFormat="1" ht="13" x14ac:dyDescent="0.3">
      <c r="A3161" s="272"/>
      <c r="B3161" s="273"/>
      <c r="C3161" s="272"/>
      <c r="D3161" s="272"/>
      <c r="E3161" s="217"/>
      <c r="F3161" s="263"/>
      <c r="G3161" s="291"/>
      <c r="I3161" s="1"/>
      <c r="J3161" s="1"/>
      <c r="K3161" s="1"/>
      <c r="L3161"/>
    </row>
    <row r="3162" spans="1:12" s="57" customFormat="1" ht="13" x14ac:dyDescent="0.3">
      <c r="A3162" s="272"/>
      <c r="B3162" s="273"/>
      <c r="C3162" s="272"/>
      <c r="D3162" s="272"/>
      <c r="E3162" s="217"/>
      <c r="F3162" s="263"/>
      <c r="G3162" s="291"/>
      <c r="I3162" s="1"/>
      <c r="J3162" s="1"/>
      <c r="K3162" s="1"/>
      <c r="L3162"/>
    </row>
    <row r="3163" spans="1:12" s="57" customFormat="1" ht="13" x14ac:dyDescent="0.3">
      <c r="A3163" s="272"/>
      <c r="B3163" s="273"/>
      <c r="C3163" s="272"/>
      <c r="D3163" s="272"/>
      <c r="E3163" s="217"/>
      <c r="F3163" s="263"/>
      <c r="G3163" s="291"/>
      <c r="I3163" s="1"/>
      <c r="J3163" s="1"/>
      <c r="K3163" s="1"/>
      <c r="L3163"/>
    </row>
    <row r="3164" spans="1:12" s="57" customFormat="1" ht="13" x14ac:dyDescent="0.3">
      <c r="A3164" s="272"/>
      <c r="B3164" s="273"/>
      <c r="C3164" s="272"/>
      <c r="D3164" s="272"/>
      <c r="E3164" s="217"/>
      <c r="F3164" s="263"/>
      <c r="G3164" s="291"/>
      <c r="I3164" s="1"/>
      <c r="J3164" s="1"/>
      <c r="K3164" s="1"/>
      <c r="L3164"/>
    </row>
    <row r="3165" spans="1:12" s="57" customFormat="1" ht="13" x14ac:dyDescent="0.3">
      <c r="A3165" s="272"/>
      <c r="B3165" s="273"/>
      <c r="C3165" s="272"/>
      <c r="D3165" s="272"/>
      <c r="E3165" s="217"/>
      <c r="F3165" s="263"/>
      <c r="G3165" s="291"/>
      <c r="I3165" s="1"/>
      <c r="J3165" s="1"/>
      <c r="K3165" s="1"/>
      <c r="L3165"/>
    </row>
    <row r="3166" spans="1:12" s="57" customFormat="1" ht="13" x14ac:dyDescent="0.3">
      <c r="A3166" s="272"/>
      <c r="B3166" s="273"/>
      <c r="C3166" s="272"/>
      <c r="D3166" s="272"/>
      <c r="E3166" s="217"/>
      <c r="F3166" s="263"/>
      <c r="G3166" s="291"/>
      <c r="I3166" s="1"/>
      <c r="J3166" s="1"/>
      <c r="K3166" s="1"/>
      <c r="L3166"/>
    </row>
    <row r="3167" spans="1:12" s="57" customFormat="1" ht="13" x14ac:dyDescent="0.3">
      <c r="A3167" s="272"/>
      <c r="B3167" s="273"/>
      <c r="C3167" s="272"/>
      <c r="D3167" s="272"/>
      <c r="E3167" s="217"/>
      <c r="F3167" s="263"/>
      <c r="G3167" s="291"/>
      <c r="I3167" s="1"/>
      <c r="J3167" s="1"/>
      <c r="K3167" s="1"/>
      <c r="L3167"/>
    </row>
    <row r="3168" spans="1:12" s="57" customFormat="1" ht="13" x14ac:dyDescent="0.3">
      <c r="A3168" s="272"/>
      <c r="B3168" s="273"/>
      <c r="C3168" s="272"/>
      <c r="D3168" s="272"/>
      <c r="E3168" s="217"/>
      <c r="F3168" s="263"/>
      <c r="G3168" s="291"/>
      <c r="I3168" s="1"/>
      <c r="J3168" s="1"/>
      <c r="K3168" s="1"/>
      <c r="L3168"/>
    </row>
    <row r="3169" spans="1:12" s="57" customFormat="1" ht="13" x14ac:dyDescent="0.3">
      <c r="A3169" s="272"/>
      <c r="B3169" s="273"/>
      <c r="C3169" s="272"/>
      <c r="D3169" s="272"/>
      <c r="E3169" s="217"/>
      <c r="F3169" s="263"/>
      <c r="G3169" s="291"/>
      <c r="I3169" s="1"/>
      <c r="J3169" s="1"/>
      <c r="K3169" s="1"/>
      <c r="L3169"/>
    </row>
    <row r="3170" spans="1:12" s="57" customFormat="1" ht="13" x14ac:dyDescent="0.3">
      <c r="A3170" s="272"/>
      <c r="B3170" s="273"/>
      <c r="C3170" s="272"/>
      <c r="D3170" s="272"/>
      <c r="E3170" s="217"/>
      <c r="F3170" s="263"/>
      <c r="G3170" s="291"/>
      <c r="I3170" s="1"/>
      <c r="J3170" s="1"/>
      <c r="K3170" s="1"/>
      <c r="L3170"/>
    </row>
    <row r="3171" spans="1:12" s="57" customFormat="1" ht="13" x14ac:dyDescent="0.3">
      <c r="A3171" s="272"/>
      <c r="B3171" s="273"/>
      <c r="C3171" s="272"/>
      <c r="D3171" s="272"/>
      <c r="E3171" s="217"/>
      <c r="F3171" s="263"/>
      <c r="G3171" s="291"/>
      <c r="I3171" s="1"/>
      <c r="J3171" s="1"/>
      <c r="K3171" s="1"/>
      <c r="L3171"/>
    </row>
    <row r="3172" spans="1:12" s="57" customFormat="1" ht="13" x14ac:dyDescent="0.3">
      <c r="A3172" s="272"/>
      <c r="B3172" s="273"/>
      <c r="C3172" s="272"/>
      <c r="D3172" s="272"/>
      <c r="E3172" s="217"/>
      <c r="F3172" s="263"/>
      <c r="G3172" s="291"/>
      <c r="I3172" s="1"/>
      <c r="J3172" s="1"/>
      <c r="K3172" s="1"/>
      <c r="L3172"/>
    </row>
    <row r="3173" spans="1:12" s="57" customFormat="1" ht="13" x14ac:dyDescent="0.3">
      <c r="A3173" s="272"/>
      <c r="B3173" s="273"/>
      <c r="C3173" s="272"/>
      <c r="D3173" s="272"/>
      <c r="E3173" s="217"/>
      <c r="F3173" s="263"/>
      <c r="G3173" s="291"/>
      <c r="I3173" s="1"/>
      <c r="J3173" s="1"/>
      <c r="K3173" s="1"/>
      <c r="L3173"/>
    </row>
    <row r="3174" spans="1:12" s="57" customFormat="1" ht="13" x14ac:dyDescent="0.3">
      <c r="A3174" s="272"/>
      <c r="B3174" s="273"/>
      <c r="C3174" s="272"/>
      <c r="D3174" s="272"/>
      <c r="E3174" s="217"/>
      <c r="F3174" s="263"/>
      <c r="G3174" s="291"/>
      <c r="I3174" s="1"/>
      <c r="J3174" s="1"/>
      <c r="K3174" s="1"/>
      <c r="L3174"/>
    </row>
    <row r="3175" spans="1:12" s="57" customFormat="1" ht="13" x14ac:dyDescent="0.3">
      <c r="A3175" s="272"/>
      <c r="B3175" s="273"/>
      <c r="C3175" s="272"/>
      <c r="D3175" s="272"/>
      <c r="E3175" s="217"/>
      <c r="F3175" s="263"/>
      <c r="G3175" s="291"/>
      <c r="I3175" s="1"/>
      <c r="J3175" s="1"/>
      <c r="K3175" s="1"/>
      <c r="L3175"/>
    </row>
    <row r="3176" spans="1:12" s="57" customFormat="1" ht="13" x14ac:dyDescent="0.3">
      <c r="A3176" s="272"/>
      <c r="B3176" s="273"/>
      <c r="C3176" s="272"/>
      <c r="D3176" s="272"/>
      <c r="E3176" s="217"/>
      <c r="F3176" s="263"/>
      <c r="G3176" s="291"/>
      <c r="I3176" s="1"/>
      <c r="J3176" s="1"/>
      <c r="K3176" s="1"/>
      <c r="L3176"/>
    </row>
    <row r="3177" spans="1:12" s="57" customFormat="1" ht="13" x14ac:dyDescent="0.3">
      <c r="A3177" s="272"/>
      <c r="B3177" s="273"/>
      <c r="C3177" s="272"/>
      <c r="D3177" s="272"/>
      <c r="E3177" s="217"/>
      <c r="F3177" s="263"/>
      <c r="G3177" s="291"/>
      <c r="I3177" s="1"/>
      <c r="J3177" s="1"/>
      <c r="K3177" s="1"/>
      <c r="L3177"/>
    </row>
    <row r="3178" spans="1:12" s="57" customFormat="1" ht="13" x14ac:dyDescent="0.3">
      <c r="A3178" s="272"/>
      <c r="B3178" s="273"/>
      <c r="C3178" s="272"/>
      <c r="D3178" s="272"/>
      <c r="E3178" s="217"/>
      <c r="F3178" s="263"/>
      <c r="G3178" s="291"/>
      <c r="I3178" s="1"/>
      <c r="J3178" s="1"/>
      <c r="K3178" s="1"/>
      <c r="L3178"/>
    </row>
    <row r="3179" spans="1:12" s="57" customFormat="1" ht="13" x14ac:dyDescent="0.3">
      <c r="A3179" s="272"/>
      <c r="B3179" s="273"/>
      <c r="C3179" s="272"/>
      <c r="D3179" s="272"/>
      <c r="E3179" s="217"/>
      <c r="F3179" s="263"/>
      <c r="G3179" s="291"/>
      <c r="I3179" s="1"/>
      <c r="J3179" s="1"/>
      <c r="K3179" s="1"/>
      <c r="L3179"/>
    </row>
    <row r="3180" spans="1:12" s="57" customFormat="1" ht="13" x14ac:dyDescent="0.3">
      <c r="A3180" s="272"/>
      <c r="B3180" s="273"/>
      <c r="C3180" s="272"/>
      <c r="D3180" s="272"/>
      <c r="E3180" s="217"/>
      <c r="F3180" s="263"/>
      <c r="G3180" s="291"/>
      <c r="I3180" s="1"/>
      <c r="J3180" s="1"/>
      <c r="K3180" s="1"/>
      <c r="L3180"/>
    </row>
    <row r="3181" spans="1:12" s="57" customFormat="1" ht="13" x14ac:dyDescent="0.3">
      <c r="A3181" s="272"/>
      <c r="B3181" s="273"/>
      <c r="C3181" s="272"/>
      <c r="D3181" s="272"/>
      <c r="E3181" s="217"/>
      <c r="F3181" s="263"/>
      <c r="G3181" s="291"/>
      <c r="I3181" s="1"/>
      <c r="J3181" s="1"/>
      <c r="K3181" s="1"/>
      <c r="L3181"/>
    </row>
    <row r="3182" spans="1:12" s="57" customFormat="1" ht="13" x14ac:dyDescent="0.3">
      <c r="A3182" s="272"/>
      <c r="B3182" s="273"/>
      <c r="C3182" s="272"/>
      <c r="D3182" s="272"/>
      <c r="E3182" s="217"/>
      <c r="F3182" s="263"/>
      <c r="G3182" s="291"/>
      <c r="I3182" s="1"/>
      <c r="J3182" s="1"/>
      <c r="K3182" s="1"/>
      <c r="L3182"/>
    </row>
    <row r="3183" spans="1:12" s="57" customFormat="1" ht="13" x14ac:dyDescent="0.3">
      <c r="A3183" s="272"/>
      <c r="B3183" s="273"/>
      <c r="C3183" s="272"/>
      <c r="D3183" s="272"/>
      <c r="E3183" s="217"/>
      <c r="F3183" s="263"/>
      <c r="G3183" s="291"/>
      <c r="I3183" s="1"/>
      <c r="J3183" s="1"/>
      <c r="K3183" s="1"/>
      <c r="L3183"/>
    </row>
    <row r="3184" spans="1:12" s="57" customFormat="1" ht="13" x14ac:dyDescent="0.3">
      <c r="A3184" s="272"/>
      <c r="B3184" s="273"/>
      <c r="C3184" s="272"/>
      <c r="D3184" s="272"/>
      <c r="E3184" s="217"/>
      <c r="F3184" s="263"/>
      <c r="G3184" s="291"/>
      <c r="I3184" s="1"/>
      <c r="J3184" s="1"/>
      <c r="K3184" s="1"/>
      <c r="L3184"/>
    </row>
    <row r="3185" spans="1:12" s="57" customFormat="1" ht="13" x14ac:dyDescent="0.3">
      <c r="A3185" s="272"/>
      <c r="B3185" s="273"/>
      <c r="C3185" s="272"/>
      <c r="D3185" s="272"/>
      <c r="E3185" s="217"/>
      <c r="F3185" s="263"/>
      <c r="G3185" s="291"/>
      <c r="I3185" s="1"/>
      <c r="J3185" s="1"/>
      <c r="K3185" s="1"/>
      <c r="L3185"/>
    </row>
    <row r="3186" spans="1:12" s="57" customFormat="1" ht="13" x14ac:dyDescent="0.3">
      <c r="A3186" s="272"/>
      <c r="B3186" s="273"/>
      <c r="C3186" s="272"/>
      <c r="D3186" s="272"/>
      <c r="E3186" s="217"/>
      <c r="F3186" s="263"/>
      <c r="G3186" s="291"/>
      <c r="I3186" s="1"/>
      <c r="J3186" s="1"/>
      <c r="K3186" s="1"/>
      <c r="L3186"/>
    </row>
    <row r="3187" spans="1:12" s="57" customFormat="1" ht="13" x14ac:dyDescent="0.3">
      <c r="A3187" s="272"/>
      <c r="B3187" s="273"/>
      <c r="C3187" s="272"/>
      <c r="D3187" s="272"/>
      <c r="E3187" s="217"/>
      <c r="F3187" s="263"/>
      <c r="G3187" s="291"/>
      <c r="I3187" s="1"/>
      <c r="J3187" s="1"/>
      <c r="K3187" s="1"/>
      <c r="L3187"/>
    </row>
    <row r="3188" spans="1:12" s="57" customFormat="1" ht="13" x14ac:dyDescent="0.3">
      <c r="A3188" s="272"/>
      <c r="B3188" s="273"/>
      <c r="C3188" s="272"/>
      <c r="D3188" s="272"/>
      <c r="E3188" s="217"/>
      <c r="F3188" s="263"/>
      <c r="G3188" s="291"/>
      <c r="I3188" s="1"/>
      <c r="J3188" s="1"/>
      <c r="K3188" s="1"/>
      <c r="L3188"/>
    </row>
    <row r="3189" spans="1:12" s="57" customFormat="1" ht="13" x14ac:dyDescent="0.3">
      <c r="A3189" s="272"/>
      <c r="B3189" s="273"/>
      <c r="C3189" s="272"/>
      <c r="D3189" s="272"/>
      <c r="E3189" s="217"/>
      <c r="F3189" s="263"/>
      <c r="G3189" s="291"/>
      <c r="I3189" s="1"/>
      <c r="J3189" s="1"/>
      <c r="K3189" s="1"/>
      <c r="L3189"/>
    </row>
    <row r="3190" spans="1:12" s="57" customFormat="1" ht="13" x14ac:dyDescent="0.3">
      <c r="A3190" s="272"/>
      <c r="B3190" s="273"/>
      <c r="C3190" s="272"/>
      <c r="D3190" s="272"/>
      <c r="E3190" s="217"/>
      <c r="F3190" s="263"/>
      <c r="G3190" s="291"/>
      <c r="I3190" s="1"/>
      <c r="J3190" s="1"/>
      <c r="K3190" s="1"/>
      <c r="L3190"/>
    </row>
    <row r="3191" spans="1:12" ht="13" x14ac:dyDescent="0.25">
      <c r="A3191" s="227"/>
      <c r="B3191" s="268" t="s">
        <v>2905</v>
      </c>
      <c r="C3191" s="227"/>
      <c r="D3191" s="227"/>
      <c r="E3191" s="258"/>
      <c r="F3191" s="270"/>
    </row>
    <row r="3192" spans="1:12" ht="13" x14ac:dyDescent="0.25">
      <c r="A3192" s="227"/>
      <c r="B3192" s="247"/>
      <c r="C3192" s="227"/>
      <c r="D3192" s="227"/>
      <c r="E3192" s="258"/>
      <c r="F3192" s="263"/>
    </row>
    <row r="3193" spans="1:12" ht="13" x14ac:dyDescent="0.25">
      <c r="A3193" s="227"/>
      <c r="B3193" s="247" t="s">
        <v>2923</v>
      </c>
      <c r="C3193" s="227"/>
      <c r="D3193" s="227"/>
      <c r="E3193" s="258"/>
      <c r="F3193" s="263"/>
    </row>
    <row r="3194" spans="1:12" s="241" customFormat="1" ht="13" x14ac:dyDescent="0.25">
      <c r="A3194" s="227"/>
      <c r="B3194" s="256"/>
      <c r="C3194" s="255"/>
      <c r="D3194" s="255"/>
      <c r="E3194" s="260"/>
      <c r="F3194" s="263"/>
      <c r="L3194"/>
    </row>
    <row r="3195" spans="1:12" s="241" customFormat="1" ht="13" x14ac:dyDescent="0.25">
      <c r="A3195" s="227"/>
      <c r="B3195" s="274"/>
      <c r="C3195" s="255"/>
      <c r="D3195" s="255"/>
      <c r="E3195" s="260"/>
      <c r="F3195" s="263"/>
      <c r="L3195"/>
    </row>
    <row r="3196" spans="1:12" s="241" customFormat="1" ht="13" x14ac:dyDescent="0.25">
      <c r="A3196" s="227"/>
      <c r="B3196" s="274" t="str">
        <f>B3193</f>
        <v>Block A: Guard House: A-12 Paintwork</v>
      </c>
      <c r="C3196" s="255"/>
      <c r="D3196" s="255"/>
      <c r="E3196" s="260"/>
      <c r="F3196" s="263"/>
      <c r="L3196"/>
    </row>
    <row r="3197" spans="1:12" s="241" customFormat="1" ht="13" x14ac:dyDescent="0.25">
      <c r="A3197" s="227"/>
      <c r="B3197" s="254" t="s">
        <v>2933</v>
      </c>
      <c r="C3197" s="255" t="s">
        <v>2910</v>
      </c>
      <c r="D3197" s="255"/>
      <c r="E3197" s="260"/>
      <c r="F3197" s="263"/>
      <c r="L3197"/>
    </row>
    <row r="3198" spans="1:12" s="241" customFormat="1" ht="13" x14ac:dyDescent="0.25">
      <c r="A3198" s="227"/>
      <c r="B3198" s="256"/>
      <c r="C3198" s="255"/>
      <c r="D3198" s="255"/>
      <c r="E3198" s="260"/>
      <c r="F3198" s="263"/>
      <c r="L3198"/>
    </row>
    <row r="3199" spans="1:12" s="241" customFormat="1" ht="13" x14ac:dyDescent="0.25">
      <c r="A3199" s="227"/>
      <c r="B3199" s="269" t="s">
        <v>2909</v>
      </c>
      <c r="C3199" s="255">
        <v>50</v>
      </c>
      <c r="D3199" s="255"/>
      <c r="E3199" s="260"/>
      <c r="F3199" s="263"/>
      <c r="L3199"/>
    </row>
    <row r="3200" spans="1:12" s="241" customFormat="1" ht="13" x14ac:dyDescent="0.25">
      <c r="A3200" s="227"/>
      <c r="B3200" s="269"/>
      <c r="C3200" s="255"/>
      <c r="D3200" s="255"/>
      <c r="E3200" s="260"/>
      <c r="F3200" s="263"/>
      <c r="L3200"/>
    </row>
    <row r="3201" spans="1:12" s="241" customFormat="1" ht="13" x14ac:dyDescent="0.25">
      <c r="A3201" s="227"/>
      <c r="B3201" s="256"/>
      <c r="C3201" s="255"/>
      <c r="D3201" s="255"/>
      <c r="E3201" s="260"/>
      <c r="F3201" s="263"/>
      <c r="L3201"/>
    </row>
    <row r="3202" spans="1:12" s="241" customFormat="1" ht="13" x14ac:dyDescent="0.25">
      <c r="A3202" s="227"/>
      <c r="B3202" s="256"/>
      <c r="C3202" s="255"/>
      <c r="D3202" s="255"/>
      <c r="E3202" s="260"/>
      <c r="F3202" s="263"/>
      <c r="L3202"/>
    </row>
    <row r="3203" spans="1:12" s="241" customFormat="1" ht="13" x14ac:dyDescent="0.25">
      <c r="A3203" s="227"/>
      <c r="B3203" s="256"/>
      <c r="C3203" s="255"/>
      <c r="D3203" s="255"/>
      <c r="E3203" s="260"/>
      <c r="F3203" s="263"/>
      <c r="L3203"/>
    </row>
    <row r="3204" spans="1:12" s="241" customFormat="1" ht="13" x14ac:dyDescent="0.25">
      <c r="A3204" s="227"/>
      <c r="B3204" s="256"/>
      <c r="C3204" s="255"/>
      <c r="D3204" s="255"/>
      <c r="E3204" s="260"/>
      <c r="F3204" s="263"/>
      <c r="L3204"/>
    </row>
    <row r="3205" spans="1:12" s="241" customFormat="1" ht="13" x14ac:dyDescent="0.25">
      <c r="A3205" s="227"/>
      <c r="B3205" s="256"/>
      <c r="C3205" s="255"/>
      <c r="D3205" s="255"/>
      <c r="E3205" s="260"/>
      <c r="F3205" s="263"/>
      <c r="L3205"/>
    </row>
    <row r="3206" spans="1:12" s="241" customFormat="1" ht="13" x14ac:dyDescent="0.25">
      <c r="A3206" s="227"/>
      <c r="B3206" s="256"/>
      <c r="C3206" s="255"/>
      <c r="D3206" s="255"/>
      <c r="E3206" s="260"/>
      <c r="F3206" s="263"/>
      <c r="L3206"/>
    </row>
    <row r="3207" spans="1:12" s="241" customFormat="1" ht="13" x14ac:dyDescent="0.25">
      <c r="A3207" s="227"/>
      <c r="B3207" s="256"/>
      <c r="C3207" s="255"/>
      <c r="D3207" s="255"/>
      <c r="E3207" s="260"/>
      <c r="F3207" s="263"/>
      <c r="L3207"/>
    </row>
    <row r="3208" spans="1:12" s="241" customFormat="1" ht="13" x14ac:dyDescent="0.25">
      <c r="A3208" s="227"/>
      <c r="B3208" s="256"/>
      <c r="C3208" s="255"/>
      <c r="D3208" s="255"/>
      <c r="E3208" s="260"/>
      <c r="F3208" s="263"/>
      <c r="L3208"/>
    </row>
    <row r="3209" spans="1:12" s="241" customFormat="1" ht="13" x14ac:dyDescent="0.25">
      <c r="A3209" s="227"/>
      <c r="B3209" s="256"/>
      <c r="C3209" s="255"/>
      <c r="D3209" s="255"/>
      <c r="E3209" s="260"/>
      <c r="F3209" s="263"/>
      <c r="L3209"/>
    </row>
    <row r="3210" spans="1:12" s="241" customFormat="1" ht="13" x14ac:dyDescent="0.25">
      <c r="A3210" s="227"/>
      <c r="B3210" s="256"/>
      <c r="C3210" s="255"/>
      <c r="D3210" s="255"/>
      <c r="E3210" s="260"/>
      <c r="F3210" s="263"/>
      <c r="L3210"/>
    </row>
    <row r="3211" spans="1:12" s="241" customFormat="1" ht="13" x14ac:dyDescent="0.25">
      <c r="A3211" s="227"/>
      <c r="B3211" s="256"/>
      <c r="C3211" s="255"/>
      <c r="D3211" s="255"/>
      <c r="E3211" s="260"/>
      <c r="F3211" s="263"/>
      <c r="L3211"/>
    </row>
    <row r="3212" spans="1:12" s="241" customFormat="1" ht="13" x14ac:dyDescent="0.25">
      <c r="A3212" s="227"/>
      <c r="B3212" s="256"/>
      <c r="C3212" s="255"/>
      <c r="D3212" s="255"/>
      <c r="E3212" s="260"/>
      <c r="F3212" s="263"/>
      <c r="L3212"/>
    </row>
    <row r="3213" spans="1:12" s="241" customFormat="1" ht="13" x14ac:dyDescent="0.25">
      <c r="A3213" s="227"/>
      <c r="B3213" s="256"/>
      <c r="C3213" s="255"/>
      <c r="D3213" s="255"/>
      <c r="E3213" s="260"/>
      <c r="F3213" s="263"/>
      <c r="L3213"/>
    </row>
    <row r="3214" spans="1:12" s="241" customFormat="1" ht="13" x14ac:dyDescent="0.25">
      <c r="A3214" s="227"/>
      <c r="B3214" s="256"/>
      <c r="C3214" s="255"/>
      <c r="D3214" s="255"/>
      <c r="E3214" s="260"/>
      <c r="F3214" s="263"/>
      <c r="L3214"/>
    </row>
    <row r="3215" spans="1:12" s="241" customFormat="1" ht="13" x14ac:dyDescent="0.25">
      <c r="A3215" s="227"/>
      <c r="B3215" s="256"/>
      <c r="C3215" s="255"/>
      <c r="D3215" s="255"/>
      <c r="E3215" s="260"/>
      <c r="F3215" s="263"/>
      <c r="L3215"/>
    </row>
    <row r="3216" spans="1:12" s="241" customFormat="1" ht="13" x14ac:dyDescent="0.25">
      <c r="A3216" s="227"/>
      <c r="B3216" s="256"/>
      <c r="C3216" s="255"/>
      <c r="D3216" s="255"/>
      <c r="E3216" s="260"/>
      <c r="F3216" s="263"/>
      <c r="L3216"/>
    </row>
    <row r="3217" spans="1:12" s="241" customFormat="1" ht="13" x14ac:dyDescent="0.25">
      <c r="A3217" s="227"/>
      <c r="B3217" s="256"/>
      <c r="C3217" s="255"/>
      <c r="D3217" s="255"/>
      <c r="E3217" s="260"/>
      <c r="F3217" s="263"/>
      <c r="L3217"/>
    </row>
    <row r="3218" spans="1:12" s="241" customFormat="1" ht="13" x14ac:dyDescent="0.25">
      <c r="A3218" s="227"/>
      <c r="B3218" s="256"/>
      <c r="C3218" s="255"/>
      <c r="D3218" s="255"/>
      <c r="E3218" s="260"/>
      <c r="F3218" s="263"/>
      <c r="L3218"/>
    </row>
    <row r="3219" spans="1:12" s="241" customFormat="1" ht="13" x14ac:dyDescent="0.25">
      <c r="A3219" s="227"/>
      <c r="B3219" s="256"/>
      <c r="C3219" s="255"/>
      <c r="D3219" s="255"/>
      <c r="E3219" s="260"/>
      <c r="F3219" s="263"/>
      <c r="L3219"/>
    </row>
    <row r="3220" spans="1:12" s="241" customFormat="1" ht="13" x14ac:dyDescent="0.25">
      <c r="A3220" s="227"/>
      <c r="B3220" s="256"/>
      <c r="C3220" s="255"/>
      <c r="D3220" s="255"/>
      <c r="E3220" s="260"/>
      <c r="F3220" s="263"/>
      <c r="L3220"/>
    </row>
    <row r="3221" spans="1:12" s="241" customFormat="1" ht="13" x14ac:dyDescent="0.25">
      <c r="A3221" s="227"/>
      <c r="B3221" s="256"/>
      <c r="C3221" s="255"/>
      <c r="D3221" s="255"/>
      <c r="E3221" s="260"/>
      <c r="F3221" s="263"/>
      <c r="L3221"/>
    </row>
    <row r="3222" spans="1:12" s="241" customFormat="1" ht="13" x14ac:dyDescent="0.25">
      <c r="A3222" s="227"/>
      <c r="B3222" s="256"/>
      <c r="C3222" s="255"/>
      <c r="D3222" s="255"/>
      <c r="E3222" s="260"/>
      <c r="F3222" s="263"/>
      <c r="L3222"/>
    </row>
    <row r="3223" spans="1:12" s="241" customFormat="1" ht="13" x14ac:dyDescent="0.25">
      <c r="A3223" s="227"/>
      <c r="B3223" s="256"/>
      <c r="C3223" s="255"/>
      <c r="D3223" s="255"/>
      <c r="E3223" s="260"/>
      <c r="F3223" s="263"/>
      <c r="L3223"/>
    </row>
    <row r="3224" spans="1:12" s="241" customFormat="1" ht="13" x14ac:dyDescent="0.25">
      <c r="A3224" s="227"/>
      <c r="B3224" s="256"/>
      <c r="C3224" s="255"/>
      <c r="D3224" s="255"/>
      <c r="E3224" s="260"/>
      <c r="F3224" s="263"/>
      <c r="L3224"/>
    </row>
    <row r="3225" spans="1:12" s="241" customFormat="1" ht="13" x14ac:dyDescent="0.25">
      <c r="A3225" s="227"/>
      <c r="B3225" s="256"/>
      <c r="C3225" s="255"/>
      <c r="D3225" s="255"/>
      <c r="E3225" s="260"/>
      <c r="F3225" s="263"/>
      <c r="L3225"/>
    </row>
    <row r="3226" spans="1:12" s="241" customFormat="1" ht="13" x14ac:dyDescent="0.25">
      <c r="A3226" s="227"/>
      <c r="B3226" s="256"/>
      <c r="C3226" s="255"/>
      <c r="D3226" s="255"/>
      <c r="E3226" s="260"/>
      <c r="F3226" s="263"/>
      <c r="L3226"/>
    </row>
    <row r="3227" spans="1:12" s="241" customFormat="1" ht="13" x14ac:dyDescent="0.25">
      <c r="A3227" s="227"/>
      <c r="B3227" s="256"/>
      <c r="C3227" s="255"/>
      <c r="D3227" s="255"/>
      <c r="E3227" s="260"/>
      <c r="F3227" s="263"/>
      <c r="L3227"/>
    </row>
    <row r="3228" spans="1:12" s="241" customFormat="1" ht="13" x14ac:dyDescent="0.25">
      <c r="A3228" s="227"/>
      <c r="B3228" s="256"/>
      <c r="C3228" s="255"/>
      <c r="D3228" s="255"/>
      <c r="E3228" s="260"/>
      <c r="F3228" s="263"/>
      <c r="L3228"/>
    </row>
    <row r="3229" spans="1:12" s="241" customFormat="1" ht="13" x14ac:dyDescent="0.25">
      <c r="A3229" s="227"/>
      <c r="B3229" s="256"/>
      <c r="C3229" s="255"/>
      <c r="D3229" s="255"/>
      <c r="E3229" s="260"/>
      <c r="F3229" s="263"/>
      <c r="L3229"/>
    </row>
    <row r="3230" spans="1:12" s="241" customFormat="1" ht="13" x14ac:dyDescent="0.25">
      <c r="A3230" s="227"/>
      <c r="B3230" s="256"/>
      <c r="C3230" s="255"/>
      <c r="D3230" s="255"/>
      <c r="E3230" s="260"/>
      <c r="F3230" s="263"/>
      <c r="L3230"/>
    </row>
    <row r="3231" spans="1:12" s="241" customFormat="1" ht="13" x14ac:dyDescent="0.25">
      <c r="A3231" s="227"/>
      <c r="B3231" s="256"/>
      <c r="C3231" s="255"/>
      <c r="D3231" s="255"/>
      <c r="E3231" s="260"/>
      <c r="F3231" s="263"/>
      <c r="L3231"/>
    </row>
    <row r="3232" spans="1:12" s="241" customFormat="1" ht="13" x14ac:dyDescent="0.25">
      <c r="A3232" s="227"/>
      <c r="B3232" s="256"/>
      <c r="C3232" s="255"/>
      <c r="D3232" s="255"/>
      <c r="E3232" s="260"/>
      <c r="F3232" s="263"/>
      <c r="L3232"/>
    </row>
    <row r="3233" spans="1:12" s="241" customFormat="1" ht="13" x14ac:dyDescent="0.25">
      <c r="A3233" s="227"/>
      <c r="B3233" s="256"/>
      <c r="C3233" s="255"/>
      <c r="D3233" s="255"/>
      <c r="E3233" s="260"/>
      <c r="F3233" s="263"/>
      <c r="L3233"/>
    </row>
    <row r="3234" spans="1:12" s="241" customFormat="1" ht="13" x14ac:dyDescent="0.25">
      <c r="A3234" s="227"/>
      <c r="B3234" s="256"/>
      <c r="C3234" s="255"/>
      <c r="D3234" s="255"/>
      <c r="E3234" s="260"/>
      <c r="F3234" s="263"/>
      <c r="L3234"/>
    </row>
    <row r="3235" spans="1:12" s="241" customFormat="1" ht="13" x14ac:dyDescent="0.25">
      <c r="A3235" s="227"/>
      <c r="B3235" s="256"/>
      <c r="C3235" s="255"/>
      <c r="D3235" s="255"/>
      <c r="E3235" s="260"/>
      <c r="F3235" s="263"/>
      <c r="L3235"/>
    </row>
    <row r="3236" spans="1:12" s="241" customFormat="1" ht="13" x14ac:dyDescent="0.25">
      <c r="A3236" s="227"/>
      <c r="B3236" s="256"/>
      <c r="C3236" s="255"/>
      <c r="D3236" s="255"/>
      <c r="E3236" s="260"/>
      <c r="F3236" s="263"/>
      <c r="L3236"/>
    </row>
    <row r="3237" spans="1:12" s="241" customFormat="1" ht="13" x14ac:dyDescent="0.25">
      <c r="A3237" s="227"/>
      <c r="B3237" s="256"/>
      <c r="C3237" s="255"/>
      <c r="D3237" s="255"/>
      <c r="E3237" s="260"/>
      <c r="F3237" s="263"/>
      <c r="L3237"/>
    </row>
    <row r="3238" spans="1:12" s="241" customFormat="1" ht="13" x14ac:dyDescent="0.25">
      <c r="A3238" s="227"/>
      <c r="B3238" s="256"/>
      <c r="C3238" s="255"/>
      <c r="D3238" s="255"/>
      <c r="E3238" s="260"/>
      <c r="F3238" s="263"/>
      <c r="L3238"/>
    </row>
    <row r="3239" spans="1:12" s="241" customFormat="1" ht="13" x14ac:dyDescent="0.25">
      <c r="A3239" s="227"/>
      <c r="B3239" s="256"/>
      <c r="C3239" s="255"/>
      <c r="D3239" s="255"/>
      <c r="E3239" s="260"/>
      <c r="F3239" s="263"/>
      <c r="L3239"/>
    </row>
    <row r="3240" spans="1:12" s="241" customFormat="1" ht="13" x14ac:dyDescent="0.25">
      <c r="A3240" s="227"/>
      <c r="B3240" s="256"/>
      <c r="C3240" s="255"/>
      <c r="D3240" s="255"/>
      <c r="E3240" s="260"/>
      <c r="F3240" s="263"/>
      <c r="L3240"/>
    </row>
    <row r="3241" spans="1:12" s="241" customFormat="1" ht="13" x14ac:dyDescent="0.25">
      <c r="A3241" s="227"/>
      <c r="B3241" s="256"/>
      <c r="C3241" s="255"/>
      <c r="D3241" s="255"/>
      <c r="E3241" s="260"/>
      <c r="F3241" s="263"/>
      <c r="L3241"/>
    </row>
    <row r="3242" spans="1:12" s="241" customFormat="1" ht="13" x14ac:dyDescent="0.25">
      <c r="A3242" s="227"/>
      <c r="B3242" s="256"/>
      <c r="C3242" s="255"/>
      <c r="D3242" s="255"/>
      <c r="E3242" s="260"/>
      <c r="F3242" s="263"/>
      <c r="L3242"/>
    </row>
    <row r="3243" spans="1:12" s="241" customFormat="1" ht="13" x14ac:dyDescent="0.25">
      <c r="A3243" s="227"/>
      <c r="B3243" s="256"/>
      <c r="C3243" s="255"/>
      <c r="D3243" s="255"/>
      <c r="E3243" s="260"/>
      <c r="F3243" s="263"/>
      <c r="L3243"/>
    </row>
    <row r="3244" spans="1:12" s="241" customFormat="1" ht="13" x14ac:dyDescent="0.25">
      <c r="A3244" s="227"/>
      <c r="B3244" s="256"/>
      <c r="C3244" s="255"/>
      <c r="D3244" s="255"/>
      <c r="E3244" s="260"/>
      <c r="F3244" s="263"/>
      <c r="L3244"/>
    </row>
    <row r="3245" spans="1:12" s="241" customFormat="1" ht="13" x14ac:dyDescent="0.25">
      <c r="A3245" s="227"/>
      <c r="B3245" s="256"/>
      <c r="C3245" s="255"/>
      <c r="D3245" s="255"/>
      <c r="E3245" s="260"/>
      <c r="F3245" s="263"/>
      <c r="L3245"/>
    </row>
    <row r="3246" spans="1:12" s="241" customFormat="1" ht="13" x14ac:dyDescent="0.25">
      <c r="A3246" s="227"/>
      <c r="B3246" s="256"/>
      <c r="C3246" s="255"/>
      <c r="D3246" s="255"/>
      <c r="E3246" s="260"/>
      <c r="F3246" s="263"/>
      <c r="L3246"/>
    </row>
    <row r="3247" spans="1:12" s="241" customFormat="1" ht="13" x14ac:dyDescent="0.25">
      <c r="A3247" s="227"/>
      <c r="B3247" s="256"/>
      <c r="C3247" s="255"/>
      <c r="D3247" s="255"/>
      <c r="E3247" s="260"/>
      <c r="F3247" s="263"/>
      <c r="L3247"/>
    </row>
    <row r="3248" spans="1:12" s="241" customFormat="1" ht="13" x14ac:dyDescent="0.25">
      <c r="A3248" s="227"/>
      <c r="B3248" s="256"/>
      <c r="C3248" s="255"/>
      <c r="D3248" s="255"/>
      <c r="E3248" s="260"/>
      <c r="F3248" s="263"/>
      <c r="L3248"/>
    </row>
    <row r="3249" spans="1:12" s="241" customFormat="1" ht="13" x14ac:dyDescent="0.25">
      <c r="A3249" s="227"/>
      <c r="B3249" s="256"/>
      <c r="C3249" s="255"/>
      <c r="D3249" s="255"/>
      <c r="E3249" s="260"/>
      <c r="F3249" s="263"/>
      <c r="L3249"/>
    </row>
    <row r="3250" spans="1:12" s="241" customFormat="1" ht="13" x14ac:dyDescent="0.25">
      <c r="A3250" s="227"/>
      <c r="B3250" s="256"/>
      <c r="C3250" s="255"/>
      <c r="D3250" s="255"/>
      <c r="E3250" s="260"/>
      <c r="F3250" s="263"/>
      <c r="L3250"/>
    </row>
    <row r="3251" spans="1:12" s="241" customFormat="1" ht="13" x14ac:dyDescent="0.25">
      <c r="A3251" s="227"/>
      <c r="B3251" s="256"/>
      <c r="C3251" s="255"/>
      <c r="D3251" s="255"/>
      <c r="E3251" s="260"/>
      <c r="F3251" s="263"/>
      <c r="L3251"/>
    </row>
    <row r="3252" spans="1:12" s="241" customFormat="1" ht="13" x14ac:dyDescent="0.25">
      <c r="A3252" s="227"/>
      <c r="B3252" s="256"/>
      <c r="C3252" s="255"/>
      <c r="D3252" s="255"/>
      <c r="E3252" s="260"/>
      <c r="F3252" s="263"/>
      <c r="L3252"/>
    </row>
    <row r="3253" spans="1:12" s="241" customFormat="1" ht="13" x14ac:dyDescent="0.25">
      <c r="A3253" s="227"/>
      <c r="B3253" s="256"/>
      <c r="C3253" s="255"/>
      <c r="D3253" s="255"/>
      <c r="E3253" s="260"/>
      <c r="F3253" s="263"/>
      <c r="L3253"/>
    </row>
    <row r="3254" spans="1:12" s="241" customFormat="1" ht="13" x14ac:dyDescent="0.25">
      <c r="A3254" s="227"/>
      <c r="B3254" s="256"/>
      <c r="C3254" s="255"/>
      <c r="D3254" s="255"/>
      <c r="E3254" s="260"/>
      <c r="F3254" s="263"/>
      <c r="L3254"/>
    </row>
    <row r="3255" spans="1:12" s="241" customFormat="1" ht="13" x14ac:dyDescent="0.25">
      <c r="A3255" s="227"/>
      <c r="B3255" s="256"/>
      <c r="C3255" s="255"/>
      <c r="D3255" s="255"/>
      <c r="E3255" s="260"/>
      <c r="F3255" s="263"/>
      <c r="L3255"/>
    </row>
    <row r="3256" spans="1:12" s="241" customFormat="1" ht="13" x14ac:dyDescent="0.25">
      <c r="A3256" s="227"/>
      <c r="B3256" s="256"/>
      <c r="C3256" s="255"/>
      <c r="D3256" s="255"/>
      <c r="E3256" s="260"/>
      <c r="F3256" s="263"/>
      <c r="L3256"/>
    </row>
    <row r="3257" spans="1:12" s="241" customFormat="1" ht="13" x14ac:dyDescent="0.25">
      <c r="A3257" s="227"/>
      <c r="B3257" s="256"/>
      <c r="C3257" s="255"/>
      <c r="D3257" s="255"/>
      <c r="E3257" s="260"/>
      <c r="F3257" s="263"/>
      <c r="L3257"/>
    </row>
    <row r="3258" spans="1:12" s="241" customFormat="1" ht="13" x14ac:dyDescent="0.25">
      <c r="A3258" s="227"/>
      <c r="B3258" s="256"/>
      <c r="C3258" s="255"/>
      <c r="D3258" s="255"/>
      <c r="E3258" s="260"/>
      <c r="F3258" s="263"/>
      <c r="L3258"/>
    </row>
    <row r="3259" spans="1:12" s="241" customFormat="1" ht="13" x14ac:dyDescent="0.25">
      <c r="A3259" s="227"/>
      <c r="B3259" s="256"/>
      <c r="C3259" s="255"/>
      <c r="D3259" s="255"/>
      <c r="E3259" s="260"/>
      <c r="F3259" s="263"/>
      <c r="L3259"/>
    </row>
    <row r="3260" spans="1:12" s="241" customFormat="1" ht="13" x14ac:dyDescent="0.25">
      <c r="A3260" s="227"/>
      <c r="B3260" s="256"/>
      <c r="C3260" s="255"/>
      <c r="D3260" s="255"/>
      <c r="E3260" s="260"/>
      <c r="F3260" s="263"/>
      <c r="L3260"/>
    </row>
    <row r="3261" spans="1:12" s="241" customFormat="1" ht="13" x14ac:dyDescent="0.25">
      <c r="A3261" s="227"/>
      <c r="B3261" s="256"/>
      <c r="C3261" s="255"/>
      <c r="D3261" s="255"/>
      <c r="E3261" s="260"/>
      <c r="F3261" s="263"/>
      <c r="L3261"/>
    </row>
    <row r="3262" spans="1:12" s="241" customFormat="1" ht="13" x14ac:dyDescent="0.25">
      <c r="A3262" s="227"/>
      <c r="B3262" s="256"/>
      <c r="C3262" s="255"/>
      <c r="D3262" s="255"/>
      <c r="E3262" s="260"/>
      <c r="F3262" s="263"/>
      <c r="L3262"/>
    </row>
    <row r="3263" spans="1:12" s="241" customFormat="1" ht="13" x14ac:dyDescent="0.25">
      <c r="A3263" s="227"/>
      <c r="B3263" s="256"/>
      <c r="C3263" s="255"/>
      <c r="D3263" s="255"/>
      <c r="E3263" s="260"/>
      <c r="F3263" s="263"/>
      <c r="L3263"/>
    </row>
    <row r="3264" spans="1:12" s="236" customFormat="1" ht="13" x14ac:dyDescent="0.25">
      <c r="A3264" s="227"/>
      <c r="B3264" s="268" t="s">
        <v>1019</v>
      </c>
      <c r="C3264" s="227"/>
      <c r="D3264" s="227"/>
      <c r="E3264" s="258"/>
      <c r="F3264" s="270"/>
      <c r="L3264"/>
    </row>
    <row r="3265" spans="1:12" s="236" customFormat="1" ht="13" x14ac:dyDescent="0.25">
      <c r="A3265" s="227"/>
      <c r="B3265" s="247"/>
      <c r="C3265" s="227"/>
      <c r="D3265" s="227"/>
      <c r="E3265" s="258"/>
      <c r="F3265" s="263"/>
      <c r="L3265"/>
    </row>
    <row r="3266" spans="1:12" s="236" customFormat="1" ht="13" x14ac:dyDescent="0.25">
      <c r="A3266" s="227"/>
      <c r="B3266" s="247" t="str">
        <f>B3193</f>
        <v>Block A: Guard House: A-12 Paintwork</v>
      </c>
      <c r="C3266" s="227"/>
      <c r="D3266" s="227"/>
      <c r="E3266" s="258"/>
      <c r="F3266" s="263"/>
      <c r="L3266"/>
    </row>
    <row r="3267" spans="1:12" s="241" customFormat="1" ht="13" x14ac:dyDescent="0.25">
      <c r="A3267" s="227"/>
      <c r="B3267" s="256"/>
      <c r="C3267" s="255"/>
      <c r="D3267" s="255"/>
      <c r="E3267" s="260"/>
      <c r="F3267" s="263"/>
      <c r="L3267"/>
    </row>
    <row r="3268" spans="1:12" s="241" customFormat="1" ht="13" x14ac:dyDescent="0.25">
      <c r="A3268" s="227"/>
      <c r="B3268" s="274"/>
      <c r="C3268" s="255"/>
      <c r="D3268" s="255"/>
      <c r="E3268" s="260"/>
      <c r="F3268" s="263"/>
      <c r="L3268"/>
    </row>
    <row r="3269" spans="1:12" s="241" customFormat="1" ht="13" x14ac:dyDescent="0.25">
      <c r="A3269" s="227"/>
      <c r="B3269" s="254" t="s">
        <v>2924</v>
      </c>
      <c r="C3269" s="255"/>
      <c r="D3269" s="255"/>
      <c r="E3269" s="260"/>
      <c r="F3269" s="263"/>
      <c r="L3269"/>
    </row>
    <row r="3270" spans="1:12" s="241" customFormat="1" ht="13" x14ac:dyDescent="0.25">
      <c r="A3270" s="227"/>
      <c r="B3270" s="254" t="s">
        <v>2934</v>
      </c>
      <c r="C3270" s="255" t="s">
        <v>2910</v>
      </c>
      <c r="D3270" s="255"/>
      <c r="E3270" s="260"/>
      <c r="F3270" s="263"/>
      <c r="L3270"/>
    </row>
    <row r="3271" spans="1:12" s="241" customFormat="1" ht="13" x14ac:dyDescent="0.25">
      <c r="A3271" s="227"/>
      <c r="B3271" s="256"/>
      <c r="C3271" s="255"/>
      <c r="D3271" s="255"/>
      <c r="E3271" s="260"/>
      <c r="F3271" s="263"/>
      <c r="L3271"/>
    </row>
    <row r="3272" spans="1:12" s="241" customFormat="1" ht="13" x14ac:dyDescent="0.25">
      <c r="A3272" s="227"/>
      <c r="B3272" s="269"/>
      <c r="C3272" s="255"/>
      <c r="D3272" s="255"/>
      <c r="E3272" s="260"/>
      <c r="F3272" s="263"/>
      <c r="L3272"/>
    </row>
    <row r="3273" spans="1:12" s="241" customFormat="1" x14ac:dyDescent="0.25">
      <c r="A3273" s="276">
        <v>1</v>
      </c>
      <c r="B3273" s="275" t="s">
        <v>2925</v>
      </c>
      <c r="C3273" s="255">
        <v>29</v>
      </c>
      <c r="D3273" s="255"/>
      <c r="E3273" s="260"/>
      <c r="F3273" s="263"/>
      <c r="L3273"/>
    </row>
    <row r="3274" spans="1:12" s="241" customFormat="1" x14ac:dyDescent="0.25">
      <c r="A3274" s="276"/>
      <c r="B3274" s="275"/>
      <c r="C3274" s="255"/>
      <c r="D3274" s="255"/>
      <c r="E3274" s="260"/>
      <c r="F3274" s="263"/>
      <c r="L3274"/>
    </row>
    <row r="3275" spans="1:12" s="241" customFormat="1" x14ac:dyDescent="0.25">
      <c r="A3275" s="276">
        <v>2</v>
      </c>
      <c r="B3275" s="275" t="s">
        <v>1654</v>
      </c>
      <c r="C3275" s="255">
        <v>31</v>
      </c>
      <c r="D3275" s="255"/>
      <c r="E3275" s="260"/>
      <c r="F3275" s="263"/>
      <c r="L3275"/>
    </row>
    <row r="3276" spans="1:12" s="241" customFormat="1" x14ac:dyDescent="0.25">
      <c r="A3276" s="276"/>
      <c r="B3276" s="275"/>
      <c r="C3276" s="255"/>
      <c r="D3276" s="255"/>
      <c r="E3276" s="260"/>
      <c r="F3276" s="263"/>
      <c r="L3276"/>
    </row>
    <row r="3277" spans="1:12" s="241" customFormat="1" x14ac:dyDescent="0.25">
      <c r="A3277" s="276">
        <v>3</v>
      </c>
      <c r="B3277" s="275" t="s">
        <v>2926</v>
      </c>
      <c r="C3277" s="255">
        <v>33</v>
      </c>
      <c r="D3277" s="255"/>
      <c r="E3277" s="260"/>
      <c r="F3277" s="263"/>
      <c r="L3277"/>
    </row>
    <row r="3278" spans="1:12" s="241" customFormat="1" x14ac:dyDescent="0.25">
      <c r="A3278" s="276"/>
      <c r="B3278" s="275"/>
      <c r="C3278" s="255"/>
      <c r="D3278" s="255"/>
      <c r="E3278" s="260"/>
      <c r="F3278" s="263"/>
      <c r="L3278"/>
    </row>
    <row r="3279" spans="1:12" s="241" customFormat="1" x14ac:dyDescent="0.25">
      <c r="A3279" s="276">
        <v>4</v>
      </c>
      <c r="B3279" s="275" t="s">
        <v>1076</v>
      </c>
      <c r="C3279" s="255">
        <v>35</v>
      </c>
      <c r="D3279" s="255"/>
      <c r="E3279" s="260"/>
      <c r="F3279" s="263"/>
      <c r="L3279"/>
    </row>
    <row r="3280" spans="1:12" s="241" customFormat="1" x14ac:dyDescent="0.25">
      <c r="A3280" s="276"/>
      <c r="B3280" s="275"/>
      <c r="C3280" s="255"/>
      <c r="D3280" s="255"/>
      <c r="E3280" s="260"/>
      <c r="F3280" s="263"/>
      <c r="L3280"/>
    </row>
    <row r="3281" spans="1:12" s="241" customFormat="1" x14ac:dyDescent="0.25">
      <c r="A3281" s="276">
        <v>5</v>
      </c>
      <c r="B3281" s="275" t="s">
        <v>1653</v>
      </c>
      <c r="C3281" s="255">
        <v>37</v>
      </c>
      <c r="D3281" s="255"/>
      <c r="E3281" s="260"/>
      <c r="F3281" s="263"/>
      <c r="L3281"/>
    </row>
    <row r="3282" spans="1:12" s="241" customFormat="1" x14ac:dyDescent="0.25">
      <c r="A3282" s="276"/>
      <c r="B3282" s="275"/>
      <c r="C3282" s="255"/>
      <c r="D3282" s="255"/>
      <c r="E3282" s="260"/>
      <c r="F3282" s="263"/>
      <c r="L3282"/>
    </row>
    <row r="3283" spans="1:12" s="241" customFormat="1" x14ac:dyDescent="0.25">
      <c r="A3283" s="276">
        <v>6</v>
      </c>
      <c r="B3283" s="275" t="s">
        <v>1652</v>
      </c>
      <c r="C3283" s="255">
        <v>39</v>
      </c>
      <c r="D3283" s="255"/>
      <c r="E3283" s="260"/>
      <c r="F3283" s="263"/>
      <c r="L3283"/>
    </row>
    <row r="3284" spans="1:12" s="241" customFormat="1" x14ac:dyDescent="0.25">
      <c r="A3284" s="276"/>
      <c r="B3284" s="275"/>
      <c r="C3284" s="255"/>
      <c r="D3284" s="255"/>
      <c r="E3284" s="260"/>
      <c r="F3284" s="263"/>
      <c r="L3284"/>
    </row>
    <row r="3285" spans="1:12" s="241" customFormat="1" x14ac:dyDescent="0.25">
      <c r="A3285" s="276">
        <v>7</v>
      </c>
      <c r="B3285" s="275" t="s">
        <v>1066</v>
      </c>
      <c r="C3285" s="255">
        <v>41</v>
      </c>
      <c r="D3285" s="255"/>
      <c r="E3285" s="260"/>
      <c r="F3285" s="263"/>
      <c r="L3285"/>
    </row>
    <row r="3286" spans="1:12" s="241" customFormat="1" x14ac:dyDescent="0.25">
      <c r="A3286" s="276"/>
      <c r="B3286" s="275"/>
      <c r="C3286" s="255"/>
      <c r="D3286" s="255"/>
      <c r="E3286" s="260"/>
      <c r="F3286" s="263"/>
      <c r="L3286"/>
    </row>
    <row r="3287" spans="1:12" s="241" customFormat="1" x14ac:dyDescent="0.25">
      <c r="A3287" s="276">
        <v>8</v>
      </c>
      <c r="B3287" s="275" t="s">
        <v>1651</v>
      </c>
      <c r="C3287" s="255">
        <v>43</v>
      </c>
      <c r="D3287" s="255"/>
      <c r="E3287" s="260"/>
      <c r="F3287" s="263"/>
      <c r="L3287"/>
    </row>
    <row r="3288" spans="1:12" s="241" customFormat="1" x14ac:dyDescent="0.25">
      <c r="A3288" s="276"/>
      <c r="B3288" s="275"/>
      <c r="C3288" s="255"/>
      <c r="D3288" s="255"/>
      <c r="E3288" s="260"/>
      <c r="F3288" s="263"/>
      <c r="L3288"/>
    </row>
    <row r="3289" spans="1:12" s="241" customFormat="1" x14ac:dyDescent="0.25">
      <c r="A3289" s="276">
        <v>9</v>
      </c>
      <c r="B3289" s="275" t="s">
        <v>1650</v>
      </c>
      <c r="C3289" s="255">
        <v>45</v>
      </c>
      <c r="D3289" s="255"/>
      <c r="E3289" s="260"/>
      <c r="F3289" s="263"/>
      <c r="L3289"/>
    </row>
    <row r="3290" spans="1:12" s="241" customFormat="1" x14ac:dyDescent="0.25">
      <c r="A3290" s="276"/>
      <c r="B3290" s="275"/>
      <c r="C3290" s="255"/>
      <c r="D3290" s="255"/>
      <c r="E3290" s="260"/>
      <c r="F3290" s="263"/>
      <c r="L3290"/>
    </row>
    <row r="3291" spans="1:12" s="241" customFormat="1" x14ac:dyDescent="0.25">
      <c r="A3291" s="276">
        <v>10</v>
      </c>
      <c r="B3291" s="275" t="s">
        <v>1649</v>
      </c>
      <c r="C3291" s="255">
        <v>47</v>
      </c>
      <c r="D3291" s="255"/>
      <c r="E3291" s="260"/>
      <c r="F3291" s="263"/>
      <c r="L3291"/>
    </row>
    <row r="3292" spans="1:12" s="241" customFormat="1" x14ac:dyDescent="0.25">
      <c r="A3292" s="276"/>
      <c r="B3292" s="275"/>
      <c r="C3292" s="255"/>
      <c r="D3292" s="255"/>
      <c r="E3292" s="260"/>
      <c r="F3292" s="263"/>
      <c r="L3292"/>
    </row>
    <row r="3293" spans="1:12" s="241" customFormat="1" x14ac:dyDescent="0.25">
      <c r="A3293" s="276">
        <v>11</v>
      </c>
      <c r="B3293" s="275" t="s">
        <v>1648</v>
      </c>
      <c r="C3293" s="255">
        <v>49</v>
      </c>
      <c r="D3293" s="255"/>
      <c r="E3293" s="260"/>
      <c r="F3293" s="263"/>
      <c r="L3293"/>
    </row>
    <row r="3294" spans="1:12" s="241" customFormat="1" x14ac:dyDescent="0.25">
      <c r="A3294" s="276"/>
      <c r="B3294" s="275"/>
      <c r="C3294" s="255"/>
      <c r="D3294" s="255"/>
      <c r="E3294" s="260"/>
      <c r="F3294" s="263"/>
      <c r="L3294"/>
    </row>
    <row r="3295" spans="1:12" s="241" customFormat="1" x14ac:dyDescent="0.25">
      <c r="A3295" s="276">
        <v>12</v>
      </c>
      <c r="B3295" s="275" t="s">
        <v>2927</v>
      </c>
      <c r="C3295" s="255">
        <v>51</v>
      </c>
      <c r="D3295" s="255"/>
      <c r="E3295" s="260"/>
      <c r="F3295" s="263"/>
      <c r="L3295"/>
    </row>
    <row r="3296" spans="1:12" s="241" customFormat="1" x14ac:dyDescent="0.25">
      <c r="A3296" s="276"/>
      <c r="B3296" s="275"/>
      <c r="C3296" s="255"/>
      <c r="D3296" s="255"/>
      <c r="E3296" s="260"/>
      <c r="F3296" s="263"/>
      <c r="L3296"/>
    </row>
    <row r="3297" spans="1:12" s="241" customFormat="1" x14ac:dyDescent="0.25">
      <c r="A3297" s="276"/>
      <c r="B3297" s="275"/>
      <c r="C3297" s="255"/>
      <c r="D3297" s="255"/>
      <c r="E3297" s="260"/>
      <c r="F3297" s="263"/>
      <c r="L3297"/>
    </row>
    <row r="3298" spans="1:12" s="241" customFormat="1" x14ac:dyDescent="0.25">
      <c r="A3298" s="276"/>
      <c r="B3298" s="275"/>
      <c r="C3298" s="255"/>
      <c r="D3298" s="255"/>
      <c r="E3298" s="260"/>
      <c r="F3298" s="263"/>
      <c r="L3298"/>
    </row>
    <row r="3299" spans="1:12" s="241" customFormat="1" x14ac:dyDescent="0.25">
      <c r="A3299" s="276"/>
      <c r="B3299" s="275"/>
      <c r="C3299" s="255"/>
      <c r="D3299" s="255"/>
      <c r="E3299" s="260"/>
      <c r="F3299" s="263"/>
      <c r="L3299"/>
    </row>
    <row r="3300" spans="1:12" s="241" customFormat="1" x14ac:dyDescent="0.25">
      <c r="A3300" s="276"/>
      <c r="B3300" s="275"/>
      <c r="C3300" s="255"/>
      <c r="D3300" s="255"/>
      <c r="E3300" s="260"/>
      <c r="F3300" s="263"/>
      <c r="L3300"/>
    </row>
    <row r="3301" spans="1:12" s="241" customFormat="1" x14ac:dyDescent="0.25">
      <c r="A3301" s="276"/>
      <c r="B3301" s="275"/>
      <c r="C3301" s="255"/>
      <c r="D3301" s="255"/>
      <c r="E3301" s="260"/>
      <c r="F3301" s="263"/>
      <c r="L3301"/>
    </row>
    <row r="3302" spans="1:12" s="241" customFormat="1" x14ac:dyDescent="0.25">
      <c r="A3302" s="276"/>
      <c r="B3302" s="275"/>
      <c r="C3302" s="255"/>
      <c r="D3302" s="255"/>
      <c r="E3302" s="260"/>
      <c r="F3302" s="263"/>
      <c r="L3302"/>
    </row>
    <row r="3303" spans="1:12" s="241" customFormat="1" x14ac:dyDescent="0.25">
      <c r="A3303" s="276"/>
      <c r="B3303" s="275"/>
      <c r="C3303" s="255"/>
      <c r="D3303" s="255"/>
      <c r="E3303" s="260"/>
      <c r="F3303" s="263"/>
      <c r="L3303"/>
    </row>
    <row r="3304" spans="1:12" s="241" customFormat="1" x14ac:dyDescent="0.25">
      <c r="A3304" s="276"/>
      <c r="B3304" s="275"/>
      <c r="C3304" s="255"/>
      <c r="D3304" s="255"/>
      <c r="E3304" s="260"/>
      <c r="F3304" s="263"/>
      <c r="L3304"/>
    </row>
    <row r="3305" spans="1:12" s="241" customFormat="1" x14ac:dyDescent="0.25">
      <c r="A3305" s="276"/>
      <c r="B3305" s="275"/>
      <c r="C3305" s="255"/>
      <c r="D3305" s="255"/>
      <c r="E3305" s="260"/>
      <c r="F3305" s="263"/>
      <c r="L3305"/>
    </row>
    <row r="3306" spans="1:12" s="241" customFormat="1" x14ac:dyDescent="0.25">
      <c r="A3306" s="276"/>
      <c r="B3306" s="275"/>
      <c r="C3306" s="255"/>
      <c r="D3306" s="255"/>
      <c r="E3306" s="260"/>
      <c r="F3306" s="263"/>
      <c r="L3306"/>
    </row>
    <row r="3307" spans="1:12" s="241" customFormat="1" x14ac:dyDescent="0.25">
      <c r="A3307" s="276"/>
      <c r="B3307" s="275"/>
      <c r="C3307" s="255"/>
      <c r="D3307" s="255"/>
      <c r="E3307" s="260"/>
      <c r="F3307" s="263"/>
      <c r="L3307"/>
    </row>
    <row r="3308" spans="1:12" s="241" customFormat="1" x14ac:dyDescent="0.25">
      <c r="A3308" s="276"/>
      <c r="B3308" s="275"/>
      <c r="C3308" s="255"/>
      <c r="D3308" s="255"/>
      <c r="E3308" s="260"/>
      <c r="F3308" s="263"/>
      <c r="L3308"/>
    </row>
    <row r="3309" spans="1:12" s="241" customFormat="1" x14ac:dyDescent="0.25">
      <c r="A3309" s="276"/>
      <c r="B3309" s="275"/>
      <c r="C3309" s="255"/>
      <c r="D3309" s="255"/>
      <c r="E3309" s="260"/>
      <c r="F3309" s="263"/>
      <c r="L3309"/>
    </row>
    <row r="3310" spans="1:12" s="241" customFormat="1" x14ac:dyDescent="0.25">
      <c r="A3310" s="276"/>
      <c r="B3310" s="275"/>
      <c r="C3310" s="255"/>
      <c r="D3310" s="255"/>
      <c r="E3310" s="260"/>
      <c r="F3310" s="263"/>
      <c r="L3310"/>
    </row>
    <row r="3311" spans="1:12" s="241" customFormat="1" x14ac:dyDescent="0.25">
      <c r="A3311" s="276"/>
      <c r="B3311" s="275"/>
      <c r="C3311" s="255"/>
      <c r="D3311" s="255"/>
      <c r="E3311" s="260"/>
      <c r="F3311" s="263"/>
      <c r="L3311"/>
    </row>
    <row r="3312" spans="1:12" s="241" customFormat="1" x14ac:dyDescent="0.25">
      <c r="A3312" s="276"/>
      <c r="B3312" s="275"/>
      <c r="C3312" s="255"/>
      <c r="D3312" s="255"/>
      <c r="E3312" s="260"/>
      <c r="F3312" s="263"/>
      <c r="L3312"/>
    </row>
    <row r="3313" spans="1:12" s="241" customFormat="1" x14ac:dyDescent="0.25">
      <c r="A3313" s="276"/>
      <c r="B3313" s="275"/>
      <c r="C3313" s="255"/>
      <c r="D3313" s="255"/>
      <c r="E3313" s="260"/>
      <c r="F3313" s="263"/>
      <c r="L3313"/>
    </row>
    <row r="3314" spans="1:12" s="241" customFormat="1" x14ac:dyDescent="0.25">
      <c r="A3314" s="276"/>
      <c r="B3314" s="275"/>
      <c r="C3314" s="255"/>
      <c r="D3314" s="255"/>
      <c r="E3314" s="260"/>
      <c r="F3314" s="263"/>
      <c r="L3314"/>
    </row>
    <row r="3315" spans="1:12" s="241" customFormat="1" x14ac:dyDescent="0.25">
      <c r="A3315" s="276"/>
      <c r="B3315" s="275"/>
      <c r="C3315" s="255"/>
      <c r="D3315" s="255"/>
      <c r="E3315" s="260"/>
      <c r="F3315" s="263"/>
      <c r="L3315"/>
    </row>
    <row r="3316" spans="1:12" s="241" customFormat="1" x14ac:dyDescent="0.25">
      <c r="A3316" s="276"/>
      <c r="B3316" s="275"/>
      <c r="C3316" s="255"/>
      <c r="D3316" s="255"/>
      <c r="E3316" s="260"/>
      <c r="F3316" s="263"/>
      <c r="L3316"/>
    </row>
    <row r="3317" spans="1:12" s="241" customFormat="1" x14ac:dyDescent="0.25">
      <c r="A3317" s="276"/>
      <c r="B3317" s="275"/>
      <c r="C3317" s="255"/>
      <c r="D3317" s="255"/>
      <c r="E3317" s="260"/>
      <c r="F3317" s="263"/>
      <c r="L3317"/>
    </row>
    <row r="3318" spans="1:12" s="241" customFormat="1" x14ac:dyDescent="0.25">
      <c r="A3318" s="276"/>
      <c r="B3318" s="275"/>
      <c r="C3318" s="255"/>
      <c r="D3318" s="255"/>
      <c r="E3318" s="260"/>
      <c r="F3318" s="263"/>
      <c r="L3318"/>
    </row>
    <row r="3319" spans="1:12" s="241" customFormat="1" x14ac:dyDescent="0.25">
      <c r="A3319" s="276"/>
      <c r="B3319" s="275"/>
      <c r="C3319" s="255"/>
      <c r="D3319" s="255"/>
      <c r="E3319" s="260"/>
      <c r="F3319" s="263"/>
      <c r="L3319"/>
    </row>
    <row r="3320" spans="1:12" s="241" customFormat="1" x14ac:dyDescent="0.25">
      <c r="A3320" s="276"/>
      <c r="B3320" s="275"/>
      <c r="C3320" s="255"/>
      <c r="D3320" s="255"/>
      <c r="E3320" s="260"/>
      <c r="F3320" s="263"/>
      <c r="L3320"/>
    </row>
    <row r="3321" spans="1:12" s="241" customFormat="1" x14ac:dyDescent="0.25">
      <c r="A3321" s="276"/>
      <c r="B3321" s="275"/>
      <c r="C3321" s="255"/>
      <c r="D3321" s="255"/>
      <c r="E3321" s="260"/>
      <c r="F3321" s="263"/>
      <c r="L3321"/>
    </row>
    <row r="3322" spans="1:12" s="241" customFormat="1" x14ac:dyDescent="0.25">
      <c r="A3322" s="276"/>
      <c r="B3322" s="275"/>
      <c r="C3322" s="255"/>
      <c r="D3322" s="255"/>
      <c r="E3322" s="260"/>
      <c r="F3322" s="263"/>
      <c r="L3322"/>
    </row>
    <row r="3323" spans="1:12" s="241" customFormat="1" x14ac:dyDescent="0.25">
      <c r="A3323" s="276"/>
      <c r="B3323" s="275"/>
      <c r="C3323" s="255"/>
      <c r="D3323" s="255"/>
      <c r="E3323" s="260"/>
      <c r="F3323" s="263"/>
      <c r="L3323"/>
    </row>
    <row r="3324" spans="1:12" s="241" customFormat="1" x14ac:dyDescent="0.25">
      <c r="A3324" s="276"/>
      <c r="B3324" s="275"/>
      <c r="C3324" s="255"/>
      <c r="D3324" s="255"/>
      <c r="E3324" s="260"/>
      <c r="F3324" s="263"/>
      <c r="L3324"/>
    </row>
    <row r="3325" spans="1:12" s="241" customFormat="1" x14ac:dyDescent="0.25">
      <c r="A3325" s="276"/>
      <c r="B3325" s="275"/>
      <c r="C3325" s="255"/>
      <c r="D3325" s="255"/>
      <c r="E3325" s="260"/>
      <c r="F3325" s="263"/>
      <c r="L3325"/>
    </row>
    <row r="3326" spans="1:12" s="241" customFormat="1" x14ac:dyDescent="0.25">
      <c r="A3326" s="276"/>
      <c r="B3326" s="275"/>
      <c r="C3326" s="255"/>
      <c r="D3326" s="255"/>
      <c r="E3326" s="260"/>
      <c r="F3326" s="263"/>
      <c r="L3326"/>
    </row>
    <row r="3327" spans="1:12" s="241" customFormat="1" x14ac:dyDescent="0.25">
      <c r="A3327" s="276"/>
      <c r="B3327" s="275"/>
      <c r="C3327" s="255"/>
      <c r="D3327" s="255"/>
      <c r="E3327" s="260"/>
      <c r="F3327" s="263"/>
      <c r="L3327"/>
    </row>
    <row r="3328" spans="1:12" s="241" customFormat="1" x14ac:dyDescent="0.25">
      <c r="A3328" s="276"/>
      <c r="B3328" s="275"/>
      <c r="C3328" s="255"/>
      <c r="D3328" s="255"/>
      <c r="E3328" s="260"/>
      <c r="F3328" s="263"/>
      <c r="L3328"/>
    </row>
    <row r="3329" spans="1:12" s="241" customFormat="1" x14ac:dyDescent="0.25">
      <c r="A3329" s="276"/>
      <c r="B3329" s="275"/>
      <c r="C3329" s="255"/>
      <c r="D3329" s="255"/>
      <c r="E3329" s="260"/>
      <c r="F3329" s="263"/>
      <c r="L3329"/>
    </row>
    <row r="3330" spans="1:12" s="241" customFormat="1" x14ac:dyDescent="0.25">
      <c r="A3330" s="276"/>
      <c r="B3330" s="275"/>
      <c r="C3330" s="255"/>
      <c r="D3330" s="255"/>
      <c r="E3330" s="260"/>
      <c r="F3330" s="263"/>
      <c r="L3330"/>
    </row>
    <row r="3331" spans="1:12" s="241" customFormat="1" x14ac:dyDescent="0.25">
      <c r="A3331" s="276"/>
      <c r="B3331" s="275"/>
      <c r="C3331" s="255"/>
      <c r="D3331" s="255"/>
      <c r="E3331" s="260"/>
      <c r="F3331" s="263"/>
      <c r="L3331"/>
    </row>
    <row r="3332" spans="1:12" s="241" customFormat="1" x14ac:dyDescent="0.25">
      <c r="A3332" s="276"/>
      <c r="B3332" s="275"/>
      <c r="C3332" s="255"/>
      <c r="D3332" s="255"/>
      <c r="E3332" s="260"/>
      <c r="F3332" s="263"/>
      <c r="L3332"/>
    </row>
    <row r="3333" spans="1:12" s="241" customFormat="1" x14ac:dyDescent="0.25">
      <c r="A3333" s="276"/>
      <c r="B3333" s="275"/>
      <c r="C3333" s="255"/>
      <c r="D3333" s="255"/>
      <c r="E3333" s="260"/>
      <c r="F3333" s="263"/>
      <c r="L3333"/>
    </row>
    <row r="3334" spans="1:12" s="241" customFormat="1" x14ac:dyDescent="0.25">
      <c r="A3334" s="276"/>
      <c r="B3334" s="275"/>
      <c r="C3334" s="255"/>
      <c r="D3334" s="255"/>
      <c r="E3334" s="260"/>
      <c r="F3334" s="263"/>
      <c r="L3334"/>
    </row>
    <row r="3335" spans="1:12" s="241" customFormat="1" x14ac:dyDescent="0.25">
      <c r="A3335" s="276"/>
      <c r="B3335" s="275"/>
      <c r="C3335" s="255"/>
      <c r="D3335" s="255"/>
      <c r="E3335" s="260"/>
      <c r="F3335" s="263"/>
      <c r="L3335"/>
    </row>
    <row r="3336" spans="1:12" s="241" customFormat="1" ht="13" x14ac:dyDescent="0.25">
      <c r="A3336" s="227"/>
      <c r="B3336" s="256"/>
      <c r="C3336" s="255"/>
      <c r="D3336" s="255"/>
      <c r="E3336" s="260"/>
      <c r="F3336" s="263"/>
      <c r="L3336"/>
    </row>
    <row r="3337" spans="1:12" ht="13" x14ac:dyDescent="0.25">
      <c r="A3337" s="227"/>
      <c r="B3337" s="268" t="s">
        <v>1637</v>
      </c>
      <c r="C3337" s="227"/>
      <c r="D3337" s="227"/>
      <c r="E3337" s="258"/>
      <c r="F3337" s="270"/>
    </row>
    <row r="3338" spans="1:12" ht="13" x14ac:dyDescent="0.25">
      <c r="A3338" s="227"/>
      <c r="B3338" s="247"/>
      <c r="C3338" s="227"/>
      <c r="D3338" s="227"/>
      <c r="E3338" s="258"/>
      <c r="F3338" s="263"/>
    </row>
    <row r="3339" spans="1:12" ht="13" x14ac:dyDescent="0.25">
      <c r="A3339" s="227"/>
      <c r="B3339" s="247" t="str">
        <f>B3269</f>
        <v>Block A: Guard House</v>
      </c>
      <c r="C3339" s="227"/>
      <c r="D3339" s="227"/>
      <c r="E3339" s="258"/>
      <c r="F3339" s="263"/>
    </row>
    <row r="3340" spans="1:12" s="236" customFormat="1" ht="13" x14ac:dyDescent="0.25">
      <c r="A3340" s="227"/>
      <c r="B3340" s="246"/>
      <c r="C3340" s="248"/>
      <c r="D3340" s="248"/>
      <c r="E3340" s="260"/>
      <c r="F3340" s="263"/>
      <c r="L3340"/>
    </row>
    <row r="3341" spans="1:12" s="236" customFormat="1" ht="13" x14ac:dyDescent="0.25">
      <c r="A3341" s="227"/>
      <c r="B3341" s="246"/>
      <c r="C3341" s="248"/>
      <c r="D3341" s="248"/>
      <c r="E3341" s="260"/>
      <c r="F3341" s="263"/>
      <c r="L3341"/>
    </row>
    <row r="3342" spans="1:12" s="236" customFormat="1" ht="13" x14ac:dyDescent="0.25">
      <c r="A3342" s="227"/>
      <c r="B3342" s="244"/>
      <c r="C3342" s="248"/>
      <c r="D3342" s="248"/>
      <c r="E3342" s="260"/>
      <c r="F3342" s="263"/>
      <c r="L3342"/>
    </row>
    <row r="3343" spans="1:12" s="236" customFormat="1" ht="13" x14ac:dyDescent="0.25">
      <c r="A3343" s="227"/>
      <c r="B3343" s="246"/>
      <c r="C3343" s="248"/>
      <c r="D3343" s="248"/>
      <c r="E3343" s="260"/>
      <c r="F3343" s="263"/>
      <c r="L3343"/>
    </row>
    <row r="3344" spans="1:12" s="236" customFormat="1" ht="13" x14ac:dyDescent="0.25">
      <c r="A3344" s="227"/>
      <c r="B3344" s="230" t="s">
        <v>2931</v>
      </c>
      <c r="C3344" s="248"/>
      <c r="D3344" s="248"/>
      <c r="E3344" s="260"/>
      <c r="F3344" s="263"/>
      <c r="L3344"/>
    </row>
    <row r="3345" spans="1:12" s="236" customFormat="1" ht="13" x14ac:dyDescent="0.25">
      <c r="A3345" s="227"/>
      <c r="B3345" s="230"/>
      <c r="C3345" s="220"/>
      <c r="D3345" s="220"/>
      <c r="E3345" s="260"/>
      <c r="F3345" s="263"/>
      <c r="L3345"/>
    </row>
    <row r="3346" spans="1:12" s="236" customFormat="1" ht="13" x14ac:dyDescent="0.25">
      <c r="A3346" s="227" t="s">
        <v>2174</v>
      </c>
      <c r="B3346" s="230" t="s">
        <v>2173</v>
      </c>
      <c r="C3346" s="220"/>
      <c r="D3346" s="220"/>
      <c r="E3346" s="260"/>
      <c r="F3346" s="263"/>
      <c r="L3346"/>
    </row>
    <row r="3347" spans="1:12" s="236" customFormat="1" ht="13" x14ac:dyDescent="0.25">
      <c r="A3347" s="224"/>
      <c r="B3347" s="229"/>
      <c r="C3347" s="272"/>
      <c r="D3347" s="272"/>
      <c r="E3347" s="217"/>
      <c r="F3347" s="263"/>
      <c r="L3347"/>
    </row>
    <row r="3348" spans="1:12" s="236" customFormat="1" ht="13" x14ac:dyDescent="0.25">
      <c r="A3348" s="224"/>
      <c r="B3348" s="284" t="s">
        <v>1024</v>
      </c>
      <c r="C3348" s="272"/>
      <c r="D3348" s="272"/>
      <c r="E3348" s="217"/>
      <c r="F3348" s="285"/>
      <c r="L3348"/>
    </row>
    <row r="3349" spans="1:12" s="236" customFormat="1" ht="13" x14ac:dyDescent="0.25">
      <c r="A3349" s="224"/>
      <c r="B3349" s="273"/>
      <c r="C3349" s="272"/>
      <c r="D3349" s="272"/>
      <c r="E3349" s="217"/>
      <c r="F3349" s="285"/>
      <c r="L3349"/>
    </row>
    <row r="3350" spans="1:12" s="236" customFormat="1" x14ac:dyDescent="0.25">
      <c r="A3350" s="272" t="s">
        <v>2175</v>
      </c>
      <c r="B3350" s="273" t="s">
        <v>1025</v>
      </c>
      <c r="C3350" s="272" t="s">
        <v>619</v>
      </c>
      <c r="D3350" s="272">
        <v>10</v>
      </c>
      <c r="E3350" s="217"/>
      <c r="F3350" s="285"/>
      <c r="L3350"/>
    </row>
    <row r="3351" spans="1:12" ht="13" x14ac:dyDescent="0.25">
      <c r="A3351" s="224"/>
      <c r="B3351" s="273"/>
      <c r="C3351" s="272"/>
      <c r="D3351" s="272"/>
      <c r="E3351" s="217"/>
      <c r="F3351" s="285"/>
    </row>
    <row r="3352" spans="1:12" ht="26" x14ac:dyDescent="0.25">
      <c r="A3352" s="224"/>
      <c r="B3352" s="229" t="s">
        <v>2176</v>
      </c>
      <c r="C3352" s="272"/>
      <c r="D3352" s="272"/>
      <c r="E3352" s="217"/>
      <c r="F3352" s="285"/>
    </row>
    <row r="3353" spans="1:12" s="236" customFormat="1" ht="13" x14ac:dyDescent="0.25">
      <c r="A3353" s="224"/>
      <c r="B3353" s="235"/>
      <c r="C3353" s="272"/>
      <c r="D3353" s="272"/>
      <c r="E3353" s="217"/>
      <c r="F3353" s="285"/>
      <c r="I3353" s="149"/>
      <c r="J3353" s="149"/>
      <c r="K3353" s="149"/>
      <c r="L3353"/>
    </row>
    <row r="3354" spans="1:12" s="236" customFormat="1" x14ac:dyDescent="0.25">
      <c r="A3354" s="272" t="s">
        <v>2177</v>
      </c>
      <c r="B3354" s="273" t="s">
        <v>1638</v>
      </c>
      <c r="C3354" s="272" t="s">
        <v>2</v>
      </c>
      <c r="D3354" s="272">
        <v>2</v>
      </c>
      <c r="E3354" s="217"/>
      <c r="F3354" s="285"/>
      <c r="I3354" s="149"/>
      <c r="J3354" s="149"/>
      <c r="K3354" s="149"/>
      <c r="L3354"/>
    </row>
    <row r="3355" spans="1:12" s="236" customFormat="1" x14ac:dyDescent="0.25">
      <c r="A3355" s="272" t="s">
        <v>2178</v>
      </c>
      <c r="B3355" s="273" t="s">
        <v>1639</v>
      </c>
      <c r="C3355" s="272" t="s">
        <v>2</v>
      </c>
      <c r="D3355" s="272">
        <v>2</v>
      </c>
      <c r="E3355" s="217"/>
      <c r="F3355" s="285"/>
      <c r="I3355" s="149"/>
      <c r="J3355" s="149"/>
      <c r="K3355" s="149"/>
      <c r="L3355"/>
    </row>
    <row r="3356" spans="1:12" s="236" customFormat="1" x14ac:dyDescent="0.25">
      <c r="A3356" s="272" t="s">
        <v>2179</v>
      </c>
      <c r="B3356" s="273" t="s">
        <v>286</v>
      </c>
      <c r="C3356" s="272" t="s">
        <v>11</v>
      </c>
      <c r="D3356" s="272">
        <v>29.82</v>
      </c>
      <c r="E3356" s="217"/>
      <c r="F3356" s="285"/>
      <c r="I3356" s="149"/>
      <c r="J3356" s="149"/>
      <c r="K3356" s="149"/>
      <c r="L3356"/>
    </row>
    <row r="3357" spans="1:12" s="236" customFormat="1" x14ac:dyDescent="0.25">
      <c r="A3357" s="272" t="s">
        <v>2180</v>
      </c>
      <c r="B3357" s="273" t="s">
        <v>1022</v>
      </c>
      <c r="C3357" s="272" t="s">
        <v>11</v>
      </c>
      <c r="D3357" s="272">
        <v>24</v>
      </c>
      <c r="E3357" s="217"/>
      <c r="F3357" s="285"/>
      <c r="I3357" s="149"/>
      <c r="J3357" s="149"/>
      <c r="K3357" s="149"/>
      <c r="L3357"/>
    </row>
    <row r="3358" spans="1:12" s="236" customFormat="1" x14ac:dyDescent="0.25">
      <c r="A3358" s="272" t="s">
        <v>2181</v>
      </c>
      <c r="B3358" s="273" t="s">
        <v>469</v>
      </c>
      <c r="C3358" s="272" t="s">
        <v>11</v>
      </c>
      <c r="D3358" s="272">
        <v>29.82</v>
      </c>
      <c r="E3358" s="217"/>
      <c r="F3358" s="285"/>
      <c r="I3358" s="149"/>
      <c r="J3358" s="149"/>
      <c r="K3358" s="149"/>
      <c r="L3358"/>
    </row>
    <row r="3359" spans="1:12" s="236" customFormat="1" x14ac:dyDescent="0.25">
      <c r="A3359" s="272" t="s">
        <v>2182</v>
      </c>
      <c r="B3359" s="273" t="s">
        <v>470</v>
      </c>
      <c r="C3359" s="272" t="s">
        <v>11</v>
      </c>
      <c r="D3359" s="272">
        <v>12</v>
      </c>
      <c r="E3359" s="217"/>
      <c r="F3359" s="285"/>
      <c r="I3359" s="149"/>
      <c r="J3359" s="149"/>
      <c r="K3359" s="149"/>
      <c r="L3359"/>
    </row>
    <row r="3360" spans="1:12" s="236" customFormat="1" ht="13" x14ac:dyDescent="0.25">
      <c r="A3360" s="224"/>
      <c r="B3360" s="273"/>
      <c r="C3360" s="272"/>
      <c r="D3360" s="272"/>
      <c r="E3360" s="217"/>
      <c r="F3360" s="285"/>
      <c r="I3360" s="149"/>
      <c r="J3360" s="149"/>
      <c r="K3360" s="149"/>
      <c r="L3360"/>
    </row>
    <row r="3361" spans="1:12" s="236" customFormat="1" ht="13" x14ac:dyDescent="0.25">
      <c r="A3361" s="224"/>
      <c r="B3361" s="284" t="s">
        <v>404</v>
      </c>
      <c r="C3361" s="272"/>
      <c r="D3361" s="272"/>
      <c r="E3361" s="217"/>
      <c r="F3361" s="285"/>
      <c r="I3361" s="149"/>
      <c r="J3361" s="149"/>
      <c r="K3361" s="149"/>
      <c r="L3361"/>
    </row>
    <row r="3362" spans="1:12" s="236" customFormat="1" ht="13" x14ac:dyDescent="0.25">
      <c r="A3362" s="224"/>
      <c r="B3362" s="273"/>
      <c r="C3362" s="272"/>
      <c r="D3362" s="272"/>
      <c r="E3362" s="217"/>
      <c r="F3362" s="285"/>
      <c r="I3362" s="149"/>
      <c r="J3362" s="149"/>
      <c r="K3362" s="149"/>
      <c r="L3362"/>
    </row>
    <row r="3363" spans="1:12" s="236" customFormat="1" x14ac:dyDescent="0.25">
      <c r="A3363" s="272" t="s">
        <v>2183</v>
      </c>
      <c r="B3363" s="273" t="s">
        <v>405</v>
      </c>
      <c r="C3363" s="272" t="s">
        <v>2</v>
      </c>
      <c r="D3363" s="272">
        <v>3</v>
      </c>
      <c r="E3363" s="217"/>
      <c r="F3363" s="285"/>
      <c r="G3363" s="242"/>
      <c r="I3363" s="149"/>
      <c r="J3363" s="149"/>
      <c r="K3363" s="149"/>
      <c r="L3363"/>
    </row>
    <row r="3364" spans="1:12" s="236" customFormat="1" x14ac:dyDescent="0.25">
      <c r="A3364" s="272" t="s">
        <v>2184</v>
      </c>
      <c r="B3364" s="273" t="s">
        <v>523</v>
      </c>
      <c r="C3364" s="272" t="s">
        <v>2</v>
      </c>
      <c r="D3364" s="272">
        <v>8</v>
      </c>
      <c r="E3364" s="217"/>
      <c r="F3364" s="285"/>
      <c r="G3364" s="242"/>
      <c r="I3364" s="149"/>
      <c r="J3364" s="149"/>
      <c r="K3364" s="149"/>
      <c r="L3364"/>
    </row>
    <row r="3365" spans="1:12" s="236" customFormat="1" ht="13" x14ac:dyDescent="0.25">
      <c r="A3365" s="224"/>
      <c r="B3365" s="282"/>
      <c r="C3365" s="272"/>
      <c r="D3365" s="272"/>
      <c r="E3365" s="217"/>
      <c r="F3365" s="285"/>
      <c r="G3365" s="242"/>
      <c r="I3365" s="149"/>
      <c r="J3365" s="149"/>
      <c r="K3365" s="149"/>
      <c r="L3365"/>
    </row>
    <row r="3366" spans="1:12" s="236" customFormat="1" ht="13" x14ac:dyDescent="0.25">
      <c r="A3366" s="224"/>
      <c r="B3366" s="284" t="s">
        <v>420</v>
      </c>
      <c r="C3366" s="272"/>
      <c r="D3366" s="272"/>
      <c r="E3366" s="217"/>
      <c r="F3366" s="285"/>
      <c r="G3366" s="242"/>
      <c r="I3366" s="149"/>
      <c r="J3366" s="149"/>
      <c r="K3366" s="149"/>
      <c r="L3366"/>
    </row>
    <row r="3367" spans="1:12" s="236" customFormat="1" ht="13" x14ac:dyDescent="0.25">
      <c r="A3367" s="224"/>
      <c r="B3367" s="273"/>
      <c r="C3367" s="272"/>
      <c r="D3367" s="272"/>
      <c r="E3367" s="217"/>
      <c r="F3367" s="285"/>
      <c r="I3367" s="149"/>
      <c r="J3367" s="149"/>
      <c r="K3367" s="149"/>
      <c r="L3367"/>
    </row>
    <row r="3368" spans="1:12" s="236" customFormat="1" x14ac:dyDescent="0.25">
      <c r="A3368" s="272" t="s">
        <v>2185</v>
      </c>
      <c r="B3368" s="273" t="s">
        <v>2742</v>
      </c>
      <c r="C3368" s="272" t="s">
        <v>619</v>
      </c>
      <c r="D3368" s="281">
        <v>169.73599999999999</v>
      </c>
      <c r="E3368" s="217"/>
      <c r="F3368" s="285"/>
      <c r="I3368" s="149"/>
      <c r="J3368" s="149"/>
      <c r="K3368" s="149"/>
      <c r="L3368"/>
    </row>
    <row r="3369" spans="1:12" s="236" customFormat="1" x14ac:dyDescent="0.25">
      <c r="A3369" s="272" t="s">
        <v>2186</v>
      </c>
      <c r="B3369" s="273" t="s">
        <v>524</v>
      </c>
      <c r="C3369" s="272" t="s">
        <v>619</v>
      </c>
      <c r="D3369" s="281">
        <v>12</v>
      </c>
      <c r="E3369" s="217"/>
      <c r="F3369" s="285"/>
      <c r="I3369" s="149"/>
      <c r="J3369" s="149"/>
      <c r="K3369" s="149"/>
      <c r="L3369"/>
    </row>
    <row r="3370" spans="1:12" s="236" customFormat="1" ht="13" x14ac:dyDescent="0.25">
      <c r="A3370" s="227"/>
      <c r="B3370" s="257"/>
      <c r="C3370" s="223"/>
      <c r="D3370" s="220"/>
      <c r="E3370" s="260"/>
      <c r="F3370" s="263"/>
      <c r="I3370" s="149"/>
      <c r="J3370" s="149"/>
      <c r="K3370" s="149"/>
      <c r="L3370"/>
    </row>
    <row r="3371" spans="1:12" s="236" customFormat="1" ht="13" x14ac:dyDescent="0.25">
      <c r="A3371" s="227"/>
      <c r="B3371" s="234"/>
      <c r="C3371" s="223"/>
      <c r="D3371" s="220"/>
      <c r="E3371" s="260"/>
      <c r="F3371" s="263"/>
      <c r="I3371" s="149"/>
      <c r="J3371" s="149"/>
      <c r="K3371" s="149"/>
      <c r="L3371"/>
    </row>
    <row r="3372" spans="1:12" s="236" customFormat="1" x14ac:dyDescent="0.25">
      <c r="A3372" s="220"/>
      <c r="B3372" s="234"/>
      <c r="C3372" s="223"/>
      <c r="D3372" s="220"/>
      <c r="E3372" s="260"/>
      <c r="F3372" s="263"/>
      <c r="I3372" s="149"/>
      <c r="J3372" s="149"/>
      <c r="K3372" s="149"/>
      <c r="L3372"/>
    </row>
    <row r="3373" spans="1:12" s="236" customFormat="1" x14ac:dyDescent="0.25">
      <c r="A3373" s="220"/>
      <c r="B3373" s="234"/>
      <c r="C3373" s="223"/>
      <c r="D3373" s="220"/>
      <c r="E3373" s="260"/>
      <c r="F3373" s="263"/>
      <c r="I3373" s="149"/>
      <c r="J3373" s="149"/>
      <c r="K3373" s="149"/>
      <c r="L3373"/>
    </row>
    <row r="3374" spans="1:12" s="236" customFormat="1" ht="13" x14ac:dyDescent="0.25">
      <c r="A3374" s="227"/>
      <c r="B3374" s="234"/>
      <c r="C3374" s="223"/>
      <c r="D3374" s="220"/>
      <c r="E3374" s="260"/>
      <c r="F3374" s="263"/>
      <c r="I3374" s="149"/>
      <c r="J3374" s="149"/>
      <c r="K3374" s="149"/>
      <c r="L3374"/>
    </row>
    <row r="3375" spans="1:12" s="236" customFormat="1" ht="13" x14ac:dyDescent="0.25">
      <c r="A3375" s="227"/>
      <c r="B3375" s="257"/>
      <c r="C3375" s="223"/>
      <c r="D3375" s="220"/>
      <c r="E3375" s="260"/>
      <c r="F3375" s="263"/>
      <c r="I3375" s="149"/>
      <c r="J3375" s="149"/>
      <c r="K3375" s="149"/>
      <c r="L3375"/>
    </row>
    <row r="3376" spans="1:12" s="236" customFormat="1" ht="13" x14ac:dyDescent="0.25">
      <c r="A3376" s="227"/>
      <c r="B3376" s="234"/>
      <c r="C3376" s="223"/>
      <c r="D3376" s="220"/>
      <c r="E3376" s="260"/>
      <c r="F3376" s="263"/>
      <c r="I3376" s="149"/>
      <c r="J3376" s="149"/>
      <c r="K3376" s="149"/>
      <c r="L3376"/>
    </row>
    <row r="3377" spans="1:12" s="236" customFormat="1" x14ac:dyDescent="0.25">
      <c r="A3377" s="220"/>
      <c r="B3377" s="234"/>
      <c r="C3377" s="220"/>
      <c r="D3377" s="163"/>
      <c r="E3377" s="260"/>
      <c r="F3377" s="263"/>
      <c r="I3377" s="149"/>
      <c r="J3377" s="149"/>
      <c r="K3377" s="149"/>
      <c r="L3377"/>
    </row>
    <row r="3378" spans="1:12" s="236" customFormat="1" x14ac:dyDescent="0.25">
      <c r="A3378" s="220"/>
      <c r="B3378" s="234"/>
      <c r="C3378" s="220"/>
      <c r="D3378" s="163"/>
      <c r="E3378" s="260"/>
      <c r="F3378" s="263"/>
      <c r="I3378" s="149"/>
      <c r="J3378" s="149"/>
      <c r="K3378" s="149"/>
      <c r="L3378"/>
    </row>
    <row r="3379" spans="1:12" s="236" customFormat="1" x14ac:dyDescent="0.25">
      <c r="A3379" s="220"/>
      <c r="B3379" s="234"/>
      <c r="C3379" s="220"/>
      <c r="D3379" s="163"/>
      <c r="E3379" s="260"/>
      <c r="F3379" s="263"/>
      <c r="I3379" s="149"/>
      <c r="J3379" s="149"/>
      <c r="K3379" s="149"/>
      <c r="L3379"/>
    </row>
    <row r="3380" spans="1:12" s="236" customFormat="1" x14ac:dyDescent="0.25">
      <c r="A3380" s="220"/>
      <c r="B3380" s="234"/>
      <c r="C3380" s="220"/>
      <c r="D3380" s="163"/>
      <c r="E3380" s="260"/>
      <c r="F3380" s="263"/>
      <c r="I3380" s="149"/>
      <c r="J3380" s="149"/>
      <c r="K3380" s="149"/>
      <c r="L3380"/>
    </row>
    <row r="3381" spans="1:12" s="236" customFormat="1" ht="13" x14ac:dyDescent="0.3">
      <c r="A3381" s="220"/>
      <c r="B3381" s="234"/>
      <c r="C3381" s="220"/>
      <c r="D3381" s="163"/>
      <c r="E3381" s="260"/>
      <c r="F3381" s="263"/>
      <c r="G3381" s="243"/>
      <c r="I3381" s="149"/>
      <c r="J3381" s="149"/>
      <c r="K3381" s="149"/>
      <c r="L3381"/>
    </row>
    <row r="3382" spans="1:12" s="236" customFormat="1" ht="13" x14ac:dyDescent="0.25">
      <c r="A3382" s="227"/>
      <c r="B3382" s="234"/>
      <c r="C3382" s="223"/>
      <c r="D3382" s="220"/>
      <c r="E3382" s="260"/>
      <c r="F3382" s="263"/>
      <c r="I3382" s="149"/>
      <c r="J3382" s="149"/>
      <c r="K3382" s="149"/>
      <c r="L3382"/>
    </row>
    <row r="3383" spans="1:12" s="236" customFormat="1" ht="13" x14ac:dyDescent="0.25">
      <c r="A3383" s="227"/>
      <c r="B3383" s="234"/>
      <c r="C3383" s="223"/>
      <c r="D3383" s="220"/>
      <c r="E3383" s="260"/>
      <c r="F3383" s="263"/>
      <c r="I3383" s="149"/>
      <c r="J3383" s="149"/>
      <c r="K3383" s="149"/>
      <c r="L3383"/>
    </row>
    <row r="3384" spans="1:12" s="236" customFormat="1" ht="13" x14ac:dyDescent="0.25">
      <c r="A3384" s="227"/>
      <c r="B3384" s="234"/>
      <c r="C3384" s="223"/>
      <c r="D3384" s="220"/>
      <c r="E3384" s="260"/>
      <c r="F3384" s="263"/>
      <c r="I3384" s="149"/>
      <c r="J3384" s="149"/>
      <c r="K3384" s="149"/>
      <c r="L3384"/>
    </row>
    <row r="3385" spans="1:12" s="236" customFormat="1" ht="13" x14ac:dyDescent="0.25">
      <c r="A3385" s="227"/>
      <c r="B3385" s="234"/>
      <c r="C3385" s="223"/>
      <c r="D3385" s="220"/>
      <c r="E3385" s="260"/>
      <c r="F3385" s="263"/>
      <c r="I3385" s="149"/>
      <c r="J3385" s="149"/>
      <c r="K3385" s="149"/>
      <c r="L3385"/>
    </row>
    <row r="3386" spans="1:12" s="236" customFormat="1" ht="13" x14ac:dyDescent="0.25">
      <c r="A3386" s="227"/>
      <c r="B3386" s="234"/>
      <c r="C3386" s="223"/>
      <c r="D3386" s="220"/>
      <c r="E3386" s="260"/>
      <c r="F3386" s="263"/>
      <c r="I3386" s="149"/>
      <c r="J3386" s="149"/>
      <c r="K3386" s="149"/>
      <c r="L3386"/>
    </row>
    <row r="3387" spans="1:12" s="236" customFormat="1" ht="13" x14ac:dyDescent="0.25">
      <c r="A3387" s="227"/>
      <c r="B3387" s="234"/>
      <c r="C3387" s="223"/>
      <c r="D3387" s="220"/>
      <c r="E3387" s="260"/>
      <c r="F3387" s="263"/>
      <c r="I3387" s="149"/>
      <c r="J3387" s="149"/>
      <c r="K3387" s="149"/>
      <c r="L3387"/>
    </row>
    <row r="3388" spans="1:12" s="236" customFormat="1" ht="13" x14ac:dyDescent="0.25">
      <c r="A3388" s="227"/>
      <c r="B3388" s="234"/>
      <c r="C3388" s="223"/>
      <c r="D3388" s="220"/>
      <c r="E3388" s="260"/>
      <c r="F3388" s="263"/>
      <c r="I3388" s="149"/>
      <c r="J3388" s="149"/>
      <c r="K3388" s="149"/>
      <c r="L3388"/>
    </row>
    <row r="3389" spans="1:12" s="236" customFormat="1" ht="13" x14ac:dyDescent="0.25">
      <c r="A3389" s="227"/>
      <c r="B3389" s="234"/>
      <c r="C3389" s="223"/>
      <c r="D3389" s="220"/>
      <c r="E3389" s="260"/>
      <c r="F3389" s="263"/>
      <c r="I3389" s="149"/>
      <c r="J3389" s="149"/>
      <c r="K3389" s="149"/>
      <c r="L3389"/>
    </row>
    <row r="3390" spans="1:12" s="236" customFormat="1" ht="13" x14ac:dyDescent="0.25">
      <c r="A3390" s="227"/>
      <c r="B3390" s="234"/>
      <c r="C3390" s="223"/>
      <c r="D3390" s="220"/>
      <c r="E3390" s="260"/>
      <c r="F3390" s="263"/>
      <c r="I3390" s="149"/>
      <c r="J3390" s="149"/>
      <c r="K3390" s="149"/>
      <c r="L3390"/>
    </row>
    <row r="3391" spans="1:12" s="236" customFormat="1" ht="13" x14ac:dyDescent="0.25">
      <c r="A3391" s="227"/>
      <c r="B3391" s="234"/>
      <c r="C3391" s="223"/>
      <c r="D3391" s="220"/>
      <c r="E3391" s="260"/>
      <c r="F3391" s="263"/>
      <c r="I3391" s="149"/>
      <c r="J3391" s="149"/>
      <c r="K3391" s="149"/>
      <c r="L3391"/>
    </row>
    <row r="3392" spans="1:12" s="236" customFormat="1" ht="13" x14ac:dyDescent="0.25">
      <c r="A3392" s="227"/>
      <c r="B3392" s="234"/>
      <c r="C3392" s="223"/>
      <c r="D3392" s="220"/>
      <c r="E3392" s="260"/>
      <c r="F3392" s="263"/>
      <c r="I3392" s="149"/>
      <c r="J3392" s="149"/>
      <c r="K3392" s="149"/>
      <c r="L3392"/>
    </row>
    <row r="3393" spans="1:12" s="236" customFormat="1" ht="13" x14ac:dyDescent="0.25">
      <c r="A3393" s="227"/>
      <c r="B3393" s="234"/>
      <c r="C3393" s="223"/>
      <c r="D3393" s="220"/>
      <c r="E3393" s="260"/>
      <c r="F3393" s="263"/>
      <c r="I3393" s="149"/>
      <c r="J3393" s="149"/>
      <c r="K3393" s="149"/>
      <c r="L3393"/>
    </row>
    <row r="3394" spans="1:12" s="236" customFormat="1" ht="13" x14ac:dyDescent="0.25">
      <c r="A3394" s="227"/>
      <c r="B3394" s="234"/>
      <c r="C3394" s="223"/>
      <c r="D3394" s="220"/>
      <c r="E3394" s="260"/>
      <c r="F3394" s="263"/>
      <c r="I3394" s="149"/>
      <c r="J3394" s="149"/>
      <c r="K3394" s="149"/>
      <c r="L3394"/>
    </row>
    <row r="3395" spans="1:12" s="236" customFormat="1" ht="13" x14ac:dyDescent="0.25">
      <c r="A3395" s="227"/>
      <c r="B3395" s="234"/>
      <c r="C3395" s="223"/>
      <c r="D3395" s="220"/>
      <c r="E3395" s="260"/>
      <c r="F3395" s="263"/>
      <c r="I3395" s="149"/>
      <c r="J3395" s="149"/>
      <c r="K3395" s="149"/>
      <c r="L3395"/>
    </row>
    <row r="3396" spans="1:12" s="236" customFormat="1" ht="13" x14ac:dyDescent="0.25">
      <c r="A3396" s="227"/>
      <c r="B3396" s="234"/>
      <c r="C3396" s="223"/>
      <c r="D3396" s="220"/>
      <c r="E3396" s="260"/>
      <c r="F3396" s="263"/>
      <c r="I3396" s="149"/>
      <c r="J3396" s="149"/>
      <c r="K3396" s="149"/>
      <c r="L3396"/>
    </row>
    <row r="3397" spans="1:12" s="236" customFormat="1" ht="13" x14ac:dyDescent="0.25">
      <c r="A3397" s="227"/>
      <c r="B3397" s="234"/>
      <c r="C3397" s="223"/>
      <c r="D3397" s="220"/>
      <c r="E3397" s="260"/>
      <c r="F3397" s="263"/>
      <c r="I3397" s="149"/>
      <c r="J3397" s="149"/>
      <c r="K3397" s="149"/>
      <c r="L3397"/>
    </row>
    <row r="3398" spans="1:12" s="236" customFormat="1" ht="13" x14ac:dyDescent="0.25">
      <c r="A3398" s="227"/>
      <c r="B3398" s="234"/>
      <c r="C3398" s="223"/>
      <c r="D3398" s="220"/>
      <c r="E3398" s="260"/>
      <c r="F3398" s="263"/>
      <c r="I3398" s="149"/>
      <c r="J3398" s="149"/>
      <c r="K3398" s="149"/>
      <c r="L3398"/>
    </row>
    <row r="3399" spans="1:12" s="236" customFormat="1" ht="13" x14ac:dyDescent="0.25">
      <c r="A3399" s="227"/>
      <c r="B3399" s="234"/>
      <c r="C3399" s="223"/>
      <c r="D3399" s="220"/>
      <c r="E3399" s="260"/>
      <c r="F3399" s="263"/>
      <c r="I3399" s="149"/>
      <c r="J3399" s="149"/>
      <c r="K3399" s="149"/>
      <c r="L3399"/>
    </row>
    <row r="3400" spans="1:12" s="236" customFormat="1" ht="13" x14ac:dyDescent="0.25">
      <c r="A3400" s="227"/>
      <c r="B3400" s="234"/>
      <c r="C3400" s="223"/>
      <c r="D3400" s="220"/>
      <c r="E3400" s="260"/>
      <c r="F3400" s="263"/>
      <c r="I3400" s="149"/>
      <c r="J3400" s="149"/>
      <c r="K3400" s="149"/>
      <c r="L3400"/>
    </row>
    <row r="3401" spans="1:12" s="236" customFormat="1" ht="13" x14ac:dyDescent="0.25">
      <c r="A3401" s="227"/>
      <c r="B3401" s="234"/>
      <c r="C3401" s="223"/>
      <c r="D3401" s="220"/>
      <c r="E3401" s="260"/>
      <c r="F3401" s="263"/>
      <c r="I3401" s="149"/>
      <c r="J3401" s="149"/>
      <c r="K3401" s="149"/>
      <c r="L3401"/>
    </row>
    <row r="3402" spans="1:12" s="236" customFormat="1" ht="13" x14ac:dyDescent="0.25">
      <c r="A3402" s="227"/>
      <c r="B3402" s="234"/>
      <c r="C3402" s="223"/>
      <c r="D3402" s="220"/>
      <c r="E3402" s="260"/>
      <c r="F3402" s="263"/>
      <c r="I3402" s="149"/>
      <c r="J3402" s="149"/>
      <c r="K3402" s="149"/>
      <c r="L3402"/>
    </row>
    <row r="3403" spans="1:12" s="236" customFormat="1" ht="13" x14ac:dyDescent="0.25">
      <c r="A3403" s="227"/>
      <c r="B3403" s="234"/>
      <c r="C3403" s="223"/>
      <c r="D3403" s="220"/>
      <c r="E3403" s="260"/>
      <c r="F3403" s="263"/>
      <c r="I3403" s="149"/>
      <c r="J3403" s="149"/>
      <c r="K3403" s="149"/>
      <c r="L3403"/>
    </row>
    <row r="3404" spans="1:12" s="236" customFormat="1" ht="13" x14ac:dyDescent="0.25">
      <c r="A3404" s="227"/>
      <c r="B3404" s="234"/>
      <c r="C3404" s="223"/>
      <c r="D3404" s="220"/>
      <c r="E3404" s="260"/>
      <c r="F3404" s="263"/>
      <c r="I3404" s="149"/>
      <c r="J3404" s="149"/>
      <c r="K3404" s="149"/>
      <c r="L3404"/>
    </row>
    <row r="3405" spans="1:12" s="236" customFormat="1" ht="13" x14ac:dyDescent="0.25">
      <c r="A3405" s="227"/>
      <c r="B3405" s="234"/>
      <c r="C3405" s="223"/>
      <c r="D3405" s="220"/>
      <c r="E3405" s="260"/>
      <c r="F3405" s="263"/>
      <c r="I3405" s="149"/>
      <c r="J3405" s="149"/>
      <c r="K3405" s="149"/>
      <c r="L3405"/>
    </row>
    <row r="3406" spans="1:12" s="236" customFormat="1" ht="13" x14ac:dyDescent="0.25">
      <c r="A3406" s="227"/>
      <c r="B3406" s="234"/>
      <c r="C3406" s="223"/>
      <c r="D3406" s="220"/>
      <c r="E3406" s="260"/>
      <c r="F3406" s="263"/>
      <c r="I3406" s="149"/>
      <c r="J3406" s="149"/>
      <c r="K3406" s="149"/>
      <c r="L3406"/>
    </row>
    <row r="3407" spans="1:12" s="236" customFormat="1" ht="13" x14ac:dyDescent="0.25">
      <c r="A3407" s="227"/>
      <c r="B3407" s="234"/>
      <c r="C3407" s="223"/>
      <c r="D3407" s="220"/>
      <c r="E3407" s="260"/>
      <c r="F3407" s="263"/>
      <c r="I3407" s="149"/>
      <c r="J3407" s="149"/>
      <c r="K3407" s="149"/>
      <c r="L3407"/>
    </row>
    <row r="3408" spans="1:12" s="241" customFormat="1" ht="13" x14ac:dyDescent="0.25">
      <c r="A3408" s="227"/>
      <c r="B3408" s="256"/>
      <c r="C3408" s="255"/>
      <c r="D3408" s="255"/>
      <c r="E3408" s="260"/>
      <c r="F3408" s="263"/>
      <c r="L3408"/>
    </row>
    <row r="3409" spans="1:12" ht="13" x14ac:dyDescent="0.25">
      <c r="A3409" s="227"/>
      <c r="B3409" s="268" t="s">
        <v>2905</v>
      </c>
      <c r="C3409" s="227"/>
      <c r="D3409" s="227"/>
      <c r="E3409" s="258"/>
      <c r="F3409" s="270"/>
    </row>
    <row r="3410" spans="1:12" ht="13" x14ac:dyDescent="0.25">
      <c r="A3410" s="227"/>
      <c r="B3410" s="247"/>
      <c r="C3410" s="227"/>
      <c r="D3410" s="227"/>
      <c r="E3410" s="258"/>
      <c r="F3410" s="263"/>
    </row>
    <row r="3411" spans="1:12" ht="13" x14ac:dyDescent="0.25">
      <c r="A3411" s="227"/>
      <c r="B3411" s="247" t="s">
        <v>2929</v>
      </c>
      <c r="C3411" s="227"/>
      <c r="D3411" s="227"/>
      <c r="E3411" s="258"/>
      <c r="F3411" s="263"/>
    </row>
    <row r="3412" spans="1:12" s="241" customFormat="1" ht="13" x14ac:dyDescent="0.25">
      <c r="A3412" s="227"/>
      <c r="B3412" s="256"/>
      <c r="C3412" s="255"/>
      <c r="D3412" s="255"/>
      <c r="E3412" s="260"/>
      <c r="F3412" s="263"/>
      <c r="L3412"/>
    </row>
    <row r="3413" spans="1:12" s="241" customFormat="1" ht="13" x14ac:dyDescent="0.25">
      <c r="A3413" s="227"/>
      <c r="B3413" s="274"/>
      <c r="C3413" s="255"/>
      <c r="D3413" s="255"/>
      <c r="E3413" s="260"/>
      <c r="F3413" s="263"/>
      <c r="L3413"/>
    </row>
    <row r="3414" spans="1:12" s="241" customFormat="1" ht="13" x14ac:dyDescent="0.25">
      <c r="A3414" s="227"/>
      <c r="B3414" s="274" t="str">
        <f>B3411</f>
        <v>Block B: Laboratory: B-1 Alterations</v>
      </c>
      <c r="C3414" s="255"/>
      <c r="D3414" s="255"/>
      <c r="E3414" s="260"/>
      <c r="F3414" s="263"/>
      <c r="L3414"/>
    </row>
    <row r="3415" spans="1:12" s="241" customFormat="1" ht="13" x14ac:dyDescent="0.25">
      <c r="A3415" s="227"/>
      <c r="B3415" s="254" t="s">
        <v>2933</v>
      </c>
      <c r="C3415" s="255" t="s">
        <v>2910</v>
      </c>
      <c r="D3415" s="255"/>
      <c r="E3415" s="260"/>
      <c r="F3415" s="263"/>
      <c r="L3415"/>
    </row>
    <row r="3416" spans="1:12" s="241" customFormat="1" ht="13" x14ac:dyDescent="0.25">
      <c r="A3416" s="227"/>
      <c r="B3416" s="256"/>
      <c r="C3416" s="255"/>
      <c r="D3416" s="255"/>
      <c r="E3416" s="260"/>
      <c r="F3416" s="263"/>
      <c r="L3416"/>
    </row>
    <row r="3417" spans="1:12" s="241" customFormat="1" ht="13" x14ac:dyDescent="0.25">
      <c r="A3417" s="227"/>
      <c r="B3417" s="269" t="s">
        <v>2909</v>
      </c>
      <c r="C3417" s="255">
        <v>53</v>
      </c>
      <c r="D3417" s="255"/>
      <c r="E3417" s="260"/>
      <c r="F3417" s="263"/>
      <c r="L3417"/>
    </row>
    <row r="3418" spans="1:12" s="241" customFormat="1" ht="13" x14ac:dyDescent="0.25">
      <c r="A3418" s="227"/>
      <c r="B3418" s="269"/>
      <c r="C3418" s="255"/>
      <c r="D3418" s="255"/>
      <c r="E3418" s="260"/>
      <c r="F3418" s="263"/>
      <c r="L3418"/>
    </row>
    <row r="3419" spans="1:12" s="241" customFormat="1" ht="13" x14ac:dyDescent="0.25">
      <c r="A3419" s="227"/>
      <c r="B3419" s="256"/>
      <c r="C3419" s="255"/>
      <c r="D3419" s="255"/>
      <c r="E3419" s="260"/>
      <c r="F3419" s="263"/>
      <c r="L3419"/>
    </row>
    <row r="3420" spans="1:12" s="241" customFormat="1" ht="13" x14ac:dyDescent="0.25">
      <c r="A3420" s="227"/>
      <c r="B3420" s="256"/>
      <c r="C3420" s="255"/>
      <c r="D3420" s="255"/>
      <c r="E3420" s="260"/>
      <c r="F3420" s="263"/>
      <c r="L3420"/>
    </row>
    <row r="3421" spans="1:12" s="241" customFormat="1" ht="13" x14ac:dyDescent="0.25">
      <c r="A3421" s="227"/>
      <c r="B3421" s="256"/>
      <c r="C3421" s="255"/>
      <c r="D3421" s="255"/>
      <c r="E3421" s="260"/>
      <c r="F3421" s="263"/>
      <c r="L3421"/>
    </row>
    <row r="3422" spans="1:12" s="241" customFormat="1" ht="13" x14ac:dyDescent="0.25">
      <c r="A3422" s="227"/>
      <c r="B3422" s="256"/>
      <c r="C3422" s="255"/>
      <c r="D3422" s="255"/>
      <c r="E3422" s="260"/>
      <c r="F3422" s="263"/>
      <c r="L3422"/>
    </row>
    <row r="3423" spans="1:12" s="241" customFormat="1" ht="13" x14ac:dyDescent="0.25">
      <c r="A3423" s="227"/>
      <c r="B3423" s="256"/>
      <c r="C3423" s="255"/>
      <c r="D3423" s="255"/>
      <c r="E3423" s="260"/>
      <c r="F3423" s="263"/>
      <c r="L3423"/>
    </row>
    <row r="3424" spans="1:12" s="241" customFormat="1" ht="13" x14ac:dyDescent="0.25">
      <c r="A3424" s="227"/>
      <c r="B3424" s="256"/>
      <c r="C3424" s="255"/>
      <c r="D3424" s="255"/>
      <c r="E3424" s="260"/>
      <c r="F3424" s="263"/>
      <c r="L3424"/>
    </row>
    <row r="3425" spans="1:12" s="241" customFormat="1" ht="13" x14ac:dyDescent="0.25">
      <c r="A3425" s="227"/>
      <c r="B3425" s="256"/>
      <c r="C3425" s="255"/>
      <c r="D3425" s="255"/>
      <c r="E3425" s="260"/>
      <c r="F3425" s="263"/>
      <c r="L3425"/>
    </row>
    <row r="3426" spans="1:12" s="241" customFormat="1" ht="13" x14ac:dyDescent="0.25">
      <c r="A3426" s="227"/>
      <c r="B3426" s="256"/>
      <c r="C3426" s="255"/>
      <c r="D3426" s="255"/>
      <c r="E3426" s="260"/>
      <c r="F3426" s="263"/>
      <c r="L3426"/>
    </row>
    <row r="3427" spans="1:12" s="241" customFormat="1" ht="13" x14ac:dyDescent="0.25">
      <c r="A3427" s="227"/>
      <c r="B3427" s="256"/>
      <c r="C3427" s="255"/>
      <c r="D3427" s="255"/>
      <c r="E3427" s="260"/>
      <c r="F3427" s="263"/>
      <c r="L3427"/>
    </row>
    <row r="3428" spans="1:12" s="241" customFormat="1" ht="13" x14ac:dyDescent="0.25">
      <c r="A3428" s="227"/>
      <c r="B3428" s="256"/>
      <c r="C3428" s="255"/>
      <c r="D3428" s="255"/>
      <c r="E3428" s="260"/>
      <c r="F3428" s="263"/>
      <c r="L3428"/>
    </row>
    <row r="3429" spans="1:12" s="241" customFormat="1" ht="13" x14ac:dyDescent="0.25">
      <c r="A3429" s="227"/>
      <c r="B3429" s="256"/>
      <c r="C3429" s="255"/>
      <c r="D3429" s="255"/>
      <c r="E3429" s="260"/>
      <c r="F3429" s="263"/>
      <c r="L3429"/>
    </row>
    <row r="3430" spans="1:12" s="241" customFormat="1" ht="13" x14ac:dyDescent="0.25">
      <c r="A3430" s="227"/>
      <c r="B3430" s="256"/>
      <c r="C3430" s="255"/>
      <c r="D3430" s="255"/>
      <c r="E3430" s="260"/>
      <c r="F3430" s="263"/>
      <c r="L3430"/>
    </row>
    <row r="3431" spans="1:12" s="241" customFormat="1" ht="13" x14ac:dyDescent="0.25">
      <c r="A3431" s="227"/>
      <c r="B3431" s="256"/>
      <c r="C3431" s="255"/>
      <c r="D3431" s="255"/>
      <c r="E3431" s="260"/>
      <c r="F3431" s="263"/>
      <c r="L3431"/>
    </row>
    <row r="3432" spans="1:12" s="241" customFormat="1" ht="13" x14ac:dyDescent="0.25">
      <c r="A3432" s="227"/>
      <c r="B3432" s="256"/>
      <c r="C3432" s="255"/>
      <c r="D3432" s="255"/>
      <c r="E3432" s="260"/>
      <c r="F3432" s="263"/>
      <c r="L3432"/>
    </row>
    <row r="3433" spans="1:12" s="241" customFormat="1" ht="13" x14ac:dyDescent="0.25">
      <c r="A3433" s="227"/>
      <c r="B3433" s="256"/>
      <c r="C3433" s="255"/>
      <c r="D3433" s="255"/>
      <c r="E3433" s="260"/>
      <c r="F3433" s="263"/>
      <c r="L3433"/>
    </row>
    <row r="3434" spans="1:12" s="241" customFormat="1" ht="13" x14ac:dyDescent="0.25">
      <c r="A3434" s="227"/>
      <c r="B3434" s="256"/>
      <c r="C3434" s="255"/>
      <c r="D3434" s="255"/>
      <c r="E3434" s="260"/>
      <c r="F3434" s="263"/>
      <c r="L3434"/>
    </row>
    <row r="3435" spans="1:12" s="241" customFormat="1" ht="13" x14ac:dyDescent="0.25">
      <c r="A3435" s="227"/>
      <c r="B3435" s="256"/>
      <c r="C3435" s="255"/>
      <c r="D3435" s="255"/>
      <c r="E3435" s="260"/>
      <c r="F3435" s="263"/>
      <c r="L3435"/>
    </row>
    <row r="3436" spans="1:12" s="241" customFormat="1" ht="13" x14ac:dyDescent="0.25">
      <c r="A3436" s="227"/>
      <c r="B3436" s="256"/>
      <c r="C3436" s="255"/>
      <c r="D3436" s="255"/>
      <c r="E3436" s="260"/>
      <c r="F3436" s="263"/>
      <c r="L3436"/>
    </row>
    <row r="3437" spans="1:12" s="241" customFormat="1" ht="13" x14ac:dyDescent="0.25">
      <c r="A3437" s="227"/>
      <c r="B3437" s="256"/>
      <c r="C3437" s="255"/>
      <c r="D3437" s="255"/>
      <c r="E3437" s="260"/>
      <c r="F3437" s="263"/>
      <c r="L3437"/>
    </row>
    <row r="3438" spans="1:12" s="241" customFormat="1" ht="13" x14ac:dyDescent="0.25">
      <c r="A3438" s="227"/>
      <c r="B3438" s="256"/>
      <c r="C3438" s="255"/>
      <c r="D3438" s="255"/>
      <c r="E3438" s="260"/>
      <c r="F3438" s="263"/>
      <c r="L3438"/>
    </row>
    <row r="3439" spans="1:12" s="241" customFormat="1" ht="13" x14ac:dyDescent="0.25">
      <c r="A3439" s="227"/>
      <c r="B3439" s="256"/>
      <c r="C3439" s="255"/>
      <c r="D3439" s="255"/>
      <c r="E3439" s="260"/>
      <c r="F3439" s="263"/>
      <c r="L3439"/>
    </row>
    <row r="3440" spans="1:12" s="241" customFormat="1" ht="13" x14ac:dyDescent="0.25">
      <c r="A3440" s="227"/>
      <c r="B3440" s="256"/>
      <c r="C3440" s="255"/>
      <c r="D3440" s="255"/>
      <c r="E3440" s="260"/>
      <c r="F3440" s="263"/>
      <c r="L3440"/>
    </row>
    <row r="3441" spans="1:12" s="241" customFormat="1" ht="13" x14ac:dyDescent="0.25">
      <c r="A3441" s="227"/>
      <c r="B3441" s="256"/>
      <c r="C3441" s="255"/>
      <c r="D3441" s="255"/>
      <c r="E3441" s="260"/>
      <c r="F3441" s="263"/>
      <c r="L3441"/>
    </row>
    <row r="3442" spans="1:12" s="241" customFormat="1" ht="13" x14ac:dyDescent="0.25">
      <c r="A3442" s="227"/>
      <c r="B3442" s="256"/>
      <c r="C3442" s="255"/>
      <c r="D3442" s="255"/>
      <c r="E3442" s="260"/>
      <c r="F3442" s="263"/>
      <c r="L3442"/>
    </row>
    <row r="3443" spans="1:12" s="241" customFormat="1" ht="13" x14ac:dyDescent="0.25">
      <c r="A3443" s="227"/>
      <c r="B3443" s="256"/>
      <c r="C3443" s="255"/>
      <c r="D3443" s="255"/>
      <c r="E3443" s="260"/>
      <c r="F3443" s="263"/>
      <c r="L3443"/>
    </row>
    <row r="3444" spans="1:12" s="241" customFormat="1" ht="13" x14ac:dyDescent="0.25">
      <c r="A3444" s="227"/>
      <c r="B3444" s="256"/>
      <c r="C3444" s="255"/>
      <c r="D3444" s="255"/>
      <c r="E3444" s="260"/>
      <c r="F3444" s="263"/>
      <c r="L3444"/>
    </row>
    <row r="3445" spans="1:12" s="241" customFormat="1" ht="13" x14ac:dyDescent="0.25">
      <c r="A3445" s="227"/>
      <c r="B3445" s="256"/>
      <c r="C3445" s="255"/>
      <c r="D3445" s="255"/>
      <c r="E3445" s="260"/>
      <c r="F3445" s="263"/>
      <c r="L3445"/>
    </row>
    <row r="3446" spans="1:12" s="241" customFormat="1" ht="13" x14ac:dyDescent="0.25">
      <c r="A3446" s="227"/>
      <c r="B3446" s="256"/>
      <c r="C3446" s="255"/>
      <c r="D3446" s="255"/>
      <c r="E3446" s="260"/>
      <c r="F3446" s="263"/>
      <c r="L3446"/>
    </row>
    <row r="3447" spans="1:12" s="241" customFormat="1" ht="13" x14ac:dyDescent="0.25">
      <c r="A3447" s="227"/>
      <c r="B3447" s="256"/>
      <c r="C3447" s="255"/>
      <c r="D3447" s="255"/>
      <c r="E3447" s="260"/>
      <c r="F3447" s="263"/>
      <c r="L3447"/>
    </row>
    <row r="3448" spans="1:12" s="241" customFormat="1" ht="13" x14ac:dyDescent="0.25">
      <c r="A3448" s="227"/>
      <c r="B3448" s="256"/>
      <c r="C3448" s="255"/>
      <c r="D3448" s="255"/>
      <c r="E3448" s="260"/>
      <c r="F3448" s="263"/>
      <c r="L3448"/>
    </row>
    <row r="3449" spans="1:12" s="241" customFormat="1" ht="13" x14ac:dyDescent="0.25">
      <c r="A3449" s="227"/>
      <c r="B3449" s="256"/>
      <c r="C3449" s="255"/>
      <c r="D3449" s="255"/>
      <c r="E3449" s="260"/>
      <c r="F3449" s="263"/>
      <c r="L3449"/>
    </row>
    <row r="3450" spans="1:12" s="241" customFormat="1" ht="13" x14ac:dyDescent="0.25">
      <c r="A3450" s="227"/>
      <c r="B3450" s="256"/>
      <c r="C3450" s="255"/>
      <c r="D3450" s="255"/>
      <c r="E3450" s="260"/>
      <c r="F3450" s="263"/>
      <c r="L3450"/>
    </row>
    <row r="3451" spans="1:12" s="241" customFormat="1" ht="13" x14ac:dyDescent="0.25">
      <c r="A3451" s="227"/>
      <c r="B3451" s="256"/>
      <c r="C3451" s="255"/>
      <c r="D3451" s="255"/>
      <c r="E3451" s="260"/>
      <c r="F3451" s="263"/>
      <c r="L3451"/>
    </row>
    <row r="3452" spans="1:12" s="241" customFormat="1" ht="13" x14ac:dyDescent="0.25">
      <c r="A3452" s="227"/>
      <c r="B3452" s="256"/>
      <c r="C3452" s="255"/>
      <c r="D3452" s="255"/>
      <c r="E3452" s="260"/>
      <c r="F3452" s="263"/>
      <c r="L3452"/>
    </row>
    <row r="3453" spans="1:12" s="241" customFormat="1" ht="13" x14ac:dyDescent="0.25">
      <c r="A3453" s="227"/>
      <c r="B3453" s="256"/>
      <c r="C3453" s="255"/>
      <c r="D3453" s="255"/>
      <c r="E3453" s="260"/>
      <c r="F3453" s="263"/>
      <c r="L3453"/>
    </row>
    <row r="3454" spans="1:12" s="241" customFormat="1" ht="13" x14ac:dyDescent="0.25">
      <c r="A3454" s="227"/>
      <c r="B3454" s="256"/>
      <c r="C3454" s="255"/>
      <c r="D3454" s="255"/>
      <c r="E3454" s="260"/>
      <c r="F3454" s="263"/>
      <c r="L3454"/>
    </row>
    <row r="3455" spans="1:12" s="241" customFormat="1" ht="13" x14ac:dyDescent="0.25">
      <c r="A3455" s="227"/>
      <c r="B3455" s="256"/>
      <c r="C3455" s="255"/>
      <c r="D3455" s="255"/>
      <c r="E3455" s="260"/>
      <c r="F3455" s="263"/>
      <c r="L3455"/>
    </row>
    <row r="3456" spans="1:12" s="241" customFormat="1" ht="13" x14ac:dyDescent="0.25">
      <c r="A3456" s="227"/>
      <c r="B3456" s="256"/>
      <c r="C3456" s="255"/>
      <c r="D3456" s="255"/>
      <c r="E3456" s="260"/>
      <c r="F3456" s="263"/>
      <c r="L3456"/>
    </row>
    <row r="3457" spans="1:12" s="241" customFormat="1" ht="13" x14ac:dyDescent="0.25">
      <c r="A3457" s="227"/>
      <c r="B3457" s="256"/>
      <c r="C3457" s="255"/>
      <c r="D3457" s="255"/>
      <c r="E3457" s="260"/>
      <c r="F3457" s="263"/>
      <c r="L3457"/>
    </row>
    <row r="3458" spans="1:12" s="241" customFormat="1" ht="13" x14ac:dyDescent="0.25">
      <c r="A3458" s="227"/>
      <c r="B3458" s="256"/>
      <c r="C3458" s="255"/>
      <c r="D3458" s="255"/>
      <c r="E3458" s="260"/>
      <c r="F3458" s="263"/>
      <c r="L3458"/>
    </row>
    <row r="3459" spans="1:12" s="241" customFormat="1" ht="13" x14ac:dyDescent="0.25">
      <c r="A3459" s="227"/>
      <c r="B3459" s="256"/>
      <c r="C3459" s="255"/>
      <c r="D3459" s="255"/>
      <c r="E3459" s="260"/>
      <c r="F3459" s="263"/>
      <c r="L3459"/>
    </row>
    <row r="3460" spans="1:12" s="241" customFormat="1" ht="13" x14ac:dyDescent="0.25">
      <c r="A3460" s="227"/>
      <c r="B3460" s="256"/>
      <c r="C3460" s="255"/>
      <c r="D3460" s="255"/>
      <c r="E3460" s="260"/>
      <c r="F3460" s="263"/>
      <c r="L3460"/>
    </row>
    <row r="3461" spans="1:12" s="241" customFormat="1" ht="13" x14ac:dyDescent="0.25">
      <c r="A3461" s="227"/>
      <c r="B3461" s="256"/>
      <c r="C3461" s="255"/>
      <c r="D3461" s="255"/>
      <c r="E3461" s="260"/>
      <c r="F3461" s="263"/>
      <c r="L3461"/>
    </row>
    <row r="3462" spans="1:12" s="241" customFormat="1" ht="13" x14ac:dyDescent="0.25">
      <c r="A3462" s="227"/>
      <c r="B3462" s="256"/>
      <c r="C3462" s="255"/>
      <c r="D3462" s="255"/>
      <c r="E3462" s="260"/>
      <c r="F3462" s="263"/>
      <c r="L3462"/>
    </row>
    <row r="3463" spans="1:12" s="241" customFormat="1" ht="13" x14ac:dyDescent="0.25">
      <c r="A3463" s="227"/>
      <c r="B3463" s="256"/>
      <c r="C3463" s="255"/>
      <c r="D3463" s="255"/>
      <c r="E3463" s="260"/>
      <c r="F3463" s="263"/>
      <c r="L3463"/>
    </row>
    <row r="3464" spans="1:12" s="241" customFormat="1" ht="13" x14ac:dyDescent="0.25">
      <c r="A3464" s="227"/>
      <c r="B3464" s="256"/>
      <c r="C3464" s="255"/>
      <c r="D3464" s="255"/>
      <c r="E3464" s="260"/>
      <c r="F3464" s="263"/>
      <c r="L3464"/>
    </row>
    <row r="3465" spans="1:12" s="241" customFormat="1" ht="13" x14ac:dyDescent="0.25">
      <c r="A3465" s="227"/>
      <c r="B3465" s="256"/>
      <c r="C3465" s="255"/>
      <c r="D3465" s="255"/>
      <c r="E3465" s="260"/>
      <c r="F3465" s="263"/>
      <c r="L3465"/>
    </row>
    <row r="3466" spans="1:12" s="241" customFormat="1" ht="13" x14ac:dyDescent="0.25">
      <c r="A3466" s="227"/>
      <c r="B3466" s="256"/>
      <c r="C3466" s="255"/>
      <c r="D3466" s="255"/>
      <c r="E3466" s="260"/>
      <c r="F3466" s="263"/>
      <c r="L3466"/>
    </row>
    <row r="3467" spans="1:12" s="241" customFormat="1" ht="13" x14ac:dyDescent="0.25">
      <c r="A3467" s="227"/>
      <c r="B3467" s="256"/>
      <c r="C3467" s="255"/>
      <c r="D3467" s="255"/>
      <c r="E3467" s="260"/>
      <c r="F3467" s="263"/>
      <c r="L3467"/>
    </row>
    <row r="3468" spans="1:12" s="241" customFormat="1" ht="13" x14ac:dyDescent="0.25">
      <c r="A3468" s="227"/>
      <c r="B3468" s="256"/>
      <c r="C3468" s="255"/>
      <c r="D3468" s="255"/>
      <c r="E3468" s="260"/>
      <c r="F3468" s="263"/>
      <c r="L3468"/>
    </row>
    <row r="3469" spans="1:12" s="241" customFormat="1" ht="13" x14ac:dyDescent="0.25">
      <c r="A3469" s="227"/>
      <c r="B3469" s="256"/>
      <c r="C3469" s="255"/>
      <c r="D3469" s="255"/>
      <c r="E3469" s="260"/>
      <c r="F3469" s="263"/>
      <c r="L3469"/>
    </row>
    <row r="3470" spans="1:12" s="241" customFormat="1" ht="13" x14ac:dyDescent="0.25">
      <c r="A3470" s="227"/>
      <c r="B3470" s="256"/>
      <c r="C3470" s="255"/>
      <c r="D3470" s="255"/>
      <c r="E3470" s="260"/>
      <c r="F3470" s="263"/>
      <c r="L3470"/>
    </row>
    <row r="3471" spans="1:12" s="241" customFormat="1" ht="13" x14ac:dyDescent="0.25">
      <c r="A3471" s="227"/>
      <c r="B3471" s="256"/>
      <c r="C3471" s="255"/>
      <c r="D3471" s="255"/>
      <c r="E3471" s="260"/>
      <c r="F3471" s="263"/>
      <c r="L3471"/>
    </row>
    <row r="3472" spans="1:12" s="241" customFormat="1" ht="13" x14ac:dyDescent="0.25">
      <c r="A3472" s="227"/>
      <c r="B3472" s="256"/>
      <c r="C3472" s="255"/>
      <c r="D3472" s="255"/>
      <c r="E3472" s="260"/>
      <c r="F3472" s="263"/>
      <c r="L3472"/>
    </row>
    <row r="3473" spans="1:12" s="241" customFormat="1" ht="13" x14ac:dyDescent="0.25">
      <c r="A3473" s="227"/>
      <c r="B3473" s="256"/>
      <c r="C3473" s="255"/>
      <c r="D3473" s="255"/>
      <c r="E3473" s="260"/>
      <c r="F3473" s="263"/>
      <c r="L3473"/>
    </row>
    <row r="3474" spans="1:12" s="241" customFormat="1" ht="13" x14ac:dyDescent="0.25">
      <c r="A3474" s="227"/>
      <c r="B3474" s="256"/>
      <c r="C3474" s="255"/>
      <c r="D3474" s="255"/>
      <c r="E3474" s="260"/>
      <c r="F3474" s="263"/>
      <c r="L3474"/>
    </row>
    <row r="3475" spans="1:12" s="241" customFormat="1" ht="13" x14ac:dyDescent="0.25">
      <c r="A3475" s="227"/>
      <c r="B3475" s="256"/>
      <c r="C3475" s="255"/>
      <c r="D3475" s="255"/>
      <c r="E3475" s="260"/>
      <c r="F3475" s="263"/>
      <c r="L3475"/>
    </row>
    <row r="3476" spans="1:12" s="241" customFormat="1" ht="13" x14ac:dyDescent="0.25">
      <c r="A3476" s="227"/>
      <c r="B3476" s="256"/>
      <c r="C3476" s="255"/>
      <c r="D3476" s="255"/>
      <c r="E3476" s="260"/>
      <c r="F3476" s="263"/>
      <c r="L3476"/>
    </row>
    <row r="3477" spans="1:12" s="241" customFormat="1" ht="13" x14ac:dyDescent="0.25">
      <c r="A3477" s="227"/>
      <c r="B3477" s="256"/>
      <c r="C3477" s="255"/>
      <c r="D3477" s="255"/>
      <c r="E3477" s="260"/>
      <c r="F3477" s="263"/>
      <c r="L3477"/>
    </row>
    <row r="3478" spans="1:12" s="241" customFormat="1" ht="13" x14ac:dyDescent="0.25">
      <c r="A3478" s="227"/>
      <c r="B3478" s="256"/>
      <c r="C3478" s="255"/>
      <c r="D3478" s="255"/>
      <c r="E3478" s="260"/>
      <c r="F3478" s="263"/>
      <c r="L3478"/>
    </row>
    <row r="3479" spans="1:12" s="241" customFormat="1" ht="13" x14ac:dyDescent="0.25">
      <c r="A3479" s="227"/>
      <c r="B3479" s="256"/>
      <c r="C3479" s="255"/>
      <c r="D3479" s="255"/>
      <c r="E3479" s="260"/>
      <c r="F3479" s="263"/>
      <c r="L3479"/>
    </row>
    <row r="3480" spans="1:12" s="241" customFormat="1" ht="13" x14ac:dyDescent="0.25">
      <c r="A3480" s="227"/>
      <c r="B3480" s="256"/>
      <c r="C3480" s="255"/>
      <c r="D3480" s="255"/>
      <c r="E3480" s="260"/>
      <c r="F3480" s="263"/>
      <c r="L3480"/>
    </row>
    <row r="3481" spans="1:12" s="241" customFormat="1" ht="13" x14ac:dyDescent="0.25">
      <c r="A3481" s="227"/>
      <c r="B3481" s="256"/>
      <c r="C3481" s="255"/>
      <c r="D3481" s="255"/>
      <c r="E3481" s="260"/>
      <c r="F3481" s="263"/>
      <c r="L3481"/>
    </row>
    <row r="3482" spans="1:12" ht="13" x14ac:dyDescent="0.25">
      <c r="A3482" s="227"/>
      <c r="B3482" s="268" t="s">
        <v>1019</v>
      </c>
      <c r="C3482" s="227"/>
      <c r="D3482" s="227"/>
      <c r="E3482" s="258"/>
      <c r="F3482" s="270"/>
    </row>
    <row r="3483" spans="1:12" ht="13" x14ac:dyDescent="0.25">
      <c r="A3483" s="227"/>
      <c r="B3483" s="247"/>
      <c r="C3483" s="227"/>
      <c r="D3483" s="227"/>
      <c r="E3483" s="258"/>
      <c r="F3483" s="263"/>
    </row>
    <row r="3484" spans="1:12" ht="13" x14ac:dyDescent="0.25">
      <c r="A3484" s="227"/>
      <c r="B3484" s="247" t="str">
        <f>B3411</f>
        <v>Block B: Laboratory: B-1 Alterations</v>
      </c>
      <c r="C3484" s="227"/>
      <c r="D3484" s="227"/>
      <c r="E3484" s="258"/>
      <c r="F3484" s="263"/>
    </row>
    <row r="3485" spans="1:12" s="57" customFormat="1" x14ac:dyDescent="0.25">
      <c r="A3485" s="272"/>
      <c r="B3485" s="273"/>
      <c r="C3485" s="272"/>
      <c r="D3485" s="272"/>
      <c r="E3485" s="217"/>
      <c r="F3485" s="263"/>
      <c r="G3485" s="179"/>
      <c r="I3485" s="1"/>
      <c r="J3485" s="1"/>
      <c r="K3485" s="1"/>
      <c r="L3485"/>
    </row>
    <row r="3486" spans="1:12" s="57" customFormat="1" ht="13" x14ac:dyDescent="0.25">
      <c r="A3486" s="224" t="s">
        <v>2187</v>
      </c>
      <c r="B3486" s="229" t="s">
        <v>133</v>
      </c>
      <c r="C3486" s="272"/>
      <c r="D3486" s="272"/>
      <c r="E3486" s="217"/>
      <c r="F3486" s="285"/>
      <c r="G3486" s="179"/>
      <c r="I3486" s="1"/>
      <c r="J3486" s="1"/>
      <c r="K3486" s="1"/>
      <c r="L3486"/>
    </row>
    <row r="3487" spans="1:12" s="57" customFormat="1" x14ac:dyDescent="0.25">
      <c r="A3487" s="272"/>
      <c r="B3487" s="273"/>
      <c r="C3487" s="272"/>
      <c r="D3487" s="272"/>
      <c r="E3487" s="217"/>
      <c r="F3487" s="285"/>
      <c r="G3487" s="179"/>
      <c r="I3487" s="1"/>
      <c r="J3487" s="1"/>
      <c r="K3487" s="1"/>
      <c r="L3487"/>
    </row>
    <row r="3488" spans="1:12" s="57" customFormat="1" ht="13" x14ac:dyDescent="0.25">
      <c r="A3488" s="272"/>
      <c r="B3488" s="229" t="s">
        <v>114</v>
      </c>
      <c r="C3488" s="272"/>
      <c r="D3488" s="272"/>
      <c r="E3488" s="217"/>
      <c r="F3488" s="285"/>
      <c r="G3488" s="179"/>
      <c r="I3488" s="1"/>
      <c r="J3488" s="1"/>
      <c r="K3488" s="1"/>
      <c r="L3488"/>
    </row>
    <row r="3489" spans="1:12" s="57" customFormat="1" ht="13" x14ac:dyDescent="0.25">
      <c r="A3489" s="272"/>
      <c r="B3489" s="229"/>
      <c r="C3489" s="272"/>
      <c r="D3489" s="272"/>
      <c r="E3489" s="217"/>
      <c r="F3489" s="285"/>
      <c r="G3489" s="179"/>
      <c r="I3489" s="1"/>
      <c r="J3489" s="1"/>
      <c r="K3489" s="1"/>
      <c r="L3489"/>
    </row>
    <row r="3490" spans="1:12" s="57" customFormat="1" ht="13" x14ac:dyDescent="0.25">
      <c r="A3490" s="272"/>
      <c r="B3490" s="229" t="s">
        <v>113</v>
      </c>
      <c r="C3490" s="272"/>
      <c r="D3490" s="272"/>
      <c r="E3490" s="217"/>
      <c r="F3490" s="285"/>
      <c r="G3490" s="179"/>
      <c r="I3490" s="1"/>
      <c r="J3490" s="1"/>
      <c r="K3490" s="1"/>
      <c r="L3490"/>
    </row>
    <row r="3491" spans="1:12" s="57" customFormat="1" x14ac:dyDescent="0.25">
      <c r="A3491" s="272"/>
      <c r="B3491" s="273"/>
      <c r="C3491" s="272"/>
      <c r="D3491" s="272"/>
      <c r="E3491" s="217"/>
      <c r="F3491" s="285"/>
      <c r="G3491" s="179"/>
      <c r="I3491" s="1"/>
      <c r="J3491" s="1"/>
      <c r="K3491" s="1"/>
      <c r="L3491"/>
    </row>
    <row r="3492" spans="1:12" s="57" customFormat="1" ht="37.5" x14ac:dyDescent="0.25">
      <c r="A3492" s="272" t="s">
        <v>2188</v>
      </c>
      <c r="B3492" s="273" t="s">
        <v>2127</v>
      </c>
      <c r="C3492" s="272" t="s">
        <v>11</v>
      </c>
      <c r="D3492" s="272">
        <v>29.82</v>
      </c>
      <c r="E3492" s="217"/>
      <c r="F3492" s="285"/>
      <c r="G3492" s="179"/>
      <c r="I3492" s="1"/>
      <c r="J3492" s="1"/>
      <c r="K3492" s="1"/>
      <c r="L3492"/>
    </row>
    <row r="3493" spans="1:12" s="57" customFormat="1" x14ac:dyDescent="0.25">
      <c r="A3493" s="272"/>
      <c r="B3493" s="273"/>
      <c r="C3493" s="272"/>
      <c r="D3493" s="272"/>
      <c r="E3493" s="217"/>
      <c r="F3493" s="285"/>
      <c r="G3493" s="179"/>
      <c r="I3493" s="1"/>
      <c r="J3493" s="1"/>
      <c r="K3493" s="1"/>
      <c r="L3493"/>
    </row>
    <row r="3494" spans="1:12" s="57" customFormat="1" ht="37.5" x14ac:dyDescent="0.25">
      <c r="A3494" s="272" t="s">
        <v>2189</v>
      </c>
      <c r="B3494" s="273" t="s">
        <v>2128</v>
      </c>
      <c r="C3494" s="272" t="s">
        <v>11</v>
      </c>
      <c r="D3494" s="272">
        <v>24</v>
      </c>
      <c r="E3494" s="217"/>
      <c r="F3494" s="285"/>
      <c r="G3494" s="179"/>
      <c r="I3494" s="1"/>
      <c r="J3494" s="1"/>
      <c r="K3494" s="1"/>
      <c r="L3494"/>
    </row>
    <row r="3495" spans="1:12" s="57" customFormat="1" x14ac:dyDescent="0.25">
      <c r="A3495" s="272"/>
      <c r="B3495" s="273"/>
      <c r="C3495" s="272"/>
      <c r="D3495" s="272"/>
      <c r="E3495" s="217"/>
      <c r="F3495" s="285"/>
      <c r="G3495" s="179"/>
      <c r="I3495" s="1"/>
      <c r="J3495" s="1"/>
      <c r="K3495" s="1"/>
      <c r="L3495"/>
    </row>
    <row r="3496" spans="1:12" s="1" customFormat="1" ht="13" x14ac:dyDescent="0.25">
      <c r="A3496" s="272"/>
      <c r="B3496" s="229" t="s">
        <v>104</v>
      </c>
      <c r="C3496" s="272"/>
      <c r="D3496" s="272"/>
      <c r="E3496" s="217"/>
      <c r="F3496" s="285"/>
      <c r="G3496" s="179"/>
      <c r="H3496" s="57"/>
      <c r="L3496"/>
    </row>
    <row r="3497" spans="1:12" s="1" customFormat="1" ht="13" x14ac:dyDescent="0.25">
      <c r="A3497" s="272"/>
      <c r="B3497" s="229"/>
      <c r="C3497" s="272"/>
      <c r="D3497" s="272"/>
      <c r="E3497" s="217"/>
      <c r="F3497" s="285"/>
      <c r="G3497" s="179"/>
      <c r="H3497" s="57"/>
      <c r="L3497"/>
    </row>
    <row r="3498" spans="1:12" s="1" customFormat="1" ht="13" x14ac:dyDescent="0.25">
      <c r="A3498" s="272"/>
      <c r="B3498" s="229" t="s">
        <v>103</v>
      </c>
      <c r="C3498" s="272"/>
      <c r="D3498" s="272"/>
      <c r="E3498" s="217"/>
      <c r="F3498" s="285"/>
      <c r="G3498" s="179"/>
      <c r="H3498" s="57"/>
      <c r="L3498"/>
    </row>
    <row r="3499" spans="1:12" s="1" customFormat="1" ht="13" x14ac:dyDescent="0.25">
      <c r="A3499" s="272"/>
      <c r="B3499" s="229"/>
      <c r="C3499" s="272"/>
      <c r="D3499" s="272"/>
      <c r="E3499" s="217"/>
      <c r="F3499" s="285"/>
      <c r="G3499" s="179"/>
      <c r="H3499" s="57"/>
      <c r="L3499"/>
    </row>
    <row r="3500" spans="1:12" s="1" customFormat="1" ht="13" x14ac:dyDescent="0.3">
      <c r="A3500" s="272" t="s">
        <v>2190</v>
      </c>
      <c r="B3500" s="273" t="s">
        <v>102</v>
      </c>
      <c r="C3500" s="272" t="s">
        <v>11</v>
      </c>
      <c r="D3500" s="272">
        <v>60.62</v>
      </c>
      <c r="E3500" s="217"/>
      <c r="F3500" s="285"/>
      <c r="G3500" s="290"/>
      <c r="H3500" s="57"/>
      <c r="L3500"/>
    </row>
    <row r="3501" spans="1:12" s="1" customFormat="1" x14ac:dyDescent="0.25">
      <c r="A3501" s="272"/>
      <c r="B3501" s="273"/>
      <c r="C3501" s="272"/>
      <c r="D3501" s="272"/>
      <c r="E3501" s="217"/>
      <c r="F3501" s="285"/>
      <c r="G3501" s="179"/>
      <c r="H3501" s="57"/>
      <c r="L3501"/>
    </row>
    <row r="3502" spans="1:12" s="57" customFormat="1" ht="13" x14ac:dyDescent="0.3">
      <c r="A3502" s="272"/>
      <c r="B3502" s="229" t="s">
        <v>101</v>
      </c>
      <c r="C3502" s="272"/>
      <c r="D3502" s="272"/>
      <c r="E3502" s="217"/>
      <c r="F3502" s="285"/>
      <c r="G3502" s="291"/>
      <c r="I3502" s="1"/>
      <c r="J3502" s="1"/>
      <c r="K3502" s="1"/>
      <c r="L3502"/>
    </row>
    <row r="3503" spans="1:12" s="57" customFormat="1" ht="13" x14ac:dyDescent="0.3">
      <c r="A3503" s="272"/>
      <c r="B3503" s="229"/>
      <c r="C3503" s="272"/>
      <c r="D3503" s="272"/>
      <c r="E3503" s="217"/>
      <c r="F3503" s="285"/>
      <c r="G3503" s="291"/>
      <c r="I3503" s="1"/>
      <c r="J3503" s="1"/>
      <c r="K3503" s="1"/>
      <c r="L3503"/>
    </row>
    <row r="3504" spans="1:12" s="57" customFormat="1" ht="13" x14ac:dyDescent="0.3">
      <c r="A3504" s="272"/>
      <c r="B3504" s="229" t="s">
        <v>100</v>
      </c>
      <c r="C3504" s="272"/>
      <c r="D3504" s="272"/>
      <c r="E3504" s="217"/>
      <c r="F3504" s="285"/>
      <c r="G3504" s="291"/>
      <c r="I3504" s="1"/>
      <c r="J3504" s="1"/>
      <c r="K3504" s="1"/>
      <c r="L3504"/>
    </row>
    <row r="3505" spans="1:12" s="57" customFormat="1" ht="13" x14ac:dyDescent="0.3">
      <c r="A3505" s="272"/>
      <c r="B3505" s="273"/>
      <c r="C3505" s="272"/>
      <c r="D3505" s="272"/>
      <c r="E3505" s="217"/>
      <c r="F3505" s="285"/>
      <c r="G3505" s="291"/>
      <c r="I3505" s="1"/>
      <c r="J3505" s="1"/>
      <c r="K3505" s="1"/>
      <c r="L3505"/>
    </row>
    <row r="3506" spans="1:12" s="57" customFormat="1" ht="13" x14ac:dyDescent="0.3">
      <c r="A3506" s="272" t="s">
        <v>2191</v>
      </c>
      <c r="B3506" s="273" t="s">
        <v>1030</v>
      </c>
      <c r="C3506" s="272" t="s">
        <v>2</v>
      </c>
      <c r="D3506" s="272">
        <v>3</v>
      </c>
      <c r="E3506" s="217"/>
      <c r="F3506" s="285"/>
      <c r="G3506" s="291"/>
      <c r="I3506" s="1"/>
      <c r="J3506" s="1"/>
      <c r="K3506" s="1"/>
      <c r="L3506"/>
    </row>
    <row r="3507" spans="1:12" s="57" customFormat="1" ht="13" x14ac:dyDescent="0.3">
      <c r="A3507" s="272"/>
      <c r="B3507" s="273"/>
      <c r="C3507" s="272"/>
      <c r="D3507" s="272"/>
      <c r="E3507" s="217"/>
      <c r="F3507" s="263"/>
      <c r="G3507" s="291"/>
      <c r="I3507" s="1"/>
      <c r="J3507" s="1"/>
      <c r="K3507" s="1"/>
      <c r="L3507"/>
    </row>
    <row r="3508" spans="1:12" s="57" customFormat="1" ht="13" x14ac:dyDescent="0.3">
      <c r="A3508" s="272"/>
      <c r="B3508" s="273"/>
      <c r="C3508" s="272"/>
      <c r="D3508" s="272"/>
      <c r="E3508" s="217"/>
      <c r="F3508" s="263"/>
      <c r="G3508" s="291"/>
      <c r="I3508" s="1"/>
      <c r="J3508" s="1"/>
      <c r="K3508" s="1"/>
      <c r="L3508"/>
    </row>
    <row r="3509" spans="1:12" s="57" customFormat="1" ht="13" x14ac:dyDescent="0.3">
      <c r="A3509" s="272"/>
      <c r="B3509" s="273"/>
      <c r="C3509" s="272"/>
      <c r="D3509" s="272"/>
      <c r="E3509" s="217"/>
      <c r="F3509" s="263"/>
      <c r="G3509" s="291"/>
      <c r="I3509" s="1"/>
      <c r="J3509" s="1"/>
      <c r="K3509" s="1"/>
      <c r="L3509"/>
    </row>
    <row r="3510" spans="1:12" s="57" customFormat="1" ht="13" x14ac:dyDescent="0.3">
      <c r="A3510" s="272"/>
      <c r="B3510" s="273"/>
      <c r="C3510" s="272"/>
      <c r="D3510" s="272"/>
      <c r="E3510" s="217"/>
      <c r="F3510" s="263"/>
      <c r="G3510" s="291"/>
      <c r="I3510" s="1"/>
      <c r="J3510" s="1"/>
      <c r="K3510" s="1"/>
      <c r="L3510"/>
    </row>
    <row r="3511" spans="1:12" s="57" customFormat="1" ht="13" x14ac:dyDescent="0.3">
      <c r="A3511" s="272"/>
      <c r="B3511" s="273"/>
      <c r="C3511" s="272"/>
      <c r="D3511" s="272"/>
      <c r="E3511" s="217"/>
      <c r="F3511" s="263"/>
      <c r="G3511" s="291"/>
      <c r="I3511" s="1"/>
      <c r="J3511" s="1"/>
      <c r="K3511" s="1"/>
      <c r="L3511"/>
    </row>
    <row r="3512" spans="1:12" s="57" customFormat="1" ht="13" x14ac:dyDescent="0.3">
      <c r="A3512" s="272"/>
      <c r="B3512" s="273"/>
      <c r="C3512" s="272"/>
      <c r="D3512" s="272"/>
      <c r="E3512" s="217"/>
      <c r="F3512" s="263"/>
      <c r="G3512" s="291"/>
      <c r="I3512" s="1"/>
      <c r="J3512" s="1"/>
      <c r="K3512" s="1"/>
      <c r="L3512"/>
    </row>
    <row r="3513" spans="1:12" s="57" customFormat="1" ht="13" x14ac:dyDescent="0.3">
      <c r="A3513" s="272"/>
      <c r="B3513" s="273"/>
      <c r="C3513" s="272"/>
      <c r="D3513" s="272"/>
      <c r="E3513" s="217"/>
      <c r="F3513" s="263"/>
      <c r="G3513" s="291"/>
      <c r="I3513" s="1"/>
      <c r="J3513" s="1"/>
      <c r="K3513" s="1"/>
      <c r="L3513"/>
    </row>
    <row r="3514" spans="1:12" s="57" customFormat="1" ht="13" x14ac:dyDescent="0.3">
      <c r="A3514" s="272"/>
      <c r="B3514" s="273"/>
      <c r="C3514" s="272"/>
      <c r="D3514" s="272"/>
      <c r="E3514" s="217"/>
      <c r="F3514" s="263"/>
      <c r="G3514" s="291"/>
      <c r="I3514" s="1"/>
      <c r="J3514" s="1"/>
      <c r="K3514" s="1"/>
      <c r="L3514"/>
    </row>
    <row r="3515" spans="1:12" s="57" customFormat="1" ht="13" x14ac:dyDescent="0.3">
      <c r="A3515" s="272"/>
      <c r="B3515" s="273"/>
      <c r="C3515" s="272"/>
      <c r="D3515" s="272"/>
      <c r="E3515" s="217"/>
      <c r="F3515" s="263"/>
      <c r="G3515" s="291"/>
      <c r="I3515" s="1"/>
      <c r="J3515" s="1"/>
      <c r="K3515" s="1"/>
      <c r="L3515"/>
    </row>
    <row r="3516" spans="1:12" s="57" customFormat="1" ht="13" x14ac:dyDescent="0.3">
      <c r="A3516" s="272"/>
      <c r="B3516" s="273"/>
      <c r="C3516" s="272"/>
      <c r="D3516" s="272"/>
      <c r="E3516" s="217"/>
      <c r="F3516" s="263"/>
      <c r="G3516" s="291"/>
      <c r="I3516" s="1"/>
      <c r="J3516" s="1"/>
      <c r="K3516" s="1"/>
      <c r="L3516"/>
    </row>
    <row r="3517" spans="1:12" s="57" customFormat="1" ht="13" x14ac:dyDescent="0.3">
      <c r="A3517" s="272"/>
      <c r="B3517" s="273"/>
      <c r="C3517" s="272"/>
      <c r="D3517" s="272"/>
      <c r="E3517" s="217"/>
      <c r="F3517" s="263"/>
      <c r="G3517" s="291"/>
      <c r="I3517" s="1"/>
      <c r="J3517" s="1"/>
      <c r="K3517" s="1"/>
      <c r="L3517"/>
    </row>
    <row r="3518" spans="1:12" s="57" customFormat="1" ht="13" x14ac:dyDescent="0.3">
      <c r="A3518" s="272"/>
      <c r="B3518" s="273"/>
      <c r="C3518" s="272"/>
      <c r="D3518" s="272"/>
      <c r="E3518" s="217"/>
      <c r="F3518" s="263"/>
      <c r="G3518" s="291"/>
      <c r="I3518" s="1"/>
      <c r="J3518" s="1"/>
      <c r="K3518" s="1"/>
      <c r="L3518"/>
    </row>
    <row r="3519" spans="1:12" s="57" customFormat="1" ht="13" x14ac:dyDescent="0.3">
      <c r="A3519" s="272"/>
      <c r="B3519" s="273"/>
      <c r="C3519" s="272"/>
      <c r="D3519" s="272"/>
      <c r="E3519" s="217"/>
      <c r="F3519" s="263"/>
      <c r="G3519" s="291"/>
      <c r="I3519" s="1"/>
      <c r="J3519" s="1"/>
      <c r="K3519" s="1"/>
      <c r="L3519"/>
    </row>
    <row r="3520" spans="1:12" s="57" customFormat="1" ht="13" x14ac:dyDescent="0.3">
      <c r="A3520" s="272"/>
      <c r="B3520" s="273"/>
      <c r="C3520" s="272"/>
      <c r="D3520" s="272"/>
      <c r="E3520" s="217"/>
      <c r="F3520" s="263"/>
      <c r="G3520" s="291"/>
      <c r="I3520" s="1"/>
      <c r="J3520" s="1"/>
      <c r="K3520" s="1"/>
      <c r="L3520"/>
    </row>
    <row r="3521" spans="1:12" s="57" customFormat="1" ht="13" x14ac:dyDescent="0.3">
      <c r="A3521" s="272"/>
      <c r="B3521" s="273"/>
      <c r="C3521" s="272"/>
      <c r="D3521" s="272"/>
      <c r="E3521" s="217"/>
      <c r="F3521" s="263"/>
      <c r="G3521" s="291"/>
      <c r="I3521" s="1"/>
      <c r="J3521" s="1"/>
      <c r="K3521" s="1"/>
      <c r="L3521"/>
    </row>
    <row r="3522" spans="1:12" s="57" customFormat="1" ht="13" x14ac:dyDescent="0.3">
      <c r="A3522" s="272"/>
      <c r="B3522" s="273"/>
      <c r="C3522" s="272"/>
      <c r="D3522" s="272"/>
      <c r="E3522" s="217"/>
      <c r="F3522" s="263"/>
      <c r="G3522" s="291"/>
      <c r="I3522" s="1"/>
      <c r="J3522" s="1"/>
      <c r="K3522" s="1"/>
      <c r="L3522"/>
    </row>
    <row r="3523" spans="1:12" s="57" customFormat="1" ht="13" x14ac:dyDescent="0.3">
      <c r="A3523" s="272"/>
      <c r="B3523" s="273"/>
      <c r="C3523" s="272"/>
      <c r="D3523" s="272"/>
      <c r="E3523" s="217"/>
      <c r="F3523" s="263"/>
      <c r="G3523" s="291"/>
      <c r="I3523" s="1"/>
      <c r="J3523" s="1"/>
      <c r="K3523" s="1"/>
      <c r="L3523"/>
    </row>
    <row r="3524" spans="1:12" s="57" customFormat="1" ht="13" x14ac:dyDescent="0.3">
      <c r="A3524" s="272"/>
      <c r="B3524" s="273"/>
      <c r="C3524" s="272"/>
      <c r="D3524" s="272"/>
      <c r="E3524" s="217"/>
      <c r="F3524" s="263"/>
      <c r="G3524" s="291"/>
      <c r="I3524" s="1"/>
      <c r="J3524" s="1"/>
      <c r="K3524" s="1"/>
      <c r="L3524"/>
    </row>
    <row r="3525" spans="1:12" s="57" customFormat="1" ht="13" x14ac:dyDescent="0.3">
      <c r="A3525" s="272"/>
      <c r="B3525" s="273"/>
      <c r="C3525" s="272"/>
      <c r="D3525" s="272"/>
      <c r="E3525" s="217"/>
      <c r="F3525" s="263"/>
      <c r="G3525" s="291"/>
      <c r="I3525" s="1"/>
      <c r="J3525" s="1"/>
      <c r="K3525" s="1"/>
      <c r="L3525"/>
    </row>
    <row r="3526" spans="1:12" s="57" customFormat="1" ht="13" x14ac:dyDescent="0.3">
      <c r="A3526" s="272"/>
      <c r="B3526" s="273"/>
      <c r="C3526" s="272"/>
      <c r="D3526" s="272"/>
      <c r="E3526" s="217"/>
      <c r="F3526" s="263"/>
      <c r="G3526" s="291"/>
      <c r="I3526" s="1"/>
      <c r="J3526" s="1"/>
      <c r="K3526" s="1"/>
      <c r="L3526"/>
    </row>
    <row r="3527" spans="1:12" s="57" customFormat="1" ht="13" x14ac:dyDescent="0.3">
      <c r="A3527" s="272"/>
      <c r="B3527" s="273"/>
      <c r="C3527" s="272"/>
      <c r="D3527" s="272"/>
      <c r="E3527" s="217"/>
      <c r="F3527" s="263"/>
      <c r="G3527" s="291"/>
      <c r="I3527" s="1"/>
      <c r="J3527" s="1"/>
      <c r="K3527" s="1"/>
      <c r="L3527"/>
    </row>
    <row r="3528" spans="1:12" s="57" customFormat="1" ht="13" x14ac:dyDescent="0.3">
      <c r="A3528" s="272"/>
      <c r="B3528" s="273"/>
      <c r="C3528" s="272"/>
      <c r="D3528" s="272"/>
      <c r="E3528" s="217"/>
      <c r="F3528" s="263"/>
      <c r="G3528" s="291"/>
      <c r="I3528" s="1"/>
      <c r="J3528" s="1"/>
      <c r="K3528" s="1"/>
      <c r="L3528"/>
    </row>
    <row r="3529" spans="1:12" s="57" customFormat="1" ht="13" x14ac:dyDescent="0.3">
      <c r="A3529" s="272"/>
      <c r="B3529" s="273"/>
      <c r="C3529" s="272"/>
      <c r="D3529" s="272"/>
      <c r="E3529" s="217"/>
      <c r="F3529" s="263"/>
      <c r="G3529" s="291"/>
      <c r="I3529" s="1"/>
      <c r="J3529" s="1"/>
      <c r="K3529" s="1"/>
      <c r="L3529"/>
    </row>
    <row r="3530" spans="1:12" s="57" customFormat="1" ht="13" x14ac:dyDescent="0.3">
      <c r="A3530" s="272"/>
      <c r="B3530" s="273"/>
      <c r="C3530" s="272"/>
      <c r="D3530" s="272"/>
      <c r="E3530" s="217"/>
      <c r="F3530" s="263"/>
      <c r="G3530" s="291"/>
      <c r="I3530" s="1"/>
      <c r="J3530" s="1"/>
      <c r="K3530" s="1"/>
      <c r="L3530"/>
    </row>
    <row r="3531" spans="1:12" s="57" customFormat="1" ht="13" x14ac:dyDescent="0.3">
      <c r="A3531" s="272"/>
      <c r="B3531" s="273"/>
      <c r="C3531" s="272"/>
      <c r="D3531" s="272"/>
      <c r="E3531" s="217"/>
      <c r="F3531" s="263"/>
      <c r="G3531" s="291"/>
      <c r="I3531" s="1"/>
      <c r="J3531" s="1"/>
      <c r="K3531" s="1"/>
      <c r="L3531"/>
    </row>
    <row r="3532" spans="1:12" s="57" customFormat="1" ht="13" x14ac:dyDescent="0.3">
      <c r="A3532" s="272"/>
      <c r="B3532" s="273"/>
      <c r="C3532" s="272"/>
      <c r="D3532" s="272"/>
      <c r="E3532" s="217"/>
      <c r="F3532" s="263"/>
      <c r="G3532" s="291"/>
      <c r="I3532" s="1"/>
      <c r="J3532" s="1"/>
      <c r="K3532" s="1"/>
      <c r="L3532"/>
    </row>
    <row r="3533" spans="1:12" s="57" customFormat="1" ht="13" x14ac:dyDescent="0.3">
      <c r="A3533" s="272"/>
      <c r="B3533" s="273"/>
      <c r="C3533" s="272"/>
      <c r="D3533" s="272"/>
      <c r="E3533" s="217"/>
      <c r="F3533" s="263"/>
      <c r="G3533" s="291"/>
      <c r="I3533" s="1"/>
      <c r="J3533" s="1"/>
      <c r="K3533" s="1"/>
      <c r="L3533"/>
    </row>
    <row r="3534" spans="1:12" s="57" customFormat="1" ht="13" x14ac:dyDescent="0.3">
      <c r="A3534" s="272"/>
      <c r="B3534" s="273"/>
      <c r="C3534" s="272"/>
      <c r="D3534" s="272"/>
      <c r="E3534" s="217"/>
      <c r="F3534" s="263"/>
      <c r="G3534" s="291"/>
      <c r="I3534" s="1"/>
      <c r="J3534" s="1"/>
      <c r="K3534" s="1"/>
      <c r="L3534"/>
    </row>
    <row r="3535" spans="1:12" s="57" customFormat="1" ht="13" x14ac:dyDescent="0.3">
      <c r="A3535" s="272"/>
      <c r="B3535" s="273"/>
      <c r="C3535" s="272"/>
      <c r="D3535" s="272"/>
      <c r="E3535" s="217"/>
      <c r="F3535" s="263"/>
      <c r="G3535" s="291"/>
      <c r="I3535" s="1"/>
      <c r="J3535" s="1"/>
      <c r="K3535" s="1"/>
      <c r="L3535"/>
    </row>
    <row r="3536" spans="1:12" s="57" customFormat="1" ht="13" x14ac:dyDescent="0.3">
      <c r="A3536" s="272"/>
      <c r="B3536" s="273"/>
      <c r="C3536" s="272"/>
      <c r="D3536" s="272"/>
      <c r="E3536" s="217"/>
      <c r="F3536" s="263"/>
      <c r="G3536" s="291"/>
      <c r="I3536" s="1"/>
      <c r="J3536" s="1"/>
      <c r="K3536" s="1"/>
      <c r="L3536"/>
    </row>
    <row r="3537" spans="1:12" s="57" customFormat="1" ht="13" x14ac:dyDescent="0.3">
      <c r="A3537" s="272"/>
      <c r="B3537" s="273"/>
      <c r="C3537" s="272"/>
      <c r="D3537" s="272"/>
      <c r="E3537" s="217"/>
      <c r="F3537" s="263"/>
      <c r="G3537" s="291"/>
      <c r="I3537" s="1"/>
      <c r="J3537" s="1"/>
      <c r="K3537" s="1"/>
      <c r="L3537"/>
    </row>
    <row r="3538" spans="1:12" s="57" customFormat="1" ht="13" x14ac:dyDescent="0.3">
      <c r="A3538" s="272"/>
      <c r="B3538" s="273"/>
      <c r="C3538" s="272"/>
      <c r="D3538" s="272"/>
      <c r="E3538" s="217"/>
      <c r="F3538" s="263"/>
      <c r="G3538" s="291"/>
      <c r="I3538" s="1"/>
      <c r="J3538" s="1"/>
      <c r="K3538" s="1"/>
      <c r="L3538"/>
    </row>
    <row r="3539" spans="1:12" s="57" customFormat="1" ht="13" x14ac:dyDescent="0.3">
      <c r="A3539" s="272"/>
      <c r="B3539" s="273"/>
      <c r="C3539" s="272"/>
      <c r="D3539" s="272"/>
      <c r="E3539" s="217"/>
      <c r="F3539" s="263"/>
      <c r="G3539" s="291"/>
      <c r="I3539" s="1"/>
      <c r="J3539" s="1"/>
      <c r="K3539" s="1"/>
      <c r="L3539"/>
    </row>
    <row r="3540" spans="1:12" s="57" customFormat="1" ht="13" x14ac:dyDescent="0.3">
      <c r="A3540" s="272"/>
      <c r="B3540" s="273"/>
      <c r="C3540" s="272"/>
      <c r="D3540" s="272"/>
      <c r="E3540" s="217"/>
      <c r="F3540" s="263"/>
      <c r="G3540" s="291"/>
      <c r="I3540" s="1"/>
      <c r="J3540" s="1"/>
      <c r="K3540" s="1"/>
      <c r="L3540"/>
    </row>
    <row r="3541" spans="1:12" s="57" customFormat="1" ht="13" x14ac:dyDescent="0.3">
      <c r="A3541" s="272"/>
      <c r="B3541" s="273"/>
      <c r="C3541" s="272"/>
      <c r="D3541" s="272"/>
      <c r="E3541" s="217"/>
      <c r="F3541" s="263"/>
      <c r="G3541" s="291"/>
      <c r="I3541" s="1"/>
      <c r="J3541" s="1"/>
      <c r="K3541" s="1"/>
      <c r="L3541"/>
    </row>
    <row r="3542" spans="1:12" s="57" customFormat="1" x14ac:dyDescent="0.25">
      <c r="A3542" s="272"/>
      <c r="B3542" s="273"/>
      <c r="C3542" s="272"/>
      <c r="D3542" s="272"/>
      <c r="E3542" s="217"/>
      <c r="F3542" s="263"/>
      <c r="G3542" s="179"/>
      <c r="I3542" s="1"/>
      <c r="J3542" s="1"/>
      <c r="K3542" s="1"/>
      <c r="L3542"/>
    </row>
    <row r="3543" spans="1:12" s="57" customFormat="1" x14ac:dyDescent="0.25">
      <c r="A3543" s="272"/>
      <c r="B3543" s="273"/>
      <c r="C3543" s="272"/>
      <c r="D3543" s="272"/>
      <c r="E3543" s="217"/>
      <c r="F3543" s="263"/>
      <c r="G3543" s="179"/>
      <c r="I3543" s="1"/>
      <c r="J3543" s="1"/>
      <c r="K3543" s="1"/>
      <c r="L3543"/>
    </row>
    <row r="3544" spans="1:12" s="57" customFormat="1" x14ac:dyDescent="0.25">
      <c r="A3544" s="272"/>
      <c r="B3544" s="273"/>
      <c r="C3544" s="272"/>
      <c r="D3544" s="272"/>
      <c r="E3544" s="217"/>
      <c r="F3544" s="263"/>
      <c r="G3544" s="179"/>
      <c r="I3544" s="1"/>
      <c r="J3544" s="1"/>
      <c r="K3544" s="1"/>
      <c r="L3544"/>
    </row>
    <row r="3545" spans="1:12" s="57" customFormat="1" x14ac:dyDescent="0.25">
      <c r="A3545" s="272"/>
      <c r="B3545" s="273"/>
      <c r="C3545" s="272"/>
      <c r="D3545" s="272"/>
      <c r="E3545" s="217"/>
      <c r="F3545" s="263"/>
      <c r="G3545" s="179"/>
      <c r="I3545" s="1"/>
      <c r="J3545" s="1"/>
      <c r="K3545" s="1"/>
      <c r="L3545"/>
    </row>
    <row r="3546" spans="1:12" s="57" customFormat="1" x14ac:dyDescent="0.25">
      <c r="A3546" s="272"/>
      <c r="B3546" s="273"/>
      <c r="C3546" s="272"/>
      <c r="D3546" s="272"/>
      <c r="E3546" s="217"/>
      <c r="F3546" s="263"/>
      <c r="G3546" s="179"/>
      <c r="I3546" s="1"/>
      <c r="J3546" s="1"/>
      <c r="K3546" s="1"/>
      <c r="L3546"/>
    </row>
    <row r="3547" spans="1:12" s="57" customFormat="1" x14ac:dyDescent="0.25">
      <c r="A3547" s="272"/>
      <c r="B3547" s="273"/>
      <c r="C3547" s="272"/>
      <c r="D3547" s="272"/>
      <c r="E3547" s="217"/>
      <c r="F3547" s="263"/>
      <c r="G3547" s="179"/>
      <c r="I3547" s="1"/>
      <c r="J3547" s="1"/>
      <c r="K3547" s="1"/>
      <c r="L3547"/>
    </row>
    <row r="3548" spans="1:12" s="57" customFormat="1" x14ac:dyDescent="0.25">
      <c r="A3548" s="272"/>
      <c r="B3548" s="273"/>
      <c r="C3548" s="272"/>
      <c r="D3548" s="272"/>
      <c r="E3548" s="217"/>
      <c r="F3548" s="263"/>
      <c r="G3548" s="179"/>
      <c r="I3548" s="1"/>
      <c r="J3548" s="1"/>
      <c r="K3548" s="1"/>
      <c r="L3548"/>
    </row>
    <row r="3549" spans="1:12" s="57" customFormat="1" x14ac:dyDescent="0.25">
      <c r="A3549" s="272"/>
      <c r="B3549" s="273"/>
      <c r="C3549" s="272"/>
      <c r="D3549" s="272"/>
      <c r="E3549" s="217"/>
      <c r="F3549" s="263"/>
      <c r="G3549" s="179"/>
      <c r="I3549" s="1"/>
      <c r="J3549" s="1"/>
      <c r="K3549" s="1"/>
      <c r="L3549"/>
    </row>
    <row r="3550" spans="1:12" s="57" customFormat="1" x14ac:dyDescent="0.25">
      <c r="A3550" s="272"/>
      <c r="B3550" s="273"/>
      <c r="C3550" s="272"/>
      <c r="D3550" s="272"/>
      <c r="E3550" s="217"/>
      <c r="F3550" s="263"/>
      <c r="G3550" s="179"/>
      <c r="I3550" s="1"/>
      <c r="J3550" s="1"/>
      <c r="K3550" s="1"/>
      <c r="L3550"/>
    </row>
    <row r="3551" spans="1:12" ht="13" x14ac:dyDescent="0.25">
      <c r="A3551" s="227"/>
      <c r="B3551" s="268" t="s">
        <v>2905</v>
      </c>
      <c r="C3551" s="227"/>
      <c r="D3551" s="227"/>
      <c r="E3551" s="258"/>
      <c r="F3551" s="270"/>
    </row>
    <row r="3552" spans="1:12" ht="13" x14ac:dyDescent="0.25">
      <c r="A3552" s="227"/>
      <c r="B3552" s="247"/>
      <c r="C3552" s="227"/>
      <c r="D3552" s="227"/>
      <c r="E3552" s="258"/>
      <c r="F3552" s="263"/>
    </row>
    <row r="3553" spans="1:12" ht="13" x14ac:dyDescent="0.25">
      <c r="A3553" s="227"/>
      <c r="B3553" s="247" t="s">
        <v>3056</v>
      </c>
      <c r="C3553" s="227"/>
      <c r="D3553" s="227"/>
      <c r="E3553" s="258"/>
      <c r="F3553" s="263"/>
    </row>
    <row r="3554" spans="1:12" s="241" customFormat="1" ht="13" x14ac:dyDescent="0.25">
      <c r="A3554" s="227"/>
      <c r="B3554" s="256"/>
      <c r="C3554" s="255"/>
      <c r="D3554" s="255"/>
      <c r="E3554" s="260"/>
      <c r="F3554" s="263"/>
      <c r="L3554"/>
    </row>
    <row r="3555" spans="1:12" s="241" customFormat="1" ht="13" x14ac:dyDescent="0.25">
      <c r="A3555" s="227"/>
      <c r="B3555" s="274"/>
      <c r="C3555" s="255"/>
      <c r="D3555" s="255"/>
      <c r="E3555" s="260"/>
      <c r="F3555" s="263"/>
      <c r="L3555"/>
    </row>
    <row r="3556" spans="1:12" s="241" customFormat="1" ht="13" x14ac:dyDescent="0.25">
      <c r="A3556" s="227"/>
      <c r="B3556" s="274" t="str">
        <f>B3553</f>
        <v>Block B: Laboratory: B-2 Carpentry and Joinery</v>
      </c>
      <c r="C3556" s="255"/>
      <c r="D3556" s="255"/>
      <c r="E3556" s="260"/>
      <c r="F3556" s="263"/>
      <c r="L3556"/>
    </row>
    <row r="3557" spans="1:12" s="241" customFormat="1" ht="13" x14ac:dyDescent="0.25">
      <c r="A3557" s="227"/>
      <c r="B3557" s="254" t="s">
        <v>2933</v>
      </c>
      <c r="C3557" s="255" t="s">
        <v>2910</v>
      </c>
      <c r="D3557" s="255"/>
      <c r="E3557" s="260"/>
      <c r="F3557" s="263"/>
      <c r="L3557"/>
    </row>
    <row r="3558" spans="1:12" s="241" customFormat="1" ht="13" x14ac:dyDescent="0.25">
      <c r="A3558" s="227"/>
      <c r="B3558" s="256"/>
      <c r="C3558" s="255"/>
      <c r="D3558" s="255"/>
      <c r="E3558" s="260"/>
      <c r="F3558" s="263"/>
      <c r="L3558"/>
    </row>
    <row r="3559" spans="1:12" s="241" customFormat="1" ht="13" x14ac:dyDescent="0.25">
      <c r="A3559" s="227"/>
      <c r="B3559" s="269" t="s">
        <v>2909</v>
      </c>
      <c r="C3559" s="255">
        <v>55</v>
      </c>
      <c r="D3559" s="255"/>
      <c r="E3559" s="260"/>
      <c r="F3559" s="263"/>
      <c r="L3559"/>
    </row>
    <row r="3560" spans="1:12" s="241" customFormat="1" ht="13" x14ac:dyDescent="0.25">
      <c r="A3560" s="227"/>
      <c r="B3560" s="269"/>
      <c r="C3560" s="255"/>
      <c r="D3560" s="255"/>
      <c r="E3560" s="260"/>
      <c r="F3560" s="263"/>
      <c r="L3560"/>
    </row>
    <row r="3561" spans="1:12" s="241" customFormat="1" ht="13" x14ac:dyDescent="0.25">
      <c r="A3561" s="227"/>
      <c r="B3561" s="256"/>
      <c r="C3561" s="255"/>
      <c r="D3561" s="255"/>
      <c r="E3561" s="260"/>
      <c r="F3561" s="263"/>
      <c r="L3561"/>
    </row>
    <row r="3562" spans="1:12" s="241" customFormat="1" ht="13" x14ac:dyDescent="0.25">
      <c r="A3562" s="227"/>
      <c r="B3562" s="256"/>
      <c r="C3562" s="255"/>
      <c r="D3562" s="255"/>
      <c r="E3562" s="260"/>
      <c r="F3562" s="263"/>
      <c r="L3562"/>
    </row>
    <row r="3563" spans="1:12" s="241" customFormat="1" ht="13" x14ac:dyDescent="0.25">
      <c r="A3563" s="227"/>
      <c r="B3563" s="256"/>
      <c r="C3563" s="255"/>
      <c r="D3563" s="255"/>
      <c r="E3563" s="260"/>
      <c r="F3563" s="263"/>
      <c r="L3563"/>
    </row>
    <row r="3564" spans="1:12" s="241" customFormat="1" ht="13" x14ac:dyDescent="0.25">
      <c r="A3564" s="227"/>
      <c r="B3564" s="256"/>
      <c r="C3564" s="255"/>
      <c r="D3564" s="255"/>
      <c r="E3564" s="260"/>
      <c r="F3564" s="263"/>
      <c r="L3564"/>
    </row>
    <row r="3565" spans="1:12" s="241" customFormat="1" ht="13" x14ac:dyDescent="0.25">
      <c r="A3565" s="227"/>
      <c r="B3565" s="256"/>
      <c r="C3565" s="255"/>
      <c r="D3565" s="255"/>
      <c r="E3565" s="260"/>
      <c r="F3565" s="263"/>
      <c r="L3565"/>
    </row>
    <row r="3566" spans="1:12" s="241" customFormat="1" ht="13" x14ac:dyDescent="0.25">
      <c r="A3566" s="227"/>
      <c r="B3566" s="256"/>
      <c r="C3566" s="255"/>
      <c r="D3566" s="255"/>
      <c r="E3566" s="260"/>
      <c r="F3566" s="263"/>
      <c r="L3566"/>
    </row>
    <row r="3567" spans="1:12" s="241" customFormat="1" ht="13" x14ac:dyDescent="0.25">
      <c r="A3567" s="227"/>
      <c r="B3567" s="256"/>
      <c r="C3567" s="255"/>
      <c r="D3567" s="255"/>
      <c r="E3567" s="260"/>
      <c r="F3567" s="263"/>
      <c r="L3567"/>
    </row>
    <row r="3568" spans="1:12" s="241" customFormat="1" ht="13" x14ac:dyDescent="0.25">
      <c r="A3568" s="227"/>
      <c r="B3568" s="256"/>
      <c r="C3568" s="255"/>
      <c r="D3568" s="255"/>
      <c r="E3568" s="260"/>
      <c r="F3568" s="263"/>
      <c r="L3568"/>
    </row>
    <row r="3569" spans="1:12" s="241" customFormat="1" ht="13" x14ac:dyDescent="0.25">
      <c r="A3569" s="227"/>
      <c r="B3569" s="256"/>
      <c r="C3569" s="255"/>
      <c r="D3569" s="255"/>
      <c r="E3569" s="260"/>
      <c r="F3569" s="263"/>
      <c r="L3569"/>
    </row>
    <row r="3570" spans="1:12" s="241" customFormat="1" ht="13" x14ac:dyDescent="0.25">
      <c r="A3570" s="227"/>
      <c r="B3570" s="256"/>
      <c r="C3570" s="255"/>
      <c r="D3570" s="255"/>
      <c r="E3570" s="260"/>
      <c r="F3570" s="263"/>
      <c r="L3570"/>
    </row>
    <row r="3571" spans="1:12" s="241" customFormat="1" ht="13" x14ac:dyDescent="0.25">
      <c r="A3571" s="227"/>
      <c r="B3571" s="256"/>
      <c r="C3571" s="255"/>
      <c r="D3571" s="255"/>
      <c r="E3571" s="260"/>
      <c r="F3571" s="263"/>
      <c r="L3571"/>
    </row>
    <row r="3572" spans="1:12" s="241" customFormat="1" ht="13" x14ac:dyDescent="0.25">
      <c r="A3572" s="227"/>
      <c r="B3572" s="256"/>
      <c r="C3572" s="255"/>
      <c r="D3572" s="255"/>
      <c r="E3572" s="260"/>
      <c r="F3572" s="263"/>
      <c r="L3572"/>
    </row>
    <row r="3573" spans="1:12" s="241" customFormat="1" ht="13" x14ac:dyDescent="0.25">
      <c r="A3573" s="227"/>
      <c r="B3573" s="256"/>
      <c r="C3573" s="255"/>
      <c r="D3573" s="255"/>
      <c r="E3573" s="260"/>
      <c r="F3573" s="263"/>
      <c r="L3573"/>
    </row>
    <row r="3574" spans="1:12" s="241" customFormat="1" ht="13" x14ac:dyDescent="0.25">
      <c r="A3574" s="227"/>
      <c r="B3574" s="256"/>
      <c r="C3574" s="255"/>
      <c r="D3574" s="255"/>
      <c r="E3574" s="260"/>
      <c r="F3574" s="263"/>
      <c r="L3574"/>
    </row>
    <row r="3575" spans="1:12" s="241" customFormat="1" ht="13" x14ac:dyDescent="0.25">
      <c r="A3575" s="227"/>
      <c r="B3575" s="256"/>
      <c r="C3575" s="255"/>
      <c r="D3575" s="255"/>
      <c r="E3575" s="260"/>
      <c r="F3575" s="263"/>
      <c r="L3575"/>
    </row>
    <row r="3576" spans="1:12" s="241" customFormat="1" ht="13" x14ac:dyDescent="0.25">
      <c r="A3576" s="227"/>
      <c r="B3576" s="256"/>
      <c r="C3576" s="255"/>
      <c r="D3576" s="255"/>
      <c r="E3576" s="260"/>
      <c r="F3576" s="263"/>
      <c r="L3576"/>
    </row>
    <row r="3577" spans="1:12" s="241" customFormat="1" ht="13" x14ac:dyDescent="0.25">
      <c r="A3577" s="227"/>
      <c r="B3577" s="256"/>
      <c r="C3577" s="255"/>
      <c r="D3577" s="255"/>
      <c r="E3577" s="260"/>
      <c r="F3577" s="263"/>
      <c r="L3577"/>
    </row>
    <row r="3578" spans="1:12" s="241" customFormat="1" ht="13" x14ac:dyDescent="0.25">
      <c r="A3578" s="227"/>
      <c r="B3578" s="256"/>
      <c r="C3578" s="255"/>
      <c r="D3578" s="255"/>
      <c r="E3578" s="260"/>
      <c r="F3578" s="263"/>
      <c r="L3578"/>
    </row>
    <row r="3579" spans="1:12" s="241" customFormat="1" ht="13" x14ac:dyDescent="0.25">
      <c r="A3579" s="227"/>
      <c r="B3579" s="256"/>
      <c r="C3579" s="255"/>
      <c r="D3579" s="255"/>
      <c r="E3579" s="260"/>
      <c r="F3579" s="263"/>
      <c r="L3579"/>
    </row>
    <row r="3580" spans="1:12" s="241" customFormat="1" ht="13" x14ac:dyDescent="0.25">
      <c r="A3580" s="227"/>
      <c r="B3580" s="256"/>
      <c r="C3580" s="255"/>
      <c r="D3580" s="255"/>
      <c r="E3580" s="260"/>
      <c r="F3580" s="263"/>
      <c r="L3580"/>
    </row>
    <row r="3581" spans="1:12" s="241" customFormat="1" ht="13" x14ac:dyDescent="0.25">
      <c r="A3581" s="227"/>
      <c r="B3581" s="256"/>
      <c r="C3581" s="255"/>
      <c r="D3581" s="255"/>
      <c r="E3581" s="260"/>
      <c r="F3581" s="263"/>
      <c r="L3581"/>
    </row>
    <row r="3582" spans="1:12" s="241" customFormat="1" ht="13" x14ac:dyDescent="0.25">
      <c r="A3582" s="227"/>
      <c r="B3582" s="256"/>
      <c r="C3582" s="255"/>
      <c r="D3582" s="255"/>
      <c r="E3582" s="260"/>
      <c r="F3582" s="263"/>
      <c r="L3582"/>
    </row>
    <row r="3583" spans="1:12" s="241" customFormat="1" ht="13" x14ac:dyDescent="0.25">
      <c r="A3583" s="227"/>
      <c r="B3583" s="256"/>
      <c r="C3583" s="255"/>
      <c r="D3583" s="255"/>
      <c r="E3583" s="260"/>
      <c r="F3583" s="263"/>
      <c r="L3583"/>
    </row>
    <row r="3584" spans="1:12" s="241" customFormat="1" ht="13" x14ac:dyDescent="0.25">
      <c r="A3584" s="227"/>
      <c r="B3584" s="256"/>
      <c r="C3584" s="255"/>
      <c r="D3584" s="255"/>
      <c r="E3584" s="260"/>
      <c r="F3584" s="263"/>
      <c r="L3584"/>
    </row>
    <row r="3585" spans="1:12" s="241" customFormat="1" ht="13" x14ac:dyDescent="0.25">
      <c r="A3585" s="227"/>
      <c r="B3585" s="256"/>
      <c r="C3585" s="255"/>
      <c r="D3585" s="255"/>
      <c r="E3585" s="260"/>
      <c r="F3585" s="263"/>
      <c r="L3585"/>
    </row>
    <row r="3586" spans="1:12" s="241" customFormat="1" ht="13" x14ac:dyDescent="0.25">
      <c r="A3586" s="227"/>
      <c r="B3586" s="256"/>
      <c r="C3586" s="255"/>
      <c r="D3586" s="255"/>
      <c r="E3586" s="260"/>
      <c r="F3586" s="263"/>
      <c r="L3586"/>
    </row>
    <row r="3587" spans="1:12" s="241" customFormat="1" ht="13" x14ac:dyDescent="0.25">
      <c r="A3587" s="227"/>
      <c r="B3587" s="256"/>
      <c r="C3587" s="255"/>
      <c r="D3587" s="255"/>
      <c r="E3587" s="260"/>
      <c r="F3587" s="263"/>
      <c r="L3587"/>
    </row>
    <row r="3588" spans="1:12" s="241" customFormat="1" ht="13" x14ac:dyDescent="0.25">
      <c r="A3588" s="227"/>
      <c r="B3588" s="256"/>
      <c r="C3588" s="255"/>
      <c r="D3588" s="255"/>
      <c r="E3588" s="260"/>
      <c r="F3588" s="263"/>
      <c r="L3588"/>
    </row>
    <row r="3589" spans="1:12" s="241" customFormat="1" ht="13" x14ac:dyDescent="0.25">
      <c r="A3589" s="227"/>
      <c r="B3589" s="256"/>
      <c r="C3589" s="255"/>
      <c r="D3589" s="255"/>
      <c r="E3589" s="260"/>
      <c r="F3589" s="263"/>
      <c r="L3589"/>
    </row>
    <row r="3590" spans="1:12" s="241" customFormat="1" ht="13" x14ac:dyDescent="0.25">
      <c r="A3590" s="227"/>
      <c r="B3590" s="256"/>
      <c r="C3590" s="255"/>
      <c r="D3590" s="255"/>
      <c r="E3590" s="260"/>
      <c r="F3590" s="263"/>
      <c r="L3590"/>
    </row>
    <row r="3591" spans="1:12" s="241" customFormat="1" ht="13" x14ac:dyDescent="0.25">
      <c r="A3591" s="227"/>
      <c r="B3591" s="256"/>
      <c r="C3591" s="255"/>
      <c r="D3591" s="255"/>
      <c r="E3591" s="260"/>
      <c r="F3591" s="263"/>
      <c r="L3591"/>
    </row>
    <row r="3592" spans="1:12" s="241" customFormat="1" ht="13" x14ac:dyDescent="0.25">
      <c r="A3592" s="227"/>
      <c r="B3592" s="256"/>
      <c r="C3592" s="255"/>
      <c r="D3592" s="255"/>
      <c r="E3592" s="260"/>
      <c r="F3592" s="263"/>
      <c r="L3592"/>
    </row>
    <row r="3593" spans="1:12" s="241" customFormat="1" ht="13" x14ac:dyDescent="0.25">
      <c r="A3593" s="227"/>
      <c r="B3593" s="256"/>
      <c r="C3593" s="255"/>
      <c r="D3593" s="255"/>
      <c r="E3593" s="260"/>
      <c r="F3593" s="263"/>
      <c r="L3593"/>
    </row>
    <row r="3594" spans="1:12" s="241" customFormat="1" ht="13" x14ac:dyDescent="0.25">
      <c r="A3594" s="227"/>
      <c r="B3594" s="256"/>
      <c r="C3594" s="255"/>
      <c r="D3594" s="255"/>
      <c r="E3594" s="260"/>
      <c r="F3594" s="263"/>
      <c r="L3594"/>
    </row>
    <row r="3595" spans="1:12" s="241" customFormat="1" ht="13" x14ac:dyDescent="0.25">
      <c r="A3595" s="227"/>
      <c r="B3595" s="256"/>
      <c r="C3595" s="255"/>
      <c r="D3595" s="255"/>
      <c r="E3595" s="260"/>
      <c r="F3595" s="263"/>
      <c r="L3595"/>
    </row>
    <row r="3596" spans="1:12" s="241" customFormat="1" ht="13" x14ac:dyDescent="0.25">
      <c r="A3596" s="227"/>
      <c r="B3596" s="256"/>
      <c r="C3596" s="255"/>
      <c r="D3596" s="255"/>
      <c r="E3596" s="260"/>
      <c r="F3596" s="263"/>
      <c r="L3596"/>
    </row>
    <row r="3597" spans="1:12" s="241" customFormat="1" ht="13" x14ac:dyDescent="0.25">
      <c r="A3597" s="227"/>
      <c r="B3597" s="256"/>
      <c r="C3597" s="255"/>
      <c r="D3597" s="255"/>
      <c r="E3597" s="260"/>
      <c r="F3597" s="263"/>
      <c r="L3597"/>
    </row>
    <row r="3598" spans="1:12" s="241" customFormat="1" ht="13" x14ac:dyDescent="0.25">
      <c r="A3598" s="227"/>
      <c r="B3598" s="256"/>
      <c r="C3598" s="255"/>
      <c r="D3598" s="255"/>
      <c r="E3598" s="260"/>
      <c r="F3598" s="263"/>
      <c r="L3598"/>
    </row>
    <row r="3599" spans="1:12" s="241" customFormat="1" ht="13" x14ac:dyDescent="0.25">
      <c r="A3599" s="227"/>
      <c r="B3599" s="256"/>
      <c r="C3599" s="255"/>
      <c r="D3599" s="255"/>
      <c r="E3599" s="260"/>
      <c r="F3599" s="263"/>
      <c r="L3599"/>
    </row>
    <row r="3600" spans="1:12" s="241" customFormat="1" ht="13" x14ac:dyDescent="0.25">
      <c r="A3600" s="227"/>
      <c r="B3600" s="256"/>
      <c r="C3600" s="255"/>
      <c r="D3600" s="255"/>
      <c r="E3600" s="260"/>
      <c r="F3600" s="263"/>
      <c r="L3600"/>
    </row>
    <row r="3601" spans="1:12" s="241" customFormat="1" ht="13" x14ac:dyDescent="0.25">
      <c r="A3601" s="227"/>
      <c r="B3601" s="256"/>
      <c r="C3601" s="255"/>
      <c r="D3601" s="255"/>
      <c r="E3601" s="260"/>
      <c r="F3601" s="263"/>
      <c r="L3601"/>
    </row>
    <row r="3602" spans="1:12" s="241" customFormat="1" ht="13" x14ac:dyDescent="0.25">
      <c r="A3602" s="227"/>
      <c r="B3602" s="256"/>
      <c r="C3602" s="255"/>
      <c r="D3602" s="255"/>
      <c r="E3602" s="260"/>
      <c r="F3602" s="263"/>
      <c r="L3602"/>
    </row>
    <row r="3603" spans="1:12" s="241" customFormat="1" ht="13" x14ac:dyDescent="0.25">
      <c r="A3603" s="227"/>
      <c r="B3603" s="256"/>
      <c r="C3603" s="255"/>
      <c r="D3603" s="255"/>
      <c r="E3603" s="260"/>
      <c r="F3603" s="263"/>
      <c r="L3603"/>
    </row>
    <row r="3604" spans="1:12" s="241" customFormat="1" ht="13" x14ac:dyDescent="0.25">
      <c r="A3604" s="227"/>
      <c r="B3604" s="256"/>
      <c r="C3604" s="255"/>
      <c r="D3604" s="255"/>
      <c r="E3604" s="260"/>
      <c r="F3604" s="263"/>
      <c r="L3604"/>
    </row>
    <row r="3605" spans="1:12" s="241" customFormat="1" ht="13" x14ac:dyDescent="0.25">
      <c r="A3605" s="227"/>
      <c r="B3605" s="256"/>
      <c r="C3605" s="255"/>
      <c r="D3605" s="255"/>
      <c r="E3605" s="260"/>
      <c r="F3605" s="263"/>
      <c r="L3605"/>
    </row>
    <row r="3606" spans="1:12" s="241" customFormat="1" ht="13" x14ac:dyDescent="0.25">
      <c r="A3606" s="227"/>
      <c r="B3606" s="256"/>
      <c r="C3606" s="255"/>
      <c r="D3606" s="255"/>
      <c r="E3606" s="260"/>
      <c r="F3606" s="263"/>
      <c r="L3606"/>
    </row>
    <row r="3607" spans="1:12" s="241" customFormat="1" ht="13" x14ac:dyDescent="0.25">
      <c r="A3607" s="227"/>
      <c r="B3607" s="256"/>
      <c r="C3607" s="255"/>
      <c r="D3607" s="255"/>
      <c r="E3607" s="260"/>
      <c r="F3607" s="263"/>
      <c r="L3607"/>
    </row>
    <row r="3608" spans="1:12" s="241" customFormat="1" ht="13" x14ac:dyDescent="0.25">
      <c r="A3608" s="227"/>
      <c r="B3608" s="256"/>
      <c r="C3608" s="255"/>
      <c r="D3608" s="255"/>
      <c r="E3608" s="260"/>
      <c r="F3608" s="263"/>
      <c r="L3608"/>
    </row>
    <row r="3609" spans="1:12" s="241" customFormat="1" ht="13" x14ac:dyDescent="0.25">
      <c r="A3609" s="227"/>
      <c r="B3609" s="256"/>
      <c r="C3609" s="255"/>
      <c r="D3609" s="255"/>
      <c r="E3609" s="260"/>
      <c r="F3609" s="263"/>
      <c r="L3609"/>
    </row>
    <row r="3610" spans="1:12" s="241" customFormat="1" ht="13" x14ac:dyDescent="0.25">
      <c r="A3610" s="227"/>
      <c r="B3610" s="256"/>
      <c r="C3610" s="255"/>
      <c r="D3610" s="255"/>
      <c r="E3610" s="260"/>
      <c r="F3610" s="263"/>
      <c r="L3610"/>
    </row>
    <row r="3611" spans="1:12" s="241" customFormat="1" ht="13" x14ac:dyDescent="0.25">
      <c r="A3611" s="227"/>
      <c r="B3611" s="256"/>
      <c r="C3611" s="255"/>
      <c r="D3611" s="255"/>
      <c r="E3611" s="260"/>
      <c r="F3611" s="263"/>
      <c r="L3611"/>
    </row>
    <row r="3612" spans="1:12" s="241" customFormat="1" ht="13" x14ac:dyDescent="0.25">
      <c r="A3612" s="227"/>
      <c r="B3612" s="256"/>
      <c r="C3612" s="255"/>
      <c r="D3612" s="255"/>
      <c r="E3612" s="260"/>
      <c r="F3612" s="263"/>
      <c r="L3612"/>
    </row>
    <row r="3613" spans="1:12" s="241" customFormat="1" ht="13" x14ac:dyDescent="0.25">
      <c r="A3613" s="227"/>
      <c r="B3613" s="256"/>
      <c r="C3613" s="255"/>
      <c r="D3613" s="255"/>
      <c r="E3613" s="260"/>
      <c r="F3613" s="263"/>
      <c r="L3613"/>
    </row>
    <row r="3614" spans="1:12" s="241" customFormat="1" ht="13" x14ac:dyDescent="0.25">
      <c r="A3614" s="227"/>
      <c r="B3614" s="256"/>
      <c r="C3614" s="255"/>
      <c r="D3614" s="255"/>
      <c r="E3614" s="260"/>
      <c r="F3614" s="263"/>
      <c r="L3614"/>
    </row>
    <row r="3615" spans="1:12" s="241" customFormat="1" ht="13" x14ac:dyDescent="0.25">
      <c r="A3615" s="227"/>
      <c r="B3615" s="256"/>
      <c r="C3615" s="255"/>
      <c r="D3615" s="255"/>
      <c r="E3615" s="260"/>
      <c r="F3615" s="263"/>
      <c r="L3615"/>
    </row>
    <row r="3616" spans="1:12" s="241" customFormat="1" ht="13" x14ac:dyDescent="0.25">
      <c r="A3616" s="227"/>
      <c r="B3616" s="256"/>
      <c r="C3616" s="255"/>
      <c r="D3616" s="255"/>
      <c r="E3616" s="260"/>
      <c r="F3616" s="263"/>
      <c r="L3616"/>
    </row>
    <row r="3617" spans="1:12" s="241" customFormat="1" ht="13" x14ac:dyDescent="0.25">
      <c r="A3617" s="227"/>
      <c r="B3617" s="256"/>
      <c r="C3617" s="255"/>
      <c r="D3617" s="255"/>
      <c r="E3617" s="260"/>
      <c r="F3617" s="263"/>
      <c r="L3617"/>
    </row>
    <row r="3618" spans="1:12" s="241" customFormat="1" ht="13" x14ac:dyDescent="0.25">
      <c r="A3618" s="227"/>
      <c r="B3618" s="256"/>
      <c r="C3618" s="255"/>
      <c r="D3618" s="255"/>
      <c r="E3618" s="260"/>
      <c r="F3618" s="263"/>
      <c r="L3618"/>
    </row>
    <row r="3619" spans="1:12" s="241" customFormat="1" ht="13" x14ac:dyDescent="0.25">
      <c r="A3619" s="227"/>
      <c r="B3619" s="256"/>
      <c r="C3619" s="255"/>
      <c r="D3619" s="255"/>
      <c r="E3619" s="260"/>
      <c r="F3619" s="263"/>
      <c r="L3619"/>
    </row>
    <row r="3620" spans="1:12" s="241" customFormat="1" ht="13" x14ac:dyDescent="0.25">
      <c r="A3620" s="227"/>
      <c r="B3620" s="256"/>
      <c r="C3620" s="255"/>
      <c r="D3620" s="255"/>
      <c r="E3620" s="260"/>
      <c r="F3620" s="263"/>
      <c r="L3620"/>
    </row>
    <row r="3621" spans="1:12" s="241" customFormat="1" ht="13" x14ac:dyDescent="0.25">
      <c r="A3621" s="227"/>
      <c r="B3621" s="256"/>
      <c r="C3621" s="255"/>
      <c r="D3621" s="255"/>
      <c r="E3621" s="260"/>
      <c r="F3621" s="263"/>
      <c r="L3621"/>
    </row>
    <row r="3622" spans="1:12" s="241" customFormat="1" ht="13" x14ac:dyDescent="0.25">
      <c r="A3622" s="227"/>
      <c r="B3622" s="256"/>
      <c r="C3622" s="255"/>
      <c r="D3622" s="255"/>
      <c r="E3622" s="260"/>
      <c r="F3622" s="263"/>
      <c r="L3622"/>
    </row>
    <row r="3623" spans="1:12" s="241" customFormat="1" ht="13" x14ac:dyDescent="0.25">
      <c r="A3623" s="227"/>
      <c r="B3623" s="256"/>
      <c r="C3623" s="255"/>
      <c r="D3623" s="255"/>
      <c r="E3623" s="260"/>
      <c r="F3623" s="263"/>
      <c r="L3623"/>
    </row>
    <row r="3624" spans="1:12" ht="13" x14ac:dyDescent="0.25">
      <c r="A3624" s="227"/>
      <c r="B3624" s="268" t="s">
        <v>1019</v>
      </c>
      <c r="C3624" s="227"/>
      <c r="D3624" s="227"/>
      <c r="E3624" s="258"/>
      <c r="F3624" s="270"/>
    </row>
    <row r="3625" spans="1:12" ht="13" x14ac:dyDescent="0.25">
      <c r="A3625" s="227"/>
      <c r="B3625" s="247"/>
      <c r="C3625" s="227"/>
      <c r="D3625" s="227"/>
      <c r="E3625" s="258"/>
      <c r="F3625" s="263"/>
    </row>
    <row r="3626" spans="1:12" ht="13" x14ac:dyDescent="0.25">
      <c r="A3626" s="227"/>
      <c r="B3626" s="247" t="str">
        <f>B3553</f>
        <v>Block B: Laboratory: B-2 Carpentry and Joinery</v>
      </c>
      <c r="C3626" s="227"/>
      <c r="D3626" s="227"/>
      <c r="E3626" s="258"/>
      <c r="F3626" s="263"/>
    </row>
    <row r="3627" spans="1:12" s="1" customFormat="1" x14ac:dyDescent="0.25">
      <c r="A3627" s="272"/>
      <c r="B3627" s="273"/>
      <c r="C3627" s="272"/>
      <c r="D3627" s="272"/>
      <c r="E3627" s="217"/>
      <c r="F3627" s="263"/>
      <c r="G3627" s="179"/>
      <c r="H3627" s="57"/>
      <c r="L3627"/>
    </row>
    <row r="3628" spans="1:12" s="1" customFormat="1" ht="13" x14ac:dyDescent="0.25">
      <c r="A3628" s="224" t="s">
        <v>2197</v>
      </c>
      <c r="B3628" s="229" t="s">
        <v>539</v>
      </c>
      <c r="C3628" s="272"/>
      <c r="D3628" s="272"/>
      <c r="E3628" s="217"/>
      <c r="F3628" s="285"/>
      <c r="G3628" s="179"/>
      <c r="H3628" s="57"/>
      <c r="L3628"/>
    </row>
    <row r="3629" spans="1:12" s="1" customFormat="1" x14ac:dyDescent="0.25">
      <c r="A3629" s="272"/>
      <c r="B3629" s="273"/>
      <c r="C3629" s="272"/>
      <c r="D3629" s="272"/>
      <c r="E3629" s="217"/>
      <c r="F3629" s="285"/>
      <c r="G3629" s="215"/>
      <c r="H3629" s="57"/>
      <c r="L3629"/>
    </row>
    <row r="3630" spans="1:12" ht="13" x14ac:dyDescent="0.25">
      <c r="A3630" s="272"/>
      <c r="B3630" s="229" t="s">
        <v>82</v>
      </c>
      <c r="C3630" s="272"/>
      <c r="D3630" s="272"/>
      <c r="E3630" s="217"/>
      <c r="F3630" s="285"/>
    </row>
    <row r="3631" spans="1:12" s="239" customFormat="1" x14ac:dyDescent="0.25">
      <c r="A3631" s="272"/>
      <c r="B3631" s="273"/>
      <c r="C3631" s="272"/>
      <c r="D3631" s="272"/>
      <c r="E3631" s="217"/>
      <c r="F3631" s="285"/>
      <c r="G3631" s="236"/>
      <c r="H3631" s="236"/>
      <c r="L3631"/>
    </row>
    <row r="3632" spans="1:12" s="239" customFormat="1" ht="25" x14ac:dyDescent="0.25">
      <c r="A3632" s="272" t="s">
        <v>2198</v>
      </c>
      <c r="B3632" s="273" t="s">
        <v>2192</v>
      </c>
      <c r="C3632" s="272" t="s">
        <v>621</v>
      </c>
      <c r="D3632" s="272">
        <v>30</v>
      </c>
      <c r="E3632" s="217"/>
      <c r="F3632" s="285"/>
      <c r="G3632" s="236"/>
      <c r="H3632" s="236"/>
      <c r="L3632"/>
    </row>
    <row r="3633" spans="1:12" x14ac:dyDescent="0.25">
      <c r="A3633" s="272"/>
      <c r="B3633" s="273"/>
      <c r="C3633" s="272"/>
      <c r="D3633" s="272"/>
      <c r="E3633" s="217"/>
      <c r="F3633" s="285"/>
    </row>
    <row r="3634" spans="1:12" ht="13" x14ac:dyDescent="0.25">
      <c r="A3634" s="272"/>
      <c r="B3634" s="229" t="s">
        <v>79</v>
      </c>
      <c r="C3634" s="272"/>
      <c r="D3634" s="272"/>
      <c r="E3634" s="217"/>
      <c r="F3634" s="285"/>
    </row>
    <row r="3635" spans="1:12" x14ac:dyDescent="0.25">
      <c r="A3635" s="272"/>
      <c r="B3635" s="273"/>
      <c r="C3635" s="272"/>
      <c r="D3635" s="272"/>
      <c r="E3635" s="217"/>
      <c r="F3635" s="285"/>
    </row>
    <row r="3636" spans="1:12" ht="26" x14ac:dyDescent="0.25">
      <c r="A3636" s="272"/>
      <c r="B3636" s="229" t="s">
        <v>2193</v>
      </c>
      <c r="C3636" s="272"/>
      <c r="D3636" s="272"/>
      <c r="E3636" s="217"/>
      <c r="F3636" s="285"/>
    </row>
    <row r="3637" spans="1:12" x14ac:dyDescent="0.25">
      <c r="A3637" s="272"/>
      <c r="B3637" s="273"/>
      <c r="C3637" s="272"/>
      <c r="D3637" s="272"/>
      <c r="E3637" s="217"/>
      <c r="F3637" s="285"/>
    </row>
    <row r="3638" spans="1:12" ht="25" x14ac:dyDescent="0.25">
      <c r="A3638" s="272" t="s">
        <v>2199</v>
      </c>
      <c r="B3638" s="273" t="s">
        <v>2195</v>
      </c>
      <c r="C3638" s="272" t="s">
        <v>621</v>
      </c>
      <c r="D3638" s="272">
        <v>30</v>
      </c>
      <c r="E3638" s="217"/>
      <c r="F3638" s="285"/>
    </row>
    <row r="3639" spans="1:12" x14ac:dyDescent="0.25">
      <c r="A3639" s="272"/>
      <c r="B3639" s="273"/>
      <c r="C3639" s="272"/>
      <c r="D3639" s="272"/>
      <c r="E3639" s="217"/>
      <c r="F3639" s="285"/>
    </row>
    <row r="3640" spans="1:12" ht="37.5" x14ac:dyDescent="0.25">
      <c r="A3640" s="272" t="s">
        <v>2200</v>
      </c>
      <c r="B3640" s="273" t="s">
        <v>2196</v>
      </c>
      <c r="C3640" s="272" t="s">
        <v>2</v>
      </c>
      <c r="D3640" s="272">
        <v>4</v>
      </c>
      <c r="E3640" s="217"/>
      <c r="F3640" s="285"/>
    </row>
    <row r="3641" spans="1:12" ht="13" x14ac:dyDescent="0.3">
      <c r="A3641" s="272"/>
      <c r="B3641" s="273"/>
      <c r="C3641" s="272"/>
      <c r="D3641" s="272"/>
      <c r="E3641" s="217"/>
      <c r="F3641" s="285"/>
      <c r="G3641" s="243"/>
    </row>
    <row r="3642" spans="1:12" ht="13" x14ac:dyDescent="0.25">
      <c r="A3642" s="272"/>
      <c r="B3642" s="229" t="s">
        <v>69</v>
      </c>
      <c r="C3642" s="272"/>
      <c r="D3642" s="272"/>
      <c r="E3642" s="217"/>
      <c r="F3642" s="285"/>
    </row>
    <row r="3643" spans="1:12" s="57" customFormat="1" ht="13" x14ac:dyDescent="0.3">
      <c r="A3643" s="272"/>
      <c r="B3643" s="273"/>
      <c r="C3643" s="272"/>
      <c r="D3643" s="272"/>
      <c r="E3643" s="217"/>
      <c r="F3643" s="285"/>
      <c r="G3643" s="291"/>
      <c r="I3643" s="1"/>
      <c r="J3643" s="1"/>
      <c r="K3643" s="1"/>
      <c r="L3643"/>
    </row>
    <row r="3644" spans="1:12" s="57" customFormat="1" ht="13" x14ac:dyDescent="0.3">
      <c r="A3644" s="272" t="s">
        <v>2201</v>
      </c>
      <c r="B3644" s="273" t="s">
        <v>68</v>
      </c>
      <c r="C3644" s="272" t="s">
        <v>11</v>
      </c>
      <c r="D3644" s="272">
        <v>20</v>
      </c>
      <c r="E3644" s="217"/>
      <c r="F3644" s="285"/>
      <c r="G3644" s="291"/>
      <c r="I3644" s="1"/>
      <c r="J3644" s="1"/>
      <c r="K3644" s="1"/>
      <c r="L3644"/>
    </row>
    <row r="3645" spans="1:12" s="57" customFormat="1" ht="13" x14ac:dyDescent="0.3">
      <c r="A3645" s="272"/>
      <c r="B3645" s="273"/>
      <c r="C3645" s="272"/>
      <c r="D3645" s="272"/>
      <c r="E3645" s="217"/>
      <c r="F3645" s="263"/>
      <c r="G3645" s="291"/>
      <c r="I3645" s="1"/>
      <c r="J3645" s="1"/>
      <c r="K3645" s="1"/>
      <c r="L3645"/>
    </row>
    <row r="3646" spans="1:12" s="57" customFormat="1" ht="13" x14ac:dyDescent="0.3">
      <c r="A3646" s="272"/>
      <c r="B3646" s="273"/>
      <c r="C3646" s="272"/>
      <c r="D3646" s="272"/>
      <c r="E3646" s="217"/>
      <c r="F3646" s="263"/>
      <c r="G3646" s="291"/>
      <c r="I3646" s="1"/>
      <c r="J3646" s="1"/>
      <c r="K3646" s="1"/>
      <c r="L3646"/>
    </row>
    <row r="3647" spans="1:12" s="57" customFormat="1" ht="13" x14ac:dyDescent="0.3">
      <c r="A3647" s="272"/>
      <c r="B3647" s="273"/>
      <c r="C3647" s="272"/>
      <c r="D3647" s="272"/>
      <c r="E3647" s="217"/>
      <c r="F3647" s="263"/>
      <c r="G3647" s="291"/>
      <c r="I3647" s="1"/>
      <c r="J3647" s="1"/>
      <c r="K3647" s="1"/>
      <c r="L3647"/>
    </row>
    <row r="3648" spans="1:12" s="57" customFormat="1" ht="13" x14ac:dyDescent="0.3">
      <c r="A3648" s="272"/>
      <c r="B3648" s="273"/>
      <c r="C3648" s="272"/>
      <c r="D3648" s="272"/>
      <c r="E3648" s="217"/>
      <c r="F3648" s="263"/>
      <c r="G3648" s="291"/>
      <c r="I3648" s="1"/>
      <c r="J3648" s="1"/>
      <c r="K3648" s="1"/>
      <c r="L3648"/>
    </row>
    <row r="3649" spans="1:12" s="57" customFormat="1" ht="13" x14ac:dyDescent="0.3">
      <c r="A3649" s="272"/>
      <c r="B3649" s="273"/>
      <c r="C3649" s="272"/>
      <c r="D3649" s="272"/>
      <c r="E3649" s="217"/>
      <c r="F3649" s="263"/>
      <c r="G3649" s="291"/>
      <c r="I3649" s="1"/>
      <c r="J3649" s="1"/>
      <c r="K3649" s="1"/>
      <c r="L3649"/>
    </row>
    <row r="3650" spans="1:12" s="57" customFormat="1" ht="13" x14ac:dyDescent="0.3">
      <c r="A3650" s="272"/>
      <c r="B3650" s="273"/>
      <c r="C3650" s="272"/>
      <c r="D3650" s="272"/>
      <c r="E3650" s="217"/>
      <c r="F3650" s="263"/>
      <c r="G3650" s="291"/>
      <c r="I3650" s="1"/>
      <c r="J3650" s="1"/>
      <c r="K3650" s="1"/>
      <c r="L3650"/>
    </row>
    <row r="3651" spans="1:12" s="57" customFormat="1" ht="13" x14ac:dyDescent="0.3">
      <c r="A3651" s="272"/>
      <c r="B3651" s="273"/>
      <c r="C3651" s="272"/>
      <c r="D3651" s="272"/>
      <c r="E3651" s="217"/>
      <c r="F3651" s="263"/>
      <c r="G3651" s="291"/>
      <c r="I3651" s="1"/>
      <c r="J3651" s="1"/>
      <c r="K3651" s="1"/>
      <c r="L3651"/>
    </row>
    <row r="3652" spans="1:12" s="57" customFormat="1" ht="13" x14ac:dyDescent="0.3">
      <c r="A3652" s="272"/>
      <c r="B3652" s="273"/>
      <c r="C3652" s="272"/>
      <c r="D3652" s="272"/>
      <c r="E3652" s="217"/>
      <c r="F3652" s="263"/>
      <c r="G3652" s="291"/>
      <c r="I3652" s="1"/>
      <c r="J3652" s="1"/>
      <c r="K3652" s="1"/>
      <c r="L3652"/>
    </row>
    <row r="3653" spans="1:12" s="57" customFormat="1" ht="13" x14ac:dyDescent="0.3">
      <c r="A3653" s="272"/>
      <c r="B3653" s="273"/>
      <c r="C3653" s="272"/>
      <c r="D3653" s="272"/>
      <c r="E3653" s="217"/>
      <c r="F3653" s="263"/>
      <c r="G3653" s="291"/>
      <c r="I3653" s="1"/>
      <c r="J3653" s="1"/>
      <c r="K3653" s="1"/>
      <c r="L3653"/>
    </row>
    <row r="3654" spans="1:12" s="57" customFormat="1" ht="13" x14ac:dyDescent="0.3">
      <c r="A3654" s="272"/>
      <c r="B3654" s="273"/>
      <c r="C3654" s="272"/>
      <c r="D3654" s="272"/>
      <c r="E3654" s="217"/>
      <c r="F3654" s="263"/>
      <c r="G3654" s="291"/>
      <c r="I3654" s="1"/>
      <c r="J3654" s="1"/>
      <c r="K3654" s="1"/>
      <c r="L3654"/>
    </row>
    <row r="3655" spans="1:12" s="57" customFormat="1" ht="13" x14ac:dyDescent="0.3">
      <c r="A3655" s="272"/>
      <c r="B3655" s="273"/>
      <c r="C3655" s="272"/>
      <c r="D3655" s="272"/>
      <c r="E3655" s="217"/>
      <c r="F3655" s="263"/>
      <c r="G3655" s="291"/>
      <c r="I3655" s="1"/>
      <c r="J3655" s="1"/>
      <c r="K3655" s="1"/>
      <c r="L3655"/>
    </row>
    <row r="3656" spans="1:12" s="57" customFormat="1" ht="13" x14ac:dyDescent="0.3">
      <c r="A3656" s="272"/>
      <c r="B3656" s="273"/>
      <c r="C3656" s="272"/>
      <c r="D3656" s="272"/>
      <c r="E3656" s="217"/>
      <c r="F3656" s="263"/>
      <c r="G3656" s="291"/>
      <c r="I3656" s="1"/>
      <c r="J3656" s="1"/>
      <c r="K3656" s="1"/>
      <c r="L3656"/>
    </row>
    <row r="3657" spans="1:12" s="57" customFormat="1" ht="13" x14ac:dyDescent="0.3">
      <c r="A3657" s="272"/>
      <c r="B3657" s="273"/>
      <c r="C3657" s="272"/>
      <c r="D3657" s="272"/>
      <c r="E3657" s="217"/>
      <c r="F3657" s="263"/>
      <c r="G3657" s="291"/>
      <c r="I3657" s="1"/>
      <c r="J3657" s="1"/>
      <c r="K3657" s="1"/>
      <c r="L3657"/>
    </row>
    <row r="3658" spans="1:12" s="57" customFormat="1" ht="13" x14ac:dyDescent="0.3">
      <c r="A3658" s="272"/>
      <c r="B3658" s="273"/>
      <c r="C3658" s="272"/>
      <c r="D3658" s="272"/>
      <c r="E3658" s="217"/>
      <c r="F3658" s="263"/>
      <c r="G3658" s="291"/>
      <c r="I3658" s="1"/>
      <c r="J3658" s="1"/>
      <c r="K3658" s="1"/>
      <c r="L3658"/>
    </row>
    <row r="3659" spans="1:12" s="57" customFormat="1" ht="13" x14ac:dyDescent="0.3">
      <c r="A3659" s="272"/>
      <c r="B3659" s="273"/>
      <c r="C3659" s="272"/>
      <c r="D3659" s="272"/>
      <c r="E3659" s="217"/>
      <c r="F3659" s="263"/>
      <c r="G3659" s="291"/>
      <c r="I3659" s="1"/>
      <c r="J3659" s="1"/>
      <c r="K3659" s="1"/>
      <c r="L3659"/>
    </row>
    <row r="3660" spans="1:12" s="57" customFormat="1" ht="13" x14ac:dyDescent="0.3">
      <c r="A3660" s="272"/>
      <c r="B3660" s="273"/>
      <c r="C3660" s="272"/>
      <c r="D3660" s="272"/>
      <c r="E3660" s="217"/>
      <c r="F3660" s="263"/>
      <c r="G3660" s="291"/>
      <c r="I3660" s="1"/>
      <c r="J3660" s="1"/>
      <c r="K3660" s="1"/>
      <c r="L3660"/>
    </row>
    <row r="3661" spans="1:12" s="57" customFormat="1" ht="13" x14ac:dyDescent="0.3">
      <c r="A3661" s="272"/>
      <c r="B3661" s="273"/>
      <c r="C3661" s="272"/>
      <c r="D3661" s="272"/>
      <c r="E3661" s="217"/>
      <c r="F3661" s="263"/>
      <c r="G3661" s="291"/>
      <c r="I3661" s="1"/>
      <c r="J3661" s="1"/>
      <c r="K3661" s="1"/>
      <c r="L3661"/>
    </row>
    <row r="3662" spans="1:12" s="57" customFormat="1" ht="13" x14ac:dyDescent="0.3">
      <c r="A3662" s="272"/>
      <c r="B3662" s="273"/>
      <c r="C3662" s="272"/>
      <c r="D3662" s="272"/>
      <c r="E3662" s="217"/>
      <c r="F3662" s="263"/>
      <c r="G3662" s="291"/>
      <c r="I3662" s="1"/>
      <c r="J3662" s="1"/>
      <c r="K3662" s="1"/>
      <c r="L3662"/>
    </row>
    <row r="3663" spans="1:12" s="57" customFormat="1" ht="13" x14ac:dyDescent="0.3">
      <c r="A3663" s="272"/>
      <c r="B3663" s="273"/>
      <c r="C3663" s="272"/>
      <c r="D3663" s="272"/>
      <c r="E3663" s="217"/>
      <c r="F3663" s="263"/>
      <c r="G3663" s="291"/>
      <c r="I3663" s="1"/>
      <c r="J3663" s="1"/>
      <c r="K3663" s="1"/>
      <c r="L3663"/>
    </row>
    <row r="3664" spans="1:12" s="57" customFormat="1" ht="13" x14ac:dyDescent="0.3">
      <c r="A3664" s="272"/>
      <c r="B3664" s="273"/>
      <c r="C3664" s="272"/>
      <c r="D3664" s="272"/>
      <c r="E3664" s="217"/>
      <c r="F3664" s="263"/>
      <c r="G3664" s="291"/>
      <c r="I3664" s="1"/>
      <c r="J3664" s="1"/>
      <c r="K3664" s="1"/>
      <c r="L3664"/>
    </row>
    <row r="3665" spans="1:12" s="57" customFormat="1" ht="13" x14ac:dyDescent="0.3">
      <c r="A3665" s="272"/>
      <c r="B3665" s="273"/>
      <c r="C3665" s="272"/>
      <c r="D3665" s="272"/>
      <c r="E3665" s="217"/>
      <c r="F3665" s="263"/>
      <c r="G3665" s="291"/>
      <c r="I3665" s="1"/>
      <c r="J3665" s="1"/>
      <c r="K3665" s="1"/>
      <c r="L3665"/>
    </row>
    <row r="3666" spans="1:12" s="57" customFormat="1" ht="13" x14ac:dyDescent="0.3">
      <c r="A3666" s="272"/>
      <c r="B3666" s="273"/>
      <c r="C3666" s="272"/>
      <c r="D3666" s="272"/>
      <c r="E3666" s="217"/>
      <c r="F3666" s="263"/>
      <c r="G3666" s="291"/>
      <c r="I3666" s="1"/>
      <c r="J3666" s="1"/>
      <c r="K3666" s="1"/>
      <c r="L3666"/>
    </row>
    <row r="3667" spans="1:12" s="57" customFormat="1" ht="13" x14ac:dyDescent="0.3">
      <c r="A3667" s="272"/>
      <c r="B3667" s="273"/>
      <c r="C3667" s="272"/>
      <c r="D3667" s="272"/>
      <c r="E3667" s="217"/>
      <c r="F3667" s="263"/>
      <c r="G3667" s="291"/>
      <c r="I3667" s="1"/>
      <c r="J3667" s="1"/>
      <c r="K3667" s="1"/>
      <c r="L3667"/>
    </row>
    <row r="3668" spans="1:12" s="57" customFormat="1" ht="13" x14ac:dyDescent="0.3">
      <c r="A3668" s="272"/>
      <c r="B3668" s="273"/>
      <c r="C3668" s="272"/>
      <c r="D3668" s="272"/>
      <c r="E3668" s="217"/>
      <c r="F3668" s="263"/>
      <c r="G3668" s="291"/>
      <c r="I3668" s="1"/>
      <c r="J3668" s="1"/>
      <c r="K3668" s="1"/>
      <c r="L3668"/>
    </row>
    <row r="3669" spans="1:12" s="57" customFormat="1" ht="13" x14ac:dyDescent="0.3">
      <c r="A3669" s="272"/>
      <c r="B3669" s="273"/>
      <c r="C3669" s="272"/>
      <c r="D3669" s="272"/>
      <c r="E3669" s="217"/>
      <c r="F3669" s="263"/>
      <c r="G3669" s="291"/>
      <c r="I3669" s="1"/>
      <c r="J3669" s="1"/>
      <c r="K3669" s="1"/>
      <c r="L3669"/>
    </row>
    <row r="3670" spans="1:12" s="57" customFormat="1" ht="13" x14ac:dyDescent="0.3">
      <c r="A3670" s="272"/>
      <c r="B3670" s="273"/>
      <c r="C3670" s="272"/>
      <c r="D3670" s="272"/>
      <c r="E3670" s="217"/>
      <c r="F3670" s="263"/>
      <c r="G3670" s="291"/>
      <c r="I3670" s="1"/>
      <c r="J3670" s="1"/>
      <c r="K3670" s="1"/>
      <c r="L3670"/>
    </row>
    <row r="3671" spans="1:12" s="57" customFormat="1" ht="13" x14ac:dyDescent="0.3">
      <c r="A3671" s="272"/>
      <c r="B3671" s="273"/>
      <c r="C3671" s="272"/>
      <c r="D3671" s="272"/>
      <c r="E3671" s="217"/>
      <c r="F3671" s="263"/>
      <c r="G3671" s="291"/>
      <c r="I3671" s="1"/>
      <c r="J3671" s="1"/>
      <c r="K3671" s="1"/>
      <c r="L3671"/>
    </row>
    <row r="3672" spans="1:12" s="57" customFormat="1" ht="13" x14ac:dyDescent="0.3">
      <c r="A3672" s="272"/>
      <c r="B3672" s="273"/>
      <c r="C3672" s="272"/>
      <c r="D3672" s="272"/>
      <c r="E3672" s="217"/>
      <c r="F3672" s="263"/>
      <c r="G3672" s="291"/>
      <c r="I3672" s="1"/>
      <c r="J3672" s="1"/>
      <c r="K3672" s="1"/>
      <c r="L3672"/>
    </row>
    <row r="3673" spans="1:12" s="57" customFormat="1" ht="13" x14ac:dyDescent="0.3">
      <c r="A3673" s="272"/>
      <c r="B3673" s="273"/>
      <c r="C3673" s="272"/>
      <c r="D3673" s="272"/>
      <c r="E3673" s="217"/>
      <c r="F3673" s="263"/>
      <c r="G3673" s="291"/>
      <c r="I3673" s="1"/>
      <c r="J3673" s="1"/>
      <c r="K3673" s="1"/>
      <c r="L3673"/>
    </row>
    <row r="3674" spans="1:12" s="57" customFormat="1" ht="13" x14ac:dyDescent="0.3">
      <c r="A3674" s="272"/>
      <c r="B3674" s="273"/>
      <c r="C3674" s="272"/>
      <c r="D3674" s="272"/>
      <c r="E3674" s="217"/>
      <c r="F3674" s="263"/>
      <c r="G3674" s="291"/>
      <c r="I3674" s="1"/>
      <c r="J3674" s="1"/>
      <c r="K3674" s="1"/>
      <c r="L3674"/>
    </row>
    <row r="3675" spans="1:12" s="57" customFormat="1" ht="13" x14ac:dyDescent="0.3">
      <c r="A3675" s="272"/>
      <c r="B3675" s="273"/>
      <c r="C3675" s="272"/>
      <c r="D3675" s="272"/>
      <c r="E3675" s="217"/>
      <c r="F3675" s="263"/>
      <c r="G3675" s="291"/>
      <c r="I3675" s="1"/>
      <c r="J3675" s="1"/>
      <c r="K3675" s="1"/>
      <c r="L3675"/>
    </row>
    <row r="3676" spans="1:12" s="57" customFormat="1" ht="13" x14ac:dyDescent="0.3">
      <c r="A3676" s="272"/>
      <c r="B3676" s="273"/>
      <c r="C3676" s="272"/>
      <c r="D3676" s="272"/>
      <c r="E3676" s="217"/>
      <c r="F3676" s="263"/>
      <c r="G3676" s="291"/>
      <c r="I3676" s="1"/>
      <c r="J3676" s="1"/>
      <c r="K3676" s="1"/>
      <c r="L3676"/>
    </row>
    <row r="3677" spans="1:12" s="57" customFormat="1" ht="13" x14ac:dyDescent="0.3">
      <c r="A3677" s="272"/>
      <c r="B3677" s="273"/>
      <c r="C3677" s="272"/>
      <c r="D3677" s="272"/>
      <c r="E3677" s="217"/>
      <c r="F3677" s="263"/>
      <c r="G3677" s="291"/>
      <c r="I3677" s="1"/>
      <c r="J3677" s="1"/>
      <c r="K3677" s="1"/>
      <c r="L3677"/>
    </row>
    <row r="3678" spans="1:12" s="57" customFormat="1" ht="13" x14ac:dyDescent="0.3">
      <c r="A3678" s="272"/>
      <c r="B3678" s="273"/>
      <c r="C3678" s="272"/>
      <c r="D3678" s="272"/>
      <c r="E3678" s="217"/>
      <c r="F3678" s="263"/>
      <c r="G3678" s="291"/>
      <c r="I3678" s="1"/>
      <c r="J3678" s="1"/>
      <c r="K3678" s="1"/>
      <c r="L3678"/>
    </row>
    <row r="3679" spans="1:12" s="57" customFormat="1" ht="13" x14ac:dyDescent="0.3">
      <c r="A3679" s="272"/>
      <c r="B3679" s="273"/>
      <c r="C3679" s="272"/>
      <c r="D3679" s="272"/>
      <c r="E3679" s="217"/>
      <c r="F3679" s="263"/>
      <c r="G3679" s="291"/>
      <c r="I3679" s="1"/>
      <c r="J3679" s="1"/>
      <c r="K3679" s="1"/>
      <c r="L3679"/>
    </row>
    <row r="3680" spans="1:12" s="57" customFormat="1" ht="13" x14ac:dyDescent="0.3">
      <c r="A3680" s="272"/>
      <c r="B3680" s="273"/>
      <c r="C3680" s="272"/>
      <c r="D3680" s="272"/>
      <c r="E3680" s="217"/>
      <c r="F3680" s="263"/>
      <c r="G3680" s="291"/>
      <c r="I3680" s="1"/>
      <c r="J3680" s="1"/>
      <c r="K3680" s="1"/>
      <c r="L3680"/>
    </row>
    <row r="3681" spans="1:12" s="57" customFormat="1" ht="13" x14ac:dyDescent="0.3">
      <c r="A3681" s="272"/>
      <c r="B3681" s="273"/>
      <c r="C3681" s="272"/>
      <c r="D3681" s="272"/>
      <c r="E3681" s="217"/>
      <c r="F3681" s="263"/>
      <c r="G3681" s="291"/>
      <c r="I3681" s="1"/>
      <c r="J3681" s="1"/>
      <c r="K3681" s="1"/>
      <c r="L3681"/>
    </row>
    <row r="3682" spans="1:12" s="57" customFormat="1" ht="13" x14ac:dyDescent="0.3">
      <c r="A3682" s="272"/>
      <c r="B3682" s="273"/>
      <c r="C3682" s="272"/>
      <c r="D3682" s="272"/>
      <c r="E3682" s="217"/>
      <c r="F3682" s="263"/>
      <c r="G3682" s="291"/>
      <c r="I3682" s="1"/>
      <c r="J3682" s="1"/>
      <c r="K3682" s="1"/>
      <c r="L3682"/>
    </row>
    <row r="3683" spans="1:12" s="57" customFormat="1" ht="13" x14ac:dyDescent="0.3">
      <c r="A3683" s="272"/>
      <c r="B3683" s="273"/>
      <c r="C3683" s="272"/>
      <c r="D3683" s="272"/>
      <c r="E3683" s="217"/>
      <c r="F3683" s="263"/>
      <c r="G3683" s="291"/>
      <c r="I3683" s="1"/>
      <c r="J3683" s="1"/>
      <c r="K3683" s="1"/>
      <c r="L3683"/>
    </row>
    <row r="3684" spans="1:12" s="57" customFormat="1" ht="13" x14ac:dyDescent="0.3">
      <c r="A3684" s="272"/>
      <c r="B3684" s="273"/>
      <c r="C3684" s="272"/>
      <c r="D3684" s="272"/>
      <c r="E3684" s="217"/>
      <c r="F3684" s="263"/>
      <c r="G3684" s="291"/>
      <c r="I3684" s="1"/>
      <c r="J3684" s="1"/>
      <c r="K3684" s="1"/>
      <c r="L3684"/>
    </row>
    <row r="3685" spans="1:12" s="57" customFormat="1" ht="13" x14ac:dyDescent="0.3">
      <c r="A3685" s="272"/>
      <c r="B3685" s="273"/>
      <c r="C3685" s="272"/>
      <c r="D3685" s="272"/>
      <c r="E3685" s="217"/>
      <c r="F3685" s="263"/>
      <c r="G3685" s="291"/>
      <c r="I3685" s="1"/>
      <c r="J3685" s="1"/>
      <c r="K3685" s="1"/>
      <c r="L3685"/>
    </row>
    <row r="3686" spans="1:12" s="57" customFormat="1" x14ac:dyDescent="0.25">
      <c r="A3686" s="272"/>
      <c r="B3686" s="273"/>
      <c r="C3686" s="272"/>
      <c r="D3686" s="272"/>
      <c r="E3686" s="217"/>
      <c r="F3686" s="263"/>
      <c r="G3686" s="179"/>
      <c r="I3686" s="1"/>
      <c r="J3686" s="1"/>
      <c r="K3686" s="1"/>
      <c r="L3686"/>
    </row>
    <row r="3687" spans="1:12" s="57" customFormat="1" x14ac:dyDescent="0.25">
      <c r="A3687" s="272"/>
      <c r="B3687" s="273"/>
      <c r="C3687" s="272"/>
      <c r="D3687" s="272"/>
      <c r="E3687" s="217"/>
      <c r="F3687" s="263"/>
      <c r="G3687" s="179"/>
      <c r="I3687" s="1"/>
      <c r="J3687" s="1"/>
      <c r="K3687" s="1"/>
      <c r="L3687"/>
    </row>
    <row r="3688" spans="1:12" s="57" customFormat="1" x14ac:dyDescent="0.25">
      <c r="A3688" s="272"/>
      <c r="B3688" s="273"/>
      <c r="C3688" s="272"/>
      <c r="D3688" s="272"/>
      <c r="E3688" s="217"/>
      <c r="F3688" s="263"/>
      <c r="G3688" s="179"/>
      <c r="I3688" s="1"/>
      <c r="J3688" s="1"/>
      <c r="K3688" s="1"/>
      <c r="L3688"/>
    </row>
    <row r="3689" spans="1:12" s="57" customFormat="1" x14ac:dyDescent="0.25">
      <c r="A3689" s="272"/>
      <c r="B3689" s="273"/>
      <c r="C3689" s="272"/>
      <c r="D3689" s="272"/>
      <c r="E3689" s="217"/>
      <c r="F3689" s="263"/>
      <c r="G3689" s="179"/>
      <c r="I3689" s="1"/>
      <c r="J3689" s="1"/>
      <c r="K3689" s="1"/>
      <c r="L3689"/>
    </row>
    <row r="3690" spans="1:12" s="57" customFormat="1" x14ac:dyDescent="0.25">
      <c r="A3690" s="272"/>
      <c r="B3690" s="273"/>
      <c r="C3690" s="272"/>
      <c r="D3690" s="272"/>
      <c r="E3690" s="217"/>
      <c r="F3690" s="263"/>
      <c r="G3690" s="179"/>
      <c r="I3690" s="1"/>
      <c r="J3690" s="1"/>
      <c r="K3690" s="1"/>
      <c r="L3690"/>
    </row>
    <row r="3691" spans="1:12" ht="13" x14ac:dyDescent="0.25">
      <c r="A3691" s="227"/>
      <c r="B3691" s="268" t="s">
        <v>2905</v>
      </c>
      <c r="C3691" s="227"/>
      <c r="D3691" s="227"/>
      <c r="E3691" s="258"/>
      <c r="F3691" s="270"/>
    </row>
    <row r="3692" spans="1:12" ht="13" x14ac:dyDescent="0.25">
      <c r="A3692" s="227"/>
      <c r="B3692" s="247"/>
      <c r="C3692" s="227"/>
      <c r="D3692" s="227"/>
      <c r="E3692" s="258"/>
      <c r="F3692" s="263"/>
    </row>
    <row r="3693" spans="1:12" ht="13" x14ac:dyDescent="0.25">
      <c r="A3693" s="227"/>
      <c r="B3693" s="247" t="s">
        <v>3057</v>
      </c>
      <c r="C3693" s="227"/>
      <c r="D3693" s="227"/>
      <c r="E3693" s="258"/>
      <c r="F3693" s="263"/>
    </row>
    <row r="3694" spans="1:12" s="241" customFormat="1" ht="13" x14ac:dyDescent="0.25">
      <c r="A3694" s="227"/>
      <c r="B3694" s="256"/>
      <c r="C3694" s="255"/>
      <c r="D3694" s="255"/>
      <c r="E3694" s="260"/>
      <c r="F3694" s="263"/>
      <c r="L3694"/>
    </row>
    <row r="3695" spans="1:12" s="241" customFormat="1" ht="13" x14ac:dyDescent="0.25">
      <c r="A3695" s="227"/>
      <c r="B3695" s="274"/>
      <c r="C3695" s="255"/>
      <c r="D3695" s="255"/>
      <c r="E3695" s="260"/>
      <c r="F3695" s="263"/>
      <c r="L3695"/>
    </row>
    <row r="3696" spans="1:12" s="241" customFormat="1" ht="13" x14ac:dyDescent="0.25">
      <c r="A3696" s="227"/>
      <c r="B3696" s="274" t="str">
        <f>B3693</f>
        <v>Block B: Laboratory: B-3 Ceilings, Partitions and Access Flooring</v>
      </c>
      <c r="C3696" s="255"/>
      <c r="D3696" s="255"/>
      <c r="E3696" s="260"/>
      <c r="F3696" s="263"/>
      <c r="L3696"/>
    </row>
    <row r="3697" spans="1:12" s="241" customFormat="1" ht="13" x14ac:dyDescent="0.25">
      <c r="A3697" s="227"/>
      <c r="B3697" s="254" t="s">
        <v>2933</v>
      </c>
      <c r="C3697" s="255" t="s">
        <v>2910</v>
      </c>
      <c r="D3697" s="255"/>
      <c r="E3697" s="260"/>
      <c r="F3697" s="263"/>
      <c r="L3697"/>
    </row>
    <row r="3698" spans="1:12" s="241" customFormat="1" ht="13" x14ac:dyDescent="0.25">
      <c r="A3698" s="227"/>
      <c r="B3698" s="256"/>
      <c r="C3698" s="255"/>
      <c r="D3698" s="255"/>
      <c r="E3698" s="260"/>
      <c r="F3698" s="263"/>
      <c r="L3698"/>
    </row>
    <row r="3699" spans="1:12" s="241" customFormat="1" ht="13" x14ac:dyDescent="0.25">
      <c r="A3699" s="227"/>
      <c r="B3699" s="269" t="s">
        <v>2909</v>
      </c>
      <c r="C3699" s="255">
        <v>57</v>
      </c>
      <c r="D3699" s="255"/>
      <c r="E3699" s="260"/>
      <c r="F3699" s="263"/>
      <c r="L3699"/>
    </row>
    <row r="3700" spans="1:12" s="241" customFormat="1" ht="13" x14ac:dyDescent="0.25">
      <c r="A3700" s="227"/>
      <c r="B3700" s="269"/>
      <c r="C3700" s="255"/>
      <c r="D3700" s="255"/>
      <c r="E3700" s="260"/>
      <c r="F3700" s="263"/>
      <c r="L3700"/>
    </row>
    <row r="3701" spans="1:12" s="241" customFormat="1" ht="13" x14ac:dyDescent="0.25">
      <c r="A3701" s="227"/>
      <c r="B3701" s="256"/>
      <c r="C3701" s="255"/>
      <c r="D3701" s="255"/>
      <c r="E3701" s="260"/>
      <c r="F3701" s="263"/>
      <c r="L3701"/>
    </row>
    <row r="3702" spans="1:12" s="241" customFormat="1" ht="13" x14ac:dyDescent="0.25">
      <c r="A3702" s="227"/>
      <c r="B3702" s="256"/>
      <c r="C3702" s="255"/>
      <c r="D3702" s="255"/>
      <c r="E3702" s="260"/>
      <c r="F3702" s="263"/>
      <c r="L3702"/>
    </row>
    <row r="3703" spans="1:12" s="241" customFormat="1" ht="13" x14ac:dyDescent="0.25">
      <c r="A3703" s="227"/>
      <c r="B3703" s="256"/>
      <c r="C3703" s="255"/>
      <c r="D3703" s="255"/>
      <c r="E3703" s="260"/>
      <c r="F3703" s="263"/>
      <c r="L3703"/>
    </row>
    <row r="3704" spans="1:12" s="241" customFormat="1" ht="13" x14ac:dyDescent="0.25">
      <c r="A3704" s="227"/>
      <c r="B3704" s="256"/>
      <c r="C3704" s="255"/>
      <c r="D3704" s="255"/>
      <c r="E3704" s="260"/>
      <c r="F3704" s="263"/>
      <c r="L3704"/>
    </row>
    <row r="3705" spans="1:12" s="241" customFormat="1" ht="13" x14ac:dyDescent="0.25">
      <c r="A3705" s="227"/>
      <c r="B3705" s="256"/>
      <c r="C3705" s="255"/>
      <c r="D3705" s="255"/>
      <c r="E3705" s="260"/>
      <c r="F3705" s="263"/>
      <c r="L3705"/>
    </row>
    <row r="3706" spans="1:12" s="241" customFormat="1" ht="13" x14ac:dyDescent="0.25">
      <c r="A3706" s="227"/>
      <c r="B3706" s="256"/>
      <c r="C3706" s="255"/>
      <c r="D3706" s="255"/>
      <c r="E3706" s="260"/>
      <c r="F3706" s="263"/>
      <c r="L3706"/>
    </row>
    <row r="3707" spans="1:12" s="241" customFormat="1" ht="13" x14ac:dyDescent="0.25">
      <c r="A3707" s="227"/>
      <c r="B3707" s="256"/>
      <c r="C3707" s="255"/>
      <c r="D3707" s="255"/>
      <c r="E3707" s="260"/>
      <c r="F3707" s="263"/>
      <c r="L3707"/>
    </row>
    <row r="3708" spans="1:12" s="241" customFormat="1" ht="13" x14ac:dyDescent="0.25">
      <c r="A3708" s="227"/>
      <c r="B3708" s="256"/>
      <c r="C3708" s="255"/>
      <c r="D3708" s="255"/>
      <c r="E3708" s="260"/>
      <c r="F3708" s="263"/>
      <c r="L3708"/>
    </row>
    <row r="3709" spans="1:12" s="241" customFormat="1" ht="13" x14ac:dyDescent="0.25">
      <c r="A3709" s="227"/>
      <c r="B3709" s="256"/>
      <c r="C3709" s="255"/>
      <c r="D3709" s="255"/>
      <c r="E3709" s="260"/>
      <c r="F3709" s="263"/>
      <c r="L3709"/>
    </row>
    <row r="3710" spans="1:12" s="241" customFormat="1" ht="13" x14ac:dyDescent="0.25">
      <c r="A3710" s="227"/>
      <c r="B3710" s="256"/>
      <c r="C3710" s="255"/>
      <c r="D3710" s="255"/>
      <c r="E3710" s="260"/>
      <c r="F3710" s="263"/>
      <c r="L3710"/>
    </row>
    <row r="3711" spans="1:12" s="241" customFormat="1" ht="13" x14ac:dyDescent="0.25">
      <c r="A3711" s="227"/>
      <c r="B3711" s="256"/>
      <c r="C3711" s="255"/>
      <c r="D3711" s="255"/>
      <c r="E3711" s="260"/>
      <c r="F3711" s="263"/>
      <c r="L3711"/>
    </row>
    <row r="3712" spans="1:12" s="241" customFormat="1" ht="13" x14ac:dyDescent="0.25">
      <c r="A3712" s="227"/>
      <c r="B3712" s="256"/>
      <c r="C3712" s="255"/>
      <c r="D3712" s="255"/>
      <c r="E3712" s="260"/>
      <c r="F3712" s="263"/>
      <c r="L3712"/>
    </row>
    <row r="3713" spans="1:12" s="241" customFormat="1" ht="13" x14ac:dyDescent="0.25">
      <c r="A3713" s="227"/>
      <c r="B3713" s="256"/>
      <c r="C3713" s="255"/>
      <c r="D3713" s="255"/>
      <c r="E3713" s="260"/>
      <c r="F3713" s="263"/>
      <c r="L3713"/>
    </row>
    <row r="3714" spans="1:12" s="241" customFormat="1" ht="13" x14ac:dyDescent="0.25">
      <c r="A3714" s="227"/>
      <c r="B3714" s="256"/>
      <c r="C3714" s="255"/>
      <c r="D3714" s="255"/>
      <c r="E3714" s="260"/>
      <c r="F3714" s="263"/>
      <c r="L3714"/>
    </row>
    <row r="3715" spans="1:12" s="241" customFormat="1" ht="13" x14ac:dyDescent="0.25">
      <c r="A3715" s="227"/>
      <c r="B3715" s="256"/>
      <c r="C3715" s="255"/>
      <c r="D3715" s="255"/>
      <c r="E3715" s="260"/>
      <c r="F3715" s="263"/>
      <c r="L3715"/>
    </row>
    <row r="3716" spans="1:12" s="241" customFormat="1" ht="13" x14ac:dyDescent="0.25">
      <c r="A3716" s="227"/>
      <c r="B3716" s="256"/>
      <c r="C3716" s="255"/>
      <c r="D3716" s="255"/>
      <c r="E3716" s="260"/>
      <c r="F3716" s="263"/>
      <c r="L3716"/>
    </row>
    <row r="3717" spans="1:12" s="241" customFormat="1" ht="13" x14ac:dyDescent="0.25">
      <c r="A3717" s="227"/>
      <c r="B3717" s="256"/>
      <c r="C3717" s="255"/>
      <c r="D3717" s="255"/>
      <c r="E3717" s="260"/>
      <c r="F3717" s="263"/>
      <c r="L3717"/>
    </row>
    <row r="3718" spans="1:12" s="241" customFormat="1" ht="13" x14ac:dyDescent="0.25">
      <c r="A3718" s="227"/>
      <c r="B3718" s="256"/>
      <c r="C3718" s="255"/>
      <c r="D3718" s="255"/>
      <c r="E3718" s="260"/>
      <c r="F3718" s="263"/>
      <c r="L3718"/>
    </row>
    <row r="3719" spans="1:12" s="241" customFormat="1" ht="13" x14ac:dyDescent="0.25">
      <c r="A3719" s="227"/>
      <c r="B3719" s="256"/>
      <c r="C3719" s="255"/>
      <c r="D3719" s="255"/>
      <c r="E3719" s="260"/>
      <c r="F3719" s="263"/>
      <c r="L3719"/>
    </row>
    <row r="3720" spans="1:12" s="241" customFormat="1" ht="13" x14ac:dyDescent="0.25">
      <c r="A3720" s="227"/>
      <c r="B3720" s="256"/>
      <c r="C3720" s="255"/>
      <c r="D3720" s="255"/>
      <c r="E3720" s="260"/>
      <c r="F3720" s="263"/>
      <c r="L3720"/>
    </row>
    <row r="3721" spans="1:12" s="241" customFormat="1" ht="13" x14ac:dyDescent="0.25">
      <c r="A3721" s="227"/>
      <c r="B3721" s="256"/>
      <c r="C3721" s="255"/>
      <c r="D3721" s="255"/>
      <c r="E3721" s="260"/>
      <c r="F3721" s="263"/>
      <c r="L3721"/>
    </row>
    <row r="3722" spans="1:12" s="241" customFormat="1" ht="13" x14ac:dyDescent="0.25">
      <c r="A3722" s="227"/>
      <c r="B3722" s="256"/>
      <c r="C3722" s="255"/>
      <c r="D3722" s="255"/>
      <c r="E3722" s="260"/>
      <c r="F3722" s="263"/>
      <c r="L3722"/>
    </row>
    <row r="3723" spans="1:12" s="241" customFormat="1" ht="13" x14ac:dyDescent="0.25">
      <c r="A3723" s="227"/>
      <c r="B3723" s="256"/>
      <c r="C3723" s="255"/>
      <c r="D3723" s="255"/>
      <c r="E3723" s="260"/>
      <c r="F3723" s="263"/>
      <c r="L3723"/>
    </row>
    <row r="3724" spans="1:12" s="241" customFormat="1" ht="13" x14ac:dyDescent="0.25">
      <c r="A3724" s="227"/>
      <c r="B3724" s="256"/>
      <c r="C3724" s="255"/>
      <c r="D3724" s="255"/>
      <c r="E3724" s="260"/>
      <c r="F3724" s="263"/>
      <c r="L3724"/>
    </row>
    <row r="3725" spans="1:12" s="241" customFormat="1" ht="13" x14ac:dyDescent="0.25">
      <c r="A3725" s="227"/>
      <c r="B3725" s="256"/>
      <c r="C3725" s="255"/>
      <c r="D3725" s="255"/>
      <c r="E3725" s="260"/>
      <c r="F3725" s="263"/>
      <c r="L3725"/>
    </row>
    <row r="3726" spans="1:12" s="241" customFormat="1" ht="13" x14ac:dyDescent="0.25">
      <c r="A3726" s="227"/>
      <c r="B3726" s="256"/>
      <c r="C3726" s="255"/>
      <c r="D3726" s="255"/>
      <c r="E3726" s="260"/>
      <c r="F3726" s="263"/>
      <c r="L3726"/>
    </row>
    <row r="3727" spans="1:12" s="241" customFormat="1" ht="13" x14ac:dyDescent="0.25">
      <c r="A3727" s="227"/>
      <c r="B3727" s="256"/>
      <c r="C3727" s="255"/>
      <c r="D3727" s="255"/>
      <c r="E3727" s="260"/>
      <c r="F3727" s="263"/>
      <c r="L3727"/>
    </row>
    <row r="3728" spans="1:12" s="241" customFormat="1" ht="13" x14ac:dyDescent="0.25">
      <c r="A3728" s="227"/>
      <c r="B3728" s="256"/>
      <c r="C3728" s="255"/>
      <c r="D3728" s="255"/>
      <c r="E3728" s="260"/>
      <c r="F3728" s="263"/>
      <c r="L3728"/>
    </row>
    <row r="3729" spans="1:12" s="241" customFormat="1" ht="13" x14ac:dyDescent="0.25">
      <c r="A3729" s="227"/>
      <c r="B3729" s="256"/>
      <c r="C3729" s="255"/>
      <c r="D3729" s="255"/>
      <c r="E3729" s="260"/>
      <c r="F3729" s="263"/>
      <c r="L3729"/>
    </row>
    <row r="3730" spans="1:12" s="241" customFormat="1" ht="13" x14ac:dyDescent="0.25">
      <c r="A3730" s="227"/>
      <c r="B3730" s="256"/>
      <c r="C3730" s="255"/>
      <c r="D3730" s="255"/>
      <c r="E3730" s="260"/>
      <c r="F3730" s="263"/>
      <c r="L3730"/>
    </row>
    <row r="3731" spans="1:12" s="241" customFormat="1" ht="13" x14ac:dyDescent="0.25">
      <c r="A3731" s="227"/>
      <c r="B3731" s="256"/>
      <c r="C3731" s="255"/>
      <c r="D3731" s="255"/>
      <c r="E3731" s="260"/>
      <c r="F3731" s="263"/>
      <c r="L3731"/>
    </row>
    <row r="3732" spans="1:12" s="241" customFormat="1" ht="13" x14ac:dyDescent="0.25">
      <c r="A3732" s="227"/>
      <c r="B3732" s="256"/>
      <c r="C3732" s="255"/>
      <c r="D3732" s="255"/>
      <c r="E3732" s="260"/>
      <c r="F3732" s="263"/>
      <c r="L3732"/>
    </row>
    <row r="3733" spans="1:12" s="241" customFormat="1" ht="13" x14ac:dyDescent="0.25">
      <c r="A3733" s="227"/>
      <c r="B3733" s="256"/>
      <c r="C3733" s="255"/>
      <c r="D3733" s="255"/>
      <c r="E3733" s="260"/>
      <c r="F3733" s="263"/>
      <c r="L3733"/>
    </row>
    <row r="3734" spans="1:12" s="241" customFormat="1" ht="13" x14ac:dyDescent="0.25">
      <c r="A3734" s="227"/>
      <c r="B3734" s="256"/>
      <c r="C3734" s="255"/>
      <c r="D3734" s="255"/>
      <c r="E3734" s="260"/>
      <c r="F3734" s="263"/>
      <c r="L3734"/>
    </row>
    <row r="3735" spans="1:12" s="241" customFormat="1" ht="13" x14ac:dyDescent="0.25">
      <c r="A3735" s="227"/>
      <c r="B3735" s="256"/>
      <c r="C3735" s="255"/>
      <c r="D3735" s="255"/>
      <c r="E3735" s="260"/>
      <c r="F3735" s="263"/>
      <c r="L3735"/>
    </row>
    <row r="3736" spans="1:12" s="241" customFormat="1" ht="13" x14ac:dyDescent="0.25">
      <c r="A3736" s="227"/>
      <c r="B3736" s="256"/>
      <c r="C3736" s="255"/>
      <c r="D3736" s="255"/>
      <c r="E3736" s="260"/>
      <c r="F3736" s="263"/>
      <c r="L3736"/>
    </row>
    <row r="3737" spans="1:12" s="241" customFormat="1" ht="13" x14ac:dyDescent="0.25">
      <c r="A3737" s="227"/>
      <c r="B3737" s="256"/>
      <c r="C3737" s="255"/>
      <c r="D3737" s="255"/>
      <c r="E3737" s="260"/>
      <c r="F3737" s="263"/>
      <c r="L3737"/>
    </row>
    <row r="3738" spans="1:12" s="241" customFormat="1" ht="13" x14ac:dyDescent="0.25">
      <c r="A3738" s="227"/>
      <c r="B3738" s="256"/>
      <c r="C3738" s="255"/>
      <c r="D3738" s="255"/>
      <c r="E3738" s="260"/>
      <c r="F3738" s="263"/>
      <c r="L3738"/>
    </row>
    <row r="3739" spans="1:12" s="241" customFormat="1" ht="13" x14ac:dyDescent="0.25">
      <c r="A3739" s="227"/>
      <c r="B3739" s="256"/>
      <c r="C3739" s="255"/>
      <c r="D3739" s="255"/>
      <c r="E3739" s="260"/>
      <c r="F3739" s="263"/>
      <c r="L3739"/>
    </row>
    <row r="3740" spans="1:12" s="241" customFormat="1" ht="13" x14ac:dyDescent="0.25">
      <c r="A3740" s="227"/>
      <c r="B3740" s="256"/>
      <c r="C3740" s="255"/>
      <c r="D3740" s="255"/>
      <c r="E3740" s="260"/>
      <c r="F3740" s="263"/>
      <c r="L3740"/>
    </row>
    <row r="3741" spans="1:12" s="241" customFormat="1" ht="13" x14ac:dyDescent="0.25">
      <c r="A3741" s="227"/>
      <c r="B3741" s="256"/>
      <c r="C3741" s="255"/>
      <c r="D3741" s="255"/>
      <c r="E3741" s="260"/>
      <c r="F3741" s="263"/>
      <c r="L3741"/>
    </row>
    <row r="3742" spans="1:12" s="241" customFormat="1" ht="13" x14ac:dyDescent="0.25">
      <c r="A3742" s="227"/>
      <c r="B3742" s="256"/>
      <c r="C3742" s="255"/>
      <c r="D3742" s="255"/>
      <c r="E3742" s="260"/>
      <c r="F3742" s="263"/>
      <c r="L3742"/>
    </row>
    <row r="3743" spans="1:12" s="241" customFormat="1" ht="13" x14ac:dyDescent="0.25">
      <c r="A3743" s="227"/>
      <c r="B3743" s="256"/>
      <c r="C3743" s="255"/>
      <c r="D3743" s="255"/>
      <c r="E3743" s="260"/>
      <c r="F3743" s="263"/>
      <c r="L3743"/>
    </row>
    <row r="3744" spans="1:12" s="241" customFormat="1" ht="13" x14ac:dyDescent="0.25">
      <c r="A3744" s="227"/>
      <c r="B3744" s="256"/>
      <c r="C3744" s="255"/>
      <c r="D3744" s="255"/>
      <c r="E3744" s="260"/>
      <c r="F3744" s="263"/>
      <c r="L3744"/>
    </row>
    <row r="3745" spans="1:12" s="241" customFormat="1" ht="13" x14ac:dyDescent="0.25">
      <c r="A3745" s="227"/>
      <c r="B3745" s="256"/>
      <c r="C3745" s="255"/>
      <c r="D3745" s="255"/>
      <c r="E3745" s="260"/>
      <c r="F3745" s="263"/>
      <c r="L3745"/>
    </row>
    <row r="3746" spans="1:12" s="241" customFormat="1" ht="13" x14ac:dyDescent="0.25">
      <c r="A3746" s="227"/>
      <c r="B3746" s="256"/>
      <c r="C3746" s="255"/>
      <c r="D3746" s="255"/>
      <c r="E3746" s="260"/>
      <c r="F3746" s="263"/>
      <c r="L3746"/>
    </row>
    <row r="3747" spans="1:12" s="241" customFormat="1" ht="13" x14ac:dyDescent="0.25">
      <c r="A3747" s="227"/>
      <c r="B3747" s="256"/>
      <c r="C3747" s="255"/>
      <c r="D3747" s="255"/>
      <c r="E3747" s="260"/>
      <c r="F3747" s="263"/>
      <c r="L3747"/>
    </row>
    <row r="3748" spans="1:12" s="241" customFormat="1" ht="13" x14ac:dyDescent="0.25">
      <c r="A3748" s="227"/>
      <c r="B3748" s="256"/>
      <c r="C3748" s="255"/>
      <c r="D3748" s="255"/>
      <c r="E3748" s="260"/>
      <c r="F3748" s="263"/>
      <c r="L3748"/>
    </row>
    <row r="3749" spans="1:12" s="241" customFormat="1" ht="13" x14ac:dyDescent="0.25">
      <c r="A3749" s="227"/>
      <c r="B3749" s="256"/>
      <c r="C3749" s="255"/>
      <c r="D3749" s="255"/>
      <c r="E3749" s="260"/>
      <c r="F3749" s="263"/>
      <c r="L3749"/>
    </row>
    <row r="3750" spans="1:12" s="241" customFormat="1" ht="13" x14ac:dyDescent="0.25">
      <c r="A3750" s="227"/>
      <c r="B3750" s="256"/>
      <c r="C3750" s="255"/>
      <c r="D3750" s="255"/>
      <c r="E3750" s="260"/>
      <c r="F3750" s="263"/>
      <c r="L3750"/>
    </row>
    <row r="3751" spans="1:12" s="241" customFormat="1" ht="13" x14ac:dyDescent="0.25">
      <c r="A3751" s="227"/>
      <c r="B3751" s="256"/>
      <c r="C3751" s="255"/>
      <c r="D3751" s="255"/>
      <c r="E3751" s="260"/>
      <c r="F3751" s="263"/>
      <c r="L3751"/>
    </row>
    <row r="3752" spans="1:12" s="241" customFormat="1" ht="13" x14ac:dyDescent="0.25">
      <c r="A3752" s="227"/>
      <c r="B3752" s="256"/>
      <c r="C3752" s="255"/>
      <c r="D3752" s="255"/>
      <c r="E3752" s="260"/>
      <c r="F3752" s="263"/>
      <c r="L3752"/>
    </row>
    <row r="3753" spans="1:12" s="241" customFormat="1" ht="13" x14ac:dyDescent="0.25">
      <c r="A3753" s="227"/>
      <c r="B3753" s="256"/>
      <c r="C3753" s="255"/>
      <c r="D3753" s="255"/>
      <c r="E3753" s="260"/>
      <c r="F3753" s="263"/>
      <c r="L3753"/>
    </row>
    <row r="3754" spans="1:12" s="241" customFormat="1" ht="13" x14ac:dyDescent="0.25">
      <c r="A3754" s="227"/>
      <c r="B3754" s="256"/>
      <c r="C3754" s="255"/>
      <c r="D3754" s="255"/>
      <c r="E3754" s="260"/>
      <c r="F3754" s="263"/>
      <c r="L3754"/>
    </row>
    <row r="3755" spans="1:12" s="241" customFormat="1" ht="13" x14ac:dyDescent="0.25">
      <c r="A3755" s="227"/>
      <c r="B3755" s="256"/>
      <c r="C3755" s="255"/>
      <c r="D3755" s="255"/>
      <c r="E3755" s="260"/>
      <c r="F3755" s="263"/>
      <c r="L3755"/>
    </row>
    <row r="3756" spans="1:12" s="241" customFormat="1" ht="13" x14ac:dyDescent="0.25">
      <c r="A3756" s="227"/>
      <c r="B3756" s="256"/>
      <c r="C3756" s="255"/>
      <c r="D3756" s="255"/>
      <c r="E3756" s="260"/>
      <c r="F3756" s="263"/>
      <c r="L3756"/>
    </row>
    <row r="3757" spans="1:12" s="241" customFormat="1" ht="13" x14ac:dyDescent="0.25">
      <c r="A3757" s="227"/>
      <c r="B3757" s="256"/>
      <c r="C3757" s="255"/>
      <c r="D3757" s="255"/>
      <c r="E3757" s="260"/>
      <c r="F3757" s="263"/>
      <c r="L3757"/>
    </row>
    <row r="3758" spans="1:12" s="241" customFormat="1" ht="13" x14ac:dyDescent="0.25">
      <c r="A3758" s="227"/>
      <c r="B3758" s="256"/>
      <c r="C3758" s="255"/>
      <c r="D3758" s="255"/>
      <c r="E3758" s="260"/>
      <c r="F3758" s="263"/>
      <c r="L3758"/>
    </row>
    <row r="3759" spans="1:12" s="241" customFormat="1" ht="13" x14ac:dyDescent="0.25">
      <c r="A3759" s="227"/>
      <c r="B3759" s="256"/>
      <c r="C3759" s="255"/>
      <c r="D3759" s="255"/>
      <c r="E3759" s="260"/>
      <c r="F3759" s="263"/>
      <c r="L3759"/>
    </row>
    <row r="3760" spans="1:12" s="241" customFormat="1" ht="13" x14ac:dyDescent="0.25">
      <c r="A3760" s="227"/>
      <c r="B3760" s="256"/>
      <c r="C3760" s="255"/>
      <c r="D3760" s="255"/>
      <c r="E3760" s="260"/>
      <c r="F3760" s="263"/>
      <c r="L3760"/>
    </row>
    <row r="3761" spans="1:12" s="241" customFormat="1" ht="13" x14ac:dyDescent="0.25">
      <c r="A3761" s="227"/>
      <c r="B3761" s="256"/>
      <c r="C3761" s="255"/>
      <c r="D3761" s="255"/>
      <c r="E3761" s="260"/>
      <c r="F3761" s="263"/>
      <c r="L3761"/>
    </row>
    <row r="3762" spans="1:12" s="241" customFormat="1" ht="13" x14ac:dyDescent="0.25">
      <c r="A3762" s="227"/>
      <c r="B3762" s="256"/>
      <c r="C3762" s="255"/>
      <c r="D3762" s="255"/>
      <c r="E3762" s="260"/>
      <c r="F3762" s="263"/>
      <c r="L3762"/>
    </row>
    <row r="3763" spans="1:12" s="241" customFormat="1" ht="13" x14ac:dyDescent="0.25">
      <c r="A3763" s="227"/>
      <c r="B3763" s="256"/>
      <c r="C3763" s="255"/>
      <c r="D3763" s="255"/>
      <c r="E3763" s="260"/>
      <c r="F3763" s="263"/>
      <c r="L3763"/>
    </row>
    <row r="3764" spans="1:12" ht="13" x14ac:dyDescent="0.25">
      <c r="A3764" s="227"/>
      <c r="B3764" s="268" t="s">
        <v>1019</v>
      </c>
      <c r="C3764" s="227"/>
      <c r="D3764" s="227"/>
      <c r="E3764" s="258"/>
      <c r="F3764" s="270"/>
    </row>
    <row r="3765" spans="1:12" ht="13" x14ac:dyDescent="0.25">
      <c r="A3765" s="227"/>
      <c r="B3765" s="247"/>
      <c r="C3765" s="227"/>
      <c r="D3765" s="227"/>
      <c r="E3765" s="258"/>
      <c r="F3765" s="263"/>
    </row>
    <row r="3766" spans="1:12" ht="13" x14ac:dyDescent="0.25">
      <c r="A3766" s="227"/>
      <c r="B3766" s="247" t="str">
        <f>B3693</f>
        <v>Block B: Laboratory: B-3 Ceilings, Partitions and Access Flooring</v>
      </c>
      <c r="C3766" s="227"/>
      <c r="D3766" s="227"/>
      <c r="E3766" s="258"/>
      <c r="F3766" s="263"/>
    </row>
    <row r="3767" spans="1:12" ht="13" x14ac:dyDescent="0.25">
      <c r="A3767" s="227"/>
      <c r="B3767" s="247"/>
      <c r="C3767" s="227"/>
      <c r="D3767" s="227"/>
      <c r="E3767" s="258"/>
      <c r="F3767" s="263"/>
    </row>
    <row r="3768" spans="1:12" s="1" customFormat="1" ht="13" x14ac:dyDescent="0.25">
      <c r="A3768" s="224" t="s">
        <v>2202</v>
      </c>
      <c r="B3768" s="229" t="s">
        <v>63</v>
      </c>
      <c r="C3768" s="272"/>
      <c r="D3768" s="272"/>
      <c r="E3768" s="217"/>
      <c r="F3768" s="263"/>
      <c r="G3768" s="179"/>
      <c r="H3768" s="57"/>
      <c r="L3768"/>
    </row>
    <row r="3769" spans="1:12" s="1" customFormat="1" ht="13" x14ac:dyDescent="0.25">
      <c r="A3769" s="224"/>
      <c r="B3769" s="229"/>
      <c r="C3769" s="272"/>
      <c r="D3769" s="272"/>
      <c r="E3769" s="217"/>
      <c r="F3769" s="263"/>
      <c r="G3769" s="215"/>
      <c r="H3769" s="57"/>
      <c r="L3769"/>
    </row>
    <row r="3770" spans="1:12" s="239" customFormat="1" ht="13" x14ac:dyDescent="0.25">
      <c r="A3770" s="272"/>
      <c r="B3770" s="229" t="s">
        <v>62</v>
      </c>
      <c r="C3770" s="272"/>
      <c r="D3770" s="272"/>
      <c r="E3770" s="217"/>
      <c r="F3770" s="285"/>
      <c r="G3770" s="236"/>
      <c r="H3770" s="236"/>
      <c r="L3770"/>
    </row>
    <row r="3771" spans="1:12" s="239" customFormat="1" x14ac:dyDescent="0.25">
      <c r="A3771" s="272"/>
      <c r="B3771" s="273"/>
      <c r="C3771" s="272"/>
      <c r="D3771" s="272"/>
      <c r="E3771" s="217"/>
      <c r="F3771" s="285"/>
      <c r="G3771" s="236"/>
      <c r="H3771" s="236"/>
      <c r="L3771"/>
    </row>
    <row r="3772" spans="1:12" x14ac:dyDescent="0.25">
      <c r="A3772" s="272" t="s">
        <v>2203</v>
      </c>
      <c r="B3772" s="273" t="s">
        <v>2134</v>
      </c>
      <c r="C3772" s="272" t="s">
        <v>2</v>
      </c>
      <c r="D3772" s="272">
        <v>3</v>
      </c>
      <c r="E3772" s="217"/>
      <c r="F3772" s="285"/>
    </row>
    <row r="3773" spans="1:12" x14ac:dyDescent="0.25">
      <c r="A3773" s="272" t="s">
        <v>2204</v>
      </c>
      <c r="B3773" s="273" t="s">
        <v>519</v>
      </c>
      <c r="C3773" s="272" t="s">
        <v>2</v>
      </c>
      <c r="D3773" s="281">
        <v>8</v>
      </c>
      <c r="E3773" s="217"/>
      <c r="F3773" s="285"/>
    </row>
    <row r="3774" spans="1:12" ht="13" x14ac:dyDescent="0.25">
      <c r="A3774" s="224"/>
      <c r="B3774" s="273"/>
      <c r="C3774" s="272"/>
      <c r="D3774" s="281"/>
      <c r="E3774" s="217"/>
      <c r="F3774" s="285"/>
    </row>
    <row r="3775" spans="1:12" ht="13" x14ac:dyDescent="0.25">
      <c r="A3775" s="272"/>
      <c r="B3775" s="229" t="s">
        <v>55</v>
      </c>
      <c r="C3775" s="272"/>
      <c r="D3775" s="272"/>
      <c r="E3775" s="217"/>
      <c r="F3775" s="285"/>
    </row>
    <row r="3776" spans="1:12" x14ac:dyDescent="0.25">
      <c r="A3776" s="272"/>
      <c r="B3776" s="273"/>
      <c r="C3776" s="272"/>
      <c r="D3776" s="272"/>
      <c r="E3776" s="217"/>
      <c r="F3776" s="285"/>
    </row>
    <row r="3777" spans="1:12" ht="26" x14ac:dyDescent="0.25">
      <c r="A3777" s="272"/>
      <c r="B3777" s="229" t="s">
        <v>2138</v>
      </c>
      <c r="C3777" s="272"/>
      <c r="D3777" s="272"/>
      <c r="E3777" s="217"/>
      <c r="F3777" s="285"/>
    </row>
    <row r="3778" spans="1:12" x14ac:dyDescent="0.25">
      <c r="A3778" s="272"/>
      <c r="B3778" s="273"/>
      <c r="C3778" s="272"/>
      <c r="D3778" s="272"/>
      <c r="E3778" s="217"/>
      <c r="F3778" s="285"/>
    </row>
    <row r="3779" spans="1:12" x14ac:dyDescent="0.25">
      <c r="A3779" s="272" t="s">
        <v>2820</v>
      </c>
      <c r="B3779" s="273" t="s">
        <v>49</v>
      </c>
      <c r="C3779" s="272" t="s">
        <v>2</v>
      </c>
      <c r="D3779" s="272">
        <v>3</v>
      </c>
      <c r="E3779" s="217"/>
      <c r="F3779" s="285"/>
    </row>
    <row r="3780" spans="1:12" ht="13" x14ac:dyDescent="0.3">
      <c r="A3780" s="272"/>
      <c r="B3780" s="273"/>
      <c r="C3780" s="272"/>
      <c r="D3780" s="272"/>
      <c r="E3780" s="217"/>
      <c r="F3780" s="285"/>
      <c r="G3780" s="243"/>
    </row>
    <row r="3781" spans="1:12" ht="25" x14ac:dyDescent="0.25">
      <c r="A3781" s="272" t="s">
        <v>2821</v>
      </c>
      <c r="B3781" s="273" t="s">
        <v>2139</v>
      </c>
      <c r="C3781" s="272" t="s">
        <v>2</v>
      </c>
      <c r="D3781" s="272">
        <v>3</v>
      </c>
      <c r="E3781" s="217"/>
      <c r="F3781" s="285"/>
    </row>
    <row r="3782" spans="1:12" s="57" customFormat="1" ht="13" x14ac:dyDescent="0.3">
      <c r="A3782" s="272"/>
      <c r="B3782" s="273"/>
      <c r="C3782" s="272"/>
      <c r="D3782" s="272"/>
      <c r="E3782" s="217"/>
      <c r="F3782" s="263"/>
      <c r="G3782" s="291"/>
      <c r="I3782" s="1"/>
      <c r="J3782" s="1"/>
      <c r="K3782" s="1"/>
      <c r="L3782"/>
    </row>
    <row r="3783" spans="1:12" s="57" customFormat="1" ht="13" x14ac:dyDescent="0.3">
      <c r="A3783" s="272"/>
      <c r="B3783" s="273"/>
      <c r="C3783" s="272"/>
      <c r="D3783" s="272"/>
      <c r="E3783" s="217"/>
      <c r="F3783" s="263"/>
      <c r="G3783" s="291"/>
      <c r="I3783" s="1"/>
      <c r="J3783" s="1"/>
      <c r="K3783" s="1"/>
      <c r="L3783"/>
    </row>
    <row r="3784" spans="1:12" s="57" customFormat="1" ht="13" x14ac:dyDescent="0.3">
      <c r="A3784" s="272"/>
      <c r="B3784" s="273"/>
      <c r="C3784" s="272"/>
      <c r="D3784" s="272"/>
      <c r="E3784" s="217"/>
      <c r="F3784" s="263"/>
      <c r="G3784" s="291"/>
      <c r="I3784" s="1"/>
      <c r="J3784" s="1"/>
      <c r="K3784" s="1"/>
      <c r="L3784"/>
    </row>
    <row r="3785" spans="1:12" s="57" customFormat="1" ht="13" x14ac:dyDescent="0.3">
      <c r="A3785" s="272"/>
      <c r="B3785" s="273"/>
      <c r="C3785" s="272"/>
      <c r="D3785" s="272"/>
      <c r="E3785" s="217"/>
      <c r="F3785" s="263"/>
      <c r="G3785" s="291"/>
      <c r="I3785" s="1"/>
      <c r="J3785" s="1"/>
      <c r="K3785" s="1"/>
      <c r="L3785"/>
    </row>
    <row r="3786" spans="1:12" s="57" customFormat="1" ht="13" x14ac:dyDescent="0.3">
      <c r="A3786" s="272"/>
      <c r="B3786" s="273"/>
      <c r="C3786" s="272"/>
      <c r="D3786" s="272"/>
      <c r="E3786" s="217"/>
      <c r="F3786" s="263"/>
      <c r="G3786" s="291"/>
      <c r="I3786" s="1"/>
      <c r="J3786" s="1"/>
      <c r="K3786" s="1"/>
      <c r="L3786"/>
    </row>
    <row r="3787" spans="1:12" s="57" customFormat="1" ht="13" x14ac:dyDescent="0.3">
      <c r="A3787" s="272"/>
      <c r="B3787" s="273"/>
      <c r="C3787" s="272"/>
      <c r="D3787" s="272"/>
      <c r="E3787" s="217"/>
      <c r="F3787" s="263"/>
      <c r="G3787" s="291"/>
      <c r="I3787" s="1"/>
      <c r="J3787" s="1"/>
      <c r="K3787" s="1"/>
      <c r="L3787"/>
    </row>
    <row r="3788" spans="1:12" s="57" customFormat="1" ht="13" x14ac:dyDescent="0.3">
      <c r="A3788" s="272"/>
      <c r="B3788" s="273"/>
      <c r="C3788" s="272"/>
      <c r="D3788" s="272"/>
      <c r="E3788" s="217"/>
      <c r="F3788" s="263"/>
      <c r="G3788" s="291"/>
      <c r="I3788" s="1"/>
      <c r="J3788" s="1"/>
      <c r="K3788" s="1"/>
      <c r="L3788"/>
    </row>
    <row r="3789" spans="1:12" s="57" customFormat="1" ht="13" x14ac:dyDescent="0.3">
      <c r="A3789" s="272"/>
      <c r="B3789" s="273"/>
      <c r="C3789" s="272"/>
      <c r="D3789" s="272"/>
      <c r="E3789" s="217"/>
      <c r="F3789" s="263"/>
      <c r="G3789" s="291"/>
      <c r="I3789" s="1"/>
      <c r="J3789" s="1"/>
      <c r="K3789" s="1"/>
      <c r="L3789"/>
    </row>
    <row r="3790" spans="1:12" s="57" customFormat="1" ht="13" x14ac:dyDescent="0.3">
      <c r="A3790" s="272"/>
      <c r="B3790" s="273"/>
      <c r="C3790" s="272"/>
      <c r="D3790" s="272"/>
      <c r="E3790" s="217"/>
      <c r="F3790" s="263"/>
      <c r="G3790" s="291"/>
      <c r="I3790" s="1"/>
      <c r="J3790" s="1"/>
      <c r="K3790" s="1"/>
      <c r="L3790"/>
    </row>
    <row r="3791" spans="1:12" s="57" customFormat="1" ht="13" x14ac:dyDescent="0.3">
      <c r="A3791" s="272"/>
      <c r="B3791" s="273"/>
      <c r="C3791" s="272"/>
      <c r="D3791" s="272"/>
      <c r="E3791" s="217"/>
      <c r="F3791" s="263"/>
      <c r="G3791" s="291"/>
      <c r="I3791" s="1"/>
      <c r="J3791" s="1"/>
      <c r="K3791" s="1"/>
      <c r="L3791"/>
    </row>
    <row r="3792" spans="1:12" s="57" customFormat="1" ht="13" x14ac:dyDescent="0.3">
      <c r="A3792" s="272"/>
      <c r="B3792" s="273"/>
      <c r="C3792" s="272"/>
      <c r="D3792" s="272"/>
      <c r="E3792" s="217"/>
      <c r="F3792" s="263"/>
      <c r="G3792" s="291"/>
      <c r="I3792" s="1"/>
      <c r="J3792" s="1"/>
      <c r="K3792" s="1"/>
      <c r="L3792"/>
    </row>
    <row r="3793" spans="1:12" s="57" customFormat="1" ht="13" x14ac:dyDescent="0.3">
      <c r="A3793" s="272"/>
      <c r="B3793" s="273"/>
      <c r="C3793" s="272"/>
      <c r="D3793" s="272"/>
      <c r="E3793" s="217"/>
      <c r="F3793" s="263"/>
      <c r="G3793" s="291"/>
      <c r="I3793" s="1"/>
      <c r="J3793" s="1"/>
      <c r="K3793" s="1"/>
      <c r="L3793"/>
    </row>
    <row r="3794" spans="1:12" s="57" customFormat="1" ht="13" x14ac:dyDescent="0.3">
      <c r="A3794" s="272"/>
      <c r="B3794" s="273"/>
      <c r="C3794" s="272"/>
      <c r="D3794" s="272"/>
      <c r="E3794" s="217"/>
      <c r="F3794" s="263"/>
      <c r="G3794" s="291"/>
      <c r="I3794" s="1"/>
      <c r="J3794" s="1"/>
      <c r="K3794" s="1"/>
      <c r="L3794"/>
    </row>
    <row r="3795" spans="1:12" s="57" customFormat="1" ht="13" x14ac:dyDescent="0.3">
      <c r="A3795" s="272"/>
      <c r="B3795" s="273"/>
      <c r="C3795" s="272"/>
      <c r="D3795" s="272"/>
      <c r="E3795" s="217"/>
      <c r="F3795" s="263"/>
      <c r="G3795" s="291"/>
      <c r="I3795" s="1"/>
      <c r="J3795" s="1"/>
      <c r="K3795" s="1"/>
      <c r="L3795"/>
    </row>
    <row r="3796" spans="1:12" s="57" customFormat="1" ht="13" x14ac:dyDescent="0.3">
      <c r="A3796" s="272"/>
      <c r="B3796" s="273"/>
      <c r="C3796" s="272"/>
      <c r="D3796" s="272"/>
      <c r="E3796" s="217"/>
      <c r="F3796" s="263"/>
      <c r="G3796" s="291"/>
      <c r="I3796" s="1"/>
      <c r="J3796" s="1"/>
      <c r="K3796" s="1"/>
      <c r="L3796"/>
    </row>
    <row r="3797" spans="1:12" s="57" customFormat="1" ht="13" x14ac:dyDescent="0.3">
      <c r="A3797" s="272"/>
      <c r="B3797" s="273"/>
      <c r="C3797" s="272"/>
      <c r="D3797" s="272"/>
      <c r="E3797" s="217"/>
      <c r="F3797" s="263"/>
      <c r="G3797" s="291"/>
      <c r="I3797" s="1"/>
      <c r="J3797" s="1"/>
      <c r="K3797" s="1"/>
      <c r="L3797"/>
    </row>
    <row r="3798" spans="1:12" s="57" customFormat="1" ht="13" x14ac:dyDescent="0.3">
      <c r="A3798" s="272"/>
      <c r="B3798" s="273"/>
      <c r="C3798" s="272"/>
      <c r="D3798" s="272"/>
      <c r="E3798" s="217"/>
      <c r="F3798" s="263"/>
      <c r="G3798" s="291"/>
      <c r="I3798" s="1"/>
      <c r="J3798" s="1"/>
      <c r="K3798" s="1"/>
      <c r="L3798"/>
    </row>
    <row r="3799" spans="1:12" s="57" customFormat="1" ht="13" x14ac:dyDescent="0.3">
      <c r="A3799" s="272"/>
      <c r="B3799" s="273"/>
      <c r="C3799" s="272"/>
      <c r="D3799" s="272"/>
      <c r="E3799" s="217"/>
      <c r="F3799" s="263"/>
      <c r="G3799" s="291"/>
      <c r="I3799" s="1"/>
      <c r="J3799" s="1"/>
      <c r="K3799" s="1"/>
      <c r="L3799"/>
    </row>
    <row r="3800" spans="1:12" s="57" customFormat="1" ht="13" x14ac:dyDescent="0.3">
      <c r="A3800" s="272"/>
      <c r="B3800" s="273"/>
      <c r="C3800" s="272"/>
      <c r="D3800" s="272"/>
      <c r="E3800" s="217"/>
      <c r="F3800" s="263"/>
      <c r="G3800" s="291"/>
      <c r="I3800" s="1"/>
      <c r="J3800" s="1"/>
      <c r="K3800" s="1"/>
      <c r="L3800"/>
    </row>
    <row r="3801" spans="1:12" s="57" customFormat="1" ht="13" x14ac:dyDescent="0.3">
      <c r="A3801" s="272"/>
      <c r="B3801" s="273"/>
      <c r="C3801" s="272"/>
      <c r="D3801" s="272"/>
      <c r="E3801" s="217"/>
      <c r="F3801" s="263"/>
      <c r="G3801" s="291"/>
      <c r="I3801" s="1"/>
      <c r="J3801" s="1"/>
      <c r="K3801" s="1"/>
      <c r="L3801"/>
    </row>
    <row r="3802" spans="1:12" s="57" customFormat="1" ht="13" x14ac:dyDescent="0.3">
      <c r="A3802" s="272"/>
      <c r="B3802" s="273"/>
      <c r="C3802" s="272"/>
      <c r="D3802" s="272"/>
      <c r="E3802" s="217"/>
      <c r="F3802" s="263"/>
      <c r="G3802" s="291"/>
      <c r="I3802" s="1"/>
      <c r="J3802" s="1"/>
      <c r="K3802" s="1"/>
      <c r="L3802"/>
    </row>
    <row r="3803" spans="1:12" s="57" customFormat="1" ht="13" x14ac:dyDescent="0.3">
      <c r="A3803" s="272"/>
      <c r="B3803" s="273"/>
      <c r="C3803" s="272"/>
      <c r="D3803" s="272"/>
      <c r="E3803" s="217"/>
      <c r="F3803" s="263"/>
      <c r="G3803" s="291"/>
      <c r="I3803" s="1"/>
      <c r="J3803" s="1"/>
      <c r="K3803" s="1"/>
      <c r="L3803"/>
    </row>
    <row r="3804" spans="1:12" s="57" customFormat="1" ht="13" x14ac:dyDescent="0.3">
      <c r="A3804" s="272"/>
      <c r="B3804" s="273"/>
      <c r="C3804" s="272"/>
      <c r="D3804" s="272"/>
      <c r="E3804" s="217"/>
      <c r="F3804" s="263"/>
      <c r="G3804" s="291"/>
      <c r="I3804" s="1"/>
      <c r="J3804" s="1"/>
      <c r="K3804" s="1"/>
      <c r="L3804"/>
    </row>
    <row r="3805" spans="1:12" s="57" customFormat="1" ht="13" x14ac:dyDescent="0.3">
      <c r="A3805" s="272"/>
      <c r="B3805" s="273"/>
      <c r="C3805" s="272"/>
      <c r="D3805" s="272"/>
      <c r="E3805" s="217"/>
      <c r="F3805" s="263"/>
      <c r="G3805" s="291"/>
      <c r="I3805" s="1"/>
      <c r="J3805" s="1"/>
      <c r="K3805" s="1"/>
      <c r="L3805"/>
    </row>
    <row r="3806" spans="1:12" s="57" customFormat="1" ht="13" x14ac:dyDescent="0.3">
      <c r="A3806" s="272"/>
      <c r="B3806" s="273"/>
      <c r="C3806" s="272"/>
      <c r="D3806" s="272"/>
      <c r="E3806" s="217"/>
      <c r="F3806" s="263"/>
      <c r="G3806" s="291"/>
      <c r="I3806" s="1"/>
      <c r="J3806" s="1"/>
      <c r="K3806" s="1"/>
      <c r="L3806"/>
    </row>
    <row r="3807" spans="1:12" s="57" customFormat="1" ht="13" x14ac:dyDescent="0.3">
      <c r="A3807" s="272"/>
      <c r="B3807" s="273"/>
      <c r="C3807" s="272"/>
      <c r="D3807" s="272"/>
      <c r="E3807" s="217"/>
      <c r="F3807" s="263"/>
      <c r="G3807" s="291"/>
      <c r="I3807" s="1"/>
      <c r="J3807" s="1"/>
      <c r="K3807" s="1"/>
      <c r="L3807"/>
    </row>
    <row r="3808" spans="1:12" s="57" customFormat="1" ht="13" x14ac:dyDescent="0.3">
      <c r="A3808" s="272"/>
      <c r="B3808" s="273"/>
      <c r="C3808" s="272"/>
      <c r="D3808" s="272"/>
      <c r="E3808" s="217"/>
      <c r="F3808" s="263"/>
      <c r="G3808" s="291"/>
      <c r="I3808" s="1"/>
      <c r="J3808" s="1"/>
      <c r="K3808" s="1"/>
      <c r="L3808"/>
    </row>
    <row r="3809" spans="1:12" s="57" customFormat="1" ht="13" x14ac:dyDescent="0.3">
      <c r="A3809" s="272"/>
      <c r="B3809" s="273"/>
      <c r="C3809" s="272"/>
      <c r="D3809" s="272"/>
      <c r="E3809" s="217"/>
      <c r="F3809" s="263"/>
      <c r="G3809" s="291"/>
      <c r="I3809" s="1"/>
      <c r="J3809" s="1"/>
      <c r="K3809" s="1"/>
      <c r="L3809"/>
    </row>
    <row r="3810" spans="1:12" s="57" customFormat="1" ht="13" x14ac:dyDescent="0.3">
      <c r="A3810" s="272"/>
      <c r="B3810" s="273"/>
      <c r="C3810" s="272"/>
      <c r="D3810" s="272"/>
      <c r="E3810" s="217"/>
      <c r="F3810" s="263"/>
      <c r="G3810" s="291"/>
      <c r="I3810" s="1"/>
      <c r="J3810" s="1"/>
      <c r="K3810" s="1"/>
      <c r="L3810"/>
    </row>
    <row r="3811" spans="1:12" s="57" customFormat="1" ht="13" x14ac:dyDescent="0.3">
      <c r="A3811" s="272"/>
      <c r="B3811" s="273"/>
      <c r="C3811" s="272"/>
      <c r="D3811" s="272"/>
      <c r="E3811" s="217"/>
      <c r="F3811" s="263"/>
      <c r="G3811" s="291"/>
      <c r="I3811" s="1"/>
      <c r="J3811" s="1"/>
      <c r="K3811" s="1"/>
      <c r="L3811"/>
    </row>
    <row r="3812" spans="1:12" s="57" customFormat="1" ht="13" x14ac:dyDescent="0.3">
      <c r="A3812" s="272"/>
      <c r="B3812" s="273"/>
      <c r="C3812" s="272"/>
      <c r="D3812" s="272"/>
      <c r="E3812" s="217"/>
      <c r="F3812" s="263"/>
      <c r="G3812" s="291"/>
      <c r="I3812" s="1"/>
      <c r="J3812" s="1"/>
      <c r="K3812" s="1"/>
      <c r="L3812"/>
    </row>
    <row r="3813" spans="1:12" s="57" customFormat="1" ht="13" x14ac:dyDescent="0.3">
      <c r="A3813" s="272"/>
      <c r="B3813" s="273"/>
      <c r="C3813" s="272"/>
      <c r="D3813" s="272"/>
      <c r="E3813" s="217"/>
      <c r="F3813" s="263"/>
      <c r="G3813" s="291"/>
      <c r="I3813" s="1"/>
      <c r="J3813" s="1"/>
      <c r="K3813" s="1"/>
      <c r="L3813"/>
    </row>
    <row r="3814" spans="1:12" s="57" customFormat="1" ht="13" x14ac:dyDescent="0.3">
      <c r="A3814" s="272"/>
      <c r="B3814" s="273"/>
      <c r="C3814" s="272"/>
      <c r="D3814" s="272"/>
      <c r="E3814" s="217"/>
      <c r="F3814" s="263"/>
      <c r="G3814" s="291"/>
      <c r="I3814" s="1"/>
      <c r="J3814" s="1"/>
      <c r="K3814" s="1"/>
      <c r="L3814"/>
    </row>
    <row r="3815" spans="1:12" s="57" customFormat="1" ht="13" x14ac:dyDescent="0.3">
      <c r="A3815" s="272"/>
      <c r="B3815" s="273"/>
      <c r="C3815" s="272"/>
      <c r="D3815" s="272"/>
      <c r="E3815" s="217"/>
      <c r="F3815" s="263"/>
      <c r="G3815" s="291"/>
      <c r="I3815" s="1"/>
      <c r="J3815" s="1"/>
      <c r="K3815" s="1"/>
      <c r="L3815"/>
    </row>
    <row r="3816" spans="1:12" s="57" customFormat="1" ht="13" x14ac:dyDescent="0.3">
      <c r="A3816" s="272"/>
      <c r="B3816" s="273"/>
      <c r="C3816" s="272"/>
      <c r="D3816" s="272"/>
      <c r="E3816" s="217"/>
      <c r="F3816" s="263"/>
      <c r="G3816" s="291"/>
      <c r="I3816" s="1"/>
      <c r="J3816" s="1"/>
      <c r="K3816" s="1"/>
      <c r="L3816"/>
    </row>
    <row r="3817" spans="1:12" s="57" customFormat="1" ht="13" x14ac:dyDescent="0.3">
      <c r="A3817" s="272"/>
      <c r="B3817" s="273"/>
      <c r="C3817" s="272"/>
      <c r="D3817" s="272"/>
      <c r="E3817" s="217"/>
      <c r="F3817" s="263"/>
      <c r="G3817" s="291"/>
      <c r="I3817" s="1"/>
      <c r="J3817" s="1"/>
      <c r="K3817" s="1"/>
      <c r="L3817"/>
    </row>
    <row r="3818" spans="1:12" s="57" customFormat="1" ht="13" x14ac:dyDescent="0.3">
      <c r="A3818" s="272"/>
      <c r="B3818" s="273"/>
      <c r="C3818" s="272"/>
      <c r="D3818" s="272"/>
      <c r="E3818" s="217"/>
      <c r="F3818" s="263"/>
      <c r="G3818" s="291"/>
      <c r="I3818" s="1"/>
      <c r="J3818" s="1"/>
      <c r="K3818" s="1"/>
      <c r="L3818"/>
    </row>
    <row r="3819" spans="1:12" s="57" customFormat="1" ht="13" x14ac:dyDescent="0.3">
      <c r="A3819" s="272"/>
      <c r="B3819" s="273"/>
      <c r="C3819" s="272"/>
      <c r="D3819" s="272"/>
      <c r="E3819" s="217"/>
      <c r="F3819" s="263"/>
      <c r="G3819" s="291"/>
      <c r="I3819" s="1"/>
      <c r="J3819" s="1"/>
      <c r="K3819" s="1"/>
      <c r="L3819"/>
    </row>
    <row r="3820" spans="1:12" s="57" customFormat="1" ht="13" x14ac:dyDescent="0.3">
      <c r="A3820" s="272"/>
      <c r="B3820" s="273"/>
      <c r="C3820" s="272"/>
      <c r="D3820" s="272"/>
      <c r="E3820" s="217"/>
      <c r="F3820" s="263"/>
      <c r="G3820" s="291"/>
      <c r="I3820" s="1"/>
      <c r="J3820" s="1"/>
      <c r="K3820" s="1"/>
      <c r="L3820"/>
    </row>
    <row r="3821" spans="1:12" s="57" customFormat="1" ht="13" x14ac:dyDescent="0.3">
      <c r="A3821" s="272"/>
      <c r="B3821" s="273"/>
      <c r="C3821" s="272"/>
      <c r="D3821" s="272"/>
      <c r="E3821" s="217"/>
      <c r="F3821" s="263"/>
      <c r="G3821" s="291"/>
      <c r="I3821" s="1"/>
      <c r="J3821" s="1"/>
      <c r="K3821" s="1"/>
      <c r="L3821"/>
    </row>
    <row r="3822" spans="1:12" s="57" customFormat="1" ht="13" x14ac:dyDescent="0.3">
      <c r="A3822" s="272"/>
      <c r="B3822" s="273"/>
      <c r="C3822" s="272"/>
      <c r="D3822" s="272"/>
      <c r="E3822" s="217"/>
      <c r="F3822" s="263"/>
      <c r="G3822" s="291"/>
      <c r="I3822" s="1"/>
      <c r="J3822" s="1"/>
      <c r="K3822" s="1"/>
      <c r="L3822"/>
    </row>
    <row r="3823" spans="1:12" s="57" customFormat="1" ht="13" x14ac:dyDescent="0.3">
      <c r="A3823" s="272"/>
      <c r="B3823" s="273"/>
      <c r="C3823" s="272"/>
      <c r="D3823" s="272"/>
      <c r="E3823" s="217"/>
      <c r="F3823" s="263"/>
      <c r="G3823" s="291"/>
      <c r="I3823" s="1"/>
      <c r="J3823" s="1"/>
      <c r="K3823" s="1"/>
      <c r="L3823"/>
    </row>
    <row r="3824" spans="1:12" s="57" customFormat="1" ht="13" x14ac:dyDescent="0.3">
      <c r="A3824" s="272"/>
      <c r="B3824" s="273"/>
      <c r="C3824" s="272"/>
      <c r="D3824" s="272"/>
      <c r="E3824" s="217"/>
      <c r="F3824" s="263"/>
      <c r="G3824" s="291"/>
      <c r="I3824" s="1"/>
      <c r="J3824" s="1"/>
      <c r="K3824" s="1"/>
      <c r="L3824"/>
    </row>
    <row r="3825" spans="1:12" s="57" customFormat="1" ht="13" x14ac:dyDescent="0.3">
      <c r="A3825" s="272"/>
      <c r="B3825" s="273"/>
      <c r="C3825" s="272"/>
      <c r="D3825" s="272"/>
      <c r="E3825" s="217"/>
      <c r="F3825" s="263"/>
      <c r="G3825" s="291"/>
      <c r="I3825" s="1"/>
      <c r="J3825" s="1"/>
      <c r="K3825" s="1"/>
      <c r="L3825"/>
    </row>
    <row r="3826" spans="1:12" s="57" customFormat="1" x14ac:dyDescent="0.25">
      <c r="A3826" s="272"/>
      <c r="B3826" s="273"/>
      <c r="C3826" s="272"/>
      <c r="D3826" s="272"/>
      <c r="E3826" s="217"/>
      <c r="F3826" s="263"/>
      <c r="G3826" s="179"/>
      <c r="I3826" s="1"/>
      <c r="J3826" s="1"/>
      <c r="K3826" s="1"/>
      <c r="L3826"/>
    </row>
    <row r="3827" spans="1:12" s="57" customFormat="1" x14ac:dyDescent="0.25">
      <c r="A3827" s="272"/>
      <c r="B3827" s="273"/>
      <c r="C3827" s="272"/>
      <c r="D3827" s="272"/>
      <c r="E3827" s="217"/>
      <c r="F3827" s="263"/>
      <c r="G3827" s="179"/>
      <c r="I3827" s="1"/>
      <c r="J3827" s="1"/>
      <c r="K3827" s="1"/>
      <c r="L3827"/>
    </row>
    <row r="3828" spans="1:12" s="57" customFormat="1" x14ac:dyDescent="0.25">
      <c r="A3828" s="272"/>
      <c r="B3828" s="273"/>
      <c r="C3828" s="272"/>
      <c r="D3828" s="272"/>
      <c r="E3828" s="217"/>
      <c r="F3828" s="263"/>
      <c r="G3828" s="179"/>
      <c r="I3828" s="1"/>
      <c r="J3828" s="1"/>
      <c r="K3828" s="1"/>
      <c r="L3828"/>
    </row>
    <row r="3829" spans="1:12" s="57" customFormat="1" x14ac:dyDescent="0.25">
      <c r="A3829" s="272"/>
      <c r="B3829" s="273"/>
      <c r="C3829" s="272"/>
      <c r="D3829" s="272"/>
      <c r="E3829" s="217"/>
      <c r="F3829" s="263"/>
      <c r="G3829" s="179"/>
      <c r="I3829" s="1"/>
      <c r="J3829" s="1"/>
      <c r="K3829" s="1"/>
      <c r="L3829"/>
    </row>
    <row r="3830" spans="1:12" s="57" customFormat="1" x14ac:dyDescent="0.25">
      <c r="A3830" s="272"/>
      <c r="B3830" s="273"/>
      <c r="C3830" s="272"/>
      <c r="D3830" s="272"/>
      <c r="E3830" s="217"/>
      <c r="F3830" s="263"/>
      <c r="G3830" s="179"/>
      <c r="I3830" s="1"/>
      <c r="J3830" s="1"/>
      <c r="K3830" s="1"/>
      <c r="L3830"/>
    </row>
    <row r="3831" spans="1:12" s="57" customFormat="1" x14ac:dyDescent="0.25">
      <c r="A3831" s="272"/>
      <c r="B3831" s="273"/>
      <c r="C3831" s="272"/>
      <c r="D3831" s="272"/>
      <c r="E3831" s="217"/>
      <c r="F3831" s="263"/>
      <c r="G3831" s="179"/>
      <c r="I3831" s="1"/>
      <c r="J3831" s="1"/>
      <c r="K3831" s="1"/>
      <c r="L3831"/>
    </row>
    <row r="3832" spans="1:12" s="57" customFormat="1" x14ac:dyDescent="0.25">
      <c r="A3832" s="272"/>
      <c r="B3832" s="273"/>
      <c r="C3832" s="272"/>
      <c r="D3832" s="272"/>
      <c r="E3832" s="217"/>
      <c r="F3832" s="263"/>
      <c r="G3832" s="179"/>
      <c r="I3832" s="1"/>
      <c r="J3832" s="1"/>
      <c r="K3832" s="1"/>
      <c r="L3832"/>
    </row>
    <row r="3833" spans="1:12" s="57" customFormat="1" x14ac:dyDescent="0.25">
      <c r="A3833" s="272"/>
      <c r="B3833" s="273"/>
      <c r="C3833" s="272"/>
      <c r="D3833" s="272"/>
      <c r="E3833" s="217"/>
      <c r="F3833" s="263"/>
      <c r="G3833" s="179"/>
      <c r="I3833" s="1"/>
      <c r="J3833" s="1"/>
      <c r="K3833" s="1"/>
      <c r="L3833"/>
    </row>
    <row r="3834" spans="1:12" ht="13" x14ac:dyDescent="0.25">
      <c r="A3834" s="227"/>
      <c r="B3834" s="268" t="s">
        <v>2905</v>
      </c>
      <c r="C3834" s="227"/>
      <c r="D3834" s="227"/>
      <c r="E3834" s="258"/>
      <c r="F3834" s="270"/>
    </row>
    <row r="3835" spans="1:12" ht="13" x14ac:dyDescent="0.25">
      <c r="A3835" s="227"/>
      <c r="B3835" s="247"/>
      <c r="C3835" s="227"/>
      <c r="D3835" s="227"/>
      <c r="E3835" s="258"/>
      <c r="F3835" s="263"/>
    </row>
    <row r="3836" spans="1:12" ht="13" x14ac:dyDescent="0.25">
      <c r="A3836" s="227"/>
      <c r="B3836" s="247" t="s">
        <v>3058</v>
      </c>
      <c r="C3836" s="227"/>
      <c r="D3836" s="227"/>
      <c r="E3836" s="258"/>
      <c r="F3836" s="263"/>
    </row>
    <row r="3837" spans="1:12" s="241" customFormat="1" ht="13" x14ac:dyDescent="0.25">
      <c r="A3837" s="227"/>
      <c r="B3837" s="256"/>
      <c r="C3837" s="255"/>
      <c r="D3837" s="255"/>
      <c r="E3837" s="260"/>
      <c r="F3837" s="263"/>
      <c r="L3837"/>
    </row>
    <row r="3838" spans="1:12" s="241" customFormat="1" ht="13" x14ac:dyDescent="0.25">
      <c r="A3838" s="227"/>
      <c r="B3838" s="274"/>
      <c r="C3838" s="255"/>
      <c r="D3838" s="255"/>
      <c r="E3838" s="260"/>
      <c r="F3838" s="263"/>
      <c r="L3838"/>
    </row>
    <row r="3839" spans="1:12" s="241" customFormat="1" ht="13" x14ac:dyDescent="0.25">
      <c r="A3839" s="227"/>
      <c r="B3839" s="274" t="str">
        <f>B3836</f>
        <v>Block B: Laboratory: B-4 Ironmongery</v>
      </c>
      <c r="C3839" s="255"/>
      <c r="D3839" s="255"/>
      <c r="E3839" s="260"/>
      <c r="F3839" s="263"/>
      <c r="L3839"/>
    </row>
    <row r="3840" spans="1:12" s="241" customFormat="1" ht="13" x14ac:dyDescent="0.25">
      <c r="A3840" s="227"/>
      <c r="B3840" s="254" t="s">
        <v>2933</v>
      </c>
      <c r="C3840" s="255" t="s">
        <v>2910</v>
      </c>
      <c r="D3840" s="255"/>
      <c r="E3840" s="260"/>
      <c r="F3840" s="263"/>
      <c r="L3840"/>
    </row>
    <row r="3841" spans="1:12" s="241" customFormat="1" ht="13" x14ac:dyDescent="0.25">
      <c r="A3841" s="227"/>
      <c r="B3841" s="256"/>
      <c r="C3841" s="255"/>
      <c r="D3841" s="255"/>
      <c r="E3841" s="260"/>
      <c r="F3841" s="263"/>
      <c r="L3841"/>
    </row>
    <row r="3842" spans="1:12" s="241" customFormat="1" ht="13" x14ac:dyDescent="0.25">
      <c r="A3842" s="227"/>
      <c r="B3842" s="269" t="s">
        <v>2909</v>
      </c>
      <c r="C3842" s="255">
        <v>59</v>
      </c>
      <c r="D3842" s="255"/>
      <c r="E3842" s="260"/>
      <c r="F3842" s="263"/>
      <c r="L3842"/>
    </row>
    <row r="3843" spans="1:12" s="241" customFormat="1" ht="13" x14ac:dyDescent="0.25">
      <c r="A3843" s="227"/>
      <c r="B3843" s="269"/>
      <c r="C3843" s="255"/>
      <c r="D3843" s="255"/>
      <c r="E3843" s="260"/>
      <c r="F3843" s="263"/>
      <c r="L3843"/>
    </row>
    <row r="3844" spans="1:12" s="241" customFormat="1" ht="13" x14ac:dyDescent="0.25">
      <c r="A3844" s="227"/>
      <c r="B3844" s="256"/>
      <c r="C3844" s="255"/>
      <c r="D3844" s="255"/>
      <c r="E3844" s="260"/>
      <c r="F3844" s="263"/>
      <c r="L3844"/>
    </row>
    <row r="3845" spans="1:12" s="241" customFormat="1" ht="13" x14ac:dyDescent="0.25">
      <c r="A3845" s="227"/>
      <c r="B3845" s="256"/>
      <c r="C3845" s="255"/>
      <c r="D3845" s="255"/>
      <c r="E3845" s="260"/>
      <c r="F3845" s="263"/>
      <c r="L3845"/>
    </row>
    <row r="3846" spans="1:12" s="241" customFormat="1" ht="13" x14ac:dyDescent="0.25">
      <c r="A3846" s="227"/>
      <c r="B3846" s="256"/>
      <c r="C3846" s="255"/>
      <c r="D3846" s="255"/>
      <c r="E3846" s="260"/>
      <c r="F3846" s="263"/>
      <c r="L3846"/>
    </row>
    <row r="3847" spans="1:12" s="241" customFormat="1" ht="13" x14ac:dyDescent="0.25">
      <c r="A3847" s="227"/>
      <c r="B3847" s="256"/>
      <c r="C3847" s="255"/>
      <c r="D3847" s="255"/>
      <c r="E3847" s="260"/>
      <c r="F3847" s="263"/>
      <c r="L3847"/>
    </row>
    <row r="3848" spans="1:12" s="241" customFormat="1" ht="13" x14ac:dyDescent="0.25">
      <c r="A3848" s="227"/>
      <c r="B3848" s="256"/>
      <c r="C3848" s="255"/>
      <c r="D3848" s="255"/>
      <c r="E3848" s="260"/>
      <c r="F3848" s="263"/>
      <c r="L3848"/>
    </row>
    <row r="3849" spans="1:12" s="241" customFormat="1" ht="13" x14ac:dyDescent="0.25">
      <c r="A3849" s="227"/>
      <c r="B3849" s="256"/>
      <c r="C3849" s="255"/>
      <c r="D3849" s="255"/>
      <c r="E3849" s="260"/>
      <c r="F3849" s="263"/>
      <c r="L3849"/>
    </row>
    <row r="3850" spans="1:12" s="241" customFormat="1" ht="13" x14ac:dyDescent="0.25">
      <c r="A3850" s="227"/>
      <c r="B3850" s="256"/>
      <c r="C3850" s="255"/>
      <c r="D3850" s="255"/>
      <c r="E3850" s="260"/>
      <c r="F3850" s="263"/>
      <c r="L3850"/>
    </row>
    <row r="3851" spans="1:12" s="241" customFormat="1" ht="13" x14ac:dyDescent="0.25">
      <c r="A3851" s="227"/>
      <c r="B3851" s="256"/>
      <c r="C3851" s="255"/>
      <c r="D3851" s="255"/>
      <c r="E3851" s="260"/>
      <c r="F3851" s="263"/>
      <c r="L3851"/>
    </row>
    <row r="3852" spans="1:12" s="241" customFormat="1" ht="13" x14ac:dyDescent="0.25">
      <c r="A3852" s="227"/>
      <c r="B3852" s="256"/>
      <c r="C3852" s="255"/>
      <c r="D3852" s="255"/>
      <c r="E3852" s="260"/>
      <c r="F3852" s="263"/>
      <c r="L3852"/>
    </row>
    <row r="3853" spans="1:12" s="241" customFormat="1" ht="13" x14ac:dyDescent="0.25">
      <c r="A3853" s="227"/>
      <c r="B3853" s="256"/>
      <c r="C3853" s="255"/>
      <c r="D3853" s="255"/>
      <c r="E3853" s="260"/>
      <c r="F3853" s="263"/>
      <c r="L3853"/>
    </row>
    <row r="3854" spans="1:12" s="241" customFormat="1" ht="13" x14ac:dyDescent="0.25">
      <c r="A3854" s="227"/>
      <c r="B3854" s="256"/>
      <c r="C3854" s="255"/>
      <c r="D3854" s="255"/>
      <c r="E3854" s="260"/>
      <c r="F3854" s="263"/>
      <c r="L3854"/>
    </row>
    <row r="3855" spans="1:12" s="241" customFormat="1" ht="13" x14ac:dyDescent="0.25">
      <c r="A3855" s="227"/>
      <c r="B3855" s="256"/>
      <c r="C3855" s="255"/>
      <c r="D3855" s="255"/>
      <c r="E3855" s="260"/>
      <c r="F3855" s="263"/>
      <c r="L3855"/>
    </row>
    <row r="3856" spans="1:12" s="241" customFormat="1" ht="13" x14ac:dyDescent="0.25">
      <c r="A3856" s="227"/>
      <c r="B3856" s="256"/>
      <c r="C3856" s="255"/>
      <c r="D3856" s="255"/>
      <c r="E3856" s="260"/>
      <c r="F3856" s="263"/>
      <c r="L3856"/>
    </row>
    <row r="3857" spans="1:12" s="241" customFormat="1" ht="13" x14ac:dyDescent="0.25">
      <c r="A3857" s="227"/>
      <c r="B3857" s="256"/>
      <c r="C3857" s="255"/>
      <c r="D3857" s="255"/>
      <c r="E3857" s="260"/>
      <c r="F3857" s="263"/>
      <c r="L3857"/>
    </row>
    <row r="3858" spans="1:12" s="241" customFormat="1" ht="13" x14ac:dyDescent="0.25">
      <c r="A3858" s="227"/>
      <c r="B3858" s="256"/>
      <c r="C3858" s="255"/>
      <c r="D3858" s="255"/>
      <c r="E3858" s="260"/>
      <c r="F3858" s="263"/>
      <c r="L3858"/>
    </row>
    <row r="3859" spans="1:12" s="241" customFormat="1" ht="13" x14ac:dyDescent="0.25">
      <c r="A3859" s="227"/>
      <c r="B3859" s="256"/>
      <c r="C3859" s="255"/>
      <c r="D3859" s="255"/>
      <c r="E3859" s="260"/>
      <c r="F3859" s="263"/>
      <c r="L3859"/>
    </row>
    <row r="3860" spans="1:12" s="241" customFormat="1" ht="13" x14ac:dyDescent="0.25">
      <c r="A3860" s="227"/>
      <c r="B3860" s="256"/>
      <c r="C3860" s="255"/>
      <c r="D3860" s="255"/>
      <c r="E3860" s="260"/>
      <c r="F3860" s="263"/>
      <c r="L3860"/>
    </row>
    <row r="3861" spans="1:12" s="241" customFormat="1" ht="13" x14ac:dyDescent="0.25">
      <c r="A3861" s="227"/>
      <c r="B3861" s="256"/>
      <c r="C3861" s="255"/>
      <c r="D3861" s="255"/>
      <c r="E3861" s="260"/>
      <c r="F3861" s="263"/>
      <c r="L3861"/>
    </row>
    <row r="3862" spans="1:12" s="241" customFormat="1" ht="13" x14ac:dyDescent="0.25">
      <c r="A3862" s="227"/>
      <c r="B3862" s="256"/>
      <c r="C3862" s="255"/>
      <c r="D3862" s="255"/>
      <c r="E3862" s="260"/>
      <c r="F3862" s="263"/>
      <c r="L3862"/>
    </row>
    <row r="3863" spans="1:12" s="241" customFormat="1" ht="13" x14ac:dyDescent="0.25">
      <c r="A3863" s="227"/>
      <c r="B3863" s="256"/>
      <c r="C3863" s="255"/>
      <c r="D3863" s="255"/>
      <c r="E3863" s="260"/>
      <c r="F3863" s="263"/>
      <c r="L3863"/>
    </row>
    <row r="3864" spans="1:12" s="241" customFormat="1" ht="13" x14ac:dyDescent="0.25">
      <c r="A3864" s="227"/>
      <c r="B3864" s="256"/>
      <c r="C3864" s="255"/>
      <c r="D3864" s="255"/>
      <c r="E3864" s="260"/>
      <c r="F3864" s="263"/>
      <c r="L3864"/>
    </row>
    <row r="3865" spans="1:12" s="241" customFormat="1" ht="13" x14ac:dyDescent="0.25">
      <c r="A3865" s="227"/>
      <c r="B3865" s="256"/>
      <c r="C3865" s="255"/>
      <c r="D3865" s="255"/>
      <c r="E3865" s="260"/>
      <c r="F3865" s="263"/>
      <c r="L3865"/>
    </row>
    <row r="3866" spans="1:12" s="241" customFormat="1" ht="13" x14ac:dyDescent="0.25">
      <c r="A3866" s="227"/>
      <c r="B3866" s="256"/>
      <c r="C3866" s="255"/>
      <c r="D3866" s="255"/>
      <c r="E3866" s="260"/>
      <c r="F3866" s="263"/>
      <c r="L3866"/>
    </row>
    <row r="3867" spans="1:12" s="241" customFormat="1" ht="13" x14ac:dyDescent="0.25">
      <c r="A3867" s="227"/>
      <c r="B3867" s="256"/>
      <c r="C3867" s="255"/>
      <c r="D3867" s="255"/>
      <c r="E3867" s="260"/>
      <c r="F3867" s="263"/>
      <c r="L3867"/>
    </row>
    <row r="3868" spans="1:12" s="241" customFormat="1" ht="13" x14ac:dyDescent="0.25">
      <c r="A3868" s="227"/>
      <c r="B3868" s="256"/>
      <c r="C3868" s="255"/>
      <c r="D3868" s="255"/>
      <c r="E3868" s="260"/>
      <c r="F3868" s="263"/>
      <c r="L3868"/>
    </row>
    <row r="3869" spans="1:12" s="241" customFormat="1" ht="13" x14ac:dyDescent="0.25">
      <c r="A3869" s="227"/>
      <c r="B3869" s="256"/>
      <c r="C3869" s="255"/>
      <c r="D3869" s="255"/>
      <c r="E3869" s="260"/>
      <c r="F3869" s="263"/>
      <c r="L3869"/>
    </row>
    <row r="3870" spans="1:12" s="241" customFormat="1" ht="13" x14ac:dyDescent="0.25">
      <c r="A3870" s="227"/>
      <c r="B3870" s="256"/>
      <c r="C3870" s="255"/>
      <c r="D3870" s="255"/>
      <c r="E3870" s="260"/>
      <c r="F3870" s="263"/>
      <c r="L3870"/>
    </row>
    <row r="3871" spans="1:12" s="241" customFormat="1" ht="13" x14ac:dyDescent="0.25">
      <c r="A3871" s="227"/>
      <c r="B3871" s="256"/>
      <c r="C3871" s="255"/>
      <c r="D3871" s="255"/>
      <c r="E3871" s="260"/>
      <c r="F3871" s="263"/>
      <c r="L3871"/>
    </row>
    <row r="3872" spans="1:12" s="241" customFormat="1" ht="13" x14ac:dyDescent="0.25">
      <c r="A3872" s="227"/>
      <c r="B3872" s="256"/>
      <c r="C3872" s="255"/>
      <c r="D3872" s="255"/>
      <c r="E3872" s="260"/>
      <c r="F3872" s="263"/>
      <c r="L3872"/>
    </row>
    <row r="3873" spans="1:12" s="241" customFormat="1" ht="13" x14ac:dyDescent="0.25">
      <c r="A3873" s="227"/>
      <c r="B3873" s="256"/>
      <c r="C3873" s="255"/>
      <c r="D3873" s="255"/>
      <c r="E3873" s="260"/>
      <c r="F3873" s="263"/>
      <c r="L3873"/>
    </row>
    <row r="3874" spans="1:12" s="241" customFormat="1" ht="13" x14ac:dyDescent="0.25">
      <c r="A3874" s="227"/>
      <c r="B3874" s="256"/>
      <c r="C3874" s="255"/>
      <c r="D3874" s="255"/>
      <c r="E3874" s="260"/>
      <c r="F3874" s="263"/>
      <c r="L3874"/>
    </row>
    <row r="3875" spans="1:12" s="241" customFormat="1" ht="13" x14ac:dyDescent="0.25">
      <c r="A3875" s="227"/>
      <c r="B3875" s="256"/>
      <c r="C3875" s="255"/>
      <c r="D3875" s="255"/>
      <c r="E3875" s="260"/>
      <c r="F3875" s="263"/>
      <c r="L3875"/>
    </row>
    <row r="3876" spans="1:12" s="241" customFormat="1" ht="13" x14ac:dyDescent="0.25">
      <c r="A3876" s="227"/>
      <c r="B3876" s="256"/>
      <c r="C3876" s="255"/>
      <c r="D3876" s="255"/>
      <c r="E3876" s="260"/>
      <c r="F3876" s="263"/>
      <c r="L3876"/>
    </row>
    <row r="3877" spans="1:12" s="241" customFormat="1" ht="13" x14ac:dyDescent="0.25">
      <c r="A3877" s="227"/>
      <c r="B3877" s="256"/>
      <c r="C3877" s="255"/>
      <c r="D3877" s="255"/>
      <c r="E3877" s="260"/>
      <c r="F3877" s="263"/>
      <c r="L3877"/>
    </row>
    <row r="3878" spans="1:12" s="241" customFormat="1" ht="13" x14ac:dyDescent="0.25">
      <c r="A3878" s="227"/>
      <c r="B3878" s="256"/>
      <c r="C3878" s="255"/>
      <c r="D3878" s="255"/>
      <c r="E3878" s="260"/>
      <c r="F3878" s="263"/>
      <c r="L3878"/>
    </row>
    <row r="3879" spans="1:12" s="241" customFormat="1" ht="13" x14ac:dyDescent="0.25">
      <c r="A3879" s="227"/>
      <c r="B3879" s="256"/>
      <c r="C3879" s="255"/>
      <c r="D3879" s="255"/>
      <c r="E3879" s="260"/>
      <c r="F3879" s="263"/>
      <c r="L3879"/>
    </row>
    <row r="3880" spans="1:12" s="241" customFormat="1" ht="13" x14ac:dyDescent="0.25">
      <c r="A3880" s="227"/>
      <c r="B3880" s="256"/>
      <c r="C3880" s="255"/>
      <c r="D3880" s="255"/>
      <c r="E3880" s="260"/>
      <c r="F3880" s="263"/>
      <c r="L3880"/>
    </row>
    <row r="3881" spans="1:12" s="241" customFormat="1" ht="13" x14ac:dyDescent="0.25">
      <c r="A3881" s="227"/>
      <c r="B3881" s="256"/>
      <c r="C3881" s="255"/>
      <c r="D3881" s="255"/>
      <c r="E3881" s="260"/>
      <c r="F3881" s="263"/>
      <c r="L3881"/>
    </row>
    <row r="3882" spans="1:12" s="241" customFormat="1" ht="13" x14ac:dyDescent="0.25">
      <c r="A3882" s="227"/>
      <c r="B3882" s="256"/>
      <c r="C3882" s="255"/>
      <c r="D3882" s="255"/>
      <c r="E3882" s="260"/>
      <c r="F3882" s="263"/>
      <c r="L3882"/>
    </row>
    <row r="3883" spans="1:12" s="241" customFormat="1" ht="13" x14ac:dyDescent="0.25">
      <c r="A3883" s="227"/>
      <c r="B3883" s="256"/>
      <c r="C3883" s="255"/>
      <c r="D3883" s="255"/>
      <c r="E3883" s="260"/>
      <c r="F3883" s="263"/>
      <c r="L3883"/>
    </row>
    <row r="3884" spans="1:12" s="241" customFormat="1" ht="13" x14ac:dyDescent="0.25">
      <c r="A3884" s="227"/>
      <c r="B3884" s="256"/>
      <c r="C3884" s="255"/>
      <c r="D3884" s="255"/>
      <c r="E3884" s="260"/>
      <c r="F3884" s="263"/>
      <c r="L3884"/>
    </row>
    <row r="3885" spans="1:12" s="241" customFormat="1" ht="13" x14ac:dyDescent="0.25">
      <c r="A3885" s="227"/>
      <c r="B3885" s="256"/>
      <c r="C3885" s="255"/>
      <c r="D3885" s="255"/>
      <c r="E3885" s="260"/>
      <c r="F3885" s="263"/>
      <c r="L3885"/>
    </row>
    <row r="3886" spans="1:12" s="241" customFormat="1" ht="13" x14ac:dyDescent="0.25">
      <c r="A3886" s="227"/>
      <c r="B3886" s="256"/>
      <c r="C3886" s="255"/>
      <c r="D3886" s="255"/>
      <c r="E3886" s="260"/>
      <c r="F3886" s="263"/>
      <c r="L3886"/>
    </row>
    <row r="3887" spans="1:12" s="241" customFormat="1" ht="13" x14ac:dyDescent="0.25">
      <c r="A3887" s="227"/>
      <c r="B3887" s="256"/>
      <c r="C3887" s="255"/>
      <c r="D3887" s="255"/>
      <c r="E3887" s="260"/>
      <c r="F3887" s="263"/>
      <c r="L3887"/>
    </row>
    <row r="3888" spans="1:12" s="241" customFormat="1" ht="13" x14ac:dyDescent="0.25">
      <c r="A3888" s="227"/>
      <c r="B3888" s="256"/>
      <c r="C3888" s="255"/>
      <c r="D3888" s="255"/>
      <c r="E3888" s="260"/>
      <c r="F3888" s="263"/>
      <c r="L3888"/>
    </row>
    <row r="3889" spans="1:12" s="241" customFormat="1" ht="13" x14ac:dyDescent="0.25">
      <c r="A3889" s="227"/>
      <c r="B3889" s="256"/>
      <c r="C3889" s="255"/>
      <c r="D3889" s="255"/>
      <c r="E3889" s="260"/>
      <c r="F3889" s="263"/>
      <c r="L3889"/>
    </row>
    <row r="3890" spans="1:12" s="241" customFormat="1" ht="13" x14ac:dyDescent="0.25">
      <c r="A3890" s="227"/>
      <c r="B3890" s="256"/>
      <c r="C3890" s="255"/>
      <c r="D3890" s="255"/>
      <c r="E3890" s="260"/>
      <c r="F3890" s="263"/>
      <c r="L3890"/>
    </row>
    <row r="3891" spans="1:12" s="241" customFormat="1" ht="13" x14ac:dyDescent="0.25">
      <c r="A3891" s="227"/>
      <c r="B3891" s="256"/>
      <c r="C3891" s="255"/>
      <c r="D3891" s="255"/>
      <c r="E3891" s="260"/>
      <c r="F3891" s="263"/>
      <c r="L3891"/>
    </row>
    <row r="3892" spans="1:12" s="241" customFormat="1" ht="13" x14ac:dyDescent="0.25">
      <c r="A3892" s="227"/>
      <c r="B3892" s="256"/>
      <c r="C3892" s="255"/>
      <c r="D3892" s="255"/>
      <c r="E3892" s="260"/>
      <c r="F3892" s="263"/>
      <c r="L3892"/>
    </row>
    <row r="3893" spans="1:12" s="241" customFormat="1" ht="13" x14ac:dyDescent="0.25">
      <c r="A3893" s="227"/>
      <c r="B3893" s="256"/>
      <c r="C3893" s="255"/>
      <c r="D3893" s="255"/>
      <c r="E3893" s="260"/>
      <c r="F3893" s="263"/>
      <c r="L3893"/>
    </row>
    <row r="3894" spans="1:12" s="241" customFormat="1" ht="13" x14ac:dyDescent="0.25">
      <c r="A3894" s="227"/>
      <c r="B3894" s="256"/>
      <c r="C3894" s="255"/>
      <c r="D3894" s="255"/>
      <c r="E3894" s="260"/>
      <c r="F3894" s="263"/>
      <c r="L3894"/>
    </row>
    <row r="3895" spans="1:12" s="241" customFormat="1" ht="13" x14ac:dyDescent="0.25">
      <c r="A3895" s="227"/>
      <c r="B3895" s="256"/>
      <c r="C3895" s="255"/>
      <c r="D3895" s="255"/>
      <c r="E3895" s="260"/>
      <c r="F3895" s="263"/>
      <c r="L3895"/>
    </row>
    <row r="3896" spans="1:12" s="241" customFormat="1" ht="13" x14ac:dyDescent="0.25">
      <c r="A3896" s="227"/>
      <c r="B3896" s="256"/>
      <c r="C3896" s="255"/>
      <c r="D3896" s="255"/>
      <c r="E3896" s="260"/>
      <c r="F3896" s="263"/>
      <c r="L3896"/>
    </row>
    <row r="3897" spans="1:12" s="241" customFormat="1" ht="13" x14ac:dyDescent="0.25">
      <c r="A3897" s="227"/>
      <c r="B3897" s="256"/>
      <c r="C3897" s="255"/>
      <c r="D3897" s="255"/>
      <c r="E3897" s="260"/>
      <c r="F3897" s="263"/>
      <c r="L3897"/>
    </row>
    <row r="3898" spans="1:12" s="241" customFormat="1" ht="13" x14ac:dyDescent="0.25">
      <c r="A3898" s="227"/>
      <c r="B3898" s="256"/>
      <c r="C3898" s="255"/>
      <c r="D3898" s="255"/>
      <c r="E3898" s="260"/>
      <c r="F3898" s="263"/>
      <c r="L3898"/>
    </row>
    <row r="3899" spans="1:12" s="241" customFormat="1" ht="13" x14ac:dyDescent="0.25">
      <c r="A3899" s="227"/>
      <c r="B3899" s="256"/>
      <c r="C3899" s="255"/>
      <c r="D3899" s="255"/>
      <c r="E3899" s="260"/>
      <c r="F3899" s="263"/>
      <c r="L3899"/>
    </row>
    <row r="3900" spans="1:12" s="241" customFormat="1" ht="13" x14ac:dyDescent="0.25">
      <c r="A3900" s="227"/>
      <c r="B3900" s="256"/>
      <c r="C3900" s="255"/>
      <c r="D3900" s="255"/>
      <c r="E3900" s="260"/>
      <c r="F3900" s="263"/>
      <c r="L3900"/>
    </row>
    <row r="3901" spans="1:12" s="241" customFormat="1" ht="13" x14ac:dyDescent="0.25">
      <c r="A3901" s="227"/>
      <c r="B3901" s="256"/>
      <c r="C3901" s="255"/>
      <c r="D3901" s="255"/>
      <c r="E3901" s="260"/>
      <c r="F3901" s="263"/>
      <c r="L3901"/>
    </row>
    <row r="3902" spans="1:12" s="241" customFormat="1" ht="13" x14ac:dyDescent="0.25">
      <c r="A3902" s="227"/>
      <c r="B3902" s="256"/>
      <c r="C3902" s="255"/>
      <c r="D3902" s="255"/>
      <c r="E3902" s="260"/>
      <c r="F3902" s="263"/>
      <c r="L3902"/>
    </row>
    <row r="3903" spans="1:12" s="241" customFormat="1" ht="13" x14ac:dyDescent="0.25">
      <c r="A3903" s="227"/>
      <c r="B3903" s="256"/>
      <c r="C3903" s="255"/>
      <c r="D3903" s="255"/>
      <c r="E3903" s="260"/>
      <c r="F3903" s="263"/>
      <c r="L3903"/>
    </row>
    <row r="3904" spans="1:12" s="241" customFormat="1" ht="13" x14ac:dyDescent="0.25">
      <c r="A3904" s="227"/>
      <c r="B3904" s="256"/>
      <c r="C3904" s="255"/>
      <c r="D3904" s="255"/>
      <c r="E3904" s="260"/>
      <c r="F3904" s="263"/>
      <c r="L3904"/>
    </row>
    <row r="3905" spans="1:12" s="241" customFormat="1" ht="13" x14ac:dyDescent="0.25">
      <c r="A3905" s="227"/>
      <c r="B3905" s="256"/>
      <c r="C3905" s="255"/>
      <c r="D3905" s="255"/>
      <c r="E3905" s="260"/>
      <c r="F3905" s="263"/>
      <c r="L3905"/>
    </row>
    <row r="3906" spans="1:12" s="241" customFormat="1" ht="13" x14ac:dyDescent="0.25">
      <c r="A3906" s="227"/>
      <c r="B3906" s="256"/>
      <c r="C3906" s="255"/>
      <c r="D3906" s="255"/>
      <c r="E3906" s="260"/>
      <c r="F3906" s="263"/>
      <c r="L3906"/>
    </row>
    <row r="3907" spans="1:12" ht="13" x14ac:dyDescent="0.25">
      <c r="A3907" s="227"/>
      <c r="B3907" s="268" t="s">
        <v>1019</v>
      </c>
      <c r="C3907" s="227"/>
      <c r="D3907" s="227"/>
      <c r="E3907" s="258"/>
      <c r="F3907" s="270"/>
    </row>
    <row r="3908" spans="1:12" ht="13" x14ac:dyDescent="0.25">
      <c r="A3908" s="227"/>
      <c r="B3908" s="247"/>
      <c r="C3908" s="227"/>
      <c r="D3908" s="227"/>
      <c r="E3908" s="258"/>
      <c r="F3908" s="263"/>
    </row>
    <row r="3909" spans="1:12" ht="13" x14ac:dyDescent="0.25">
      <c r="A3909" s="227"/>
      <c r="B3909" s="247" t="str">
        <f>B3836</f>
        <v>Block B: Laboratory: B-4 Ironmongery</v>
      </c>
      <c r="C3909" s="227"/>
      <c r="D3909" s="227"/>
      <c r="E3909" s="258"/>
      <c r="F3909" s="263"/>
    </row>
    <row r="3910" spans="1:12" x14ac:dyDescent="0.25">
      <c r="A3910" s="220"/>
      <c r="B3910" s="233"/>
      <c r="C3910" s="220"/>
      <c r="D3910" s="220"/>
      <c r="E3910" s="260"/>
      <c r="F3910" s="263"/>
    </row>
    <row r="3911" spans="1:12" ht="13" x14ac:dyDescent="0.25">
      <c r="A3911" s="224" t="s">
        <v>2205</v>
      </c>
      <c r="B3911" s="229" t="s">
        <v>20</v>
      </c>
      <c r="C3911" s="272"/>
      <c r="D3911" s="272"/>
      <c r="E3911" s="217"/>
      <c r="F3911" s="285"/>
    </row>
    <row r="3912" spans="1:12" x14ac:dyDescent="0.25">
      <c r="A3912" s="272"/>
      <c r="B3912" s="273"/>
      <c r="C3912" s="272"/>
      <c r="D3912" s="272"/>
      <c r="E3912" s="217"/>
      <c r="F3912" s="285"/>
    </row>
    <row r="3913" spans="1:12" ht="13" x14ac:dyDescent="0.25">
      <c r="A3913" s="272"/>
      <c r="B3913" s="229" t="s">
        <v>19</v>
      </c>
      <c r="C3913" s="272"/>
      <c r="D3913" s="272"/>
      <c r="E3913" s="217"/>
      <c r="F3913" s="285"/>
    </row>
    <row r="3914" spans="1:12" s="236" customFormat="1" x14ac:dyDescent="0.25">
      <c r="A3914" s="272"/>
      <c r="B3914" s="273"/>
      <c r="C3914" s="272"/>
      <c r="D3914" s="272"/>
      <c r="E3914" s="217"/>
      <c r="F3914" s="285"/>
      <c r="I3914" s="149"/>
      <c r="J3914" s="149"/>
      <c r="K3914" s="149"/>
      <c r="L3914"/>
    </row>
    <row r="3915" spans="1:12" s="236" customFormat="1" ht="13" x14ac:dyDescent="0.25">
      <c r="A3915" s="272"/>
      <c r="B3915" s="229" t="s">
        <v>18</v>
      </c>
      <c r="C3915" s="272"/>
      <c r="D3915" s="272"/>
      <c r="E3915" s="217"/>
      <c r="F3915" s="285"/>
      <c r="I3915" s="149"/>
      <c r="J3915" s="149"/>
      <c r="K3915" s="149"/>
      <c r="L3915"/>
    </row>
    <row r="3916" spans="1:12" s="236" customFormat="1" x14ac:dyDescent="0.25">
      <c r="A3916" s="272"/>
      <c r="B3916" s="273"/>
      <c r="C3916" s="272"/>
      <c r="D3916" s="272"/>
      <c r="E3916" s="217"/>
      <c r="F3916" s="285"/>
      <c r="I3916" s="149"/>
      <c r="J3916" s="149"/>
      <c r="K3916" s="149"/>
      <c r="L3916"/>
    </row>
    <row r="3917" spans="1:12" s="236" customFormat="1" ht="14.5" x14ac:dyDescent="0.25">
      <c r="A3917" s="272" t="s">
        <v>2206</v>
      </c>
      <c r="B3917" s="273" t="s">
        <v>2159</v>
      </c>
      <c r="C3917" s="272" t="s">
        <v>621</v>
      </c>
      <c r="D3917" s="272">
        <v>30</v>
      </c>
      <c r="E3917" s="217"/>
      <c r="F3917" s="285"/>
      <c r="I3917" s="149"/>
      <c r="J3917" s="149"/>
      <c r="K3917" s="149"/>
      <c r="L3917"/>
    </row>
    <row r="3918" spans="1:12" s="236" customFormat="1" ht="14.5" x14ac:dyDescent="0.25">
      <c r="A3918" s="272" t="s">
        <v>2207</v>
      </c>
      <c r="B3918" s="273" t="s">
        <v>2746</v>
      </c>
      <c r="C3918" s="272" t="s">
        <v>621</v>
      </c>
      <c r="D3918" s="281">
        <v>22.256</v>
      </c>
      <c r="E3918" s="217"/>
      <c r="F3918" s="285"/>
      <c r="I3918" s="149"/>
      <c r="J3918" s="149"/>
      <c r="K3918" s="149"/>
      <c r="L3918"/>
    </row>
    <row r="3919" spans="1:12" s="236" customFormat="1" x14ac:dyDescent="0.25">
      <c r="A3919" s="272"/>
      <c r="B3919" s="273"/>
      <c r="C3919" s="272"/>
      <c r="D3919" s="272"/>
      <c r="E3919" s="217"/>
      <c r="F3919" s="285"/>
      <c r="I3919" s="149"/>
      <c r="J3919" s="149"/>
      <c r="K3919" s="149"/>
      <c r="L3919"/>
    </row>
    <row r="3920" spans="1:12" s="236" customFormat="1" ht="13" x14ac:dyDescent="0.25">
      <c r="A3920" s="272"/>
      <c r="B3920" s="229" t="s">
        <v>17</v>
      </c>
      <c r="C3920" s="272"/>
      <c r="D3920" s="272"/>
      <c r="E3920" s="217"/>
      <c r="F3920" s="285"/>
      <c r="I3920" s="149"/>
      <c r="J3920" s="149"/>
      <c r="K3920" s="149"/>
      <c r="L3920"/>
    </row>
    <row r="3921" spans="1:12" s="236" customFormat="1" x14ac:dyDescent="0.25">
      <c r="A3921" s="272"/>
      <c r="B3921" s="273"/>
      <c r="C3921" s="272"/>
      <c r="D3921" s="272"/>
      <c r="E3921" s="217"/>
      <c r="F3921" s="285"/>
      <c r="I3921" s="149"/>
      <c r="J3921" s="149"/>
      <c r="K3921" s="149"/>
      <c r="L3921"/>
    </row>
    <row r="3922" spans="1:12" s="236" customFormat="1" ht="13" x14ac:dyDescent="0.25">
      <c r="A3922" s="272"/>
      <c r="B3922" s="229" t="s">
        <v>16</v>
      </c>
      <c r="C3922" s="272"/>
      <c r="D3922" s="272"/>
      <c r="E3922" s="217"/>
      <c r="F3922" s="285"/>
      <c r="I3922" s="149"/>
      <c r="J3922" s="149"/>
      <c r="K3922" s="149"/>
      <c r="L3922"/>
    </row>
    <row r="3923" spans="1:12" s="236" customFormat="1" x14ac:dyDescent="0.25">
      <c r="A3923" s="272"/>
      <c r="B3923" s="273"/>
      <c r="C3923" s="272"/>
      <c r="D3923" s="272"/>
      <c r="E3923" s="217"/>
      <c r="F3923" s="285"/>
      <c r="I3923" s="149"/>
      <c r="J3923" s="149"/>
      <c r="K3923" s="149"/>
      <c r="L3923"/>
    </row>
    <row r="3924" spans="1:12" s="236" customFormat="1" ht="14.5" x14ac:dyDescent="0.25">
      <c r="A3924" s="272" t="s">
        <v>2208</v>
      </c>
      <c r="B3924" s="273" t="s">
        <v>525</v>
      </c>
      <c r="C3924" s="272" t="s">
        <v>621</v>
      </c>
      <c r="D3924" s="281">
        <v>10</v>
      </c>
      <c r="E3924" s="217"/>
      <c r="F3924" s="285"/>
      <c r="I3924" s="149"/>
      <c r="J3924" s="149"/>
      <c r="K3924" s="149"/>
      <c r="L3924"/>
    </row>
    <row r="3925" spans="1:12" s="236" customFormat="1" ht="14.5" x14ac:dyDescent="0.25">
      <c r="A3925" s="272" t="s">
        <v>2209</v>
      </c>
      <c r="B3925" s="273" t="s">
        <v>295</v>
      </c>
      <c r="C3925" s="272" t="s">
        <v>621</v>
      </c>
      <c r="D3925" s="272">
        <v>5</v>
      </c>
      <c r="E3925" s="217"/>
      <c r="F3925" s="285"/>
      <c r="I3925" s="149"/>
      <c r="J3925" s="149"/>
      <c r="K3925" s="149"/>
      <c r="L3925"/>
    </row>
    <row r="3926" spans="1:12" s="236" customFormat="1" x14ac:dyDescent="0.25">
      <c r="A3926" s="272"/>
      <c r="B3926" s="273"/>
      <c r="C3926" s="272"/>
      <c r="D3926" s="272"/>
      <c r="E3926" s="217"/>
      <c r="F3926" s="285"/>
      <c r="I3926" s="149"/>
      <c r="J3926" s="149"/>
      <c r="K3926" s="149"/>
      <c r="L3926"/>
    </row>
    <row r="3927" spans="1:12" s="236" customFormat="1" ht="13" x14ac:dyDescent="0.25">
      <c r="A3927" s="272"/>
      <c r="B3927" s="225" t="s">
        <v>2151</v>
      </c>
      <c r="C3927" s="272"/>
      <c r="D3927" s="272"/>
      <c r="E3927" s="217"/>
      <c r="F3927" s="285"/>
      <c r="I3927" s="149"/>
      <c r="J3927" s="149"/>
      <c r="K3927" s="149"/>
      <c r="L3927"/>
    </row>
    <row r="3928" spans="1:12" s="236" customFormat="1" ht="13" x14ac:dyDescent="0.25">
      <c r="A3928" s="272"/>
      <c r="B3928" s="225"/>
      <c r="C3928" s="272"/>
      <c r="D3928" s="272"/>
      <c r="E3928" s="217"/>
      <c r="F3928" s="285"/>
      <c r="I3928" s="149"/>
      <c r="J3928" s="149"/>
      <c r="K3928" s="149"/>
      <c r="L3928"/>
    </row>
    <row r="3929" spans="1:12" s="236" customFormat="1" ht="39" x14ac:dyDescent="0.25">
      <c r="A3929" s="272"/>
      <c r="B3929" s="225" t="s">
        <v>2152</v>
      </c>
      <c r="C3929" s="272"/>
      <c r="D3929" s="272"/>
      <c r="E3929" s="217"/>
      <c r="F3929" s="285"/>
      <c r="I3929" s="149"/>
      <c r="J3929" s="149"/>
      <c r="K3929" s="149"/>
      <c r="L3929"/>
    </row>
    <row r="3930" spans="1:12" s="236" customFormat="1" ht="13" x14ac:dyDescent="0.25">
      <c r="A3930" s="272"/>
      <c r="B3930" s="225"/>
      <c r="C3930" s="272"/>
      <c r="D3930" s="272"/>
      <c r="E3930" s="217"/>
      <c r="F3930" s="285"/>
      <c r="I3930" s="149"/>
      <c r="J3930" s="149"/>
      <c r="K3930" s="149"/>
      <c r="L3930"/>
    </row>
    <row r="3931" spans="1:12" s="236" customFormat="1" ht="13" x14ac:dyDescent="0.25">
      <c r="A3931" s="272"/>
      <c r="B3931" s="225" t="s">
        <v>2153</v>
      </c>
      <c r="C3931" s="272"/>
      <c r="D3931" s="272"/>
      <c r="E3931" s="217"/>
      <c r="F3931" s="285"/>
      <c r="I3931" s="149"/>
      <c r="J3931" s="149"/>
      <c r="K3931" s="149"/>
      <c r="L3931"/>
    </row>
    <row r="3932" spans="1:12" s="236" customFormat="1" ht="13" x14ac:dyDescent="0.25">
      <c r="A3932" s="272"/>
      <c r="B3932" s="225"/>
      <c r="C3932" s="272"/>
      <c r="D3932" s="272"/>
      <c r="E3932" s="217"/>
      <c r="F3932" s="285"/>
      <c r="I3932" s="149"/>
      <c r="J3932" s="149"/>
      <c r="K3932" s="149"/>
      <c r="L3932"/>
    </row>
    <row r="3933" spans="1:12" s="236" customFormat="1" x14ac:dyDescent="0.25">
      <c r="A3933" s="272"/>
      <c r="B3933" s="226" t="s">
        <v>2154</v>
      </c>
      <c r="C3933" s="272"/>
      <c r="D3933" s="272"/>
      <c r="E3933" s="217"/>
      <c r="F3933" s="285"/>
      <c r="I3933" s="149"/>
      <c r="J3933" s="149"/>
      <c r="K3933" s="149"/>
      <c r="L3933"/>
    </row>
    <row r="3934" spans="1:12" s="236" customFormat="1" x14ac:dyDescent="0.25">
      <c r="A3934" s="272"/>
      <c r="B3934" s="226" t="s">
        <v>2155</v>
      </c>
      <c r="C3934" s="272"/>
      <c r="D3934" s="272"/>
      <c r="E3934" s="217"/>
      <c r="F3934" s="285"/>
      <c r="I3934" s="149"/>
      <c r="J3934" s="149"/>
      <c r="K3934" s="149"/>
      <c r="L3934"/>
    </row>
    <row r="3935" spans="1:12" s="236" customFormat="1" x14ac:dyDescent="0.25">
      <c r="A3935" s="272"/>
      <c r="B3935" s="226" t="s">
        <v>2156</v>
      </c>
      <c r="C3935" s="272"/>
      <c r="D3935" s="272"/>
      <c r="E3935" s="217"/>
      <c r="F3935" s="285"/>
      <c r="I3935" s="149"/>
      <c r="J3935" s="149"/>
      <c r="K3935" s="149"/>
      <c r="L3935"/>
    </row>
    <row r="3936" spans="1:12" s="236" customFormat="1" ht="25" x14ac:dyDescent="0.25">
      <c r="A3936" s="272"/>
      <c r="B3936" s="226" t="s">
        <v>2157</v>
      </c>
      <c r="C3936" s="272"/>
      <c r="D3936" s="272"/>
      <c r="E3936" s="217"/>
      <c r="F3936" s="285"/>
      <c r="I3936" s="149"/>
      <c r="J3936" s="149"/>
      <c r="K3936" s="149"/>
      <c r="L3936"/>
    </row>
    <row r="3937" spans="1:12" s="236" customFormat="1" x14ac:dyDescent="0.25">
      <c r="A3937" s="272"/>
      <c r="B3937" s="226" t="s">
        <v>2747</v>
      </c>
      <c r="C3937" s="272"/>
      <c r="D3937" s="272"/>
      <c r="E3937" s="217"/>
      <c r="F3937" s="285"/>
      <c r="I3937" s="149"/>
      <c r="J3937" s="149"/>
      <c r="K3937" s="149"/>
      <c r="L3937"/>
    </row>
    <row r="3938" spans="1:12" s="236" customFormat="1" ht="13" x14ac:dyDescent="0.25">
      <c r="A3938" s="272"/>
      <c r="B3938" s="225"/>
      <c r="C3938" s="272"/>
      <c r="D3938" s="272"/>
      <c r="E3938" s="217"/>
      <c r="F3938" s="285"/>
      <c r="I3938" s="149"/>
      <c r="J3938" s="149"/>
      <c r="K3938" s="149"/>
      <c r="L3938"/>
    </row>
    <row r="3939" spans="1:12" s="236" customFormat="1" ht="14.5" x14ac:dyDescent="0.25">
      <c r="A3939" s="272" t="s">
        <v>2822</v>
      </c>
      <c r="B3939" s="226" t="s">
        <v>2158</v>
      </c>
      <c r="C3939" s="272" t="s">
        <v>621</v>
      </c>
      <c r="D3939" s="272">
        <v>30</v>
      </c>
      <c r="E3939" s="217"/>
      <c r="F3939" s="285"/>
      <c r="I3939" s="149"/>
      <c r="J3939" s="149"/>
      <c r="K3939" s="149"/>
      <c r="L3939"/>
    </row>
    <row r="3940" spans="1:12" s="236" customFormat="1" x14ac:dyDescent="0.25">
      <c r="A3940" s="220"/>
      <c r="B3940" s="256"/>
      <c r="C3940" s="220"/>
      <c r="D3940" s="220"/>
      <c r="E3940" s="260"/>
      <c r="F3940" s="263"/>
      <c r="I3940" s="149"/>
      <c r="J3940" s="149"/>
      <c r="K3940" s="149"/>
      <c r="L3940"/>
    </row>
    <row r="3941" spans="1:12" s="236" customFormat="1" x14ac:dyDescent="0.25">
      <c r="A3941" s="220"/>
      <c r="B3941" s="256"/>
      <c r="C3941" s="220"/>
      <c r="D3941" s="220"/>
      <c r="E3941" s="260"/>
      <c r="F3941" s="263"/>
      <c r="I3941" s="149"/>
      <c r="J3941" s="149"/>
      <c r="K3941" s="149"/>
      <c r="L3941"/>
    </row>
    <row r="3942" spans="1:12" s="236" customFormat="1" x14ac:dyDescent="0.25">
      <c r="A3942" s="220"/>
      <c r="B3942" s="256"/>
      <c r="C3942" s="220"/>
      <c r="D3942" s="220"/>
      <c r="E3942" s="260"/>
      <c r="F3942" s="263"/>
      <c r="I3942" s="149"/>
      <c r="J3942" s="149"/>
      <c r="K3942" s="149"/>
      <c r="L3942"/>
    </row>
    <row r="3943" spans="1:12" s="236" customFormat="1" x14ac:dyDescent="0.25">
      <c r="A3943" s="220"/>
      <c r="B3943" s="256"/>
      <c r="C3943" s="220"/>
      <c r="D3943" s="220"/>
      <c r="E3943" s="260"/>
      <c r="F3943" s="263"/>
      <c r="I3943" s="149"/>
      <c r="J3943" s="149"/>
      <c r="K3943" s="149"/>
      <c r="L3943"/>
    </row>
    <row r="3944" spans="1:12" s="236" customFormat="1" x14ac:dyDescent="0.25">
      <c r="A3944" s="220"/>
      <c r="B3944" s="256"/>
      <c r="C3944" s="220"/>
      <c r="D3944" s="220"/>
      <c r="E3944" s="260"/>
      <c r="F3944" s="263"/>
      <c r="I3944" s="149"/>
      <c r="J3944" s="149"/>
      <c r="K3944" s="149"/>
      <c r="L3944"/>
    </row>
    <row r="3945" spans="1:12" s="236" customFormat="1" ht="13" x14ac:dyDescent="0.25">
      <c r="A3945" s="220"/>
      <c r="B3945" s="254"/>
      <c r="C3945" s="220"/>
      <c r="D3945" s="220"/>
      <c r="E3945" s="260"/>
      <c r="F3945" s="263"/>
      <c r="I3945" s="149"/>
      <c r="J3945" s="149"/>
      <c r="K3945" s="149"/>
      <c r="L3945"/>
    </row>
    <row r="3946" spans="1:12" s="236" customFormat="1" ht="13" x14ac:dyDescent="0.3">
      <c r="A3946" s="220"/>
      <c r="B3946" s="256"/>
      <c r="C3946" s="220"/>
      <c r="D3946" s="163"/>
      <c r="E3946" s="260"/>
      <c r="F3946" s="263"/>
      <c r="G3946" s="243"/>
      <c r="I3946" s="149"/>
      <c r="J3946" s="149"/>
      <c r="K3946" s="149"/>
      <c r="L3946"/>
    </row>
    <row r="3947" spans="1:12" s="236" customFormat="1" x14ac:dyDescent="0.25">
      <c r="A3947" s="220"/>
      <c r="B3947" s="256"/>
      <c r="C3947" s="220"/>
      <c r="D3947" s="220"/>
      <c r="E3947" s="260"/>
      <c r="F3947" s="263"/>
      <c r="I3947" s="149"/>
      <c r="J3947" s="149"/>
      <c r="K3947" s="149"/>
      <c r="L3947"/>
    </row>
    <row r="3948" spans="1:12" s="57" customFormat="1" ht="13" x14ac:dyDescent="0.3">
      <c r="A3948" s="272"/>
      <c r="B3948" s="273"/>
      <c r="C3948" s="272"/>
      <c r="D3948" s="272"/>
      <c r="E3948" s="217"/>
      <c r="F3948" s="263"/>
      <c r="G3948" s="291"/>
      <c r="I3948" s="1"/>
      <c r="J3948" s="1"/>
      <c r="K3948" s="1"/>
      <c r="L3948"/>
    </row>
    <row r="3949" spans="1:12" s="57" customFormat="1" ht="13" x14ac:dyDescent="0.3">
      <c r="A3949" s="272"/>
      <c r="B3949" s="273"/>
      <c r="C3949" s="272"/>
      <c r="D3949" s="272"/>
      <c r="E3949" s="217"/>
      <c r="F3949" s="263"/>
      <c r="G3949" s="291"/>
      <c r="I3949" s="1"/>
      <c r="J3949" s="1"/>
      <c r="K3949" s="1"/>
      <c r="L3949"/>
    </row>
    <row r="3950" spans="1:12" s="57" customFormat="1" ht="13" x14ac:dyDescent="0.3">
      <c r="A3950" s="272"/>
      <c r="B3950" s="273"/>
      <c r="C3950" s="272"/>
      <c r="D3950" s="272"/>
      <c r="E3950" s="217"/>
      <c r="F3950" s="263"/>
      <c r="G3950" s="291"/>
      <c r="I3950" s="1"/>
      <c r="J3950" s="1"/>
      <c r="K3950" s="1"/>
      <c r="L3950"/>
    </row>
    <row r="3951" spans="1:12" s="57" customFormat="1" ht="13" x14ac:dyDescent="0.3">
      <c r="A3951" s="272"/>
      <c r="B3951" s="273"/>
      <c r="C3951" s="272"/>
      <c r="D3951" s="272"/>
      <c r="E3951" s="217"/>
      <c r="F3951" s="263"/>
      <c r="G3951" s="291"/>
      <c r="I3951" s="1"/>
      <c r="J3951" s="1"/>
      <c r="K3951" s="1"/>
      <c r="L3951"/>
    </row>
    <row r="3952" spans="1:12" s="57" customFormat="1" ht="13" x14ac:dyDescent="0.3">
      <c r="A3952" s="272"/>
      <c r="B3952" s="273"/>
      <c r="C3952" s="272"/>
      <c r="D3952" s="272"/>
      <c r="E3952" s="217"/>
      <c r="F3952" s="263"/>
      <c r="G3952" s="291"/>
      <c r="I3952" s="1"/>
      <c r="J3952" s="1"/>
      <c r="K3952" s="1"/>
      <c r="L3952"/>
    </row>
    <row r="3953" spans="1:12" s="57" customFormat="1" ht="13" x14ac:dyDescent="0.3">
      <c r="A3953" s="272"/>
      <c r="B3953" s="273"/>
      <c r="C3953" s="272"/>
      <c r="D3953" s="272"/>
      <c r="E3953" s="217"/>
      <c r="F3953" s="263"/>
      <c r="G3953" s="291"/>
      <c r="I3953" s="1"/>
      <c r="J3953" s="1"/>
      <c r="K3953" s="1"/>
      <c r="L3953"/>
    </row>
    <row r="3954" spans="1:12" s="57" customFormat="1" ht="13" x14ac:dyDescent="0.3">
      <c r="A3954" s="272"/>
      <c r="B3954" s="273"/>
      <c r="C3954" s="272"/>
      <c r="D3954" s="272"/>
      <c r="E3954" s="217"/>
      <c r="F3954" s="263"/>
      <c r="G3954" s="291"/>
      <c r="I3954" s="1"/>
      <c r="J3954" s="1"/>
      <c r="K3954" s="1"/>
      <c r="L3954"/>
    </row>
    <row r="3955" spans="1:12" s="57" customFormat="1" ht="13" x14ac:dyDescent="0.3">
      <c r="A3955" s="272"/>
      <c r="B3955" s="273"/>
      <c r="C3955" s="272"/>
      <c r="D3955" s="272"/>
      <c r="E3955" s="217"/>
      <c r="F3955" s="263"/>
      <c r="G3955" s="291"/>
      <c r="I3955" s="1"/>
      <c r="J3955" s="1"/>
      <c r="K3955" s="1"/>
      <c r="L3955"/>
    </row>
    <row r="3956" spans="1:12" s="57" customFormat="1" ht="13" x14ac:dyDescent="0.3">
      <c r="A3956" s="272"/>
      <c r="B3956" s="273"/>
      <c r="C3956" s="272"/>
      <c r="D3956" s="272"/>
      <c r="E3956" s="217"/>
      <c r="F3956" s="263"/>
      <c r="G3956" s="291"/>
      <c r="I3956" s="1"/>
      <c r="J3956" s="1"/>
      <c r="K3956" s="1"/>
      <c r="L3956"/>
    </row>
    <row r="3957" spans="1:12" s="57" customFormat="1" ht="13" x14ac:dyDescent="0.3">
      <c r="A3957" s="272"/>
      <c r="B3957" s="273"/>
      <c r="C3957" s="272"/>
      <c r="D3957" s="272"/>
      <c r="E3957" s="217"/>
      <c r="F3957" s="263"/>
      <c r="G3957" s="291"/>
      <c r="I3957" s="1"/>
      <c r="J3957" s="1"/>
      <c r="K3957" s="1"/>
      <c r="L3957"/>
    </row>
    <row r="3958" spans="1:12" s="57" customFormat="1" ht="13" x14ac:dyDescent="0.3">
      <c r="A3958" s="272"/>
      <c r="B3958" s="273"/>
      <c r="C3958" s="272"/>
      <c r="D3958" s="272"/>
      <c r="E3958" s="217"/>
      <c r="F3958" s="263"/>
      <c r="G3958" s="291"/>
      <c r="I3958" s="1"/>
      <c r="J3958" s="1"/>
      <c r="K3958" s="1"/>
      <c r="L3958"/>
    </row>
    <row r="3959" spans="1:12" s="57" customFormat="1" ht="13" x14ac:dyDescent="0.3">
      <c r="A3959" s="272"/>
      <c r="B3959" s="273"/>
      <c r="C3959" s="272"/>
      <c r="D3959" s="272"/>
      <c r="E3959" s="217"/>
      <c r="F3959" s="263"/>
      <c r="G3959" s="291"/>
      <c r="I3959" s="1"/>
      <c r="J3959" s="1"/>
      <c r="K3959" s="1"/>
      <c r="L3959"/>
    </row>
    <row r="3960" spans="1:12" s="57" customFormat="1" ht="13" x14ac:dyDescent="0.3">
      <c r="A3960" s="272"/>
      <c r="B3960" s="273"/>
      <c r="C3960" s="272"/>
      <c r="D3960" s="272"/>
      <c r="E3960" s="217"/>
      <c r="F3960" s="263"/>
      <c r="G3960" s="291"/>
      <c r="I3960" s="1"/>
      <c r="J3960" s="1"/>
      <c r="K3960" s="1"/>
      <c r="L3960"/>
    </row>
    <row r="3961" spans="1:12" s="57" customFormat="1" ht="13" x14ac:dyDescent="0.3">
      <c r="A3961" s="272"/>
      <c r="B3961" s="273"/>
      <c r="C3961" s="272"/>
      <c r="D3961" s="272"/>
      <c r="E3961" s="217"/>
      <c r="F3961" s="263"/>
      <c r="G3961" s="291"/>
      <c r="I3961" s="1"/>
      <c r="J3961" s="1"/>
      <c r="K3961" s="1"/>
      <c r="L3961"/>
    </row>
    <row r="3962" spans="1:12" s="57" customFormat="1" ht="13" x14ac:dyDescent="0.3">
      <c r="A3962" s="272"/>
      <c r="B3962" s="273"/>
      <c r="C3962" s="272"/>
      <c r="D3962" s="272"/>
      <c r="E3962" s="217"/>
      <c r="F3962" s="263"/>
      <c r="G3962" s="291"/>
      <c r="I3962" s="1"/>
      <c r="J3962" s="1"/>
      <c r="K3962" s="1"/>
      <c r="L3962"/>
    </row>
    <row r="3963" spans="1:12" s="57" customFormat="1" ht="13" x14ac:dyDescent="0.3">
      <c r="A3963" s="272"/>
      <c r="B3963" s="273"/>
      <c r="C3963" s="272"/>
      <c r="D3963" s="272"/>
      <c r="E3963" s="217"/>
      <c r="F3963" s="263"/>
      <c r="G3963" s="291"/>
      <c r="I3963" s="1"/>
      <c r="J3963" s="1"/>
      <c r="K3963" s="1"/>
      <c r="L3963"/>
    </row>
    <row r="3964" spans="1:12" s="57" customFormat="1" ht="13" x14ac:dyDescent="0.3">
      <c r="A3964" s="272"/>
      <c r="B3964" s="273"/>
      <c r="C3964" s="272"/>
      <c r="D3964" s="272"/>
      <c r="E3964" s="217"/>
      <c r="F3964" s="263"/>
      <c r="G3964" s="291"/>
      <c r="I3964" s="1"/>
      <c r="J3964" s="1"/>
      <c r="K3964" s="1"/>
      <c r="L3964"/>
    </row>
    <row r="3965" spans="1:12" s="57" customFormat="1" ht="13" x14ac:dyDescent="0.3">
      <c r="A3965" s="272"/>
      <c r="B3965" s="273"/>
      <c r="C3965" s="272"/>
      <c r="D3965" s="272"/>
      <c r="E3965" s="217"/>
      <c r="F3965" s="263"/>
      <c r="G3965" s="291"/>
      <c r="I3965" s="1"/>
      <c r="J3965" s="1"/>
      <c r="K3965" s="1"/>
      <c r="L3965"/>
    </row>
    <row r="3966" spans="1:12" s="57" customFormat="1" ht="13" x14ac:dyDescent="0.3">
      <c r="A3966" s="272"/>
      <c r="B3966" s="273"/>
      <c r="C3966" s="272"/>
      <c r="D3966" s="272"/>
      <c r="E3966" s="217"/>
      <c r="F3966" s="263"/>
      <c r="G3966" s="291"/>
      <c r="I3966" s="1"/>
      <c r="J3966" s="1"/>
      <c r="K3966" s="1"/>
      <c r="L3966"/>
    </row>
    <row r="3967" spans="1:12" s="57" customFormat="1" ht="13" x14ac:dyDescent="0.3">
      <c r="A3967" s="272"/>
      <c r="B3967" s="273"/>
      <c r="C3967" s="272"/>
      <c r="D3967" s="272"/>
      <c r="E3967" s="217"/>
      <c r="F3967" s="263"/>
      <c r="G3967" s="291"/>
      <c r="I3967" s="1"/>
      <c r="J3967" s="1"/>
      <c r="K3967" s="1"/>
      <c r="L3967"/>
    </row>
    <row r="3968" spans="1:12" s="57" customFormat="1" x14ac:dyDescent="0.25">
      <c r="A3968" s="272"/>
      <c r="B3968" s="273"/>
      <c r="C3968" s="272"/>
      <c r="D3968" s="272"/>
      <c r="E3968" s="217"/>
      <c r="F3968" s="263"/>
      <c r="G3968" s="179"/>
      <c r="I3968" s="1"/>
      <c r="J3968" s="1"/>
      <c r="K3968" s="1"/>
      <c r="L3968"/>
    </row>
    <row r="3969" spans="1:12" s="57" customFormat="1" x14ac:dyDescent="0.25">
      <c r="A3969" s="272"/>
      <c r="B3969" s="273"/>
      <c r="C3969" s="272"/>
      <c r="D3969" s="272"/>
      <c r="E3969" s="217"/>
      <c r="F3969" s="263"/>
      <c r="G3969" s="179"/>
      <c r="I3969" s="1"/>
      <c r="J3969" s="1"/>
      <c r="K3969" s="1"/>
      <c r="L3969"/>
    </row>
    <row r="3970" spans="1:12" s="57" customFormat="1" x14ac:dyDescent="0.25">
      <c r="A3970" s="272"/>
      <c r="B3970" s="273"/>
      <c r="C3970" s="272"/>
      <c r="D3970" s="272"/>
      <c r="E3970" s="217"/>
      <c r="F3970" s="263"/>
      <c r="G3970" s="179"/>
      <c r="I3970" s="1"/>
      <c r="J3970" s="1"/>
      <c r="K3970" s="1"/>
      <c r="L3970"/>
    </row>
    <row r="3971" spans="1:12" s="57" customFormat="1" x14ac:dyDescent="0.25">
      <c r="A3971" s="272"/>
      <c r="B3971" s="273"/>
      <c r="C3971" s="272"/>
      <c r="D3971" s="272"/>
      <c r="E3971" s="217"/>
      <c r="F3971" s="263"/>
      <c r="G3971" s="179"/>
      <c r="I3971" s="1"/>
      <c r="J3971" s="1"/>
      <c r="K3971" s="1"/>
      <c r="L3971"/>
    </row>
    <row r="3972" spans="1:12" s="57" customFormat="1" x14ac:dyDescent="0.25">
      <c r="A3972" s="272"/>
      <c r="B3972" s="273"/>
      <c r="C3972" s="272"/>
      <c r="D3972" s="272"/>
      <c r="E3972" s="217"/>
      <c r="F3972" s="263"/>
      <c r="G3972" s="179"/>
      <c r="I3972" s="1"/>
      <c r="J3972" s="1"/>
      <c r="K3972" s="1"/>
      <c r="L3972"/>
    </row>
    <row r="3973" spans="1:12" s="57" customFormat="1" x14ac:dyDescent="0.25">
      <c r="A3973" s="272"/>
      <c r="B3973" s="273"/>
      <c r="C3973" s="272"/>
      <c r="D3973" s="272"/>
      <c r="E3973" s="217"/>
      <c r="F3973" s="263"/>
      <c r="G3973" s="179"/>
      <c r="I3973" s="1"/>
      <c r="J3973" s="1"/>
      <c r="K3973" s="1"/>
      <c r="L3973"/>
    </row>
    <row r="3974" spans="1:12" s="57" customFormat="1" x14ac:dyDescent="0.25">
      <c r="A3974" s="272"/>
      <c r="B3974" s="273"/>
      <c r="C3974" s="272"/>
      <c r="D3974" s="272"/>
      <c r="E3974" s="217"/>
      <c r="F3974" s="263"/>
      <c r="G3974" s="179"/>
      <c r="I3974" s="1"/>
      <c r="J3974" s="1"/>
      <c r="K3974" s="1"/>
      <c r="L3974"/>
    </row>
    <row r="3975" spans="1:12" s="57" customFormat="1" x14ac:dyDescent="0.25">
      <c r="A3975" s="272"/>
      <c r="B3975" s="273"/>
      <c r="C3975" s="272"/>
      <c r="D3975" s="272"/>
      <c r="E3975" s="217"/>
      <c r="F3975" s="263"/>
      <c r="G3975" s="179"/>
      <c r="I3975" s="1"/>
      <c r="J3975" s="1"/>
      <c r="K3975" s="1"/>
      <c r="L3975"/>
    </row>
    <row r="3976" spans="1:12" ht="13" x14ac:dyDescent="0.25">
      <c r="A3976" s="227"/>
      <c r="B3976" s="268" t="s">
        <v>2905</v>
      </c>
      <c r="C3976" s="227"/>
      <c r="D3976" s="227"/>
      <c r="E3976" s="258"/>
      <c r="F3976" s="270"/>
    </row>
    <row r="3977" spans="1:12" ht="13" x14ac:dyDescent="0.25">
      <c r="A3977" s="227"/>
      <c r="B3977" s="247"/>
      <c r="C3977" s="227"/>
      <c r="D3977" s="227"/>
      <c r="E3977" s="258"/>
      <c r="F3977" s="263"/>
    </row>
    <row r="3978" spans="1:12" ht="13" x14ac:dyDescent="0.25">
      <c r="A3978" s="227"/>
      <c r="B3978" s="247" t="s">
        <v>3059</v>
      </c>
      <c r="C3978" s="227"/>
      <c r="D3978" s="227"/>
      <c r="E3978" s="258"/>
      <c r="F3978" s="263"/>
    </row>
    <row r="3979" spans="1:12" s="241" customFormat="1" ht="13" x14ac:dyDescent="0.25">
      <c r="A3979" s="227"/>
      <c r="B3979" s="256"/>
      <c r="C3979" s="255"/>
      <c r="D3979" s="255"/>
      <c r="E3979" s="260"/>
      <c r="F3979" s="263"/>
      <c r="L3979"/>
    </row>
    <row r="3980" spans="1:12" s="241" customFormat="1" ht="13" x14ac:dyDescent="0.25">
      <c r="A3980" s="227"/>
      <c r="B3980" s="274"/>
      <c r="C3980" s="255"/>
      <c r="D3980" s="255"/>
      <c r="E3980" s="260"/>
      <c r="F3980" s="263"/>
      <c r="L3980"/>
    </row>
    <row r="3981" spans="1:12" s="241" customFormat="1" ht="13" x14ac:dyDescent="0.25">
      <c r="A3981" s="227"/>
      <c r="B3981" s="274" t="str">
        <f>B3978</f>
        <v>Block B: Laboratory: B-5 Plastering</v>
      </c>
      <c r="C3981" s="255"/>
      <c r="D3981" s="255"/>
      <c r="E3981" s="260"/>
      <c r="F3981" s="263"/>
      <c r="L3981"/>
    </row>
    <row r="3982" spans="1:12" s="241" customFormat="1" ht="13" x14ac:dyDescent="0.25">
      <c r="A3982" s="227"/>
      <c r="B3982" s="254" t="s">
        <v>2933</v>
      </c>
      <c r="C3982" s="255" t="s">
        <v>2910</v>
      </c>
      <c r="D3982" s="255"/>
      <c r="E3982" s="260"/>
      <c r="F3982" s="263"/>
      <c r="L3982"/>
    </row>
    <row r="3983" spans="1:12" s="241" customFormat="1" ht="13" x14ac:dyDescent="0.25">
      <c r="A3983" s="227"/>
      <c r="B3983" s="256"/>
      <c r="C3983" s="255"/>
      <c r="D3983" s="255"/>
      <c r="E3983" s="260"/>
      <c r="F3983" s="263"/>
      <c r="L3983"/>
    </row>
    <row r="3984" spans="1:12" s="241" customFormat="1" ht="13" x14ac:dyDescent="0.25">
      <c r="A3984" s="227"/>
      <c r="B3984" s="269" t="s">
        <v>2909</v>
      </c>
      <c r="C3984" s="255">
        <v>61</v>
      </c>
      <c r="D3984" s="255"/>
      <c r="E3984" s="260"/>
      <c r="F3984" s="263"/>
      <c r="L3984"/>
    </row>
    <row r="3985" spans="1:12" s="241" customFormat="1" ht="13" x14ac:dyDescent="0.25">
      <c r="A3985" s="227"/>
      <c r="B3985" s="269"/>
      <c r="C3985" s="255"/>
      <c r="D3985" s="255"/>
      <c r="E3985" s="260"/>
      <c r="F3985" s="263"/>
      <c r="L3985"/>
    </row>
    <row r="3986" spans="1:12" s="241" customFormat="1" ht="13" x14ac:dyDescent="0.25">
      <c r="A3986" s="227"/>
      <c r="B3986" s="256"/>
      <c r="C3986" s="255"/>
      <c r="D3986" s="255"/>
      <c r="E3986" s="260"/>
      <c r="F3986" s="263"/>
      <c r="L3986"/>
    </row>
    <row r="3987" spans="1:12" s="241" customFormat="1" ht="13" x14ac:dyDescent="0.25">
      <c r="A3987" s="227"/>
      <c r="B3987" s="256"/>
      <c r="C3987" s="255"/>
      <c r="D3987" s="255"/>
      <c r="E3987" s="260"/>
      <c r="F3987" s="263"/>
      <c r="L3987"/>
    </row>
    <row r="3988" spans="1:12" s="241" customFormat="1" ht="13" x14ac:dyDescent="0.25">
      <c r="A3988" s="227"/>
      <c r="B3988" s="256"/>
      <c r="C3988" s="255"/>
      <c r="D3988" s="255"/>
      <c r="E3988" s="260"/>
      <c r="F3988" s="263"/>
      <c r="L3988"/>
    </row>
    <row r="3989" spans="1:12" s="241" customFormat="1" ht="13" x14ac:dyDescent="0.25">
      <c r="A3989" s="227"/>
      <c r="B3989" s="256"/>
      <c r="C3989" s="255"/>
      <c r="D3989" s="255"/>
      <c r="E3989" s="260"/>
      <c r="F3989" s="263"/>
      <c r="L3989"/>
    </row>
    <row r="3990" spans="1:12" s="241" customFormat="1" ht="13" x14ac:dyDescent="0.25">
      <c r="A3990" s="227"/>
      <c r="B3990" s="256"/>
      <c r="C3990" s="255"/>
      <c r="D3990" s="255"/>
      <c r="E3990" s="260"/>
      <c r="F3990" s="263"/>
      <c r="L3990"/>
    </row>
    <row r="3991" spans="1:12" s="241" customFormat="1" ht="13" x14ac:dyDescent="0.25">
      <c r="A3991" s="227"/>
      <c r="B3991" s="256"/>
      <c r="C3991" s="255"/>
      <c r="D3991" s="255"/>
      <c r="E3991" s="260"/>
      <c r="F3991" s="263"/>
      <c r="L3991"/>
    </row>
    <row r="3992" spans="1:12" s="241" customFormat="1" ht="13" x14ac:dyDescent="0.25">
      <c r="A3992" s="227"/>
      <c r="B3992" s="256"/>
      <c r="C3992" s="255"/>
      <c r="D3992" s="255"/>
      <c r="E3992" s="260"/>
      <c r="F3992" s="263"/>
      <c r="L3992"/>
    </row>
    <row r="3993" spans="1:12" s="241" customFormat="1" ht="13" x14ac:dyDescent="0.25">
      <c r="A3993" s="227"/>
      <c r="B3993" s="256"/>
      <c r="C3993" s="255"/>
      <c r="D3993" s="255"/>
      <c r="E3993" s="260"/>
      <c r="F3993" s="263"/>
      <c r="L3993"/>
    </row>
    <row r="3994" spans="1:12" s="241" customFormat="1" ht="13" x14ac:dyDescent="0.25">
      <c r="A3994" s="227"/>
      <c r="B3994" s="256"/>
      <c r="C3994" s="255"/>
      <c r="D3994" s="255"/>
      <c r="E3994" s="260"/>
      <c r="F3994" s="263"/>
      <c r="L3994"/>
    </row>
    <row r="3995" spans="1:12" s="241" customFormat="1" ht="13" x14ac:dyDescent="0.25">
      <c r="A3995" s="227"/>
      <c r="B3995" s="256"/>
      <c r="C3995" s="255"/>
      <c r="D3995" s="255"/>
      <c r="E3995" s="260"/>
      <c r="F3995" s="263"/>
      <c r="L3995"/>
    </row>
    <row r="3996" spans="1:12" s="241" customFormat="1" ht="13" x14ac:dyDescent="0.25">
      <c r="A3996" s="227"/>
      <c r="B3996" s="256"/>
      <c r="C3996" s="255"/>
      <c r="D3996" s="255"/>
      <c r="E3996" s="260"/>
      <c r="F3996" s="263"/>
      <c r="L3996"/>
    </row>
    <row r="3997" spans="1:12" s="241" customFormat="1" ht="13" x14ac:dyDescent="0.25">
      <c r="A3997" s="227"/>
      <c r="B3997" s="256"/>
      <c r="C3997" s="255"/>
      <c r="D3997" s="255"/>
      <c r="E3997" s="260"/>
      <c r="F3997" s="263"/>
      <c r="L3997"/>
    </row>
    <row r="3998" spans="1:12" s="241" customFormat="1" ht="13" x14ac:dyDescent="0.25">
      <c r="A3998" s="227"/>
      <c r="B3998" s="256"/>
      <c r="C3998" s="255"/>
      <c r="D3998" s="255"/>
      <c r="E3998" s="260"/>
      <c r="F3998" s="263"/>
      <c r="L3998"/>
    </row>
    <row r="3999" spans="1:12" s="241" customFormat="1" ht="13" x14ac:dyDescent="0.25">
      <c r="A3999" s="227"/>
      <c r="B3999" s="256"/>
      <c r="C3999" s="255"/>
      <c r="D3999" s="255"/>
      <c r="E3999" s="260"/>
      <c r="F3999" s="263"/>
      <c r="L3999"/>
    </row>
    <row r="4000" spans="1:12" s="241" customFormat="1" ht="13" x14ac:dyDescent="0.25">
      <c r="A4000" s="227"/>
      <c r="B4000" s="256"/>
      <c r="C4000" s="255"/>
      <c r="D4000" s="255"/>
      <c r="E4000" s="260"/>
      <c r="F4000" s="263"/>
      <c r="L4000"/>
    </row>
    <row r="4001" spans="1:12" s="241" customFormat="1" ht="13" x14ac:dyDescent="0.25">
      <c r="A4001" s="227"/>
      <c r="B4001" s="256"/>
      <c r="C4001" s="255"/>
      <c r="D4001" s="255"/>
      <c r="E4001" s="260"/>
      <c r="F4001" s="263"/>
      <c r="L4001"/>
    </row>
    <row r="4002" spans="1:12" s="241" customFormat="1" ht="13" x14ac:dyDescent="0.25">
      <c r="A4002" s="227"/>
      <c r="B4002" s="256"/>
      <c r="C4002" s="255"/>
      <c r="D4002" s="255"/>
      <c r="E4002" s="260"/>
      <c r="F4002" s="263"/>
      <c r="L4002"/>
    </row>
    <row r="4003" spans="1:12" s="241" customFormat="1" ht="13" x14ac:dyDescent="0.25">
      <c r="A4003" s="227"/>
      <c r="B4003" s="256"/>
      <c r="C4003" s="255"/>
      <c r="D4003" s="255"/>
      <c r="E4003" s="260"/>
      <c r="F4003" s="263"/>
      <c r="L4003"/>
    </row>
    <row r="4004" spans="1:12" s="241" customFormat="1" ht="13" x14ac:dyDescent="0.25">
      <c r="A4004" s="227"/>
      <c r="B4004" s="256"/>
      <c r="C4004" s="255"/>
      <c r="D4004" s="255"/>
      <c r="E4004" s="260"/>
      <c r="F4004" s="263"/>
      <c r="L4004"/>
    </row>
    <row r="4005" spans="1:12" s="241" customFormat="1" ht="13" x14ac:dyDescent="0.25">
      <c r="A4005" s="227"/>
      <c r="B4005" s="256"/>
      <c r="C4005" s="255"/>
      <c r="D4005" s="255"/>
      <c r="E4005" s="260"/>
      <c r="F4005" s="263"/>
      <c r="L4005"/>
    </row>
    <row r="4006" spans="1:12" s="241" customFormat="1" ht="13" x14ac:dyDescent="0.25">
      <c r="A4006" s="227"/>
      <c r="B4006" s="256"/>
      <c r="C4006" s="255"/>
      <c r="D4006" s="255"/>
      <c r="E4006" s="260"/>
      <c r="F4006" s="263"/>
      <c r="L4006"/>
    </row>
    <row r="4007" spans="1:12" s="241" customFormat="1" ht="13" x14ac:dyDescent="0.25">
      <c r="A4007" s="227"/>
      <c r="B4007" s="256"/>
      <c r="C4007" s="255"/>
      <c r="D4007" s="255"/>
      <c r="E4007" s="260"/>
      <c r="F4007" s="263"/>
      <c r="L4007"/>
    </row>
    <row r="4008" spans="1:12" s="241" customFormat="1" ht="13" x14ac:dyDescent="0.25">
      <c r="A4008" s="227"/>
      <c r="B4008" s="256"/>
      <c r="C4008" s="255"/>
      <c r="D4008" s="255"/>
      <c r="E4008" s="260"/>
      <c r="F4008" s="263"/>
      <c r="L4008"/>
    </row>
    <row r="4009" spans="1:12" s="241" customFormat="1" ht="13" x14ac:dyDescent="0.25">
      <c r="A4009" s="227"/>
      <c r="B4009" s="256"/>
      <c r="C4009" s="255"/>
      <c r="D4009" s="255"/>
      <c r="E4009" s="260"/>
      <c r="F4009" s="263"/>
      <c r="L4009"/>
    </row>
    <row r="4010" spans="1:12" s="241" customFormat="1" ht="13" x14ac:dyDescent="0.25">
      <c r="A4010" s="227"/>
      <c r="B4010" s="256"/>
      <c r="C4010" s="255"/>
      <c r="D4010" s="255"/>
      <c r="E4010" s="260"/>
      <c r="F4010" s="263"/>
      <c r="L4010"/>
    </row>
    <row r="4011" spans="1:12" s="241" customFormat="1" ht="13" x14ac:dyDescent="0.25">
      <c r="A4011" s="227"/>
      <c r="B4011" s="256"/>
      <c r="C4011" s="255"/>
      <c r="D4011" s="255"/>
      <c r="E4011" s="260"/>
      <c r="F4011" s="263"/>
      <c r="L4011"/>
    </row>
    <row r="4012" spans="1:12" s="241" customFormat="1" ht="13" x14ac:dyDescent="0.25">
      <c r="A4012" s="227"/>
      <c r="B4012" s="256"/>
      <c r="C4012" s="255"/>
      <c r="D4012" s="255"/>
      <c r="E4012" s="260"/>
      <c r="F4012" s="263"/>
      <c r="L4012"/>
    </row>
    <row r="4013" spans="1:12" s="241" customFormat="1" ht="13" x14ac:dyDescent="0.25">
      <c r="A4013" s="227"/>
      <c r="B4013" s="256"/>
      <c r="C4013" s="255"/>
      <c r="D4013" s="255"/>
      <c r="E4013" s="260"/>
      <c r="F4013" s="263"/>
      <c r="L4013"/>
    </row>
    <row r="4014" spans="1:12" s="241" customFormat="1" ht="13" x14ac:dyDescent="0.25">
      <c r="A4014" s="227"/>
      <c r="B4014" s="256"/>
      <c r="C4014" s="255"/>
      <c r="D4014" s="255"/>
      <c r="E4014" s="260"/>
      <c r="F4014" s="263"/>
      <c r="L4014"/>
    </row>
    <row r="4015" spans="1:12" s="241" customFormat="1" ht="13" x14ac:dyDescent="0.25">
      <c r="A4015" s="227"/>
      <c r="B4015" s="256"/>
      <c r="C4015" s="255"/>
      <c r="D4015" s="255"/>
      <c r="E4015" s="260"/>
      <c r="F4015" s="263"/>
      <c r="L4015"/>
    </row>
    <row r="4016" spans="1:12" s="241" customFormat="1" ht="13" x14ac:dyDescent="0.25">
      <c r="A4016" s="227"/>
      <c r="B4016" s="256"/>
      <c r="C4016" s="255"/>
      <c r="D4016" s="255"/>
      <c r="E4016" s="260"/>
      <c r="F4016" s="263"/>
      <c r="L4016"/>
    </row>
    <row r="4017" spans="1:12" s="241" customFormat="1" ht="13" x14ac:dyDescent="0.25">
      <c r="A4017" s="227"/>
      <c r="B4017" s="256"/>
      <c r="C4017" s="255"/>
      <c r="D4017" s="255"/>
      <c r="E4017" s="260"/>
      <c r="F4017" s="263"/>
      <c r="L4017"/>
    </row>
    <row r="4018" spans="1:12" s="241" customFormat="1" ht="13" x14ac:dyDescent="0.25">
      <c r="A4018" s="227"/>
      <c r="B4018" s="256"/>
      <c r="C4018" s="255"/>
      <c r="D4018" s="255"/>
      <c r="E4018" s="260"/>
      <c r="F4018" s="263"/>
      <c r="L4018"/>
    </row>
    <row r="4019" spans="1:12" s="241" customFormat="1" ht="13" x14ac:dyDescent="0.25">
      <c r="A4019" s="227"/>
      <c r="B4019" s="256"/>
      <c r="C4019" s="255"/>
      <c r="D4019" s="255"/>
      <c r="E4019" s="260"/>
      <c r="F4019" s="263"/>
      <c r="L4019"/>
    </row>
    <row r="4020" spans="1:12" s="241" customFormat="1" ht="13" x14ac:dyDescent="0.25">
      <c r="A4020" s="227"/>
      <c r="B4020" s="256"/>
      <c r="C4020" s="255"/>
      <c r="D4020" s="255"/>
      <c r="E4020" s="260"/>
      <c r="F4020" s="263"/>
      <c r="L4020"/>
    </row>
    <row r="4021" spans="1:12" s="241" customFormat="1" ht="13" x14ac:dyDescent="0.25">
      <c r="A4021" s="227"/>
      <c r="B4021" s="256"/>
      <c r="C4021" s="255"/>
      <c r="D4021" s="255"/>
      <c r="E4021" s="260"/>
      <c r="F4021" s="263"/>
      <c r="L4021"/>
    </row>
    <row r="4022" spans="1:12" s="241" customFormat="1" ht="13" x14ac:dyDescent="0.25">
      <c r="A4022" s="227"/>
      <c r="B4022" s="256"/>
      <c r="C4022" s="255"/>
      <c r="D4022" s="255"/>
      <c r="E4022" s="260"/>
      <c r="F4022" s="263"/>
      <c r="L4022"/>
    </row>
    <row r="4023" spans="1:12" s="241" customFormat="1" ht="13" x14ac:dyDescent="0.25">
      <c r="A4023" s="227"/>
      <c r="B4023" s="256"/>
      <c r="C4023" s="255"/>
      <c r="D4023" s="255"/>
      <c r="E4023" s="260"/>
      <c r="F4023" s="263"/>
      <c r="L4023"/>
    </row>
    <row r="4024" spans="1:12" s="241" customFormat="1" ht="13" x14ac:dyDescent="0.25">
      <c r="A4024" s="227"/>
      <c r="B4024" s="256"/>
      <c r="C4024" s="255"/>
      <c r="D4024" s="255"/>
      <c r="E4024" s="260"/>
      <c r="F4024" s="263"/>
      <c r="L4024"/>
    </row>
    <row r="4025" spans="1:12" s="241" customFormat="1" ht="13" x14ac:dyDescent="0.25">
      <c r="A4025" s="227"/>
      <c r="B4025" s="256"/>
      <c r="C4025" s="255"/>
      <c r="D4025" s="255"/>
      <c r="E4025" s="260"/>
      <c r="F4025" s="263"/>
      <c r="L4025"/>
    </row>
    <row r="4026" spans="1:12" s="241" customFormat="1" ht="13" x14ac:dyDescent="0.25">
      <c r="A4026" s="227"/>
      <c r="B4026" s="256"/>
      <c r="C4026" s="255"/>
      <c r="D4026" s="255"/>
      <c r="E4026" s="260"/>
      <c r="F4026" s="263"/>
      <c r="L4026"/>
    </row>
    <row r="4027" spans="1:12" s="241" customFormat="1" ht="13" x14ac:dyDescent="0.25">
      <c r="A4027" s="227"/>
      <c r="B4027" s="256"/>
      <c r="C4027" s="255"/>
      <c r="D4027" s="255"/>
      <c r="E4027" s="260"/>
      <c r="F4027" s="263"/>
      <c r="L4027"/>
    </row>
    <row r="4028" spans="1:12" s="241" customFormat="1" ht="13" x14ac:dyDescent="0.25">
      <c r="A4028" s="227"/>
      <c r="B4028" s="256"/>
      <c r="C4028" s="255"/>
      <c r="D4028" s="255"/>
      <c r="E4028" s="260"/>
      <c r="F4028" s="263"/>
      <c r="L4028"/>
    </row>
    <row r="4029" spans="1:12" s="241" customFormat="1" ht="13" x14ac:dyDescent="0.25">
      <c r="A4029" s="227"/>
      <c r="B4029" s="256"/>
      <c r="C4029" s="255"/>
      <c r="D4029" s="255"/>
      <c r="E4029" s="260"/>
      <c r="F4029" s="263"/>
      <c r="L4029"/>
    </row>
    <row r="4030" spans="1:12" s="241" customFormat="1" ht="13" x14ac:dyDescent="0.25">
      <c r="A4030" s="227"/>
      <c r="B4030" s="256"/>
      <c r="C4030" s="255"/>
      <c r="D4030" s="255"/>
      <c r="E4030" s="260"/>
      <c r="F4030" s="263"/>
      <c r="L4030"/>
    </row>
    <row r="4031" spans="1:12" s="241" customFormat="1" ht="13" x14ac:dyDescent="0.25">
      <c r="A4031" s="227"/>
      <c r="B4031" s="256"/>
      <c r="C4031" s="255"/>
      <c r="D4031" s="255"/>
      <c r="E4031" s="260"/>
      <c r="F4031" s="263"/>
      <c r="L4031"/>
    </row>
    <row r="4032" spans="1:12" s="241" customFormat="1" ht="13" x14ac:dyDescent="0.25">
      <c r="A4032" s="227"/>
      <c r="B4032" s="256"/>
      <c r="C4032" s="255"/>
      <c r="D4032" s="255"/>
      <c r="E4032" s="260"/>
      <c r="F4032" s="263"/>
      <c r="L4032"/>
    </row>
    <row r="4033" spans="1:12" s="241" customFormat="1" ht="13" x14ac:dyDescent="0.25">
      <c r="A4033" s="227"/>
      <c r="B4033" s="256"/>
      <c r="C4033" s="255"/>
      <c r="D4033" s="255"/>
      <c r="E4033" s="260"/>
      <c r="F4033" s="263"/>
      <c r="L4033"/>
    </row>
    <row r="4034" spans="1:12" s="241" customFormat="1" ht="13" x14ac:dyDescent="0.25">
      <c r="A4034" s="227"/>
      <c r="B4034" s="256"/>
      <c r="C4034" s="255"/>
      <c r="D4034" s="255"/>
      <c r="E4034" s="260"/>
      <c r="F4034" s="263"/>
      <c r="L4034"/>
    </row>
    <row r="4035" spans="1:12" s="241" customFormat="1" ht="13" x14ac:dyDescent="0.25">
      <c r="A4035" s="227"/>
      <c r="B4035" s="256"/>
      <c r="C4035" s="255"/>
      <c r="D4035" s="255"/>
      <c r="E4035" s="260"/>
      <c r="F4035" s="263"/>
      <c r="L4035"/>
    </row>
    <row r="4036" spans="1:12" s="241" customFormat="1" ht="13" x14ac:dyDescent="0.25">
      <c r="A4036" s="227"/>
      <c r="B4036" s="256"/>
      <c r="C4036" s="255"/>
      <c r="D4036" s="255"/>
      <c r="E4036" s="260"/>
      <c r="F4036" s="263"/>
      <c r="L4036"/>
    </row>
    <row r="4037" spans="1:12" s="241" customFormat="1" ht="13" x14ac:dyDescent="0.25">
      <c r="A4037" s="227"/>
      <c r="B4037" s="256"/>
      <c r="C4037" s="255"/>
      <c r="D4037" s="255"/>
      <c r="E4037" s="260"/>
      <c r="F4037" s="263"/>
      <c r="L4037"/>
    </row>
    <row r="4038" spans="1:12" s="241" customFormat="1" ht="13" x14ac:dyDescent="0.25">
      <c r="A4038" s="227"/>
      <c r="B4038" s="256"/>
      <c r="C4038" s="255"/>
      <c r="D4038" s="255"/>
      <c r="E4038" s="260"/>
      <c r="F4038" s="263"/>
      <c r="L4038"/>
    </row>
    <row r="4039" spans="1:12" s="241" customFormat="1" ht="13" x14ac:dyDescent="0.25">
      <c r="A4039" s="227"/>
      <c r="B4039" s="256"/>
      <c r="C4039" s="255"/>
      <c r="D4039" s="255"/>
      <c r="E4039" s="260"/>
      <c r="F4039" s="263"/>
      <c r="L4039"/>
    </row>
    <row r="4040" spans="1:12" s="241" customFormat="1" ht="13" x14ac:dyDescent="0.25">
      <c r="A4040" s="227"/>
      <c r="B4040" s="256"/>
      <c r="C4040" s="255"/>
      <c r="D4040" s="255"/>
      <c r="E4040" s="260"/>
      <c r="F4040" s="263"/>
      <c r="L4040"/>
    </row>
    <row r="4041" spans="1:12" s="241" customFormat="1" ht="13" x14ac:dyDescent="0.25">
      <c r="A4041" s="227"/>
      <c r="B4041" s="256"/>
      <c r="C4041" s="255"/>
      <c r="D4041" s="255"/>
      <c r="E4041" s="260"/>
      <c r="F4041" s="263"/>
      <c r="L4041"/>
    </row>
    <row r="4042" spans="1:12" s="241" customFormat="1" ht="13" x14ac:dyDescent="0.25">
      <c r="A4042" s="227"/>
      <c r="B4042" s="256"/>
      <c r="C4042" s="255"/>
      <c r="D4042" s="255"/>
      <c r="E4042" s="260"/>
      <c r="F4042" s="263"/>
      <c r="L4042"/>
    </row>
    <row r="4043" spans="1:12" s="241" customFormat="1" ht="13" x14ac:dyDescent="0.25">
      <c r="A4043" s="227"/>
      <c r="B4043" s="256"/>
      <c r="C4043" s="255"/>
      <c r="D4043" s="255"/>
      <c r="E4043" s="260"/>
      <c r="F4043" s="263"/>
      <c r="L4043"/>
    </row>
    <row r="4044" spans="1:12" s="241" customFormat="1" ht="13" x14ac:dyDescent="0.25">
      <c r="A4044" s="227"/>
      <c r="B4044" s="256"/>
      <c r="C4044" s="255"/>
      <c r="D4044" s="255"/>
      <c r="E4044" s="260"/>
      <c r="F4044" s="263"/>
      <c r="L4044"/>
    </row>
    <row r="4045" spans="1:12" s="241" customFormat="1" ht="13" x14ac:dyDescent="0.25">
      <c r="A4045" s="227"/>
      <c r="B4045" s="256"/>
      <c r="C4045" s="255"/>
      <c r="D4045" s="255"/>
      <c r="E4045" s="260"/>
      <c r="F4045" s="263"/>
      <c r="L4045"/>
    </row>
    <row r="4046" spans="1:12" s="241" customFormat="1" ht="13" x14ac:dyDescent="0.25">
      <c r="A4046" s="227"/>
      <c r="B4046" s="256"/>
      <c r="C4046" s="255"/>
      <c r="D4046" s="255"/>
      <c r="E4046" s="260"/>
      <c r="F4046" s="263"/>
      <c r="L4046"/>
    </row>
    <row r="4047" spans="1:12" s="241" customFormat="1" ht="13" x14ac:dyDescent="0.25">
      <c r="A4047" s="227"/>
      <c r="B4047" s="256"/>
      <c r="C4047" s="255"/>
      <c r="D4047" s="255"/>
      <c r="E4047" s="260"/>
      <c r="F4047" s="263"/>
      <c r="L4047"/>
    </row>
    <row r="4048" spans="1:12" s="241" customFormat="1" ht="13" x14ac:dyDescent="0.25">
      <c r="A4048" s="227"/>
      <c r="B4048" s="256"/>
      <c r="C4048" s="255"/>
      <c r="D4048" s="255"/>
      <c r="E4048" s="260"/>
      <c r="F4048" s="263"/>
      <c r="L4048"/>
    </row>
    <row r="4049" spans="1:12" ht="13" x14ac:dyDescent="0.25">
      <c r="A4049" s="227"/>
      <c r="B4049" s="268" t="s">
        <v>1019</v>
      </c>
      <c r="C4049" s="227"/>
      <c r="D4049" s="227"/>
      <c r="E4049" s="258"/>
      <c r="F4049" s="270"/>
    </row>
    <row r="4050" spans="1:12" ht="13" x14ac:dyDescent="0.25">
      <c r="A4050" s="227"/>
      <c r="B4050" s="247"/>
      <c r="C4050" s="227"/>
      <c r="D4050" s="227"/>
      <c r="E4050" s="258"/>
      <c r="F4050" s="263"/>
    </row>
    <row r="4051" spans="1:12" ht="13" x14ac:dyDescent="0.25">
      <c r="A4051" s="227"/>
      <c r="B4051" s="247" t="str">
        <f>B3978</f>
        <v>Block B: Laboratory: B-5 Plastering</v>
      </c>
      <c r="C4051" s="227"/>
      <c r="D4051" s="227"/>
      <c r="E4051" s="258"/>
      <c r="F4051" s="263"/>
    </row>
    <row r="4052" spans="1:12" s="236" customFormat="1" x14ac:dyDescent="0.25">
      <c r="A4052" s="220"/>
      <c r="B4052" s="233"/>
      <c r="C4052" s="220"/>
      <c r="D4052" s="220"/>
      <c r="E4052" s="260"/>
      <c r="F4052" s="263"/>
      <c r="I4052" s="149"/>
      <c r="J4052" s="149"/>
      <c r="K4052" s="149"/>
      <c r="L4052"/>
    </row>
    <row r="4053" spans="1:12" s="236" customFormat="1" ht="13" x14ac:dyDescent="0.25">
      <c r="A4053" s="224" t="s">
        <v>2210</v>
      </c>
      <c r="B4053" s="229" t="s">
        <v>15</v>
      </c>
      <c r="C4053" s="272"/>
      <c r="D4053" s="272"/>
      <c r="E4053" s="217"/>
      <c r="F4053" s="285"/>
      <c r="I4053" s="149"/>
      <c r="J4053" s="149"/>
      <c r="K4053" s="149"/>
      <c r="L4053"/>
    </row>
    <row r="4054" spans="1:12" s="236" customFormat="1" ht="13" x14ac:dyDescent="0.25">
      <c r="A4054" s="224"/>
      <c r="B4054" s="229"/>
      <c r="C4054" s="272"/>
      <c r="D4054" s="272"/>
      <c r="E4054" s="217"/>
      <c r="F4054" s="285"/>
      <c r="I4054" s="149"/>
      <c r="J4054" s="149"/>
      <c r="K4054" s="149"/>
      <c r="L4054"/>
    </row>
    <row r="4055" spans="1:12" s="236" customFormat="1" ht="13" x14ac:dyDescent="0.25">
      <c r="A4055" s="224"/>
      <c r="B4055" s="229" t="s">
        <v>1032</v>
      </c>
      <c r="C4055" s="272"/>
      <c r="D4055" s="272"/>
      <c r="E4055" s="217"/>
      <c r="F4055" s="285"/>
      <c r="I4055" s="149"/>
      <c r="J4055" s="149"/>
      <c r="K4055" s="149"/>
      <c r="L4055"/>
    </row>
    <row r="4056" spans="1:12" s="236" customFormat="1" x14ac:dyDescent="0.25">
      <c r="A4056" s="272"/>
      <c r="B4056" s="273"/>
      <c r="C4056" s="272"/>
      <c r="D4056" s="272"/>
      <c r="E4056" s="217"/>
      <c r="F4056" s="285"/>
      <c r="I4056" s="149"/>
      <c r="J4056" s="149"/>
      <c r="K4056" s="149"/>
      <c r="L4056"/>
    </row>
    <row r="4057" spans="1:12" s="236" customFormat="1" ht="26" x14ac:dyDescent="0.25">
      <c r="A4057" s="272"/>
      <c r="B4057" s="229" t="s">
        <v>2147</v>
      </c>
      <c r="C4057" s="272"/>
      <c r="D4057" s="272"/>
      <c r="E4057" s="217"/>
      <c r="F4057" s="285"/>
      <c r="I4057" s="149"/>
      <c r="J4057" s="149"/>
      <c r="K4057" s="149"/>
      <c r="L4057"/>
    </row>
    <row r="4058" spans="1:12" s="236" customFormat="1" x14ac:dyDescent="0.25">
      <c r="A4058" s="272"/>
      <c r="B4058" s="273"/>
      <c r="C4058" s="272"/>
      <c r="D4058" s="272"/>
      <c r="E4058" s="217"/>
      <c r="F4058" s="285"/>
      <c r="I4058" s="149"/>
      <c r="J4058" s="149"/>
      <c r="K4058" s="149"/>
      <c r="L4058"/>
    </row>
    <row r="4059" spans="1:12" s="236" customFormat="1" ht="14.5" x14ac:dyDescent="0.3">
      <c r="A4059" s="272" t="s">
        <v>2211</v>
      </c>
      <c r="B4059" s="273" t="s">
        <v>1036</v>
      </c>
      <c r="C4059" s="272" t="s">
        <v>621</v>
      </c>
      <c r="D4059" s="281">
        <v>4</v>
      </c>
      <c r="E4059" s="217"/>
      <c r="F4059" s="285"/>
      <c r="G4059" s="243"/>
      <c r="I4059" s="149"/>
      <c r="J4059" s="149"/>
      <c r="K4059" s="149"/>
      <c r="L4059"/>
    </row>
    <row r="4060" spans="1:12" s="236" customFormat="1" x14ac:dyDescent="0.25">
      <c r="A4060" s="220"/>
      <c r="B4060" s="233"/>
      <c r="C4060" s="220"/>
      <c r="D4060" s="220"/>
      <c r="E4060" s="260"/>
      <c r="F4060" s="263"/>
      <c r="I4060" s="149"/>
      <c r="J4060" s="149"/>
      <c r="K4060" s="149"/>
      <c r="L4060"/>
    </row>
    <row r="4061" spans="1:12" s="236" customFormat="1" x14ac:dyDescent="0.25">
      <c r="A4061" s="220"/>
      <c r="B4061" s="233"/>
      <c r="C4061" s="220"/>
      <c r="D4061" s="220"/>
      <c r="E4061" s="260"/>
      <c r="F4061" s="263"/>
      <c r="I4061" s="149"/>
      <c r="J4061" s="149"/>
      <c r="K4061" s="149"/>
      <c r="L4061"/>
    </row>
    <row r="4062" spans="1:12" s="57" customFormat="1" ht="13" x14ac:dyDescent="0.3">
      <c r="A4062" s="272"/>
      <c r="B4062" s="273"/>
      <c r="C4062" s="272"/>
      <c r="D4062" s="272"/>
      <c r="E4062" s="217"/>
      <c r="F4062" s="263"/>
      <c r="G4062" s="291"/>
      <c r="I4062" s="1"/>
      <c r="J4062" s="1"/>
      <c r="K4062" s="1"/>
      <c r="L4062"/>
    </row>
    <row r="4063" spans="1:12" s="57" customFormat="1" ht="13" x14ac:dyDescent="0.3">
      <c r="A4063" s="272"/>
      <c r="B4063" s="273"/>
      <c r="C4063" s="272"/>
      <c r="D4063" s="272"/>
      <c r="E4063" s="217"/>
      <c r="F4063" s="263"/>
      <c r="G4063" s="291"/>
      <c r="I4063" s="1"/>
      <c r="J4063" s="1"/>
      <c r="K4063" s="1"/>
      <c r="L4063"/>
    </row>
    <row r="4064" spans="1:12" s="57" customFormat="1" ht="13" x14ac:dyDescent="0.3">
      <c r="A4064" s="272"/>
      <c r="B4064" s="273"/>
      <c r="C4064" s="272"/>
      <c r="D4064" s="272"/>
      <c r="E4064" s="217"/>
      <c r="F4064" s="263"/>
      <c r="G4064" s="291"/>
      <c r="I4064" s="1"/>
      <c r="J4064" s="1"/>
      <c r="K4064" s="1"/>
      <c r="L4064"/>
    </row>
    <row r="4065" spans="1:12" s="57" customFormat="1" ht="13" x14ac:dyDescent="0.3">
      <c r="A4065" s="272"/>
      <c r="B4065" s="273"/>
      <c r="C4065" s="272"/>
      <c r="D4065" s="272"/>
      <c r="E4065" s="217"/>
      <c r="F4065" s="263"/>
      <c r="G4065" s="291"/>
      <c r="I4065" s="1"/>
      <c r="J4065" s="1"/>
      <c r="K4065" s="1"/>
      <c r="L4065"/>
    </row>
    <row r="4066" spans="1:12" s="57" customFormat="1" ht="13" x14ac:dyDescent="0.3">
      <c r="A4066" s="272"/>
      <c r="B4066" s="273"/>
      <c r="C4066" s="272"/>
      <c r="D4066" s="272"/>
      <c r="E4066" s="217"/>
      <c r="F4066" s="263"/>
      <c r="G4066" s="291"/>
      <c r="I4066" s="1"/>
      <c r="J4066" s="1"/>
      <c r="K4066" s="1"/>
      <c r="L4066"/>
    </row>
    <row r="4067" spans="1:12" s="57" customFormat="1" ht="13" x14ac:dyDescent="0.3">
      <c r="A4067" s="272"/>
      <c r="B4067" s="273"/>
      <c r="C4067" s="272"/>
      <c r="D4067" s="272"/>
      <c r="E4067" s="217"/>
      <c r="F4067" s="263"/>
      <c r="G4067" s="291"/>
      <c r="I4067" s="1"/>
      <c r="J4067" s="1"/>
      <c r="K4067" s="1"/>
      <c r="L4067"/>
    </row>
    <row r="4068" spans="1:12" s="57" customFormat="1" ht="13" x14ac:dyDescent="0.3">
      <c r="A4068" s="272"/>
      <c r="B4068" s="273"/>
      <c r="C4068" s="272"/>
      <c r="D4068" s="272"/>
      <c r="E4068" s="217"/>
      <c r="F4068" s="263"/>
      <c r="G4068" s="291"/>
      <c r="I4068" s="1"/>
      <c r="J4068" s="1"/>
      <c r="K4068" s="1"/>
      <c r="L4068"/>
    </row>
    <row r="4069" spans="1:12" s="57" customFormat="1" ht="13" x14ac:dyDescent="0.3">
      <c r="A4069" s="272"/>
      <c r="B4069" s="273"/>
      <c r="C4069" s="272"/>
      <c r="D4069" s="272"/>
      <c r="E4069" s="217"/>
      <c r="F4069" s="263"/>
      <c r="G4069" s="291"/>
      <c r="I4069" s="1"/>
      <c r="J4069" s="1"/>
      <c r="K4069" s="1"/>
      <c r="L4069"/>
    </row>
    <row r="4070" spans="1:12" s="57" customFormat="1" ht="13" x14ac:dyDescent="0.3">
      <c r="A4070" s="272"/>
      <c r="B4070" s="273"/>
      <c r="C4070" s="272"/>
      <c r="D4070" s="272"/>
      <c r="E4070" s="217"/>
      <c r="F4070" s="263"/>
      <c r="G4070" s="291"/>
      <c r="I4070" s="1"/>
      <c r="J4070" s="1"/>
      <c r="K4070" s="1"/>
      <c r="L4070"/>
    </row>
    <row r="4071" spans="1:12" s="57" customFormat="1" ht="13" x14ac:dyDescent="0.3">
      <c r="A4071" s="272"/>
      <c r="B4071" s="273"/>
      <c r="C4071" s="272"/>
      <c r="D4071" s="272"/>
      <c r="E4071" s="217"/>
      <c r="F4071" s="263"/>
      <c r="G4071" s="291"/>
      <c r="I4071" s="1"/>
      <c r="J4071" s="1"/>
      <c r="K4071" s="1"/>
      <c r="L4071"/>
    </row>
    <row r="4072" spans="1:12" s="57" customFormat="1" ht="13" x14ac:dyDescent="0.3">
      <c r="A4072" s="272"/>
      <c r="B4072" s="273"/>
      <c r="C4072" s="272"/>
      <c r="D4072" s="272"/>
      <c r="E4072" s="217"/>
      <c r="F4072" s="263"/>
      <c r="G4072" s="291"/>
      <c r="I4072" s="1"/>
      <c r="J4072" s="1"/>
      <c r="K4072" s="1"/>
      <c r="L4072"/>
    </row>
    <row r="4073" spans="1:12" s="57" customFormat="1" ht="13" x14ac:dyDescent="0.3">
      <c r="A4073" s="272"/>
      <c r="B4073" s="273"/>
      <c r="C4073" s="272"/>
      <c r="D4073" s="272"/>
      <c r="E4073" s="217"/>
      <c r="F4073" s="263"/>
      <c r="G4073" s="291"/>
      <c r="I4073" s="1"/>
      <c r="J4073" s="1"/>
      <c r="K4073" s="1"/>
      <c r="L4073"/>
    </row>
    <row r="4074" spans="1:12" s="57" customFormat="1" ht="13" x14ac:dyDescent="0.3">
      <c r="A4074" s="272"/>
      <c r="B4074" s="273"/>
      <c r="C4074" s="272"/>
      <c r="D4074" s="272"/>
      <c r="E4074" s="217"/>
      <c r="F4074" s="263"/>
      <c r="G4074" s="291"/>
      <c r="I4074" s="1"/>
      <c r="J4074" s="1"/>
      <c r="K4074" s="1"/>
      <c r="L4074"/>
    </row>
    <row r="4075" spans="1:12" s="57" customFormat="1" ht="13" x14ac:dyDescent="0.3">
      <c r="A4075" s="272"/>
      <c r="B4075" s="273"/>
      <c r="C4075" s="272"/>
      <c r="D4075" s="272"/>
      <c r="E4075" s="217"/>
      <c r="F4075" s="263"/>
      <c r="G4075" s="291"/>
      <c r="I4075" s="1"/>
      <c r="J4075" s="1"/>
      <c r="K4075" s="1"/>
      <c r="L4075"/>
    </row>
    <row r="4076" spans="1:12" s="57" customFormat="1" ht="13" x14ac:dyDescent="0.3">
      <c r="A4076" s="272"/>
      <c r="B4076" s="273"/>
      <c r="C4076" s="272"/>
      <c r="D4076" s="272"/>
      <c r="E4076" s="217"/>
      <c r="F4076" s="263"/>
      <c r="G4076" s="291"/>
      <c r="I4076" s="1"/>
      <c r="J4076" s="1"/>
      <c r="K4076" s="1"/>
      <c r="L4076"/>
    </row>
    <row r="4077" spans="1:12" s="57" customFormat="1" ht="13" x14ac:dyDescent="0.3">
      <c r="A4077" s="272"/>
      <c r="B4077" s="273"/>
      <c r="C4077" s="272"/>
      <c r="D4077" s="272"/>
      <c r="E4077" s="217"/>
      <c r="F4077" s="263"/>
      <c r="G4077" s="291"/>
      <c r="I4077" s="1"/>
      <c r="J4077" s="1"/>
      <c r="K4077" s="1"/>
      <c r="L4077"/>
    </row>
    <row r="4078" spans="1:12" s="57" customFormat="1" ht="13" x14ac:dyDescent="0.3">
      <c r="A4078" s="272"/>
      <c r="B4078" s="273"/>
      <c r="C4078" s="272"/>
      <c r="D4078" s="272"/>
      <c r="E4078" s="217"/>
      <c r="F4078" s="263"/>
      <c r="G4078" s="291"/>
      <c r="I4078" s="1"/>
      <c r="J4078" s="1"/>
      <c r="K4078" s="1"/>
      <c r="L4078"/>
    </row>
    <row r="4079" spans="1:12" s="57" customFormat="1" ht="13" x14ac:dyDescent="0.3">
      <c r="A4079" s="272"/>
      <c r="B4079" s="273"/>
      <c r="C4079" s="272"/>
      <c r="D4079" s="272"/>
      <c r="E4079" s="217"/>
      <c r="F4079" s="263"/>
      <c r="G4079" s="291"/>
      <c r="I4079" s="1"/>
      <c r="J4079" s="1"/>
      <c r="K4079" s="1"/>
      <c r="L4079"/>
    </row>
    <row r="4080" spans="1:12" s="57" customFormat="1" ht="13" x14ac:dyDescent="0.3">
      <c r="A4080" s="272"/>
      <c r="B4080" s="273"/>
      <c r="C4080" s="272"/>
      <c r="D4080" s="272"/>
      <c r="E4080" s="217"/>
      <c r="F4080" s="263"/>
      <c r="G4080" s="291"/>
      <c r="I4080" s="1"/>
      <c r="J4080" s="1"/>
      <c r="K4080" s="1"/>
      <c r="L4080"/>
    </row>
    <row r="4081" spans="1:12" s="57" customFormat="1" ht="13" x14ac:dyDescent="0.3">
      <c r="A4081" s="272"/>
      <c r="B4081" s="273"/>
      <c r="C4081" s="272"/>
      <c r="D4081" s="272"/>
      <c r="E4081" s="217"/>
      <c r="F4081" s="263"/>
      <c r="G4081" s="291"/>
      <c r="I4081" s="1"/>
      <c r="J4081" s="1"/>
      <c r="K4081" s="1"/>
      <c r="L4081"/>
    </row>
    <row r="4082" spans="1:12" s="57" customFormat="1" ht="13" x14ac:dyDescent="0.3">
      <c r="A4082" s="272"/>
      <c r="B4082" s="273"/>
      <c r="C4082" s="272"/>
      <c r="D4082" s="272"/>
      <c r="E4082" s="217"/>
      <c r="F4082" s="263"/>
      <c r="G4082" s="291"/>
      <c r="I4082" s="1"/>
      <c r="J4082" s="1"/>
      <c r="K4082" s="1"/>
      <c r="L4082"/>
    </row>
    <row r="4083" spans="1:12" s="57" customFormat="1" ht="13" x14ac:dyDescent="0.3">
      <c r="A4083" s="272"/>
      <c r="B4083" s="273"/>
      <c r="C4083" s="272"/>
      <c r="D4083" s="272"/>
      <c r="E4083" s="217"/>
      <c r="F4083" s="263"/>
      <c r="G4083" s="291"/>
      <c r="I4083" s="1"/>
      <c r="J4083" s="1"/>
      <c r="K4083" s="1"/>
      <c r="L4083"/>
    </row>
    <row r="4084" spans="1:12" s="57" customFormat="1" ht="13" x14ac:dyDescent="0.3">
      <c r="A4084" s="272"/>
      <c r="B4084" s="273"/>
      <c r="C4084" s="272"/>
      <c r="D4084" s="272"/>
      <c r="E4084" s="217"/>
      <c r="F4084" s="263"/>
      <c r="G4084" s="291"/>
      <c r="I4084" s="1"/>
      <c r="J4084" s="1"/>
      <c r="K4084" s="1"/>
      <c r="L4084"/>
    </row>
    <row r="4085" spans="1:12" s="57" customFormat="1" ht="13" x14ac:dyDescent="0.3">
      <c r="A4085" s="272"/>
      <c r="B4085" s="273"/>
      <c r="C4085" s="272"/>
      <c r="D4085" s="272"/>
      <c r="E4085" s="217"/>
      <c r="F4085" s="263"/>
      <c r="G4085" s="291"/>
      <c r="I4085" s="1"/>
      <c r="J4085" s="1"/>
      <c r="K4085" s="1"/>
      <c r="L4085"/>
    </row>
    <row r="4086" spans="1:12" s="57" customFormat="1" ht="13" x14ac:dyDescent="0.3">
      <c r="A4086" s="272"/>
      <c r="B4086" s="273"/>
      <c r="C4086" s="272"/>
      <c r="D4086" s="272"/>
      <c r="E4086" s="217"/>
      <c r="F4086" s="263"/>
      <c r="G4086" s="291"/>
      <c r="I4086" s="1"/>
      <c r="J4086" s="1"/>
      <c r="K4086" s="1"/>
      <c r="L4086"/>
    </row>
    <row r="4087" spans="1:12" s="57" customFormat="1" ht="13" x14ac:dyDescent="0.3">
      <c r="A4087" s="272"/>
      <c r="B4087" s="273"/>
      <c r="C4087" s="272"/>
      <c r="D4087" s="272"/>
      <c r="E4087" s="217"/>
      <c r="F4087" s="263"/>
      <c r="G4087" s="291"/>
      <c r="I4087" s="1"/>
      <c r="J4087" s="1"/>
      <c r="K4087" s="1"/>
      <c r="L4087"/>
    </row>
    <row r="4088" spans="1:12" s="57" customFormat="1" ht="13" x14ac:dyDescent="0.3">
      <c r="A4088" s="272"/>
      <c r="B4088" s="273"/>
      <c r="C4088" s="272"/>
      <c r="D4088" s="272"/>
      <c r="E4088" s="217"/>
      <c r="F4088" s="263"/>
      <c r="G4088" s="291"/>
      <c r="I4088" s="1"/>
      <c r="J4088" s="1"/>
      <c r="K4088" s="1"/>
      <c r="L4088"/>
    </row>
    <row r="4089" spans="1:12" s="57" customFormat="1" ht="13" x14ac:dyDescent="0.3">
      <c r="A4089" s="272"/>
      <c r="B4089" s="273"/>
      <c r="C4089" s="272"/>
      <c r="D4089" s="272"/>
      <c r="E4089" s="217"/>
      <c r="F4089" s="263"/>
      <c r="G4089" s="291"/>
      <c r="I4089" s="1"/>
      <c r="J4089" s="1"/>
      <c r="K4089" s="1"/>
      <c r="L4089"/>
    </row>
    <row r="4090" spans="1:12" s="57" customFormat="1" ht="13" x14ac:dyDescent="0.3">
      <c r="A4090" s="272"/>
      <c r="B4090" s="273"/>
      <c r="C4090" s="272"/>
      <c r="D4090" s="272"/>
      <c r="E4090" s="217"/>
      <c r="F4090" s="263"/>
      <c r="G4090" s="291"/>
      <c r="I4090" s="1"/>
      <c r="J4090" s="1"/>
      <c r="K4090" s="1"/>
      <c r="L4090"/>
    </row>
    <row r="4091" spans="1:12" s="57" customFormat="1" ht="13" x14ac:dyDescent="0.3">
      <c r="A4091" s="272"/>
      <c r="B4091" s="273"/>
      <c r="C4091" s="272"/>
      <c r="D4091" s="272"/>
      <c r="E4091" s="217"/>
      <c r="F4091" s="263"/>
      <c r="G4091" s="291"/>
      <c r="I4091" s="1"/>
      <c r="J4091" s="1"/>
      <c r="K4091" s="1"/>
      <c r="L4091"/>
    </row>
    <row r="4092" spans="1:12" s="57" customFormat="1" ht="13" x14ac:dyDescent="0.3">
      <c r="A4092" s="272"/>
      <c r="B4092" s="273"/>
      <c r="C4092" s="272"/>
      <c r="D4092" s="272"/>
      <c r="E4092" s="217"/>
      <c r="F4092" s="263"/>
      <c r="G4092" s="291"/>
      <c r="I4092" s="1"/>
      <c r="J4092" s="1"/>
      <c r="K4092" s="1"/>
      <c r="L4092"/>
    </row>
    <row r="4093" spans="1:12" s="57" customFormat="1" ht="13" x14ac:dyDescent="0.3">
      <c r="A4093" s="272"/>
      <c r="B4093" s="273"/>
      <c r="C4093" s="272"/>
      <c r="D4093" s="272"/>
      <c r="E4093" s="217"/>
      <c r="F4093" s="263"/>
      <c r="G4093" s="291"/>
      <c r="I4093" s="1"/>
      <c r="J4093" s="1"/>
      <c r="K4093" s="1"/>
      <c r="L4093"/>
    </row>
    <row r="4094" spans="1:12" s="57" customFormat="1" ht="13" x14ac:dyDescent="0.3">
      <c r="A4094" s="272"/>
      <c r="B4094" s="273"/>
      <c r="C4094" s="272"/>
      <c r="D4094" s="272"/>
      <c r="E4094" s="217"/>
      <c r="F4094" s="263"/>
      <c r="G4094" s="291"/>
      <c r="I4094" s="1"/>
      <c r="J4094" s="1"/>
      <c r="K4094" s="1"/>
      <c r="L4094"/>
    </row>
    <row r="4095" spans="1:12" s="57" customFormat="1" ht="13" x14ac:dyDescent="0.3">
      <c r="A4095" s="272"/>
      <c r="B4095" s="273"/>
      <c r="C4095" s="272"/>
      <c r="D4095" s="272"/>
      <c r="E4095" s="217"/>
      <c r="F4095" s="263"/>
      <c r="G4095" s="291"/>
      <c r="I4095" s="1"/>
      <c r="J4095" s="1"/>
      <c r="K4095" s="1"/>
      <c r="L4095"/>
    </row>
    <row r="4096" spans="1:12" s="57" customFormat="1" ht="13" x14ac:dyDescent="0.3">
      <c r="A4096" s="272"/>
      <c r="B4096" s="273"/>
      <c r="C4096" s="272"/>
      <c r="D4096" s="272"/>
      <c r="E4096" s="217"/>
      <c r="F4096" s="263"/>
      <c r="G4096" s="291"/>
      <c r="I4096" s="1"/>
      <c r="J4096" s="1"/>
      <c r="K4096" s="1"/>
      <c r="L4096"/>
    </row>
    <row r="4097" spans="1:12" s="57" customFormat="1" ht="13" x14ac:dyDescent="0.3">
      <c r="A4097" s="272"/>
      <c r="B4097" s="273"/>
      <c r="C4097" s="272"/>
      <c r="D4097" s="272"/>
      <c r="E4097" s="217"/>
      <c r="F4097" s="263"/>
      <c r="G4097" s="291"/>
      <c r="I4097" s="1"/>
      <c r="J4097" s="1"/>
      <c r="K4097" s="1"/>
      <c r="L4097"/>
    </row>
    <row r="4098" spans="1:12" s="57" customFormat="1" ht="13" x14ac:dyDescent="0.3">
      <c r="A4098" s="272"/>
      <c r="B4098" s="273"/>
      <c r="C4098" s="272"/>
      <c r="D4098" s="272"/>
      <c r="E4098" s="217"/>
      <c r="F4098" s="263"/>
      <c r="G4098" s="291"/>
      <c r="I4098" s="1"/>
      <c r="J4098" s="1"/>
      <c r="K4098" s="1"/>
      <c r="L4098"/>
    </row>
    <row r="4099" spans="1:12" s="57" customFormat="1" ht="13" x14ac:dyDescent="0.3">
      <c r="A4099" s="272"/>
      <c r="B4099" s="273"/>
      <c r="C4099" s="272"/>
      <c r="D4099" s="272"/>
      <c r="E4099" s="217"/>
      <c r="F4099" s="263"/>
      <c r="G4099" s="291"/>
      <c r="I4099" s="1"/>
      <c r="J4099" s="1"/>
      <c r="K4099" s="1"/>
      <c r="L4099"/>
    </row>
    <row r="4100" spans="1:12" s="57" customFormat="1" ht="13" x14ac:dyDescent="0.3">
      <c r="A4100" s="272"/>
      <c r="B4100" s="273"/>
      <c r="C4100" s="272"/>
      <c r="D4100" s="272"/>
      <c r="E4100" s="217"/>
      <c r="F4100" s="263"/>
      <c r="G4100" s="291"/>
      <c r="I4100" s="1"/>
      <c r="J4100" s="1"/>
      <c r="K4100" s="1"/>
      <c r="L4100"/>
    </row>
    <row r="4101" spans="1:12" s="57" customFormat="1" ht="13" x14ac:dyDescent="0.3">
      <c r="A4101" s="272"/>
      <c r="B4101" s="273"/>
      <c r="C4101" s="272"/>
      <c r="D4101" s="272"/>
      <c r="E4101" s="217"/>
      <c r="F4101" s="263"/>
      <c r="G4101" s="291"/>
      <c r="I4101" s="1"/>
      <c r="J4101" s="1"/>
      <c r="K4101" s="1"/>
      <c r="L4101"/>
    </row>
    <row r="4102" spans="1:12" s="57" customFormat="1" ht="13" x14ac:dyDescent="0.3">
      <c r="A4102" s="272"/>
      <c r="B4102" s="273"/>
      <c r="C4102" s="272"/>
      <c r="D4102" s="272"/>
      <c r="E4102" s="217"/>
      <c r="F4102" s="263"/>
      <c r="G4102" s="291"/>
      <c r="I4102" s="1"/>
      <c r="J4102" s="1"/>
      <c r="K4102" s="1"/>
      <c r="L4102"/>
    </row>
    <row r="4103" spans="1:12" s="57" customFormat="1" ht="13" x14ac:dyDescent="0.3">
      <c r="A4103" s="272"/>
      <c r="B4103" s="273"/>
      <c r="C4103" s="272"/>
      <c r="D4103" s="272"/>
      <c r="E4103" s="217"/>
      <c r="F4103" s="263"/>
      <c r="G4103" s="291"/>
      <c r="I4103" s="1"/>
      <c r="J4103" s="1"/>
      <c r="K4103" s="1"/>
      <c r="L4103"/>
    </row>
    <row r="4104" spans="1:12" s="57" customFormat="1" ht="13" x14ac:dyDescent="0.3">
      <c r="A4104" s="272"/>
      <c r="B4104" s="273"/>
      <c r="C4104" s="272"/>
      <c r="D4104" s="272"/>
      <c r="E4104" s="217"/>
      <c r="F4104" s="263"/>
      <c r="G4104" s="291"/>
      <c r="I4104" s="1"/>
      <c r="J4104" s="1"/>
      <c r="K4104" s="1"/>
      <c r="L4104"/>
    </row>
    <row r="4105" spans="1:12" s="57" customFormat="1" ht="13" x14ac:dyDescent="0.3">
      <c r="A4105" s="272"/>
      <c r="B4105" s="273"/>
      <c r="C4105" s="272"/>
      <c r="D4105" s="272"/>
      <c r="E4105" s="217"/>
      <c r="F4105" s="263"/>
      <c r="G4105" s="291"/>
      <c r="I4105" s="1"/>
      <c r="J4105" s="1"/>
      <c r="K4105" s="1"/>
      <c r="L4105"/>
    </row>
    <row r="4106" spans="1:12" s="57" customFormat="1" ht="13" x14ac:dyDescent="0.3">
      <c r="A4106" s="272"/>
      <c r="B4106" s="273"/>
      <c r="C4106" s="272"/>
      <c r="D4106" s="272"/>
      <c r="E4106" s="217"/>
      <c r="F4106" s="263"/>
      <c r="G4106" s="291"/>
      <c r="I4106" s="1"/>
      <c r="J4106" s="1"/>
      <c r="K4106" s="1"/>
      <c r="L4106"/>
    </row>
    <row r="4107" spans="1:12" s="57" customFormat="1" ht="13" x14ac:dyDescent="0.3">
      <c r="A4107" s="272"/>
      <c r="B4107" s="273"/>
      <c r="C4107" s="272"/>
      <c r="D4107" s="272"/>
      <c r="E4107" s="217"/>
      <c r="F4107" s="263"/>
      <c r="G4107" s="291"/>
      <c r="I4107" s="1"/>
      <c r="J4107" s="1"/>
      <c r="K4107" s="1"/>
      <c r="L4107"/>
    </row>
    <row r="4108" spans="1:12" s="57" customFormat="1" ht="13" x14ac:dyDescent="0.3">
      <c r="A4108" s="272"/>
      <c r="B4108" s="273"/>
      <c r="C4108" s="272"/>
      <c r="D4108" s="272"/>
      <c r="E4108" s="217"/>
      <c r="F4108" s="263"/>
      <c r="G4108" s="291"/>
      <c r="I4108" s="1"/>
      <c r="J4108" s="1"/>
      <c r="K4108" s="1"/>
      <c r="L4108"/>
    </row>
    <row r="4109" spans="1:12" s="57" customFormat="1" ht="13" x14ac:dyDescent="0.3">
      <c r="A4109" s="272"/>
      <c r="B4109" s="273"/>
      <c r="C4109" s="272"/>
      <c r="D4109" s="272"/>
      <c r="E4109" s="217"/>
      <c r="F4109" s="263"/>
      <c r="G4109" s="291"/>
      <c r="I4109" s="1"/>
      <c r="J4109" s="1"/>
      <c r="K4109" s="1"/>
      <c r="L4109"/>
    </row>
    <row r="4110" spans="1:12" s="57" customFormat="1" ht="13" x14ac:dyDescent="0.3">
      <c r="A4110" s="272"/>
      <c r="B4110" s="273"/>
      <c r="C4110" s="272"/>
      <c r="D4110" s="272"/>
      <c r="E4110" s="217"/>
      <c r="F4110" s="263"/>
      <c r="G4110" s="291"/>
      <c r="I4110" s="1"/>
      <c r="J4110" s="1"/>
      <c r="K4110" s="1"/>
      <c r="L4110"/>
    </row>
    <row r="4111" spans="1:12" s="57" customFormat="1" ht="13" x14ac:dyDescent="0.3">
      <c r="A4111" s="272"/>
      <c r="B4111" s="273"/>
      <c r="C4111" s="272"/>
      <c r="D4111" s="272"/>
      <c r="E4111" s="217"/>
      <c r="F4111" s="263"/>
      <c r="G4111" s="291"/>
      <c r="I4111" s="1"/>
      <c r="J4111" s="1"/>
      <c r="K4111" s="1"/>
      <c r="L4111"/>
    </row>
    <row r="4112" spans="1:12" s="57" customFormat="1" ht="13" x14ac:dyDescent="0.3">
      <c r="A4112" s="272"/>
      <c r="B4112" s="273"/>
      <c r="C4112" s="272"/>
      <c r="D4112" s="272"/>
      <c r="E4112" s="217"/>
      <c r="F4112" s="263"/>
      <c r="G4112" s="291"/>
      <c r="I4112" s="1"/>
      <c r="J4112" s="1"/>
      <c r="K4112" s="1"/>
      <c r="L4112"/>
    </row>
    <row r="4113" spans="1:12" s="57" customFormat="1" ht="13" x14ac:dyDescent="0.3">
      <c r="A4113" s="272"/>
      <c r="B4113" s="273"/>
      <c r="C4113" s="272"/>
      <c r="D4113" s="272"/>
      <c r="E4113" s="217"/>
      <c r="F4113" s="263"/>
      <c r="G4113" s="291"/>
      <c r="I4113" s="1"/>
      <c r="J4113" s="1"/>
      <c r="K4113" s="1"/>
      <c r="L4113"/>
    </row>
    <row r="4114" spans="1:12" s="57" customFormat="1" ht="13" x14ac:dyDescent="0.3">
      <c r="A4114" s="272"/>
      <c r="B4114" s="273"/>
      <c r="C4114" s="272"/>
      <c r="D4114" s="272"/>
      <c r="E4114" s="217"/>
      <c r="F4114" s="263"/>
      <c r="G4114" s="291"/>
      <c r="I4114" s="1"/>
      <c r="J4114" s="1"/>
      <c r="K4114" s="1"/>
      <c r="L4114"/>
    </row>
    <row r="4115" spans="1:12" s="57" customFormat="1" ht="13" x14ac:dyDescent="0.3">
      <c r="A4115" s="272"/>
      <c r="B4115" s="273"/>
      <c r="C4115" s="272"/>
      <c r="D4115" s="272"/>
      <c r="E4115" s="217"/>
      <c r="F4115" s="263"/>
      <c r="G4115" s="291"/>
      <c r="I4115" s="1"/>
      <c r="J4115" s="1"/>
      <c r="K4115" s="1"/>
      <c r="L4115"/>
    </row>
    <row r="4116" spans="1:12" s="57" customFormat="1" ht="13" x14ac:dyDescent="0.3">
      <c r="A4116" s="272"/>
      <c r="B4116" s="273"/>
      <c r="C4116" s="272"/>
      <c r="D4116" s="272"/>
      <c r="E4116" s="217"/>
      <c r="F4116" s="263"/>
      <c r="G4116" s="291"/>
      <c r="I4116" s="1"/>
      <c r="J4116" s="1"/>
      <c r="K4116" s="1"/>
      <c r="L4116"/>
    </row>
    <row r="4117" spans="1:12" s="57" customFormat="1" ht="13" x14ac:dyDescent="0.3">
      <c r="A4117" s="272"/>
      <c r="B4117" s="273"/>
      <c r="C4117" s="272"/>
      <c r="D4117" s="272"/>
      <c r="E4117" s="217"/>
      <c r="F4117" s="263"/>
      <c r="G4117" s="291"/>
      <c r="I4117" s="1"/>
      <c r="J4117" s="1"/>
      <c r="K4117" s="1"/>
      <c r="L4117"/>
    </row>
    <row r="4118" spans="1:12" s="57" customFormat="1" ht="13" x14ac:dyDescent="0.3">
      <c r="A4118" s="272"/>
      <c r="B4118" s="273"/>
      <c r="C4118" s="272"/>
      <c r="D4118" s="272"/>
      <c r="E4118" s="217"/>
      <c r="F4118" s="263"/>
      <c r="G4118" s="291"/>
      <c r="I4118" s="1"/>
      <c r="J4118" s="1"/>
      <c r="K4118" s="1"/>
      <c r="L4118"/>
    </row>
    <row r="4119" spans="1:12" s="57" customFormat="1" ht="13" x14ac:dyDescent="0.3">
      <c r="A4119" s="272"/>
      <c r="B4119" s="273"/>
      <c r="C4119" s="272"/>
      <c r="D4119" s="272"/>
      <c r="E4119" s="217"/>
      <c r="F4119" s="263"/>
      <c r="G4119" s="291"/>
      <c r="I4119" s="1"/>
      <c r="J4119" s="1"/>
      <c r="K4119" s="1"/>
      <c r="L4119"/>
    </row>
    <row r="4120" spans="1:12" s="57" customFormat="1" ht="13" x14ac:dyDescent="0.3">
      <c r="A4120" s="272"/>
      <c r="B4120" s="273"/>
      <c r="C4120" s="272"/>
      <c r="D4120" s="272"/>
      <c r="E4120" s="217"/>
      <c r="F4120" s="263"/>
      <c r="G4120" s="291"/>
      <c r="I4120" s="1"/>
      <c r="J4120" s="1"/>
      <c r="K4120" s="1"/>
      <c r="L4120"/>
    </row>
    <row r="4121" spans="1:12" ht="13" x14ac:dyDescent="0.25">
      <c r="A4121" s="227"/>
      <c r="B4121" s="268" t="s">
        <v>2905</v>
      </c>
      <c r="C4121" s="227"/>
      <c r="D4121" s="227"/>
      <c r="E4121" s="258"/>
      <c r="F4121" s="270"/>
    </row>
    <row r="4122" spans="1:12" ht="13" x14ac:dyDescent="0.25">
      <c r="A4122" s="227"/>
      <c r="B4122" s="247"/>
      <c r="C4122" s="227"/>
      <c r="D4122" s="227"/>
      <c r="E4122" s="258"/>
      <c r="F4122" s="263"/>
    </row>
    <row r="4123" spans="1:12" ht="13" x14ac:dyDescent="0.25">
      <c r="A4123" s="227"/>
      <c r="B4123" s="247" t="s">
        <v>3060</v>
      </c>
      <c r="C4123" s="227"/>
      <c r="D4123" s="227"/>
      <c r="E4123" s="258"/>
      <c r="F4123" s="263"/>
    </row>
    <row r="4124" spans="1:12" s="241" customFormat="1" ht="13" x14ac:dyDescent="0.25">
      <c r="A4124" s="227"/>
      <c r="B4124" s="256"/>
      <c r="C4124" s="255"/>
      <c r="D4124" s="255"/>
      <c r="E4124" s="260"/>
      <c r="F4124" s="263"/>
      <c r="L4124"/>
    </row>
    <row r="4125" spans="1:12" s="241" customFormat="1" ht="13" x14ac:dyDescent="0.25">
      <c r="A4125" s="227"/>
      <c r="B4125" s="274"/>
      <c r="C4125" s="255"/>
      <c r="D4125" s="255"/>
      <c r="E4125" s="260"/>
      <c r="F4125" s="263"/>
      <c r="L4125"/>
    </row>
    <row r="4126" spans="1:12" s="241" customFormat="1" ht="13" x14ac:dyDescent="0.25">
      <c r="A4126" s="227"/>
      <c r="B4126" s="274" t="str">
        <f>B4123</f>
        <v xml:space="preserve">Block B: Laboratory: B-6 Tiling </v>
      </c>
      <c r="C4126" s="255"/>
      <c r="D4126" s="255"/>
      <c r="E4126" s="260"/>
      <c r="F4126" s="263"/>
      <c r="L4126"/>
    </row>
    <row r="4127" spans="1:12" s="241" customFormat="1" ht="13" x14ac:dyDescent="0.25">
      <c r="A4127" s="227"/>
      <c r="B4127" s="254" t="s">
        <v>2933</v>
      </c>
      <c r="C4127" s="255" t="s">
        <v>2910</v>
      </c>
      <c r="D4127" s="255"/>
      <c r="E4127" s="260"/>
      <c r="F4127" s="263"/>
      <c r="L4127"/>
    </row>
    <row r="4128" spans="1:12" s="241" customFormat="1" ht="13" x14ac:dyDescent="0.25">
      <c r="A4128" s="227"/>
      <c r="B4128" s="256"/>
      <c r="C4128" s="255"/>
      <c r="D4128" s="255"/>
      <c r="E4128" s="260"/>
      <c r="F4128" s="263"/>
      <c r="L4128"/>
    </row>
    <row r="4129" spans="1:12" s="241" customFormat="1" ht="13" x14ac:dyDescent="0.25">
      <c r="A4129" s="227"/>
      <c r="B4129" s="269" t="s">
        <v>2909</v>
      </c>
      <c r="C4129" s="255">
        <v>63</v>
      </c>
      <c r="D4129" s="255"/>
      <c r="E4129" s="260"/>
      <c r="F4129" s="263"/>
      <c r="L4129"/>
    </row>
    <row r="4130" spans="1:12" s="241" customFormat="1" ht="13" x14ac:dyDescent="0.25">
      <c r="A4130" s="227"/>
      <c r="B4130" s="269"/>
      <c r="C4130" s="255"/>
      <c r="D4130" s="255"/>
      <c r="E4130" s="260"/>
      <c r="F4130" s="263"/>
      <c r="L4130"/>
    </row>
    <row r="4131" spans="1:12" s="241" customFormat="1" ht="13" x14ac:dyDescent="0.25">
      <c r="A4131" s="227"/>
      <c r="B4131" s="256"/>
      <c r="C4131" s="255"/>
      <c r="D4131" s="255"/>
      <c r="E4131" s="260"/>
      <c r="F4131" s="263"/>
      <c r="L4131"/>
    </row>
    <row r="4132" spans="1:12" s="241" customFormat="1" ht="13" x14ac:dyDescent="0.25">
      <c r="A4132" s="227"/>
      <c r="B4132" s="256"/>
      <c r="C4132" s="255"/>
      <c r="D4132" s="255"/>
      <c r="E4132" s="260"/>
      <c r="F4132" s="263"/>
      <c r="L4132"/>
    </row>
    <row r="4133" spans="1:12" s="241" customFormat="1" ht="13" x14ac:dyDescent="0.25">
      <c r="A4133" s="227"/>
      <c r="B4133" s="256"/>
      <c r="C4133" s="255"/>
      <c r="D4133" s="255"/>
      <c r="E4133" s="260"/>
      <c r="F4133" s="263"/>
      <c r="L4133"/>
    </row>
    <row r="4134" spans="1:12" s="241" customFormat="1" ht="13" x14ac:dyDescent="0.25">
      <c r="A4134" s="227"/>
      <c r="B4134" s="256"/>
      <c r="C4134" s="255"/>
      <c r="D4134" s="255"/>
      <c r="E4134" s="260"/>
      <c r="F4134" s="263"/>
      <c r="L4134"/>
    </row>
    <row r="4135" spans="1:12" s="241" customFormat="1" ht="13" x14ac:dyDescent="0.25">
      <c r="A4135" s="227"/>
      <c r="B4135" s="256"/>
      <c r="C4135" s="255"/>
      <c r="D4135" s="255"/>
      <c r="E4135" s="260"/>
      <c r="F4135" s="263"/>
      <c r="L4135"/>
    </row>
    <row r="4136" spans="1:12" s="241" customFormat="1" ht="13" x14ac:dyDescent="0.25">
      <c r="A4136" s="227"/>
      <c r="B4136" s="256"/>
      <c r="C4136" s="255"/>
      <c r="D4136" s="255"/>
      <c r="E4136" s="260"/>
      <c r="F4136" s="263"/>
      <c r="L4136"/>
    </row>
    <row r="4137" spans="1:12" s="241" customFormat="1" ht="13" x14ac:dyDescent="0.25">
      <c r="A4137" s="227"/>
      <c r="B4137" s="256"/>
      <c r="C4137" s="255"/>
      <c r="D4137" s="255"/>
      <c r="E4137" s="260"/>
      <c r="F4137" s="263"/>
      <c r="L4137"/>
    </row>
    <row r="4138" spans="1:12" s="241" customFormat="1" ht="13" x14ac:dyDescent="0.25">
      <c r="A4138" s="227"/>
      <c r="B4138" s="256"/>
      <c r="C4138" s="255"/>
      <c r="D4138" s="255"/>
      <c r="E4138" s="260"/>
      <c r="F4138" s="263"/>
      <c r="L4138"/>
    </row>
    <row r="4139" spans="1:12" s="241" customFormat="1" ht="13" x14ac:dyDescent="0.25">
      <c r="A4139" s="227"/>
      <c r="B4139" s="256"/>
      <c r="C4139" s="255"/>
      <c r="D4139" s="255"/>
      <c r="E4139" s="260"/>
      <c r="F4139" s="263"/>
      <c r="L4139"/>
    </row>
    <row r="4140" spans="1:12" s="241" customFormat="1" ht="13" x14ac:dyDescent="0.25">
      <c r="A4140" s="227"/>
      <c r="B4140" s="256"/>
      <c r="C4140" s="255"/>
      <c r="D4140" s="255"/>
      <c r="E4140" s="260"/>
      <c r="F4140" s="263"/>
      <c r="L4140"/>
    </row>
    <row r="4141" spans="1:12" s="241" customFormat="1" ht="13" x14ac:dyDescent="0.25">
      <c r="A4141" s="227"/>
      <c r="B4141" s="256"/>
      <c r="C4141" s="255"/>
      <c r="D4141" s="255"/>
      <c r="E4141" s="260"/>
      <c r="F4141" s="263"/>
      <c r="L4141"/>
    </row>
    <row r="4142" spans="1:12" s="241" customFormat="1" ht="13" x14ac:dyDescent="0.25">
      <c r="A4142" s="227"/>
      <c r="B4142" s="256"/>
      <c r="C4142" s="255"/>
      <c r="D4142" s="255"/>
      <c r="E4142" s="260"/>
      <c r="F4142" s="263"/>
      <c r="L4142"/>
    </row>
    <row r="4143" spans="1:12" s="241" customFormat="1" ht="13" x14ac:dyDescent="0.25">
      <c r="A4143" s="227"/>
      <c r="B4143" s="256"/>
      <c r="C4143" s="255"/>
      <c r="D4143" s="255"/>
      <c r="E4143" s="260"/>
      <c r="F4143" s="263"/>
      <c r="L4143"/>
    </row>
    <row r="4144" spans="1:12" s="241" customFormat="1" ht="13" x14ac:dyDescent="0.25">
      <c r="A4144" s="227"/>
      <c r="B4144" s="256"/>
      <c r="C4144" s="255"/>
      <c r="D4144" s="255"/>
      <c r="E4144" s="260"/>
      <c r="F4144" s="263"/>
      <c r="L4144"/>
    </row>
    <row r="4145" spans="1:12" s="241" customFormat="1" ht="13" x14ac:dyDescent="0.25">
      <c r="A4145" s="227"/>
      <c r="B4145" s="256"/>
      <c r="C4145" s="255"/>
      <c r="D4145" s="255"/>
      <c r="E4145" s="260"/>
      <c r="F4145" s="263"/>
      <c r="L4145"/>
    </row>
    <row r="4146" spans="1:12" s="241" customFormat="1" ht="13" x14ac:dyDescent="0.25">
      <c r="A4146" s="227"/>
      <c r="B4146" s="256"/>
      <c r="C4146" s="255"/>
      <c r="D4146" s="255"/>
      <c r="E4146" s="260"/>
      <c r="F4146" s="263"/>
      <c r="L4146"/>
    </row>
    <row r="4147" spans="1:12" s="241" customFormat="1" ht="13" x14ac:dyDescent="0.25">
      <c r="A4147" s="227"/>
      <c r="B4147" s="256"/>
      <c r="C4147" s="255"/>
      <c r="D4147" s="255"/>
      <c r="E4147" s="260"/>
      <c r="F4147" s="263"/>
      <c r="L4147"/>
    </row>
    <row r="4148" spans="1:12" s="241" customFormat="1" ht="13" x14ac:dyDescent="0.25">
      <c r="A4148" s="227"/>
      <c r="B4148" s="256"/>
      <c r="C4148" s="255"/>
      <c r="D4148" s="255"/>
      <c r="E4148" s="260"/>
      <c r="F4148" s="263"/>
      <c r="L4148"/>
    </row>
    <row r="4149" spans="1:12" s="241" customFormat="1" ht="13" x14ac:dyDescent="0.25">
      <c r="A4149" s="227"/>
      <c r="B4149" s="256"/>
      <c r="C4149" s="255"/>
      <c r="D4149" s="255"/>
      <c r="E4149" s="260"/>
      <c r="F4149" s="263"/>
      <c r="L4149"/>
    </row>
    <row r="4150" spans="1:12" s="241" customFormat="1" ht="13" x14ac:dyDescent="0.25">
      <c r="A4150" s="227"/>
      <c r="B4150" s="256"/>
      <c r="C4150" s="255"/>
      <c r="D4150" s="255"/>
      <c r="E4150" s="260"/>
      <c r="F4150" s="263"/>
      <c r="L4150"/>
    </row>
    <row r="4151" spans="1:12" s="241" customFormat="1" ht="13" x14ac:dyDescent="0.25">
      <c r="A4151" s="227"/>
      <c r="B4151" s="256"/>
      <c r="C4151" s="255"/>
      <c r="D4151" s="255"/>
      <c r="E4151" s="260"/>
      <c r="F4151" s="263"/>
      <c r="L4151"/>
    </row>
    <row r="4152" spans="1:12" s="241" customFormat="1" ht="13" x14ac:dyDescent="0.25">
      <c r="A4152" s="227"/>
      <c r="B4152" s="256"/>
      <c r="C4152" s="255"/>
      <c r="D4152" s="255"/>
      <c r="E4152" s="260"/>
      <c r="F4152" s="263"/>
      <c r="L4152"/>
    </row>
    <row r="4153" spans="1:12" s="241" customFormat="1" ht="13" x14ac:dyDescent="0.25">
      <c r="A4153" s="227"/>
      <c r="B4153" s="256"/>
      <c r="C4153" s="255"/>
      <c r="D4153" s="255"/>
      <c r="E4153" s="260"/>
      <c r="F4153" s="263"/>
      <c r="L4153"/>
    </row>
    <row r="4154" spans="1:12" s="241" customFormat="1" ht="13" x14ac:dyDescent="0.25">
      <c r="A4154" s="227"/>
      <c r="B4154" s="256"/>
      <c r="C4154" s="255"/>
      <c r="D4154" s="255"/>
      <c r="E4154" s="260"/>
      <c r="F4154" s="263"/>
      <c r="L4154"/>
    </row>
    <row r="4155" spans="1:12" s="241" customFormat="1" ht="13" x14ac:dyDescent="0.25">
      <c r="A4155" s="227"/>
      <c r="B4155" s="256"/>
      <c r="C4155" s="255"/>
      <c r="D4155" s="255"/>
      <c r="E4155" s="260"/>
      <c r="F4155" s="263"/>
      <c r="L4155"/>
    </row>
    <row r="4156" spans="1:12" s="241" customFormat="1" ht="13" x14ac:dyDescent="0.25">
      <c r="A4156" s="227"/>
      <c r="B4156" s="256"/>
      <c r="C4156" s="255"/>
      <c r="D4156" s="255"/>
      <c r="E4156" s="260"/>
      <c r="F4156" s="263"/>
      <c r="L4156"/>
    </row>
    <row r="4157" spans="1:12" s="241" customFormat="1" ht="13" x14ac:dyDescent="0.25">
      <c r="A4157" s="227"/>
      <c r="B4157" s="256"/>
      <c r="C4157" s="255"/>
      <c r="D4157" s="255"/>
      <c r="E4157" s="260"/>
      <c r="F4157" s="263"/>
      <c r="L4157"/>
    </row>
    <row r="4158" spans="1:12" s="241" customFormat="1" ht="13" x14ac:dyDescent="0.25">
      <c r="A4158" s="227"/>
      <c r="B4158" s="256"/>
      <c r="C4158" s="255"/>
      <c r="D4158" s="255"/>
      <c r="E4158" s="260"/>
      <c r="F4158" s="263"/>
      <c r="L4158"/>
    </row>
    <row r="4159" spans="1:12" s="241" customFormat="1" ht="13" x14ac:dyDescent="0.25">
      <c r="A4159" s="227"/>
      <c r="B4159" s="256"/>
      <c r="C4159" s="255"/>
      <c r="D4159" s="255"/>
      <c r="E4159" s="260"/>
      <c r="F4159" s="263"/>
      <c r="L4159"/>
    </row>
    <row r="4160" spans="1:12" s="241" customFormat="1" ht="13" x14ac:dyDescent="0.25">
      <c r="A4160" s="227"/>
      <c r="B4160" s="256"/>
      <c r="C4160" s="255"/>
      <c r="D4160" s="255"/>
      <c r="E4160" s="260"/>
      <c r="F4160" s="263"/>
      <c r="L4160"/>
    </row>
    <row r="4161" spans="1:12" s="241" customFormat="1" ht="13" x14ac:dyDescent="0.25">
      <c r="A4161" s="227"/>
      <c r="B4161" s="256"/>
      <c r="C4161" s="255"/>
      <c r="D4161" s="255"/>
      <c r="E4161" s="260"/>
      <c r="F4161" s="263"/>
      <c r="L4161"/>
    </row>
    <row r="4162" spans="1:12" s="241" customFormat="1" ht="13" x14ac:dyDescent="0.25">
      <c r="A4162" s="227"/>
      <c r="B4162" s="256"/>
      <c r="C4162" s="255"/>
      <c r="D4162" s="255"/>
      <c r="E4162" s="260"/>
      <c r="F4162" s="263"/>
      <c r="L4162"/>
    </row>
    <row r="4163" spans="1:12" s="241" customFormat="1" ht="13" x14ac:dyDescent="0.25">
      <c r="A4163" s="227"/>
      <c r="B4163" s="256"/>
      <c r="C4163" s="255"/>
      <c r="D4163" s="255"/>
      <c r="E4163" s="260"/>
      <c r="F4163" s="263"/>
      <c r="L4163"/>
    </row>
    <row r="4164" spans="1:12" s="241" customFormat="1" ht="13" x14ac:dyDescent="0.25">
      <c r="A4164" s="227"/>
      <c r="B4164" s="256"/>
      <c r="C4164" s="255"/>
      <c r="D4164" s="255"/>
      <c r="E4164" s="260"/>
      <c r="F4164" s="263"/>
      <c r="L4164"/>
    </row>
    <row r="4165" spans="1:12" s="241" customFormat="1" ht="13" x14ac:dyDescent="0.25">
      <c r="A4165" s="227"/>
      <c r="B4165" s="256"/>
      <c r="C4165" s="255"/>
      <c r="D4165" s="255"/>
      <c r="E4165" s="260"/>
      <c r="F4165" s="263"/>
      <c r="L4165"/>
    </row>
    <row r="4166" spans="1:12" s="241" customFormat="1" ht="13" x14ac:dyDescent="0.25">
      <c r="A4166" s="227"/>
      <c r="B4166" s="256"/>
      <c r="C4166" s="255"/>
      <c r="D4166" s="255"/>
      <c r="E4166" s="260"/>
      <c r="F4166" s="263"/>
      <c r="L4166"/>
    </row>
    <row r="4167" spans="1:12" s="241" customFormat="1" ht="13" x14ac:dyDescent="0.25">
      <c r="A4167" s="227"/>
      <c r="B4167" s="256"/>
      <c r="C4167" s="255"/>
      <c r="D4167" s="255"/>
      <c r="E4167" s="260"/>
      <c r="F4167" s="263"/>
      <c r="L4167"/>
    </row>
    <row r="4168" spans="1:12" s="241" customFormat="1" ht="13" x14ac:dyDescent="0.25">
      <c r="A4168" s="227"/>
      <c r="B4168" s="256"/>
      <c r="C4168" s="255"/>
      <c r="D4168" s="255"/>
      <c r="E4168" s="260"/>
      <c r="F4168" s="263"/>
      <c r="L4168"/>
    </row>
    <row r="4169" spans="1:12" s="241" customFormat="1" ht="13" x14ac:dyDescent="0.25">
      <c r="A4169" s="227"/>
      <c r="B4169" s="256"/>
      <c r="C4169" s="255"/>
      <c r="D4169" s="255"/>
      <c r="E4169" s="260"/>
      <c r="F4169" s="263"/>
      <c r="L4169"/>
    </row>
    <row r="4170" spans="1:12" s="241" customFormat="1" ht="13" x14ac:dyDescent="0.25">
      <c r="A4170" s="227"/>
      <c r="B4170" s="256"/>
      <c r="C4170" s="255"/>
      <c r="D4170" s="255"/>
      <c r="E4170" s="260"/>
      <c r="F4170" s="263"/>
      <c r="L4170"/>
    </row>
    <row r="4171" spans="1:12" s="241" customFormat="1" ht="13" x14ac:dyDescent="0.25">
      <c r="A4171" s="227"/>
      <c r="B4171" s="256"/>
      <c r="C4171" s="255"/>
      <c r="D4171" s="255"/>
      <c r="E4171" s="260"/>
      <c r="F4171" s="263"/>
      <c r="L4171"/>
    </row>
    <row r="4172" spans="1:12" s="241" customFormat="1" ht="13" x14ac:dyDescent="0.25">
      <c r="A4172" s="227"/>
      <c r="B4172" s="256"/>
      <c r="C4172" s="255"/>
      <c r="D4172" s="255"/>
      <c r="E4172" s="260"/>
      <c r="F4172" s="263"/>
      <c r="L4172"/>
    </row>
    <row r="4173" spans="1:12" s="241" customFormat="1" ht="13" x14ac:dyDescent="0.25">
      <c r="A4173" s="227"/>
      <c r="B4173" s="256"/>
      <c r="C4173" s="255"/>
      <c r="D4173" s="255"/>
      <c r="E4173" s="260"/>
      <c r="F4173" s="263"/>
      <c r="L4173"/>
    </row>
    <row r="4174" spans="1:12" s="241" customFormat="1" ht="13" x14ac:dyDescent="0.25">
      <c r="A4174" s="227"/>
      <c r="B4174" s="256"/>
      <c r="C4174" s="255"/>
      <c r="D4174" s="255"/>
      <c r="E4174" s="260"/>
      <c r="F4174" s="263"/>
      <c r="L4174"/>
    </row>
    <row r="4175" spans="1:12" s="241" customFormat="1" ht="13" x14ac:dyDescent="0.25">
      <c r="A4175" s="227"/>
      <c r="B4175" s="256"/>
      <c r="C4175" s="255"/>
      <c r="D4175" s="255"/>
      <c r="E4175" s="260"/>
      <c r="F4175" s="263"/>
      <c r="L4175"/>
    </row>
    <row r="4176" spans="1:12" s="241" customFormat="1" ht="13" x14ac:dyDescent="0.25">
      <c r="A4176" s="227"/>
      <c r="B4176" s="256"/>
      <c r="C4176" s="255"/>
      <c r="D4176" s="255"/>
      <c r="E4176" s="260"/>
      <c r="F4176" s="263"/>
      <c r="L4176"/>
    </row>
    <row r="4177" spans="1:12" s="241" customFormat="1" ht="13" x14ac:dyDescent="0.25">
      <c r="A4177" s="227"/>
      <c r="B4177" s="256"/>
      <c r="C4177" s="255"/>
      <c r="D4177" s="255"/>
      <c r="E4177" s="260"/>
      <c r="F4177" s="263"/>
      <c r="L4177"/>
    </row>
    <row r="4178" spans="1:12" s="241" customFormat="1" ht="13" x14ac:dyDescent="0.25">
      <c r="A4178" s="227"/>
      <c r="B4178" s="256"/>
      <c r="C4178" s="255"/>
      <c r="D4178" s="255"/>
      <c r="E4178" s="260"/>
      <c r="F4178" s="263"/>
      <c r="L4178"/>
    </row>
    <row r="4179" spans="1:12" s="241" customFormat="1" ht="13" x14ac:dyDescent="0.25">
      <c r="A4179" s="227"/>
      <c r="B4179" s="256"/>
      <c r="C4179" s="255"/>
      <c r="D4179" s="255"/>
      <c r="E4179" s="260"/>
      <c r="F4179" s="263"/>
      <c r="L4179"/>
    </row>
    <row r="4180" spans="1:12" s="241" customFormat="1" ht="13" x14ac:dyDescent="0.25">
      <c r="A4180" s="227"/>
      <c r="B4180" s="256"/>
      <c r="C4180" s="255"/>
      <c r="D4180" s="255"/>
      <c r="E4180" s="260"/>
      <c r="F4180" s="263"/>
      <c r="L4180"/>
    </row>
    <row r="4181" spans="1:12" s="241" customFormat="1" ht="13" x14ac:dyDescent="0.25">
      <c r="A4181" s="227"/>
      <c r="B4181" s="256"/>
      <c r="C4181" s="255"/>
      <c r="D4181" s="255"/>
      <c r="E4181" s="260"/>
      <c r="F4181" s="263"/>
      <c r="L4181"/>
    </row>
    <row r="4182" spans="1:12" s="241" customFormat="1" ht="13" x14ac:dyDescent="0.25">
      <c r="A4182" s="227"/>
      <c r="B4182" s="256"/>
      <c r="C4182" s="255"/>
      <c r="D4182" s="255"/>
      <c r="E4182" s="260"/>
      <c r="F4182" s="263"/>
      <c r="L4182"/>
    </row>
    <row r="4183" spans="1:12" s="241" customFormat="1" ht="13" x14ac:dyDescent="0.25">
      <c r="A4183" s="227"/>
      <c r="B4183" s="256"/>
      <c r="C4183" s="255"/>
      <c r="D4183" s="255"/>
      <c r="E4183" s="260"/>
      <c r="F4183" s="263"/>
      <c r="L4183"/>
    </row>
    <row r="4184" spans="1:12" s="241" customFormat="1" ht="13" x14ac:dyDescent="0.25">
      <c r="A4184" s="227"/>
      <c r="B4184" s="256"/>
      <c r="C4184" s="255"/>
      <c r="D4184" s="255"/>
      <c r="E4184" s="260"/>
      <c r="F4184" s="263"/>
      <c r="L4184"/>
    </row>
    <row r="4185" spans="1:12" s="241" customFormat="1" ht="13" x14ac:dyDescent="0.25">
      <c r="A4185" s="227"/>
      <c r="B4185" s="256"/>
      <c r="C4185" s="255"/>
      <c r="D4185" s="255"/>
      <c r="E4185" s="260"/>
      <c r="F4185" s="263"/>
      <c r="L4185"/>
    </row>
    <row r="4186" spans="1:12" s="241" customFormat="1" ht="13" x14ac:dyDescent="0.25">
      <c r="A4186" s="227"/>
      <c r="B4186" s="256"/>
      <c r="C4186" s="255"/>
      <c r="D4186" s="255"/>
      <c r="E4186" s="260"/>
      <c r="F4186" s="263"/>
      <c r="L4186"/>
    </row>
    <row r="4187" spans="1:12" s="241" customFormat="1" ht="13" x14ac:dyDescent="0.25">
      <c r="A4187" s="227"/>
      <c r="B4187" s="256"/>
      <c r="C4187" s="255"/>
      <c r="D4187" s="255"/>
      <c r="E4187" s="260"/>
      <c r="F4187" s="263"/>
      <c r="L4187"/>
    </row>
    <row r="4188" spans="1:12" s="241" customFormat="1" ht="13" x14ac:dyDescent="0.25">
      <c r="A4188" s="227"/>
      <c r="B4188" s="256"/>
      <c r="C4188" s="255"/>
      <c r="D4188" s="255"/>
      <c r="E4188" s="260"/>
      <c r="F4188" s="263"/>
      <c r="L4188"/>
    </row>
    <row r="4189" spans="1:12" s="241" customFormat="1" ht="13" x14ac:dyDescent="0.25">
      <c r="A4189" s="227"/>
      <c r="B4189" s="256"/>
      <c r="C4189" s="255"/>
      <c r="D4189" s="255"/>
      <c r="E4189" s="260"/>
      <c r="F4189" s="263"/>
      <c r="L4189"/>
    </row>
    <row r="4190" spans="1:12" s="241" customFormat="1" ht="13" x14ac:dyDescent="0.25">
      <c r="A4190" s="227"/>
      <c r="B4190" s="256"/>
      <c r="C4190" s="255"/>
      <c r="D4190" s="255"/>
      <c r="E4190" s="260"/>
      <c r="F4190" s="263"/>
      <c r="L4190"/>
    </row>
    <row r="4191" spans="1:12" s="241" customFormat="1" ht="13" x14ac:dyDescent="0.25">
      <c r="A4191" s="227"/>
      <c r="B4191" s="256"/>
      <c r="C4191" s="255"/>
      <c r="D4191" s="255"/>
      <c r="E4191" s="260"/>
      <c r="F4191" s="263"/>
      <c r="L4191"/>
    </row>
    <row r="4192" spans="1:12" s="241" customFormat="1" ht="13" x14ac:dyDescent="0.25">
      <c r="A4192" s="227"/>
      <c r="B4192" s="256"/>
      <c r="C4192" s="255"/>
      <c r="D4192" s="255"/>
      <c r="E4192" s="260"/>
      <c r="F4192" s="263"/>
      <c r="L4192"/>
    </row>
    <row r="4193" spans="1:12" s="241" customFormat="1" ht="13" x14ac:dyDescent="0.25">
      <c r="A4193" s="227"/>
      <c r="B4193" s="256"/>
      <c r="C4193" s="255"/>
      <c r="D4193" s="255"/>
      <c r="E4193" s="260"/>
      <c r="F4193" s="263"/>
      <c r="L4193"/>
    </row>
    <row r="4194" spans="1:12" ht="13" x14ac:dyDescent="0.25">
      <c r="A4194" s="227"/>
      <c r="B4194" s="268" t="s">
        <v>1019</v>
      </c>
      <c r="C4194" s="227"/>
      <c r="D4194" s="227"/>
      <c r="E4194" s="258"/>
      <c r="F4194" s="270"/>
    </row>
    <row r="4195" spans="1:12" ht="13" x14ac:dyDescent="0.25">
      <c r="A4195" s="227"/>
      <c r="B4195" s="247"/>
      <c r="C4195" s="227"/>
      <c r="D4195" s="227"/>
      <c r="E4195" s="258"/>
      <c r="F4195" s="263"/>
    </row>
    <row r="4196" spans="1:12" ht="13" x14ac:dyDescent="0.25">
      <c r="A4196" s="227"/>
      <c r="B4196" s="247" t="str">
        <f>B4123</f>
        <v xml:space="preserve">Block B: Laboratory: B-6 Tiling </v>
      </c>
      <c r="C4196" s="227"/>
      <c r="D4196" s="227"/>
      <c r="E4196" s="258"/>
      <c r="F4196" s="263"/>
    </row>
    <row r="4197" spans="1:12" ht="13" x14ac:dyDescent="0.25">
      <c r="A4197" s="227"/>
      <c r="B4197" s="247"/>
      <c r="C4197" s="227"/>
      <c r="D4197" s="227"/>
      <c r="E4197" s="258"/>
      <c r="F4197" s="263"/>
    </row>
    <row r="4198" spans="1:12" s="236" customFormat="1" ht="13" x14ac:dyDescent="0.25">
      <c r="A4198" s="224" t="s">
        <v>2212</v>
      </c>
      <c r="B4198" s="229" t="s">
        <v>296</v>
      </c>
      <c r="C4198" s="272"/>
      <c r="D4198" s="272"/>
      <c r="E4198" s="217"/>
      <c r="F4198" s="285"/>
      <c r="I4198" s="149"/>
      <c r="J4198" s="149"/>
      <c r="K4198" s="149"/>
      <c r="L4198"/>
    </row>
    <row r="4199" spans="1:12" s="236" customFormat="1" x14ac:dyDescent="0.25">
      <c r="A4199" s="272"/>
      <c r="B4199" s="273"/>
      <c r="C4199" s="272"/>
      <c r="D4199" s="272"/>
      <c r="E4199" s="217"/>
      <c r="F4199" s="285"/>
      <c r="I4199" s="149"/>
      <c r="J4199" s="149"/>
      <c r="K4199" s="149"/>
      <c r="L4199"/>
    </row>
    <row r="4200" spans="1:12" s="236" customFormat="1" ht="13" x14ac:dyDescent="0.25">
      <c r="A4200" s="272"/>
      <c r="B4200" s="229" t="s">
        <v>297</v>
      </c>
      <c r="C4200" s="272"/>
      <c r="D4200" s="272"/>
      <c r="E4200" s="217"/>
      <c r="F4200" s="285"/>
      <c r="I4200" s="149"/>
      <c r="J4200" s="149"/>
      <c r="K4200" s="149"/>
      <c r="L4200"/>
    </row>
    <row r="4201" spans="1:12" s="236" customFormat="1" x14ac:dyDescent="0.25">
      <c r="A4201" s="272"/>
      <c r="B4201" s="273"/>
      <c r="C4201" s="272"/>
      <c r="D4201" s="272"/>
      <c r="E4201" s="217"/>
      <c r="F4201" s="285"/>
      <c r="I4201" s="149"/>
      <c r="J4201" s="149"/>
      <c r="K4201" s="149"/>
      <c r="L4201"/>
    </row>
    <row r="4202" spans="1:12" s="236" customFormat="1" ht="13" x14ac:dyDescent="0.25">
      <c r="A4202" s="272"/>
      <c r="B4202" s="229" t="s">
        <v>298</v>
      </c>
      <c r="C4202" s="272"/>
      <c r="D4202" s="272"/>
      <c r="E4202" s="217"/>
      <c r="F4202" s="285"/>
      <c r="I4202" s="149"/>
      <c r="J4202" s="149"/>
      <c r="K4202" s="149"/>
      <c r="L4202"/>
    </row>
    <row r="4203" spans="1:12" s="236" customFormat="1" x14ac:dyDescent="0.25">
      <c r="A4203" s="272"/>
      <c r="B4203" s="273"/>
      <c r="C4203" s="272"/>
      <c r="D4203" s="272"/>
      <c r="E4203" s="217"/>
      <c r="F4203" s="285"/>
      <c r="I4203" s="149"/>
      <c r="J4203" s="149"/>
      <c r="K4203" s="149"/>
      <c r="L4203"/>
    </row>
    <row r="4204" spans="1:12" s="236" customFormat="1" ht="25" x14ac:dyDescent="0.25">
      <c r="A4204" s="272" t="s">
        <v>2213</v>
      </c>
      <c r="B4204" s="273" t="s">
        <v>2149</v>
      </c>
      <c r="C4204" s="272" t="s">
        <v>11</v>
      </c>
      <c r="D4204" s="272">
        <v>29</v>
      </c>
      <c r="E4204" s="217"/>
      <c r="F4204" s="285"/>
      <c r="I4204" s="149"/>
      <c r="J4204" s="149"/>
      <c r="K4204" s="149"/>
      <c r="L4204"/>
    </row>
    <row r="4205" spans="1:12" s="236" customFormat="1" x14ac:dyDescent="0.25">
      <c r="A4205" s="272"/>
      <c r="B4205" s="273"/>
      <c r="C4205" s="272"/>
      <c r="D4205" s="272"/>
      <c r="E4205" s="217"/>
      <c r="F4205" s="285"/>
      <c r="I4205" s="149"/>
      <c r="J4205" s="149"/>
      <c r="K4205" s="149"/>
      <c r="L4205"/>
    </row>
    <row r="4206" spans="1:12" s="236" customFormat="1" x14ac:dyDescent="0.25">
      <c r="A4206" s="272" t="s">
        <v>2823</v>
      </c>
      <c r="B4206" s="273" t="s">
        <v>2150</v>
      </c>
      <c r="C4206" s="272" t="s">
        <v>11</v>
      </c>
      <c r="D4206" s="272">
        <v>12</v>
      </c>
      <c r="E4206" s="217"/>
      <c r="F4206" s="285"/>
      <c r="I4206" s="149"/>
      <c r="J4206" s="149"/>
      <c r="K4206" s="149"/>
      <c r="L4206"/>
    </row>
    <row r="4207" spans="1:12" s="236" customFormat="1" x14ac:dyDescent="0.25">
      <c r="A4207" s="272"/>
      <c r="B4207" s="273"/>
      <c r="C4207" s="272"/>
      <c r="D4207" s="272"/>
      <c r="E4207" s="217"/>
      <c r="F4207" s="285"/>
      <c r="I4207" s="149"/>
      <c r="J4207" s="149"/>
      <c r="K4207" s="149"/>
      <c r="L4207"/>
    </row>
    <row r="4208" spans="1:12" s="236" customFormat="1" x14ac:dyDescent="0.25">
      <c r="A4208" s="272" t="s">
        <v>2824</v>
      </c>
      <c r="B4208" s="273" t="s">
        <v>303</v>
      </c>
      <c r="C4208" s="272" t="s">
        <v>2</v>
      </c>
      <c r="D4208" s="272">
        <v>8</v>
      </c>
      <c r="E4208" s="217"/>
      <c r="F4208" s="285"/>
      <c r="I4208" s="149"/>
      <c r="J4208" s="149"/>
      <c r="K4208" s="149"/>
      <c r="L4208"/>
    </row>
    <row r="4209" spans="1:12" s="236" customFormat="1" x14ac:dyDescent="0.25">
      <c r="A4209" s="272" t="s">
        <v>2825</v>
      </c>
      <c r="B4209" s="273" t="s">
        <v>304</v>
      </c>
      <c r="C4209" s="272" t="s">
        <v>2</v>
      </c>
      <c r="D4209" s="272">
        <v>4</v>
      </c>
      <c r="E4209" s="217"/>
      <c r="F4209" s="285"/>
      <c r="I4209" s="149"/>
      <c r="J4209" s="149"/>
      <c r="K4209" s="149"/>
      <c r="L4209"/>
    </row>
    <row r="4210" spans="1:12" s="236" customFormat="1" x14ac:dyDescent="0.25">
      <c r="A4210" s="272" t="s">
        <v>2826</v>
      </c>
      <c r="B4210" s="273" t="s">
        <v>305</v>
      </c>
      <c r="C4210" s="272" t="s">
        <v>2</v>
      </c>
      <c r="D4210" s="272">
        <v>4</v>
      </c>
      <c r="E4210" s="217"/>
      <c r="F4210" s="285"/>
      <c r="I4210" s="149"/>
      <c r="J4210" s="149"/>
      <c r="K4210" s="149"/>
      <c r="L4210"/>
    </row>
    <row r="4211" spans="1:12" s="236" customFormat="1" x14ac:dyDescent="0.25">
      <c r="A4211" s="272" t="s">
        <v>2827</v>
      </c>
      <c r="B4211" s="273" t="s">
        <v>306</v>
      </c>
      <c r="C4211" s="272" t="s">
        <v>2</v>
      </c>
      <c r="D4211" s="272">
        <v>4</v>
      </c>
      <c r="E4211" s="217"/>
      <c r="F4211" s="285"/>
      <c r="I4211" s="149"/>
      <c r="J4211" s="149"/>
      <c r="K4211" s="149"/>
      <c r="L4211"/>
    </row>
    <row r="4212" spans="1:12" s="236" customFormat="1" x14ac:dyDescent="0.25">
      <c r="A4212" s="272"/>
      <c r="B4212" s="273"/>
      <c r="C4212" s="272"/>
      <c r="D4212" s="272"/>
      <c r="E4212" s="217"/>
      <c r="F4212" s="285"/>
      <c r="I4212" s="149"/>
      <c r="J4212" s="149"/>
      <c r="K4212" s="149"/>
      <c r="L4212"/>
    </row>
    <row r="4213" spans="1:12" s="236" customFormat="1" ht="13" x14ac:dyDescent="0.25">
      <c r="A4213" s="272"/>
      <c r="B4213" s="229" t="s">
        <v>307</v>
      </c>
      <c r="C4213" s="272"/>
      <c r="D4213" s="272"/>
      <c r="E4213" s="217"/>
      <c r="F4213" s="285"/>
      <c r="I4213" s="149"/>
      <c r="J4213" s="149"/>
      <c r="K4213" s="149"/>
      <c r="L4213"/>
    </row>
    <row r="4214" spans="1:12" s="236" customFormat="1" ht="13" x14ac:dyDescent="0.25">
      <c r="A4214" s="272"/>
      <c r="B4214" s="229"/>
      <c r="C4214" s="272"/>
      <c r="D4214" s="272"/>
      <c r="E4214" s="217"/>
      <c r="F4214" s="285"/>
      <c r="I4214" s="149"/>
      <c r="J4214" s="149"/>
      <c r="K4214" s="149"/>
      <c r="L4214"/>
    </row>
    <row r="4215" spans="1:12" s="236" customFormat="1" ht="13" x14ac:dyDescent="0.25">
      <c r="A4215" s="272"/>
      <c r="B4215" s="229" t="s">
        <v>308</v>
      </c>
      <c r="C4215" s="272"/>
      <c r="D4215" s="272"/>
      <c r="E4215" s="217"/>
      <c r="F4215" s="285"/>
      <c r="I4215" s="149"/>
      <c r="J4215" s="149"/>
      <c r="K4215" s="149"/>
      <c r="L4215"/>
    </row>
    <row r="4216" spans="1:12" s="236" customFormat="1" x14ac:dyDescent="0.25">
      <c r="A4216" s="272"/>
      <c r="B4216" s="273"/>
      <c r="C4216" s="272"/>
      <c r="D4216" s="272"/>
      <c r="E4216" s="217"/>
      <c r="F4216" s="285"/>
      <c r="I4216" s="149"/>
      <c r="J4216" s="149"/>
      <c r="K4216" s="149"/>
      <c r="L4216"/>
    </row>
    <row r="4217" spans="1:12" s="236" customFormat="1" x14ac:dyDescent="0.25">
      <c r="A4217" s="272" t="s">
        <v>2828</v>
      </c>
      <c r="B4217" s="273" t="s">
        <v>311</v>
      </c>
      <c r="C4217" s="272" t="s">
        <v>2</v>
      </c>
      <c r="D4217" s="272">
        <v>2</v>
      </c>
      <c r="E4217" s="217"/>
      <c r="F4217" s="285"/>
      <c r="I4217" s="149"/>
      <c r="J4217" s="149"/>
      <c r="K4217" s="149"/>
      <c r="L4217"/>
    </row>
    <row r="4218" spans="1:12" s="236" customFormat="1" x14ac:dyDescent="0.25">
      <c r="A4218" s="272"/>
      <c r="B4218" s="273"/>
      <c r="C4218" s="272"/>
      <c r="D4218" s="272"/>
      <c r="E4218" s="217"/>
      <c r="F4218" s="285"/>
      <c r="I4218" s="149"/>
      <c r="J4218" s="149"/>
      <c r="K4218" s="149"/>
      <c r="L4218"/>
    </row>
    <row r="4219" spans="1:12" s="57" customFormat="1" ht="13" x14ac:dyDescent="0.3">
      <c r="A4219" s="272"/>
      <c r="B4219" s="229" t="s">
        <v>1640</v>
      </c>
      <c r="C4219" s="272"/>
      <c r="D4219" s="272"/>
      <c r="E4219" s="217"/>
      <c r="F4219" s="285"/>
      <c r="G4219" s="291"/>
      <c r="I4219" s="1"/>
      <c r="J4219" s="1"/>
      <c r="K4219" s="1"/>
      <c r="L4219"/>
    </row>
    <row r="4220" spans="1:12" s="57" customFormat="1" ht="13" x14ac:dyDescent="0.3">
      <c r="A4220" s="272"/>
      <c r="B4220" s="273"/>
      <c r="C4220" s="272"/>
      <c r="D4220" s="272"/>
      <c r="E4220" s="217"/>
      <c r="F4220" s="285"/>
      <c r="G4220" s="291"/>
      <c r="I4220" s="1"/>
      <c r="J4220" s="1"/>
      <c r="K4220" s="1"/>
      <c r="L4220"/>
    </row>
    <row r="4221" spans="1:12" s="57" customFormat="1" ht="13" x14ac:dyDescent="0.3">
      <c r="A4221" s="272" t="s">
        <v>2829</v>
      </c>
      <c r="B4221" s="273" t="s">
        <v>1641</v>
      </c>
      <c r="C4221" s="272" t="s">
        <v>2</v>
      </c>
      <c r="D4221" s="281">
        <v>2</v>
      </c>
      <c r="E4221" s="217"/>
      <c r="F4221" s="285"/>
      <c r="G4221" s="291"/>
      <c r="I4221" s="1"/>
      <c r="J4221" s="1"/>
      <c r="K4221" s="1"/>
      <c r="L4221"/>
    </row>
    <row r="4222" spans="1:12" s="57" customFormat="1" ht="13" x14ac:dyDescent="0.3">
      <c r="A4222" s="272"/>
      <c r="B4222" s="273"/>
      <c r="C4222" s="272"/>
      <c r="D4222" s="272"/>
      <c r="E4222" s="217"/>
      <c r="F4222" s="285"/>
      <c r="G4222" s="291"/>
      <c r="I4222" s="1"/>
      <c r="J4222" s="1"/>
      <c r="K4222" s="1"/>
      <c r="L4222"/>
    </row>
    <row r="4223" spans="1:12" s="57" customFormat="1" ht="13" x14ac:dyDescent="0.3">
      <c r="A4223" s="272"/>
      <c r="B4223" s="229" t="s">
        <v>312</v>
      </c>
      <c r="C4223" s="272"/>
      <c r="D4223" s="272"/>
      <c r="E4223" s="217"/>
      <c r="F4223" s="285"/>
      <c r="G4223" s="291"/>
      <c r="I4223" s="1"/>
      <c r="J4223" s="1"/>
      <c r="K4223" s="1"/>
      <c r="L4223"/>
    </row>
    <row r="4224" spans="1:12" s="57" customFormat="1" ht="13" x14ac:dyDescent="0.3">
      <c r="A4224" s="272"/>
      <c r="B4224" s="229"/>
      <c r="C4224" s="272"/>
      <c r="D4224" s="272"/>
      <c r="E4224" s="217"/>
      <c r="F4224" s="285"/>
      <c r="G4224" s="291"/>
      <c r="I4224" s="1"/>
      <c r="J4224" s="1"/>
      <c r="K4224" s="1"/>
      <c r="L4224"/>
    </row>
    <row r="4225" spans="1:12" s="57" customFormat="1" ht="13" x14ac:dyDescent="0.3">
      <c r="A4225" s="272"/>
      <c r="B4225" s="229" t="s">
        <v>2748</v>
      </c>
      <c r="C4225" s="272"/>
      <c r="D4225" s="272"/>
      <c r="E4225" s="217"/>
      <c r="F4225" s="285"/>
      <c r="G4225" s="291"/>
      <c r="I4225" s="1"/>
      <c r="J4225" s="1"/>
      <c r="K4225" s="1"/>
      <c r="L4225"/>
    </row>
    <row r="4226" spans="1:12" s="57" customFormat="1" ht="13" x14ac:dyDescent="0.3">
      <c r="A4226" s="272"/>
      <c r="B4226" s="229"/>
      <c r="C4226" s="272"/>
      <c r="D4226" s="272"/>
      <c r="E4226" s="217"/>
      <c r="F4226" s="285"/>
      <c r="G4226" s="291"/>
      <c r="I4226" s="1"/>
      <c r="J4226" s="1"/>
      <c r="K4226" s="1"/>
      <c r="L4226"/>
    </row>
    <row r="4227" spans="1:12" s="57" customFormat="1" ht="75" x14ac:dyDescent="0.3">
      <c r="A4227" s="272" t="s">
        <v>2830</v>
      </c>
      <c r="B4227" s="273" t="s">
        <v>2749</v>
      </c>
      <c r="C4227" s="272" t="s">
        <v>2</v>
      </c>
      <c r="D4227" s="272">
        <v>1</v>
      </c>
      <c r="E4227" s="217"/>
      <c r="F4227" s="285"/>
      <c r="G4227" s="291"/>
      <c r="I4227" s="1"/>
      <c r="J4227" s="1"/>
      <c r="K4227" s="1"/>
      <c r="L4227"/>
    </row>
    <row r="4228" spans="1:12" s="57" customFormat="1" ht="13" x14ac:dyDescent="0.3">
      <c r="A4228" s="272"/>
      <c r="B4228" s="273"/>
      <c r="C4228" s="272"/>
      <c r="D4228" s="272"/>
      <c r="E4228" s="217"/>
      <c r="F4228" s="263"/>
      <c r="G4228" s="291"/>
      <c r="I4228" s="1"/>
      <c r="J4228" s="1"/>
      <c r="K4228" s="1"/>
      <c r="L4228"/>
    </row>
    <row r="4229" spans="1:12" s="57" customFormat="1" ht="13" x14ac:dyDescent="0.3">
      <c r="A4229" s="272"/>
      <c r="B4229" s="273"/>
      <c r="C4229" s="272"/>
      <c r="D4229" s="272"/>
      <c r="E4229" s="217"/>
      <c r="F4229" s="263"/>
      <c r="G4229" s="291"/>
      <c r="I4229" s="1"/>
      <c r="J4229" s="1"/>
      <c r="K4229" s="1"/>
      <c r="L4229"/>
    </row>
    <row r="4230" spans="1:12" s="57" customFormat="1" ht="13" x14ac:dyDescent="0.3">
      <c r="A4230" s="272"/>
      <c r="B4230" s="273"/>
      <c r="C4230" s="272"/>
      <c r="D4230" s="272"/>
      <c r="E4230" s="217"/>
      <c r="F4230" s="263"/>
      <c r="G4230" s="291"/>
      <c r="I4230" s="1"/>
      <c r="J4230" s="1"/>
      <c r="K4230" s="1"/>
      <c r="L4230"/>
    </row>
    <row r="4231" spans="1:12" s="57" customFormat="1" ht="13" x14ac:dyDescent="0.3">
      <c r="A4231" s="272"/>
      <c r="B4231" s="273"/>
      <c r="C4231" s="272"/>
      <c r="D4231" s="272"/>
      <c r="E4231" s="217"/>
      <c r="F4231" s="263"/>
      <c r="G4231" s="291"/>
      <c r="I4231" s="1"/>
      <c r="J4231" s="1"/>
      <c r="K4231" s="1"/>
      <c r="L4231"/>
    </row>
    <row r="4232" spans="1:12" s="57" customFormat="1" ht="13" x14ac:dyDescent="0.3">
      <c r="A4232" s="272"/>
      <c r="B4232" s="273"/>
      <c r="C4232" s="272"/>
      <c r="D4232" s="272"/>
      <c r="E4232" s="217"/>
      <c r="F4232" s="263"/>
      <c r="G4232" s="291"/>
      <c r="I4232" s="1"/>
      <c r="J4232" s="1"/>
      <c r="K4232" s="1"/>
      <c r="L4232"/>
    </row>
    <row r="4233" spans="1:12" s="57" customFormat="1" ht="13" x14ac:dyDescent="0.3">
      <c r="A4233" s="272"/>
      <c r="B4233" s="273"/>
      <c r="C4233" s="272"/>
      <c r="D4233" s="272"/>
      <c r="E4233" s="217"/>
      <c r="F4233" s="263"/>
      <c r="G4233" s="291"/>
      <c r="I4233" s="1"/>
      <c r="J4233" s="1"/>
      <c r="K4233" s="1"/>
      <c r="L4233"/>
    </row>
    <row r="4234" spans="1:12" s="57" customFormat="1" ht="13" x14ac:dyDescent="0.3">
      <c r="A4234" s="272"/>
      <c r="B4234" s="273"/>
      <c r="C4234" s="272"/>
      <c r="D4234" s="272"/>
      <c r="E4234" s="217"/>
      <c r="F4234" s="263"/>
      <c r="G4234" s="291"/>
      <c r="I4234" s="1"/>
      <c r="J4234" s="1"/>
      <c r="K4234" s="1"/>
      <c r="L4234"/>
    </row>
    <row r="4235" spans="1:12" s="57" customFormat="1" ht="13" x14ac:dyDescent="0.3">
      <c r="A4235" s="272"/>
      <c r="B4235" s="273"/>
      <c r="C4235" s="272"/>
      <c r="D4235" s="272"/>
      <c r="E4235" s="217"/>
      <c r="F4235" s="263"/>
      <c r="G4235" s="291"/>
      <c r="I4235" s="1"/>
      <c r="J4235" s="1"/>
      <c r="K4235" s="1"/>
      <c r="L4235"/>
    </row>
    <row r="4236" spans="1:12" s="57" customFormat="1" ht="13" x14ac:dyDescent="0.3">
      <c r="A4236" s="272"/>
      <c r="B4236" s="273"/>
      <c r="C4236" s="272"/>
      <c r="D4236" s="272"/>
      <c r="E4236" s="217"/>
      <c r="F4236" s="263"/>
      <c r="G4236" s="291"/>
      <c r="I4236" s="1"/>
      <c r="J4236" s="1"/>
      <c r="K4236" s="1"/>
      <c r="L4236"/>
    </row>
    <row r="4237" spans="1:12" s="57" customFormat="1" ht="13" x14ac:dyDescent="0.3">
      <c r="A4237" s="272"/>
      <c r="B4237" s="273"/>
      <c r="C4237" s="272"/>
      <c r="D4237" s="272"/>
      <c r="E4237" s="217"/>
      <c r="F4237" s="263"/>
      <c r="G4237" s="291"/>
      <c r="I4237" s="1"/>
      <c r="J4237" s="1"/>
      <c r="K4237" s="1"/>
      <c r="L4237"/>
    </row>
    <row r="4238" spans="1:12" s="57" customFormat="1" ht="13" x14ac:dyDescent="0.3">
      <c r="A4238" s="272"/>
      <c r="B4238" s="273"/>
      <c r="C4238" s="272"/>
      <c r="D4238" s="272"/>
      <c r="E4238" s="217"/>
      <c r="F4238" s="263"/>
      <c r="G4238" s="291"/>
      <c r="I4238" s="1"/>
      <c r="J4238" s="1"/>
      <c r="K4238" s="1"/>
      <c r="L4238"/>
    </row>
    <row r="4239" spans="1:12" s="57" customFormat="1" ht="13" x14ac:dyDescent="0.3">
      <c r="A4239" s="272"/>
      <c r="B4239" s="273"/>
      <c r="C4239" s="272"/>
      <c r="D4239" s="272"/>
      <c r="E4239" s="217"/>
      <c r="F4239" s="263"/>
      <c r="G4239" s="291"/>
      <c r="I4239" s="1"/>
      <c r="J4239" s="1"/>
      <c r="K4239" s="1"/>
      <c r="L4239"/>
    </row>
    <row r="4240" spans="1:12" s="57" customFormat="1" ht="13" x14ac:dyDescent="0.3">
      <c r="A4240" s="272"/>
      <c r="B4240" s="273"/>
      <c r="C4240" s="272"/>
      <c r="D4240" s="272"/>
      <c r="E4240" s="217"/>
      <c r="F4240" s="263"/>
      <c r="G4240" s="291"/>
      <c r="I4240" s="1"/>
      <c r="J4240" s="1"/>
      <c r="K4240" s="1"/>
      <c r="L4240"/>
    </row>
    <row r="4241" spans="1:12" s="57" customFormat="1" ht="13" x14ac:dyDescent="0.3">
      <c r="A4241" s="272"/>
      <c r="B4241" s="273"/>
      <c r="C4241" s="272"/>
      <c r="D4241" s="272"/>
      <c r="E4241" s="217"/>
      <c r="F4241" s="263"/>
      <c r="G4241" s="291"/>
      <c r="I4241" s="1"/>
      <c r="J4241" s="1"/>
      <c r="K4241" s="1"/>
      <c r="L4241"/>
    </row>
    <row r="4242" spans="1:12" s="57" customFormat="1" ht="13" x14ac:dyDescent="0.3">
      <c r="A4242" s="272"/>
      <c r="B4242" s="273"/>
      <c r="C4242" s="272"/>
      <c r="D4242" s="272"/>
      <c r="E4242" s="217"/>
      <c r="F4242" s="263"/>
      <c r="G4242" s="291"/>
      <c r="I4242" s="1"/>
      <c r="J4242" s="1"/>
      <c r="K4242" s="1"/>
      <c r="L4242"/>
    </row>
    <row r="4243" spans="1:12" s="57" customFormat="1" ht="13" x14ac:dyDescent="0.3">
      <c r="A4243" s="272"/>
      <c r="B4243" s="273"/>
      <c r="C4243" s="272"/>
      <c r="D4243" s="272"/>
      <c r="E4243" s="217"/>
      <c r="F4243" s="263"/>
      <c r="G4243" s="291"/>
      <c r="I4243" s="1"/>
      <c r="J4243" s="1"/>
      <c r="K4243" s="1"/>
      <c r="L4243"/>
    </row>
    <row r="4244" spans="1:12" s="57" customFormat="1" ht="13" x14ac:dyDescent="0.3">
      <c r="A4244" s="272"/>
      <c r="B4244" s="273"/>
      <c r="C4244" s="272"/>
      <c r="D4244" s="272"/>
      <c r="E4244" s="217"/>
      <c r="F4244" s="263"/>
      <c r="G4244" s="291"/>
      <c r="I4244" s="1"/>
      <c r="J4244" s="1"/>
      <c r="K4244" s="1"/>
      <c r="L4244"/>
    </row>
    <row r="4245" spans="1:12" s="57" customFormat="1" ht="13" x14ac:dyDescent="0.3">
      <c r="A4245" s="272"/>
      <c r="B4245" s="273"/>
      <c r="C4245" s="272"/>
      <c r="D4245" s="272"/>
      <c r="E4245" s="217"/>
      <c r="F4245" s="263"/>
      <c r="G4245" s="291"/>
      <c r="I4245" s="1"/>
      <c r="J4245" s="1"/>
      <c r="K4245" s="1"/>
      <c r="L4245"/>
    </row>
    <row r="4246" spans="1:12" s="57" customFormat="1" ht="13" x14ac:dyDescent="0.3">
      <c r="A4246" s="272"/>
      <c r="B4246" s="273"/>
      <c r="C4246" s="272"/>
      <c r="D4246" s="272"/>
      <c r="E4246" s="217"/>
      <c r="F4246" s="263"/>
      <c r="G4246" s="291"/>
      <c r="I4246" s="1"/>
      <c r="J4246" s="1"/>
      <c r="K4246" s="1"/>
      <c r="L4246"/>
    </row>
    <row r="4247" spans="1:12" s="57" customFormat="1" ht="13" x14ac:dyDescent="0.3">
      <c r="A4247" s="272"/>
      <c r="B4247" s="273"/>
      <c r="C4247" s="272"/>
      <c r="D4247" s="272"/>
      <c r="E4247" s="217"/>
      <c r="F4247" s="263"/>
      <c r="G4247" s="291"/>
      <c r="I4247" s="1"/>
      <c r="J4247" s="1"/>
      <c r="K4247" s="1"/>
      <c r="L4247"/>
    </row>
    <row r="4248" spans="1:12" s="57" customFormat="1" ht="13" x14ac:dyDescent="0.3">
      <c r="A4248" s="272"/>
      <c r="B4248" s="273"/>
      <c r="C4248" s="272"/>
      <c r="D4248" s="272"/>
      <c r="E4248" s="217"/>
      <c r="F4248" s="263"/>
      <c r="G4248" s="291"/>
      <c r="I4248" s="1"/>
      <c r="J4248" s="1"/>
      <c r="K4248" s="1"/>
      <c r="L4248"/>
    </row>
    <row r="4249" spans="1:12" s="57" customFormat="1" ht="13" x14ac:dyDescent="0.3">
      <c r="A4249" s="272"/>
      <c r="B4249" s="273"/>
      <c r="C4249" s="272"/>
      <c r="D4249" s="272"/>
      <c r="E4249" s="217"/>
      <c r="F4249" s="263"/>
      <c r="G4249" s="291"/>
      <c r="I4249" s="1"/>
      <c r="J4249" s="1"/>
      <c r="K4249" s="1"/>
      <c r="L4249"/>
    </row>
    <row r="4250" spans="1:12" s="57" customFormat="1" ht="13" x14ac:dyDescent="0.3">
      <c r="A4250" s="272"/>
      <c r="B4250" s="273"/>
      <c r="C4250" s="272"/>
      <c r="D4250" s="272"/>
      <c r="E4250" s="217"/>
      <c r="F4250" s="263"/>
      <c r="G4250" s="291"/>
      <c r="I4250" s="1"/>
      <c r="J4250" s="1"/>
      <c r="K4250" s="1"/>
      <c r="L4250"/>
    </row>
    <row r="4251" spans="1:12" s="57" customFormat="1" ht="13" x14ac:dyDescent="0.3">
      <c r="A4251" s="272"/>
      <c r="B4251" s="273"/>
      <c r="C4251" s="272"/>
      <c r="D4251" s="272"/>
      <c r="E4251" s="217"/>
      <c r="F4251" s="263"/>
      <c r="G4251" s="291"/>
      <c r="I4251" s="1"/>
      <c r="J4251" s="1"/>
      <c r="K4251" s="1"/>
      <c r="L4251"/>
    </row>
    <row r="4252" spans="1:12" s="57" customFormat="1" ht="13" x14ac:dyDescent="0.3">
      <c r="A4252" s="272"/>
      <c r="B4252" s="273"/>
      <c r="C4252" s="272"/>
      <c r="D4252" s="272"/>
      <c r="E4252" s="217"/>
      <c r="F4252" s="263"/>
      <c r="G4252" s="291"/>
      <c r="I4252" s="1"/>
      <c r="J4252" s="1"/>
      <c r="K4252" s="1"/>
      <c r="L4252"/>
    </row>
    <row r="4253" spans="1:12" s="57" customFormat="1" ht="13" x14ac:dyDescent="0.3">
      <c r="A4253" s="272"/>
      <c r="B4253" s="273"/>
      <c r="C4253" s="272"/>
      <c r="D4253" s="272"/>
      <c r="E4253" s="217"/>
      <c r="F4253" s="263"/>
      <c r="G4253" s="291"/>
      <c r="I4253" s="1"/>
      <c r="J4253" s="1"/>
      <c r="K4253" s="1"/>
      <c r="L4253"/>
    </row>
    <row r="4254" spans="1:12" s="57" customFormat="1" ht="13" x14ac:dyDescent="0.3">
      <c r="A4254" s="272"/>
      <c r="B4254" s="273"/>
      <c r="C4254" s="272"/>
      <c r="D4254" s="272"/>
      <c r="E4254" s="217"/>
      <c r="F4254" s="263"/>
      <c r="G4254" s="291"/>
      <c r="I4254" s="1"/>
      <c r="J4254" s="1"/>
      <c r="K4254" s="1"/>
      <c r="L4254"/>
    </row>
    <row r="4255" spans="1:12" s="57" customFormat="1" ht="13" x14ac:dyDescent="0.3">
      <c r="A4255" s="272"/>
      <c r="B4255" s="273"/>
      <c r="C4255" s="272"/>
      <c r="D4255" s="272"/>
      <c r="E4255" s="217"/>
      <c r="F4255" s="263"/>
      <c r="G4255" s="291"/>
      <c r="I4255" s="1"/>
      <c r="J4255" s="1"/>
      <c r="K4255" s="1"/>
      <c r="L4255"/>
    </row>
    <row r="4256" spans="1:12" s="57" customFormat="1" ht="13" x14ac:dyDescent="0.3">
      <c r="A4256" s="272"/>
      <c r="B4256" s="273"/>
      <c r="C4256" s="272"/>
      <c r="D4256" s="272"/>
      <c r="E4256" s="217"/>
      <c r="F4256" s="263"/>
      <c r="G4256" s="291"/>
      <c r="I4256" s="1"/>
      <c r="J4256" s="1"/>
      <c r="K4256" s="1"/>
      <c r="L4256"/>
    </row>
    <row r="4257" spans="1:12" s="57" customFormat="1" ht="13" x14ac:dyDescent="0.3">
      <c r="A4257" s="272"/>
      <c r="B4257" s="273"/>
      <c r="C4257" s="272"/>
      <c r="D4257" s="272"/>
      <c r="E4257" s="217"/>
      <c r="F4257" s="263"/>
      <c r="G4257" s="291"/>
      <c r="I4257" s="1"/>
      <c r="J4257" s="1"/>
      <c r="K4257" s="1"/>
      <c r="L4257"/>
    </row>
    <row r="4258" spans="1:12" s="57" customFormat="1" ht="13" x14ac:dyDescent="0.3">
      <c r="A4258" s="272"/>
      <c r="B4258" s="273"/>
      <c r="C4258" s="272"/>
      <c r="D4258" s="272"/>
      <c r="E4258" s="217"/>
      <c r="F4258" s="263"/>
      <c r="G4258" s="291"/>
      <c r="I4258" s="1"/>
      <c r="J4258" s="1"/>
      <c r="K4258" s="1"/>
      <c r="L4258"/>
    </row>
    <row r="4259" spans="1:12" s="57" customFormat="1" ht="13" x14ac:dyDescent="0.3">
      <c r="A4259" s="272"/>
      <c r="B4259" s="273"/>
      <c r="C4259" s="272"/>
      <c r="D4259" s="272"/>
      <c r="E4259" s="217"/>
      <c r="F4259" s="263"/>
      <c r="G4259" s="291"/>
      <c r="I4259" s="1"/>
      <c r="J4259" s="1"/>
      <c r="K4259" s="1"/>
      <c r="L4259"/>
    </row>
    <row r="4260" spans="1:12" ht="13" x14ac:dyDescent="0.25">
      <c r="A4260" s="227"/>
      <c r="B4260" s="268" t="s">
        <v>2905</v>
      </c>
      <c r="C4260" s="227"/>
      <c r="D4260" s="227"/>
      <c r="E4260" s="258"/>
      <c r="F4260" s="270"/>
    </row>
    <row r="4261" spans="1:12" ht="13" x14ac:dyDescent="0.25">
      <c r="A4261" s="227"/>
      <c r="B4261" s="247"/>
      <c r="C4261" s="227"/>
      <c r="D4261" s="227"/>
      <c r="E4261" s="258"/>
      <c r="F4261" s="263"/>
    </row>
    <row r="4262" spans="1:12" ht="13" x14ac:dyDescent="0.25">
      <c r="A4262" s="227"/>
      <c r="B4262" s="247" t="s">
        <v>3061</v>
      </c>
      <c r="C4262" s="227"/>
      <c r="D4262" s="227"/>
      <c r="E4262" s="258"/>
      <c r="F4262" s="263"/>
    </row>
    <row r="4263" spans="1:12" s="241" customFormat="1" ht="13" x14ac:dyDescent="0.25">
      <c r="A4263" s="227"/>
      <c r="B4263" s="256"/>
      <c r="C4263" s="255"/>
      <c r="D4263" s="255"/>
      <c r="E4263" s="260"/>
      <c r="F4263" s="263"/>
      <c r="L4263"/>
    </row>
    <row r="4264" spans="1:12" s="241" customFormat="1" ht="13" x14ac:dyDescent="0.25">
      <c r="A4264" s="227"/>
      <c r="B4264" s="274"/>
      <c r="C4264" s="255"/>
      <c r="D4264" s="255"/>
      <c r="E4264" s="260"/>
      <c r="F4264" s="263"/>
      <c r="L4264"/>
    </row>
    <row r="4265" spans="1:12" s="241" customFormat="1" ht="13" x14ac:dyDescent="0.25">
      <c r="A4265" s="227"/>
      <c r="B4265" s="274" t="str">
        <f>B4262</f>
        <v>Block B: Laboratory: B-7 Plumbing and Drainage</v>
      </c>
      <c r="C4265" s="255"/>
      <c r="D4265" s="255"/>
      <c r="E4265" s="260"/>
      <c r="F4265" s="263"/>
      <c r="L4265"/>
    </row>
    <row r="4266" spans="1:12" s="241" customFormat="1" ht="13" x14ac:dyDescent="0.25">
      <c r="A4266" s="227"/>
      <c r="B4266" s="254" t="s">
        <v>2933</v>
      </c>
      <c r="C4266" s="255" t="s">
        <v>2910</v>
      </c>
      <c r="D4266" s="255"/>
      <c r="E4266" s="260"/>
      <c r="F4266" s="263"/>
      <c r="L4266"/>
    </row>
    <row r="4267" spans="1:12" s="241" customFormat="1" ht="13" x14ac:dyDescent="0.25">
      <c r="A4267" s="227"/>
      <c r="B4267" s="256"/>
      <c r="C4267" s="255"/>
      <c r="D4267" s="255"/>
      <c r="E4267" s="260"/>
      <c r="F4267" s="263"/>
      <c r="L4267"/>
    </row>
    <row r="4268" spans="1:12" s="241" customFormat="1" ht="13" x14ac:dyDescent="0.25">
      <c r="A4268" s="227"/>
      <c r="B4268" s="269" t="s">
        <v>2909</v>
      </c>
      <c r="C4268" s="255">
        <v>65</v>
      </c>
      <c r="D4268" s="255"/>
      <c r="E4268" s="260"/>
      <c r="F4268" s="263"/>
      <c r="L4268"/>
    </row>
    <row r="4269" spans="1:12" s="241" customFormat="1" ht="13" x14ac:dyDescent="0.25">
      <c r="A4269" s="227"/>
      <c r="B4269" s="269"/>
      <c r="C4269" s="255"/>
      <c r="D4269" s="255"/>
      <c r="E4269" s="260"/>
      <c r="F4269" s="263"/>
      <c r="L4269"/>
    </row>
    <row r="4270" spans="1:12" s="241" customFormat="1" ht="13" x14ac:dyDescent="0.25">
      <c r="A4270" s="227"/>
      <c r="B4270" s="256"/>
      <c r="C4270" s="255"/>
      <c r="D4270" s="255"/>
      <c r="E4270" s="260"/>
      <c r="F4270" s="263"/>
      <c r="L4270"/>
    </row>
    <row r="4271" spans="1:12" s="241" customFormat="1" ht="13" x14ac:dyDescent="0.25">
      <c r="A4271" s="227"/>
      <c r="B4271" s="256"/>
      <c r="C4271" s="255"/>
      <c r="D4271" s="255"/>
      <c r="E4271" s="260"/>
      <c r="F4271" s="263"/>
      <c r="L4271"/>
    </row>
    <row r="4272" spans="1:12" s="241" customFormat="1" ht="13" x14ac:dyDescent="0.25">
      <c r="A4272" s="227"/>
      <c r="B4272" s="256"/>
      <c r="C4272" s="255"/>
      <c r="D4272" s="255"/>
      <c r="E4272" s="260"/>
      <c r="F4272" s="263"/>
      <c r="L4272"/>
    </row>
    <row r="4273" spans="1:12" s="241" customFormat="1" ht="13" x14ac:dyDescent="0.25">
      <c r="A4273" s="227"/>
      <c r="B4273" s="256"/>
      <c r="C4273" s="255"/>
      <c r="D4273" s="255"/>
      <c r="E4273" s="260"/>
      <c r="F4273" s="263"/>
      <c r="L4273"/>
    </row>
    <row r="4274" spans="1:12" s="241" customFormat="1" ht="13" x14ac:dyDescent="0.25">
      <c r="A4274" s="227"/>
      <c r="B4274" s="256"/>
      <c r="C4274" s="255"/>
      <c r="D4274" s="255"/>
      <c r="E4274" s="260"/>
      <c r="F4274" s="263"/>
      <c r="L4274"/>
    </row>
    <row r="4275" spans="1:12" s="241" customFormat="1" ht="13" x14ac:dyDescent="0.25">
      <c r="A4275" s="227"/>
      <c r="B4275" s="256"/>
      <c r="C4275" s="255"/>
      <c r="D4275" s="255"/>
      <c r="E4275" s="260"/>
      <c r="F4275" s="263"/>
      <c r="L4275"/>
    </row>
    <row r="4276" spans="1:12" s="241" customFormat="1" ht="13" x14ac:dyDescent="0.25">
      <c r="A4276" s="227"/>
      <c r="B4276" s="256"/>
      <c r="C4276" s="255"/>
      <c r="D4276" s="255"/>
      <c r="E4276" s="260"/>
      <c r="F4276" s="263"/>
      <c r="L4276"/>
    </row>
    <row r="4277" spans="1:12" s="241" customFormat="1" ht="13" x14ac:dyDescent="0.25">
      <c r="A4277" s="227"/>
      <c r="B4277" s="256"/>
      <c r="C4277" s="255"/>
      <c r="D4277" s="255"/>
      <c r="E4277" s="260"/>
      <c r="F4277" s="263"/>
      <c r="L4277"/>
    </row>
    <row r="4278" spans="1:12" s="241" customFormat="1" ht="13" x14ac:dyDescent="0.25">
      <c r="A4278" s="227"/>
      <c r="B4278" s="256"/>
      <c r="C4278" s="255"/>
      <c r="D4278" s="255"/>
      <c r="E4278" s="260"/>
      <c r="F4278" s="263"/>
      <c r="L4278"/>
    </row>
    <row r="4279" spans="1:12" s="241" customFormat="1" ht="13" x14ac:dyDescent="0.25">
      <c r="A4279" s="227"/>
      <c r="B4279" s="256"/>
      <c r="C4279" s="255"/>
      <c r="D4279" s="255"/>
      <c r="E4279" s="260"/>
      <c r="F4279" s="263"/>
      <c r="L4279"/>
    </row>
    <row r="4280" spans="1:12" s="241" customFormat="1" ht="13" x14ac:dyDescent="0.25">
      <c r="A4280" s="227"/>
      <c r="B4280" s="256"/>
      <c r="C4280" s="255"/>
      <c r="D4280" s="255"/>
      <c r="E4280" s="260"/>
      <c r="F4280" s="263"/>
      <c r="L4280"/>
    </row>
    <row r="4281" spans="1:12" s="241" customFormat="1" ht="13" x14ac:dyDescent="0.25">
      <c r="A4281" s="227"/>
      <c r="B4281" s="256"/>
      <c r="C4281" s="255"/>
      <c r="D4281" s="255"/>
      <c r="E4281" s="260"/>
      <c r="F4281" s="263"/>
      <c r="L4281"/>
    </row>
    <row r="4282" spans="1:12" s="241" customFormat="1" ht="13" x14ac:dyDescent="0.25">
      <c r="A4282" s="227"/>
      <c r="B4282" s="256"/>
      <c r="C4282" s="255"/>
      <c r="D4282" s="255"/>
      <c r="E4282" s="260"/>
      <c r="F4282" s="263"/>
      <c r="L4282"/>
    </row>
    <row r="4283" spans="1:12" s="241" customFormat="1" ht="13" x14ac:dyDescent="0.25">
      <c r="A4283" s="227"/>
      <c r="B4283" s="256"/>
      <c r="C4283" s="255"/>
      <c r="D4283" s="255"/>
      <c r="E4283" s="260"/>
      <c r="F4283" s="263"/>
      <c r="L4283"/>
    </row>
    <row r="4284" spans="1:12" s="241" customFormat="1" ht="13" x14ac:dyDescent="0.25">
      <c r="A4284" s="227"/>
      <c r="B4284" s="256"/>
      <c r="C4284" s="255"/>
      <c r="D4284" s="255"/>
      <c r="E4284" s="260"/>
      <c r="F4284" s="263"/>
      <c r="L4284"/>
    </row>
    <row r="4285" spans="1:12" s="241" customFormat="1" ht="13" x14ac:dyDescent="0.25">
      <c r="A4285" s="227"/>
      <c r="B4285" s="256"/>
      <c r="C4285" s="255"/>
      <c r="D4285" s="255"/>
      <c r="E4285" s="260"/>
      <c r="F4285" s="263"/>
      <c r="L4285"/>
    </row>
    <row r="4286" spans="1:12" s="241" customFormat="1" ht="13" x14ac:dyDescent="0.25">
      <c r="A4286" s="227"/>
      <c r="B4286" s="256"/>
      <c r="C4286" s="255"/>
      <c r="D4286" s="255"/>
      <c r="E4286" s="260"/>
      <c r="F4286" s="263"/>
      <c r="L4286"/>
    </row>
    <row r="4287" spans="1:12" s="241" customFormat="1" ht="13" x14ac:dyDescent="0.25">
      <c r="A4287" s="227"/>
      <c r="B4287" s="256"/>
      <c r="C4287" s="255"/>
      <c r="D4287" s="255"/>
      <c r="E4287" s="260"/>
      <c r="F4287" s="263"/>
      <c r="L4287"/>
    </row>
    <row r="4288" spans="1:12" s="241" customFormat="1" ht="13" x14ac:dyDescent="0.25">
      <c r="A4288" s="227"/>
      <c r="B4288" s="256"/>
      <c r="C4288" s="255"/>
      <c r="D4288" s="255"/>
      <c r="E4288" s="260"/>
      <c r="F4288" s="263"/>
      <c r="L4288"/>
    </row>
    <row r="4289" spans="1:12" s="241" customFormat="1" ht="13" x14ac:dyDescent="0.25">
      <c r="A4289" s="227"/>
      <c r="B4289" s="256"/>
      <c r="C4289" s="255"/>
      <c r="D4289" s="255"/>
      <c r="E4289" s="260"/>
      <c r="F4289" s="263"/>
      <c r="L4289"/>
    </row>
    <row r="4290" spans="1:12" s="241" customFormat="1" ht="13" x14ac:dyDescent="0.25">
      <c r="A4290" s="227"/>
      <c r="B4290" s="256"/>
      <c r="C4290" s="255"/>
      <c r="D4290" s="255"/>
      <c r="E4290" s="260"/>
      <c r="F4290" s="263"/>
      <c r="L4290"/>
    </row>
    <row r="4291" spans="1:12" s="241" customFormat="1" ht="13" x14ac:dyDescent="0.25">
      <c r="A4291" s="227"/>
      <c r="B4291" s="256"/>
      <c r="C4291" s="255"/>
      <c r="D4291" s="255"/>
      <c r="E4291" s="260"/>
      <c r="F4291" s="263"/>
      <c r="L4291"/>
    </row>
    <row r="4292" spans="1:12" s="241" customFormat="1" ht="13" x14ac:dyDescent="0.25">
      <c r="A4292" s="227"/>
      <c r="B4292" s="256"/>
      <c r="C4292" s="255"/>
      <c r="D4292" s="255"/>
      <c r="E4292" s="260"/>
      <c r="F4292" s="263"/>
      <c r="L4292"/>
    </row>
    <row r="4293" spans="1:12" s="241" customFormat="1" ht="13" x14ac:dyDescent="0.25">
      <c r="A4293" s="227"/>
      <c r="B4293" s="256"/>
      <c r="C4293" s="255"/>
      <c r="D4293" s="255"/>
      <c r="E4293" s="260"/>
      <c r="F4293" s="263"/>
      <c r="L4293"/>
    </row>
    <row r="4294" spans="1:12" s="241" customFormat="1" ht="13" x14ac:dyDescent="0.25">
      <c r="A4294" s="227"/>
      <c r="B4294" s="256"/>
      <c r="C4294" s="255"/>
      <c r="D4294" s="255"/>
      <c r="E4294" s="260"/>
      <c r="F4294" s="263"/>
      <c r="L4294"/>
    </row>
    <row r="4295" spans="1:12" s="241" customFormat="1" ht="13" x14ac:dyDescent="0.25">
      <c r="A4295" s="227"/>
      <c r="B4295" s="256"/>
      <c r="C4295" s="255"/>
      <c r="D4295" s="255"/>
      <c r="E4295" s="260"/>
      <c r="F4295" s="263"/>
      <c r="L4295"/>
    </row>
    <row r="4296" spans="1:12" s="241" customFormat="1" ht="13" x14ac:dyDescent="0.25">
      <c r="A4296" s="227"/>
      <c r="B4296" s="256"/>
      <c r="C4296" s="255"/>
      <c r="D4296" s="255"/>
      <c r="E4296" s="260"/>
      <c r="F4296" s="263"/>
      <c r="L4296"/>
    </row>
    <row r="4297" spans="1:12" s="241" customFormat="1" ht="13" x14ac:dyDescent="0.25">
      <c r="A4297" s="227"/>
      <c r="B4297" s="256"/>
      <c r="C4297" s="255"/>
      <c r="D4297" s="255"/>
      <c r="E4297" s="260"/>
      <c r="F4297" s="263"/>
      <c r="L4297"/>
    </row>
    <row r="4298" spans="1:12" s="241" customFormat="1" ht="13" x14ac:dyDescent="0.25">
      <c r="A4298" s="227"/>
      <c r="B4298" s="256"/>
      <c r="C4298" s="255"/>
      <c r="D4298" s="255"/>
      <c r="E4298" s="260"/>
      <c r="F4298" s="263"/>
      <c r="L4298"/>
    </row>
    <row r="4299" spans="1:12" s="241" customFormat="1" ht="13" x14ac:dyDescent="0.25">
      <c r="A4299" s="227"/>
      <c r="B4299" s="256"/>
      <c r="C4299" s="255"/>
      <c r="D4299" s="255"/>
      <c r="E4299" s="260"/>
      <c r="F4299" s="263"/>
      <c r="L4299"/>
    </row>
    <row r="4300" spans="1:12" s="241" customFormat="1" ht="13" x14ac:dyDescent="0.25">
      <c r="A4300" s="227"/>
      <c r="B4300" s="256"/>
      <c r="C4300" s="255"/>
      <c r="D4300" s="255"/>
      <c r="E4300" s="260"/>
      <c r="F4300" s="263"/>
      <c r="L4300"/>
    </row>
    <row r="4301" spans="1:12" s="241" customFormat="1" ht="13" x14ac:dyDescent="0.25">
      <c r="A4301" s="227"/>
      <c r="B4301" s="256"/>
      <c r="C4301" s="255"/>
      <c r="D4301" s="255"/>
      <c r="E4301" s="260"/>
      <c r="F4301" s="263"/>
      <c r="L4301"/>
    </row>
    <row r="4302" spans="1:12" s="241" customFormat="1" ht="13" x14ac:dyDescent="0.25">
      <c r="A4302" s="227"/>
      <c r="B4302" s="256"/>
      <c r="C4302" s="255"/>
      <c r="D4302" s="255"/>
      <c r="E4302" s="260"/>
      <c r="F4302" s="263"/>
      <c r="L4302"/>
    </row>
    <row r="4303" spans="1:12" s="241" customFormat="1" ht="13" x14ac:dyDescent="0.25">
      <c r="A4303" s="227"/>
      <c r="B4303" s="256"/>
      <c r="C4303" s="255"/>
      <c r="D4303" s="255"/>
      <c r="E4303" s="260"/>
      <c r="F4303" s="263"/>
      <c r="L4303"/>
    </row>
    <row r="4304" spans="1:12" s="241" customFormat="1" ht="13" x14ac:dyDescent="0.25">
      <c r="A4304" s="227"/>
      <c r="B4304" s="256"/>
      <c r="C4304" s="255"/>
      <c r="D4304" s="255"/>
      <c r="E4304" s="260"/>
      <c r="F4304" s="263"/>
      <c r="L4304"/>
    </row>
    <row r="4305" spans="1:12" s="241" customFormat="1" ht="13" x14ac:dyDescent="0.25">
      <c r="A4305" s="227"/>
      <c r="B4305" s="256"/>
      <c r="C4305" s="255"/>
      <c r="D4305" s="255"/>
      <c r="E4305" s="260"/>
      <c r="F4305" s="263"/>
      <c r="L4305"/>
    </row>
    <row r="4306" spans="1:12" s="241" customFormat="1" ht="13" x14ac:dyDescent="0.25">
      <c r="A4306" s="227"/>
      <c r="B4306" s="256"/>
      <c r="C4306" s="255"/>
      <c r="D4306" s="255"/>
      <c r="E4306" s="260"/>
      <c r="F4306" s="263"/>
      <c r="L4306"/>
    </row>
    <row r="4307" spans="1:12" s="241" customFormat="1" ht="13" x14ac:dyDescent="0.25">
      <c r="A4307" s="227"/>
      <c r="B4307" s="256"/>
      <c r="C4307" s="255"/>
      <c r="D4307" s="255"/>
      <c r="E4307" s="260"/>
      <c r="F4307" s="263"/>
      <c r="L4307"/>
    </row>
    <row r="4308" spans="1:12" s="241" customFormat="1" ht="13" x14ac:dyDescent="0.25">
      <c r="A4308" s="227"/>
      <c r="B4308" s="256"/>
      <c r="C4308" s="255"/>
      <c r="D4308" s="255"/>
      <c r="E4308" s="260"/>
      <c r="F4308" s="263"/>
      <c r="L4308"/>
    </row>
    <row r="4309" spans="1:12" s="241" customFormat="1" ht="13" x14ac:dyDescent="0.25">
      <c r="A4309" s="227"/>
      <c r="B4309" s="256"/>
      <c r="C4309" s="255"/>
      <c r="D4309" s="255"/>
      <c r="E4309" s="260"/>
      <c r="F4309" s="263"/>
      <c r="L4309"/>
    </row>
    <row r="4310" spans="1:12" s="241" customFormat="1" ht="13" x14ac:dyDescent="0.25">
      <c r="A4310" s="227"/>
      <c r="B4310" s="256"/>
      <c r="C4310" s="255"/>
      <c r="D4310" s="255"/>
      <c r="E4310" s="260"/>
      <c r="F4310" s="263"/>
      <c r="L4310"/>
    </row>
    <row r="4311" spans="1:12" s="241" customFormat="1" ht="13" x14ac:dyDescent="0.25">
      <c r="A4311" s="227"/>
      <c r="B4311" s="256"/>
      <c r="C4311" s="255"/>
      <c r="D4311" s="255"/>
      <c r="E4311" s="260"/>
      <c r="F4311" s="263"/>
      <c r="L4311"/>
    </row>
    <row r="4312" spans="1:12" s="241" customFormat="1" ht="13" x14ac:dyDescent="0.25">
      <c r="A4312" s="227"/>
      <c r="B4312" s="256"/>
      <c r="C4312" s="255"/>
      <c r="D4312" s="255"/>
      <c r="E4312" s="260"/>
      <c r="F4312" s="263"/>
      <c r="L4312"/>
    </row>
    <row r="4313" spans="1:12" s="241" customFormat="1" ht="13" x14ac:dyDescent="0.25">
      <c r="A4313" s="227"/>
      <c r="B4313" s="256"/>
      <c r="C4313" s="255"/>
      <c r="D4313" s="255"/>
      <c r="E4313" s="260"/>
      <c r="F4313" s="263"/>
      <c r="L4313"/>
    </row>
    <row r="4314" spans="1:12" s="241" customFormat="1" ht="13" x14ac:dyDescent="0.25">
      <c r="A4314" s="227"/>
      <c r="B4314" s="256"/>
      <c r="C4314" s="255"/>
      <c r="D4314" s="255"/>
      <c r="E4314" s="260"/>
      <c r="F4314" s="263"/>
      <c r="L4314"/>
    </row>
    <row r="4315" spans="1:12" s="241" customFormat="1" ht="13" x14ac:dyDescent="0.25">
      <c r="A4315" s="227"/>
      <c r="B4315" s="256"/>
      <c r="C4315" s="255"/>
      <c r="D4315" s="255"/>
      <c r="E4315" s="260"/>
      <c r="F4315" s="263"/>
      <c r="L4315"/>
    </row>
    <row r="4316" spans="1:12" s="241" customFormat="1" ht="13" x14ac:dyDescent="0.25">
      <c r="A4316" s="227"/>
      <c r="B4316" s="256"/>
      <c r="C4316" s="255"/>
      <c r="D4316" s="255"/>
      <c r="E4316" s="260"/>
      <c r="F4316" s="263"/>
      <c r="L4316"/>
    </row>
    <row r="4317" spans="1:12" s="241" customFormat="1" ht="13" x14ac:dyDescent="0.25">
      <c r="A4317" s="227"/>
      <c r="B4317" s="256"/>
      <c r="C4317" s="255"/>
      <c r="D4317" s="255"/>
      <c r="E4317" s="260"/>
      <c r="F4317" s="263"/>
      <c r="L4317"/>
    </row>
    <row r="4318" spans="1:12" s="241" customFormat="1" ht="13" x14ac:dyDescent="0.25">
      <c r="A4318" s="227"/>
      <c r="B4318" s="256"/>
      <c r="C4318" s="255"/>
      <c r="D4318" s="255"/>
      <c r="E4318" s="260"/>
      <c r="F4318" s="263"/>
      <c r="L4318"/>
    </row>
    <row r="4319" spans="1:12" s="241" customFormat="1" ht="13" x14ac:dyDescent="0.25">
      <c r="A4319" s="227"/>
      <c r="B4319" s="256"/>
      <c r="C4319" s="255"/>
      <c r="D4319" s="255"/>
      <c r="E4319" s="260"/>
      <c r="F4319" s="263"/>
      <c r="L4319"/>
    </row>
    <row r="4320" spans="1:12" s="241" customFormat="1" ht="13" x14ac:dyDescent="0.25">
      <c r="A4320" s="227"/>
      <c r="B4320" s="256"/>
      <c r="C4320" s="255"/>
      <c r="D4320" s="255"/>
      <c r="E4320" s="260"/>
      <c r="F4320" s="263"/>
      <c r="L4320"/>
    </row>
    <row r="4321" spans="1:12" s="241" customFormat="1" ht="13" x14ac:dyDescent="0.25">
      <c r="A4321" s="227"/>
      <c r="B4321" s="256"/>
      <c r="C4321" s="255"/>
      <c r="D4321" s="255"/>
      <c r="E4321" s="260"/>
      <c r="F4321" s="263"/>
      <c r="L4321"/>
    </row>
    <row r="4322" spans="1:12" s="241" customFormat="1" ht="13" x14ac:dyDescent="0.25">
      <c r="A4322" s="227"/>
      <c r="B4322" s="256"/>
      <c r="C4322" s="255"/>
      <c r="D4322" s="255"/>
      <c r="E4322" s="260"/>
      <c r="F4322" s="263"/>
      <c r="L4322"/>
    </row>
    <row r="4323" spans="1:12" s="241" customFormat="1" ht="13" x14ac:dyDescent="0.25">
      <c r="A4323" s="227"/>
      <c r="B4323" s="256"/>
      <c r="C4323" s="255"/>
      <c r="D4323" s="255"/>
      <c r="E4323" s="260"/>
      <c r="F4323" s="263"/>
      <c r="L4323"/>
    </row>
    <row r="4324" spans="1:12" s="241" customFormat="1" ht="13" x14ac:dyDescent="0.25">
      <c r="A4324" s="227"/>
      <c r="B4324" s="256"/>
      <c r="C4324" s="255"/>
      <c r="D4324" s="255"/>
      <c r="E4324" s="260"/>
      <c r="F4324" s="263"/>
      <c r="L4324"/>
    </row>
    <row r="4325" spans="1:12" s="241" customFormat="1" ht="13" x14ac:dyDescent="0.25">
      <c r="A4325" s="227"/>
      <c r="B4325" s="256"/>
      <c r="C4325" s="255"/>
      <c r="D4325" s="255"/>
      <c r="E4325" s="260"/>
      <c r="F4325" s="263"/>
      <c r="L4325"/>
    </row>
    <row r="4326" spans="1:12" s="241" customFormat="1" ht="13" x14ac:dyDescent="0.25">
      <c r="A4326" s="227"/>
      <c r="B4326" s="256"/>
      <c r="C4326" s="255"/>
      <c r="D4326" s="255"/>
      <c r="E4326" s="260"/>
      <c r="F4326" s="263"/>
      <c r="L4326"/>
    </row>
    <row r="4327" spans="1:12" s="241" customFormat="1" ht="13" x14ac:dyDescent="0.25">
      <c r="A4327" s="227"/>
      <c r="B4327" s="256"/>
      <c r="C4327" s="255"/>
      <c r="D4327" s="255"/>
      <c r="E4327" s="260"/>
      <c r="F4327" s="263"/>
      <c r="L4327"/>
    </row>
    <row r="4328" spans="1:12" s="241" customFormat="1" ht="13" x14ac:dyDescent="0.25">
      <c r="A4328" s="227"/>
      <c r="B4328" s="256"/>
      <c r="C4328" s="255"/>
      <c r="D4328" s="255"/>
      <c r="E4328" s="260"/>
      <c r="F4328" s="263"/>
      <c r="L4328"/>
    </row>
    <row r="4329" spans="1:12" s="241" customFormat="1" ht="13" x14ac:dyDescent="0.25">
      <c r="A4329" s="227"/>
      <c r="B4329" s="256"/>
      <c r="C4329" s="255"/>
      <c r="D4329" s="255"/>
      <c r="E4329" s="260"/>
      <c r="F4329" s="263"/>
      <c r="L4329"/>
    </row>
    <row r="4330" spans="1:12" s="241" customFormat="1" ht="13" x14ac:dyDescent="0.25">
      <c r="A4330" s="227"/>
      <c r="B4330" s="256"/>
      <c r="C4330" s="255"/>
      <c r="D4330" s="255"/>
      <c r="E4330" s="260"/>
      <c r="F4330" s="263"/>
      <c r="L4330"/>
    </row>
    <row r="4331" spans="1:12" s="241" customFormat="1" ht="13" x14ac:dyDescent="0.25">
      <c r="A4331" s="227"/>
      <c r="B4331" s="256"/>
      <c r="C4331" s="255"/>
      <c r="D4331" s="255"/>
      <c r="E4331" s="260"/>
      <c r="F4331" s="263"/>
      <c r="L4331"/>
    </row>
    <row r="4332" spans="1:12" s="241" customFormat="1" ht="13" x14ac:dyDescent="0.25">
      <c r="A4332" s="227"/>
      <c r="B4332" s="256"/>
      <c r="C4332" s="255"/>
      <c r="D4332" s="255"/>
      <c r="E4332" s="260"/>
      <c r="F4332" s="263"/>
      <c r="L4332"/>
    </row>
    <row r="4333" spans="1:12" ht="13" x14ac:dyDescent="0.25">
      <c r="A4333" s="227"/>
      <c r="B4333" s="268" t="s">
        <v>1019</v>
      </c>
      <c r="C4333" s="227"/>
      <c r="D4333" s="227"/>
      <c r="E4333" s="258"/>
      <c r="F4333" s="270"/>
    </row>
    <row r="4334" spans="1:12" ht="13" x14ac:dyDescent="0.25">
      <c r="A4334" s="227"/>
      <c r="B4334" s="247"/>
      <c r="C4334" s="227"/>
      <c r="D4334" s="227"/>
      <c r="E4334" s="258"/>
      <c r="F4334" s="263"/>
    </row>
    <row r="4335" spans="1:12" ht="13" x14ac:dyDescent="0.25">
      <c r="A4335" s="227"/>
      <c r="B4335" s="247" t="str">
        <f>B4262</f>
        <v>Block B: Laboratory: B-7 Plumbing and Drainage</v>
      </c>
      <c r="C4335" s="227"/>
      <c r="D4335" s="227"/>
      <c r="E4335" s="258"/>
      <c r="F4335" s="263"/>
    </row>
    <row r="4336" spans="1:12" s="236" customFormat="1" x14ac:dyDescent="0.25">
      <c r="A4336" s="220"/>
      <c r="B4336" s="233"/>
      <c r="C4336" s="220"/>
      <c r="D4336" s="220"/>
      <c r="E4336" s="260"/>
      <c r="F4336" s="263"/>
      <c r="I4336" s="149"/>
      <c r="J4336" s="149"/>
      <c r="K4336" s="149"/>
      <c r="L4336"/>
    </row>
    <row r="4337" spans="1:12" s="236" customFormat="1" ht="13" x14ac:dyDescent="0.25">
      <c r="A4337" s="224" t="s">
        <v>2214</v>
      </c>
      <c r="B4337" s="229" t="s">
        <v>320</v>
      </c>
      <c r="C4337" s="272"/>
      <c r="D4337" s="272"/>
      <c r="E4337" s="217"/>
      <c r="F4337" s="285"/>
      <c r="I4337" s="149"/>
      <c r="J4337" s="149"/>
      <c r="K4337" s="149"/>
      <c r="L4337"/>
    </row>
    <row r="4338" spans="1:12" s="236" customFormat="1" ht="13" x14ac:dyDescent="0.25">
      <c r="A4338" s="272"/>
      <c r="B4338" s="232"/>
      <c r="C4338" s="283"/>
      <c r="D4338" s="272"/>
      <c r="E4338" s="217"/>
      <c r="F4338" s="285"/>
      <c r="I4338" s="149"/>
      <c r="J4338" s="149"/>
      <c r="K4338" s="149"/>
      <c r="L4338"/>
    </row>
    <row r="4339" spans="1:12" s="236" customFormat="1" ht="13" x14ac:dyDescent="0.25">
      <c r="A4339" s="272"/>
      <c r="B4339" s="229" t="s">
        <v>321</v>
      </c>
      <c r="C4339" s="272"/>
      <c r="D4339" s="272"/>
      <c r="E4339" s="217"/>
      <c r="F4339" s="285"/>
      <c r="I4339" s="149"/>
      <c r="J4339" s="149"/>
      <c r="K4339" s="149"/>
      <c r="L4339"/>
    </row>
    <row r="4340" spans="1:12" s="236" customFormat="1" ht="13" x14ac:dyDescent="0.25">
      <c r="A4340" s="272"/>
      <c r="B4340" s="229"/>
      <c r="C4340" s="272"/>
      <c r="D4340" s="272"/>
      <c r="E4340" s="217"/>
      <c r="F4340" s="285"/>
      <c r="I4340" s="149"/>
      <c r="J4340" s="149"/>
      <c r="K4340" s="149"/>
      <c r="L4340"/>
    </row>
    <row r="4341" spans="1:12" s="236" customFormat="1" ht="13" x14ac:dyDescent="0.25">
      <c r="A4341" s="272"/>
      <c r="B4341" s="229" t="s">
        <v>322</v>
      </c>
      <c r="C4341" s="272"/>
      <c r="D4341" s="272"/>
      <c r="E4341" s="217"/>
      <c r="F4341" s="285"/>
      <c r="I4341" s="149"/>
      <c r="J4341" s="149"/>
      <c r="K4341" s="149"/>
      <c r="L4341"/>
    </row>
    <row r="4342" spans="1:12" s="236" customFormat="1" ht="13" x14ac:dyDescent="0.25">
      <c r="A4342" s="272"/>
      <c r="B4342" s="229"/>
      <c r="C4342" s="272"/>
      <c r="D4342" s="272"/>
      <c r="E4342" s="217"/>
      <c r="F4342" s="285"/>
      <c r="I4342" s="149"/>
      <c r="J4342" s="149"/>
      <c r="K4342" s="149"/>
      <c r="L4342"/>
    </row>
    <row r="4343" spans="1:12" s="236" customFormat="1" ht="14.5" x14ac:dyDescent="0.3">
      <c r="A4343" s="272" t="s">
        <v>2215</v>
      </c>
      <c r="B4343" s="273" t="s">
        <v>2765</v>
      </c>
      <c r="C4343" s="272" t="s">
        <v>621</v>
      </c>
      <c r="D4343" s="272">
        <v>12</v>
      </c>
      <c r="E4343" s="217"/>
      <c r="F4343" s="285"/>
      <c r="G4343" s="243"/>
      <c r="I4343" s="149"/>
      <c r="J4343" s="149"/>
      <c r="K4343" s="149"/>
      <c r="L4343"/>
    </row>
    <row r="4344" spans="1:12" s="236" customFormat="1" x14ac:dyDescent="0.25">
      <c r="A4344" s="220"/>
      <c r="B4344" s="233"/>
      <c r="C4344" s="220"/>
      <c r="D4344" s="220"/>
      <c r="E4344" s="260"/>
      <c r="F4344" s="263"/>
      <c r="I4344" s="149"/>
      <c r="J4344" s="149"/>
      <c r="K4344" s="149"/>
      <c r="L4344"/>
    </row>
    <row r="4345" spans="1:12" s="57" customFormat="1" ht="13" x14ac:dyDescent="0.3">
      <c r="A4345" s="272"/>
      <c r="B4345" s="273"/>
      <c r="C4345" s="272"/>
      <c r="D4345" s="272"/>
      <c r="E4345" s="217"/>
      <c r="F4345" s="263"/>
      <c r="G4345" s="291"/>
      <c r="I4345" s="1"/>
      <c r="J4345" s="1"/>
      <c r="K4345" s="1"/>
      <c r="L4345"/>
    </row>
    <row r="4346" spans="1:12" s="57" customFormat="1" ht="13" x14ac:dyDescent="0.3">
      <c r="A4346" s="272"/>
      <c r="B4346" s="273"/>
      <c r="C4346" s="272"/>
      <c r="D4346" s="272"/>
      <c r="E4346" s="217"/>
      <c r="F4346" s="263"/>
      <c r="G4346" s="291"/>
      <c r="I4346" s="1"/>
      <c r="J4346" s="1"/>
      <c r="K4346" s="1"/>
      <c r="L4346"/>
    </row>
    <row r="4347" spans="1:12" s="57" customFormat="1" ht="13" x14ac:dyDescent="0.3">
      <c r="A4347" s="272"/>
      <c r="B4347" s="273"/>
      <c r="C4347" s="272"/>
      <c r="D4347" s="272"/>
      <c r="E4347" s="217"/>
      <c r="F4347" s="263"/>
      <c r="G4347" s="291"/>
      <c r="I4347" s="1"/>
      <c r="J4347" s="1"/>
      <c r="K4347" s="1"/>
      <c r="L4347"/>
    </row>
    <row r="4348" spans="1:12" s="57" customFormat="1" ht="13" x14ac:dyDescent="0.3">
      <c r="A4348" s="272"/>
      <c r="B4348" s="273"/>
      <c r="C4348" s="272"/>
      <c r="D4348" s="272"/>
      <c r="E4348" s="217"/>
      <c r="F4348" s="263"/>
      <c r="G4348" s="291"/>
      <c r="I4348" s="1"/>
      <c r="J4348" s="1"/>
      <c r="K4348" s="1"/>
      <c r="L4348"/>
    </row>
    <row r="4349" spans="1:12" s="57" customFormat="1" ht="13" x14ac:dyDescent="0.3">
      <c r="A4349" s="272"/>
      <c r="B4349" s="273"/>
      <c r="C4349" s="272"/>
      <c r="D4349" s="272"/>
      <c r="E4349" s="217"/>
      <c r="F4349" s="263"/>
      <c r="G4349" s="291"/>
      <c r="I4349" s="1"/>
      <c r="J4349" s="1"/>
      <c r="K4349" s="1"/>
      <c r="L4349"/>
    </row>
    <row r="4350" spans="1:12" s="57" customFormat="1" ht="13" x14ac:dyDescent="0.3">
      <c r="A4350" s="272"/>
      <c r="B4350" s="273"/>
      <c r="C4350" s="272"/>
      <c r="D4350" s="272"/>
      <c r="E4350" s="217"/>
      <c r="F4350" s="263"/>
      <c r="G4350" s="291"/>
      <c r="I4350" s="1"/>
      <c r="J4350" s="1"/>
      <c r="K4350" s="1"/>
      <c r="L4350"/>
    </row>
    <row r="4351" spans="1:12" s="57" customFormat="1" ht="13" x14ac:dyDescent="0.3">
      <c r="A4351" s="272"/>
      <c r="B4351" s="273"/>
      <c r="C4351" s="272"/>
      <c r="D4351" s="272"/>
      <c r="E4351" s="217"/>
      <c r="F4351" s="263"/>
      <c r="G4351" s="291"/>
      <c r="I4351" s="1"/>
      <c r="J4351" s="1"/>
      <c r="K4351" s="1"/>
      <c r="L4351"/>
    </row>
    <row r="4352" spans="1:12" s="57" customFormat="1" ht="13" x14ac:dyDescent="0.3">
      <c r="A4352" s="272"/>
      <c r="B4352" s="273"/>
      <c r="C4352" s="272"/>
      <c r="D4352" s="272"/>
      <c r="E4352" s="217"/>
      <c r="F4352" s="263"/>
      <c r="G4352" s="291"/>
      <c r="I4352" s="1"/>
      <c r="J4352" s="1"/>
      <c r="K4352" s="1"/>
      <c r="L4352"/>
    </row>
    <row r="4353" spans="1:12" s="57" customFormat="1" ht="13" x14ac:dyDescent="0.3">
      <c r="A4353" s="272"/>
      <c r="B4353" s="273"/>
      <c r="C4353" s="272"/>
      <c r="D4353" s="272"/>
      <c r="E4353" s="217"/>
      <c r="F4353" s="263"/>
      <c r="G4353" s="291"/>
      <c r="I4353" s="1"/>
      <c r="J4353" s="1"/>
      <c r="K4353" s="1"/>
      <c r="L4353"/>
    </row>
    <row r="4354" spans="1:12" s="57" customFormat="1" ht="13" x14ac:dyDescent="0.3">
      <c r="A4354" s="272"/>
      <c r="B4354" s="273"/>
      <c r="C4354" s="272"/>
      <c r="D4354" s="272"/>
      <c r="E4354" s="217"/>
      <c r="F4354" s="263"/>
      <c r="G4354" s="291"/>
      <c r="I4354" s="1"/>
      <c r="J4354" s="1"/>
      <c r="K4354" s="1"/>
      <c r="L4354"/>
    </row>
    <row r="4355" spans="1:12" s="57" customFormat="1" ht="13" x14ac:dyDescent="0.3">
      <c r="A4355" s="272"/>
      <c r="B4355" s="273"/>
      <c r="C4355" s="272"/>
      <c r="D4355" s="272"/>
      <c r="E4355" s="217"/>
      <c r="F4355" s="263"/>
      <c r="G4355" s="291"/>
      <c r="I4355" s="1"/>
      <c r="J4355" s="1"/>
      <c r="K4355" s="1"/>
      <c r="L4355"/>
    </row>
    <row r="4356" spans="1:12" s="57" customFormat="1" ht="13" x14ac:dyDescent="0.3">
      <c r="A4356" s="272"/>
      <c r="B4356" s="273"/>
      <c r="C4356" s="272"/>
      <c r="D4356" s="272"/>
      <c r="E4356" s="217"/>
      <c r="F4356" s="263"/>
      <c r="G4356" s="291"/>
      <c r="I4356" s="1"/>
      <c r="J4356" s="1"/>
      <c r="K4356" s="1"/>
      <c r="L4356"/>
    </row>
    <row r="4357" spans="1:12" s="57" customFormat="1" ht="13" x14ac:dyDescent="0.3">
      <c r="A4357" s="272"/>
      <c r="B4357" s="273"/>
      <c r="C4357" s="272"/>
      <c r="D4357" s="272"/>
      <c r="E4357" s="217"/>
      <c r="F4357" s="263"/>
      <c r="G4357" s="291"/>
      <c r="I4357" s="1"/>
      <c r="J4357" s="1"/>
      <c r="K4357" s="1"/>
      <c r="L4357"/>
    </row>
    <row r="4358" spans="1:12" s="57" customFormat="1" ht="13" x14ac:dyDescent="0.3">
      <c r="A4358" s="272"/>
      <c r="B4358" s="273"/>
      <c r="C4358" s="272"/>
      <c r="D4358" s="272"/>
      <c r="E4358" s="217"/>
      <c r="F4358" s="263"/>
      <c r="G4358" s="291"/>
      <c r="I4358" s="1"/>
      <c r="J4358" s="1"/>
      <c r="K4358" s="1"/>
      <c r="L4358"/>
    </row>
    <row r="4359" spans="1:12" s="57" customFormat="1" ht="13" x14ac:dyDescent="0.3">
      <c r="A4359" s="272"/>
      <c r="B4359" s="273"/>
      <c r="C4359" s="272"/>
      <c r="D4359" s="272"/>
      <c r="E4359" s="217"/>
      <c r="F4359" s="263"/>
      <c r="G4359" s="291"/>
      <c r="I4359" s="1"/>
      <c r="J4359" s="1"/>
      <c r="K4359" s="1"/>
      <c r="L4359"/>
    </row>
    <row r="4360" spans="1:12" s="57" customFormat="1" ht="13" x14ac:dyDescent="0.3">
      <c r="A4360" s="272"/>
      <c r="B4360" s="273"/>
      <c r="C4360" s="272"/>
      <c r="D4360" s="272"/>
      <c r="E4360" s="217"/>
      <c r="F4360" s="263"/>
      <c r="G4360" s="291"/>
      <c r="I4360" s="1"/>
      <c r="J4360" s="1"/>
      <c r="K4360" s="1"/>
      <c r="L4360"/>
    </row>
    <row r="4361" spans="1:12" s="57" customFormat="1" ht="13" x14ac:dyDescent="0.3">
      <c r="A4361" s="272"/>
      <c r="B4361" s="273"/>
      <c r="C4361" s="272"/>
      <c r="D4361" s="272"/>
      <c r="E4361" s="217"/>
      <c r="F4361" s="263"/>
      <c r="G4361" s="291"/>
      <c r="I4361" s="1"/>
      <c r="J4361" s="1"/>
      <c r="K4361" s="1"/>
      <c r="L4361"/>
    </row>
    <row r="4362" spans="1:12" s="57" customFormat="1" ht="13" x14ac:dyDescent="0.3">
      <c r="A4362" s="272"/>
      <c r="B4362" s="273"/>
      <c r="C4362" s="272"/>
      <c r="D4362" s="272"/>
      <c r="E4362" s="217"/>
      <c r="F4362" s="263"/>
      <c r="G4362" s="291"/>
      <c r="I4362" s="1"/>
      <c r="J4362" s="1"/>
      <c r="K4362" s="1"/>
      <c r="L4362"/>
    </row>
    <row r="4363" spans="1:12" s="57" customFormat="1" ht="13" x14ac:dyDescent="0.3">
      <c r="A4363" s="272"/>
      <c r="B4363" s="273"/>
      <c r="C4363" s="272"/>
      <c r="D4363" s="272"/>
      <c r="E4363" s="217"/>
      <c r="F4363" s="263"/>
      <c r="G4363" s="291"/>
      <c r="I4363" s="1"/>
      <c r="J4363" s="1"/>
      <c r="K4363" s="1"/>
      <c r="L4363"/>
    </row>
    <row r="4364" spans="1:12" s="57" customFormat="1" ht="13" x14ac:dyDescent="0.3">
      <c r="A4364" s="272"/>
      <c r="B4364" s="273"/>
      <c r="C4364" s="272"/>
      <c r="D4364" s="272"/>
      <c r="E4364" s="217"/>
      <c r="F4364" s="263"/>
      <c r="G4364" s="291"/>
      <c r="I4364" s="1"/>
      <c r="J4364" s="1"/>
      <c r="K4364" s="1"/>
      <c r="L4364"/>
    </row>
    <row r="4365" spans="1:12" s="57" customFormat="1" ht="13" x14ac:dyDescent="0.3">
      <c r="A4365" s="272"/>
      <c r="B4365" s="273"/>
      <c r="C4365" s="272"/>
      <c r="D4365" s="272"/>
      <c r="E4365" s="217"/>
      <c r="F4365" s="263"/>
      <c r="G4365" s="291"/>
      <c r="I4365" s="1"/>
      <c r="J4365" s="1"/>
      <c r="K4365" s="1"/>
      <c r="L4365"/>
    </row>
    <row r="4366" spans="1:12" s="57" customFormat="1" ht="13" x14ac:dyDescent="0.3">
      <c r="A4366" s="272"/>
      <c r="B4366" s="273"/>
      <c r="C4366" s="272"/>
      <c r="D4366" s="272"/>
      <c r="E4366" s="217"/>
      <c r="F4366" s="263"/>
      <c r="G4366" s="291"/>
      <c r="I4366" s="1"/>
      <c r="J4366" s="1"/>
      <c r="K4366" s="1"/>
      <c r="L4366"/>
    </row>
    <row r="4367" spans="1:12" s="57" customFormat="1" ht="13" x14ac:dyDescent="0.3">
      <c r="A4367" s="272"/>
      <c r="B4367" s="273"/>
      <c r="C4367" s="272"/>
      <c r="D4367" s="272"/>
      <c r="E4367" s="217"/>
      <c r="F4367" s="263"/>
      <c r="G4367" s="291"/>
      <c r="I4367" s="1"/>
      <c r="J4367" s="1"/>
      <c r="K4367" s="1"/>
      <c r="L4367"/>
    </row>
    <row r="4368" spans="1:12" s="57" customFormat="1" ht="13" x14ac:dyDescent="0.3">
      <c r="A4368" s="272"/>
      <c r="B4368" s="273"/>
      <c r="C4368" s="272"/>
      <c r="D4368" s="272"/>
      <c r="E4368" s="217"/>
      <c r="F4368" s="263"/>
      <c r="G4368" s="291"/>
      <c r="I4368" s="1"/>
      <c r="J4368" s="1"/>
      <c r="K4368" s="1"/>
      <c r="L4368"/>
    </row>
    <row r="4369" spans="1:12" s="57" customFormat="1" ht="13" x14ac:dyDescent="0.3">
      <c r="A4369" s="272"/>
      <c r="B4369" s="273"/>
      <c r="C4369" s="272"/>
      <c r="D4369" s="272"/>
      <c r="E4369" s="217"/>
      <c r="F4369" s="263"/>
      <c r="G4369" s="291"/>
      <c r="I4369" s="1"/>
      <c r="J4369" s="1"/>
      <c r="K4369" s="1"/>
      <c r="L4369"/>
    </row>
    <row r="4370" spans="1:12" s="57" customFormat="1" ht="13" x14ac:dyDescent="0.3">
      <c r="A4370" s="272"/>
      <c r="B4370" s="273"/>
      <c r="C4370" s="272"/>
      <c r="D4370" s="272"/>
      <c r="E4370" s="217"/>
      <c r="F4370" s="263"/>
      <c r="G4370" s="291"/>
      <c r="I4370" s="1"/>
      <c r="J4370" s="1"/>
      <c r="K4370" s="1"/>
      <c r="L4370"/>
    </row>
    <row r="4371" spans="1:12" s="57" customFormat="1" ht="13" x14ac:dyDescent="0.3">
      <c r="A4371" s="272"/>
      <c r="B4371" s="273"/>
      <c r="C4371" s="272"/>
      <c r="D4371" s="272"/>
      <c r="E4371" s="217"/>
      <c r="F4371" s="263"/>
      <c r="G4371" s="291"/>
      <c r="I4371" s="1"/>
      <c r="J4371" s="1"/>
      <c r="K4371" s="1"/>
      <c r="L4371"/>
    </row>
    <row r="4372" spans="1:12" s="57" customFormat="1" ht="13" x14ac:dyDescent="0.3">
      <c r="A4372" s="272"/>
      <c r="B4372" s="273"/>
      <c r="C4372" s="272"/>
      <c r="D4372" s="272"/>
      <c r="E4372" s="217"/>
      <c r="F4372" s="263"/>
      <c r="G4372" s="291"/>
      <c r="I4372" s="1"/>
      <c r="J4372" s="1"/>
      <c r="K4372" s="1"/>
      <c r="L4372"/>
    </row>
    <row r="4373" spans="1:12" s="57" customFormat="1" ht="13" x14ac:dyDescent="0.3">
      <c r="A4373" s="272"/>
      <c r="B4373" s="273"/>
      <c r="C4373" s="272"/>
      <c r="D4373" s="272"/>
      <c r="E4373" s="217"/>
      <c r="F4373" s="263"/>
      <c r="G4373" s="291"/>
      <c r="I4373" s="1"/>
      <c r="J4373" s="1"/>
      <c r="K4373" s="1"/>
      <c r="L4373"/>
    </row>
    <row r="4374" spans="1:12" s="57" customFormat="1" ht="13" x14ac:dyDescent="0.3">
      <c r="A4374" s="272"/>
      <c r="B4374" s="273"/>
      <c r="C4374" s="272"/>
      <c r="D4374" s="272"/>
      <c r="E4374" s="217"/>
      <c r="F4374" s="263"/>
      <c r="G4374" s="291"/>
      <c r="I4374" s="1"/>
      <c r="J4374" s="1"/>
      <c r="K4374" s="1"/>
      <c r="L4374"/>
    </row>
    <row r="4375" spans="1:12" s="57" customFormat="1" ht="13" x14ac:dyDescent="0.3">
      <c r="A4375" s="272"/>
      <c r="B4375" s="273"/>
      <c r="C4375" s="272"/>
      <c r="D4375" s="272"/>
      <c r="E4375" s="217"/>
      <c r="F4375" s="263"/>
      <c r="G4375" s="291"/>
      <c r="I4375" s="1"/>
      <c r="J4375" s="1"/>
      <c r="K4375" s="1"/>
      <c r="L4375"/>
    </row>
    <row r="4376" spans="1:12" s="57" customFormat="1" ht="13" x14ac:dyDescent="0.3">
      <c r="A4376" s="272"/>
      <c r="B4376" s="273"/>
      <c r="C4376" s="272"/>
      <c r="D4376" s="272"/>
      <c r="E4376" s="217"/>
      <c r="F4376" s="263"/>
      <c r="G4376" s="291"/>
      <c r="I4376" s="1"/>
      <c r="J4376" s="1"/>
      <c r="K4376" s="1"/>
      <c r="L4376"/>
    </row>
    <row r="4377" spans="1:12" s="57" customFormat="1" ht="13" x14ac:dyDescent="0.3">
      <c r="A4377" s="272"/>
      <c r="B4377" s="273"/>
      <c r="C4377" s="272"/>
      <c r="D4377" s="272"/>
      <c r="E4377" s="217"/>
      <c r="F4377" s="263"/>
      <c r="G4377" s="291"/>
      <c r="I4377" s="1"/>
      <c r="J4377" s="1"/>
      <c r="K4377" s="1"/>
      <c r="L4377"/>
    </row>
    <row r="4378" spans="1:12" s="57" customFormat="1" ht="13" x14ac:dyDescent="0.3">
      <c r="A4378" s="272"/>
      <c r="B4378" s="273"/>
      <c r="C4378" s="272"/>
      <c r="D4378" s="272"/>
      <c r="E4378" s="217"/>
      <c r="F4378" s="263"/>
      <c r="G4378" s="291"/>
      <c r="I4378" s="1"/>
      <c r="J4378" s="1"/>
      <c r="K4378" s="1"/>
      <c r="L4378"/>
    </row>
    <row r="4379" spans="1:12" s="57" customFormat="1" ht="13" x14ac:dyDescent="0.3">
      <c r="A4379" s="272"/>
      <c r="B4379" s="273"/>
      <c r="C4379" s="272"/>
      <c r="D4379" s="272"/>
      <c r="E4379" s="217"/>
      <c r="F4379" s="263"/>
      <c r="G4379" s="291"/>
      <c r="I4379" s="1"/>
      <c r="J4379" s="1"/>
      <c r="K4379" s="1"/>
      <c r="L4379"/>
    </row>
    <row r="4380" spans="1:12" s="57" customFormat="1" ht="13" x14ac:dyDescent="0.3">
      <c r="A4380" s="272"/>
      <c r="B4380" s="273"/>
      <c r="C4380" s="272"/>
      <c r="D4380" s="272"/>
      <c r="E4380" s="217"/>
      <c r="F4380" s="263"/>
      <c r="G4380" s="291"/>
      <c r="I4380" s="1"/>
      <c r="J4380" s="1"/>
      <c r="K4380" s="1"/>
      <c r="L4380"/>
    </row>
    <row r="4381" spans="1:12" s="57" customFormat="1" ht="13" x14ac:dyDescent="0.3">
      <c r="A4381" s="272"/>
      <c r="B4381" s="273"/>
      <c r="C4381" s="272"/>
      <c r="D4381" s="272"/>
      <c r="E4381" s="217"/>
      <c r="F4381" s="263"/>
      <c r="G4381" s="291"/>
      <c r="I4381" s="1"/>
      <c r="J4381" s="1"/>
      <c r="K4381" s="1"/>
      <c r="L4381"/>
    </row>
    <row r="4382" spans="1:12" s="57" customFormat="1" ht="13" x14ac:dyDescent="0.3">
      <c r="A4382" s="272"/>
      <c r="B4382" s="273"/>
      <c r="C4382" s="272"/>
      <c r="D4382" s="272"/>
      <c r="E4382" s="217"/>
      <c r="F4382" s="263"/>
      <c r="G4382" s="291"/>
      <c r="I4382" s="1"/>
      <c r="J4382" s="1"/>
      <c r="K4382" s="1"/>
      <c r="L4382"/>
    </row>
    <row r="4383" spans="1:12" s="57" customFormat="1" ht="13" x14ac:dyDescent="0.3">
      <c r="A4383" s="272"/>
      <c r="B4383" s="273"/>
      <c r="C4383" s="272"/>
      <c r="D4383" s="272"/>
      <c r="E4383" s="217"/>
      <c r="F4383" s="263"/>
      <c r="G4383" s="291"/>
      <c r="I4383" s="1"/>
      <c r="J4383" s="1"/>
      <c r="K4383" s="1"/>
      <c r="L4383"/>
    </row>
    <row r="4384" spans="1:12" s="57" customFormat="1" ht="13" x14ac:dyDescent="0.3">
      <c r="A4384" s="272"/>
      <c r="B4384" s="273"/>
      <c r="C4384" s="272"/>
      <c r="D4384" s="272"/>
      <c r="E4384" s="217"/>
      <c r="F4384" s="263"/>
      <c r="G4384" s="291"/>
      <c r="I4384" s="1"/>
      <c r="J4384" s="1"/>
      <c r="K4384" s="1"/>
      <c r="L4384"/>
    </row>
    <row r="4385" spans="1:12" s="57" customFormat="1" ht="13" x14ac:dyDescent="0.3">
      <c r="A4385" s="272"/>
      <c r="B4385" s="273"/>
      <c r="C4385" s="272"/>
      <c r="D4385" s="272"/>
      <c r="E4385" s="217"/>
      <c r="F4385" s="263"/>
      <c r="G4385" s="291"/>
      <c r="I4385" s="1"/>
      <c r="J4385" s="1"/>
      <c r="K4385" s="1"/>
      <c r="L4385"/>
    </row>
    <row r="4386" spans="1:12" s="57" customFormat="1" ht="13" x14ac:dyDescent="0.3">
      <c r="A4386" s="272"/>
      <c r="B4386" s="273"/>
      <c r="C4386" s="272"/>
      <c r="D4386" s="272"/>
      <c r="E4386" s="217"/>
      <c r="F4386" s="263"/>
      <c r="G4386" s="291"/>
      <c r="I4386" s="1"/>
      <c r="J4386" s="1"/>
      <c r="K4386" s="1"/>
      <c r="L4386"/>
    </row>
    <row r="4387" spans="1:12" s="57" customFormat="1" ht="13" x14ac:dyDescent="0.3">
      <c r="A4387" s="272"/>
      <c r="B4387" s="273"/>
      <c r="C4387" s="272"/>
      <c r="D4387" s="272"/>
      <c r="E4387" s="217"/>
      <c r="F4387" s="263"/>
      <c r="G4387" s="291"/>
      <c r="I4387" s="1"/>
      <c r="J4387" s="1"/>
      <c r="K4387" s="1"/>
      <c r="L4387"/>
    </row>
    <row r="4388" spans="1:12" s="57" customFormat="1" ht="13" x14ac:dyDescent="0.3">
      <c r="A4388" s="272"/>
      <c r="B4388" s="273"/>
      <c r="C4388" s="272"/>
      <c r="D4388" s="272"/>
      <c r="E4388" s="217"/>
      <c r="F4388" s="263"/>
      <c r="G4388" s="291"/>
      <c r="I4388" s="1"/>
      <c r="J4388" s="1"/>
      <c r="K4388" s="1"/>
      <c r="L4388"/>
    </row>
    <row r="4389" spans="1:12" s="57" customFormat="1" ht="13" x14ac:dyDescent="0.3">
      <c r="A4389" s="272"/>
      <c r="B4389" s="273"/>
      <c r="C4389" s="272"/>
      <c r="D4389" s="272"/>
      <c r="E4389" s="217"/>
      <c r="F4389" s="263"/>
      <c r="G4389" s="291"/>
      <c r="I4389" s="1"/>
      <c r="J4389" s="1"/>
      <c r="K4389" s="1"/>
      <c r="L4389"/>
    </row>
    <row r="4390" spans="1:12" s="57" customFormat="1" ht="13" x14ac:dyDescent="0.3">
      <c r="A4390" s="272"/>
      <c r="B4390" s="273"/>
      <c r="C4390" s="272"/>
      <c r="D4390" s="272"/>
      <c r="E4390" s="217"/>
      <c r="F4390" s="263"/>
      <c r="G4390" s="291"/>
      <c r="I4390" s="1"/>
      <c r="J4390" s="1"/>
      <c r="K4390" s="1"/>
      <c r="L4390"/>
    </row>
    <row r="4391" spans="1:12" s="57" customFormat="1" ht="13" x14ac:dyDescent="0.3">
      <c r="A4391" s="272"/>
      <c r="B4391" s="273"/>
      <c r="C4391" s="272"/>
      <c r="D4391" s="272"/>
      <c r="E4391" s="217"/>
      <c r="F4391" s="263"/>
      <c r="G4391" s="291"/>
      <c r="I4391" s="1"/>
      <c r="J4391" s="1"/>
      <c r="K4391" s="1"/>
      <c r="L4391"/>
    </row>
    <row r="4392" spans="1:12" s="57" customFormat="1" ht="13" x14ac:dyDescent="0.3">
      <c r="A4392" s="272"/>
      <c r="B4392" s="273"/>
      <c r="C4392" s="272"/>
      <c r="D4392" s="272"/>
      <c r="E4392" s="217"/>
      <c r="F4392" s="263"/>
      <c r="G4392" s="291"/>
      <c r="I4392" s="1"/>
      <c r="J4392" s="1"/>
      <c r="K4392" s="1"/>
      <c r="L4392"/>
    </row>
    <row r="4393" spans="1:12" s="57" customFormat="1" ht="13" x14ac:dyDescent="0.3">
      <c r="A4393" s="272"/>
      <c r="B4393" s="273"/>
      <c r="C4393" s="272"/>
      <c r="D4393" s="272"/>
      <c r="E4393" s="217"/>
      <c r="F4393" s="263"/>
      <c r="G4393" s="291"/>
      <c r="I4393" s="1"/>
      <c r="J4393" s="1"/>
      <c r="K4393" s="1"/>
      <c r="L4393"/>
    </row>
    <row r="4394" spans="1:12" s="57" customFormat="1" ht="13" x14ac:dyDescent="0.3">
      <c r="A4394" s="272"/>
      <c r="B4394" s="273"/>
      <c r="C4394" s="272"/>
      <c r="D4394" s="272"/>
      <c r="E4394" s="217"/>
      <c r="F4394" s="263"/>
      <c r="G4394" s="291"/>
      <c r="I4394" s="1"/>
      <c r="J4394" s="1"/>
      <c r="K4394" s="1"/>
      <c r="L4394"/>
    </row>
    <row r="4395" spans="1:12" s="57" customFormat="1" ht="13" x14ac:dyDescent="0.3">
      <c r="A4395" s="272"/>
      <c r="B4395" s="273"/>
      <c r="C4395" s="272"/>
      <c r="D4395" s="272"/>
      <c r="E4395" s="217"/>
      <c r="F4395" s="263"/>
      <c r="G4395" s="291"/>
      <c r="I4395" s="1"/>
      <c r="J4395" s="1"/>
      <c r="K4395" s="1"/>
      <c r="L4395"/>
    </row>
    <row r="4396" spans="1:12" s="57" customFormat="1" ht="13" x14ac:dyDescent="0.3">
      <c r="A4396" s="272"/>
      <c r="B4396" s="273"/>
      <c r="C4396" s="272"/>
      <c r="D4396" s="272"/>
      <c r="E4396" s="217"/>
      <c r="F4396" s="263"/>
      <c r="G4396" s="291"/>
      <c r="I4396" s="1"/>
      <c r="J4396" s="1"/>
      <c r="K4396" s="1"/>
      <c r="L4396"/>
    </row>
    <row r="4397" spans="1:12" s="57" customFormat="1" ht="13" x14ac:dyDescent="0.3">
      <c r="A4397" s="272"/>
      <c r="B4397" s="273"/>
      <c r="C4397" s="272"/>
      <c r="D4397" s="272"/>
      <c r="E4397" s="217"/>
      <c r="F4397" s="263"/>
      <c r="G4397" s="291"/>
      <c r="I4397" s="1"/>
      <c r="J4397" s="1"/>
      <c r="K4397" s="1"/>
      <c r="L4397"/>
    </row>
    <row r="4398" spans="1:12" s="57" customFormat="1" ht="13" x14ac:dyDescent="0.3">
      <c r="A4398" s="272"/>
      <c r="B4398" s="273"/>
      <c r="C4398" s="272"/>
      <c r="D4398" s="272"/>
      <c r="E4398" s="217"/>
      <c r="F4398" s="263"/>
      <c r="G4398" s="291"/>
      <c r="I4398" s="1"/>
      <c r="J4398" s="1"/>
      <c r="K4398" s="1"/>
      <c r="L4398"/>
    </row>
    <row r="4399" spans="1:12" s="57" customFormat="1" ht="13" x14ac:dyDescent="0.3">
      <c r="A4399" s="272"/>
      <c r="B4399" s="273"/>
      <c r="C4399" s="272"/>
      <c r="D4399" s="272"/>
      <c r="E4399" s="217"/>
      <c r="F4399" s="263"/>
      <c r="G4399" s="291"/>
      <c r="I4399" s="1"/>
      <c r="J4399" s="1"/>
      <c r="K4399" s="1"/>
      <c r="L4399"/>
    </row>
    <row r="4400" spans="1:12" s="57" customFormat="1" ht="13" x14ac:dyDescent="0.3">
      <c r="A4400" s="272"/>
      <c r="B4400" s="273"/>
      <c r="C4400" s="272"/>
      <c r="D4400" s="272"/>
      <c r="E4400" s="217"/>
      <c r="F4400" s="263"/>
      <c r="G4400" s="291"/>
      <c r="I4400" s="1"/>
      <c r="J4400" s="1"/>
      <c r="K4400" s="1"/>
      <c r="L4400"/>
    </row>
    <row r="4401" spans="1:12" s="57" customFormat="1" ht="13" x14ac:dyDescent="0.3">
      <c r="A4401" s="272"/>
      <c r="B4401" s="273"/>
      <c r="C4401" s="272"/>
      <c r="D4401" s="272"/>
      <c r="E4401" s="217"/>
      <c r="F4401" s="263"/>
      <c r="G4401" s="291"/>
      <c r="I4401" s="1"/>
      <c r="J4401" s="1"/>
      <c r="K4401" s="1"/>
      <c r="L4401"/>
    </row>
    <row r="4402" spans="1:12" s="57" customFormat="1" ht="13" x14ac:dyDescent="0.3">
      <c r="A4402" s="272"/>
      <c r="B4402" s="273"/>
      <c r="C4402" s="272"/>
      <c r="D4402" s="272"/>
      <c r="E4402" s="217"/>
      <c r="F4402" s="263"/>
      <c r="G4402" s="291"/>
      <c r="I4402" s="1"/>
      <c r="J4402" s="1"/>
      <c r="K4402" s="1"/>
      <c r="L4402"/>
    </row>
    <row r="4403" spans="1:12" s="57" customFormat="1" ht="13" x14ac:dyDescent="0.3">
      <c r="A4403" s="272"/>
      <c r="B4403" s="273"/>
      <c r="C4403" s="272"/>
      <c r="D4403" s="272"/>
      <c r="E4403" s="217"/>
      <c r="F4403" s="263"/>
      <c r="G4403" s="291"/>
      <c r="I4403" s="1"/>
      <c r="J4403" s="1"/>
      <c r="K4403" s="1"/>
      <c r="L4403"/>
    </row>
    <row r="4404" spans="1:12" s="57" customFormat="1" ht="13" x14ac:dyDescent="0.3">
      <c r="A4404" s="272"/>
      <c r="B4404" s="273"/>
      <c r="C4404" s="272"/>
      <c r="D4404" s="272"/>
      <c r="E4404" s="217"/>
      <c r="F4404" s="263"/>
      <c r="G4404" s="291"/>
      <c r="I4404" s="1"/>
      <c r="J4404" s="1"/>
      <c r="K4404" s="1"/>
      <c r="L4404"/>
    </row>
    <row r="4405" spans="1:12" s="57" customFormat="1" ht="13" x14ac:dyDescent="0.3">
      <c r="A4405" s="272"/>
      <c r="B4405" s="273"/>
      <c r="C4405" s="272"/>
      <c r="D4405" s="272"/>
      <c r="E4405" s="217"/>
      <c r="F4405" s="263"/>
      <c r="G4405" s="291"/>
      <c r="I4405" s="1"/>
      <c r="J4405" s="1"/>
      <c r="K4405" s="1"/>
      <c r="L4405"/>
    </row>
    <row r="4406" spans="1:12" ht="13" x14ac:dyDescent="0.25">
      <c r="A4406" s="227"/>
      <c r="B4406" s="268" t="s">
        <v>2905</v>
      </c>
      <c r="C4406" s="227"/>
      <c r="D4406" s="227"/>
      <c r="E4406" s="258"/>
      <c r="F4406" s="270"/>
    </row>
    <row r="4407" spans="1:12" ht="13" x14ac:dyDescent="0.25">
      <c r="A4407" s="227"/>
      <c r="B4407" s="247"/>
      <c r="C4407" s="227"/>
      <c r="D4407" s="227"/>
      <c r="E4407" s="258"/>
      <c r="F4407" s="263"/>
    </row>
    <row r="4408" spans="1:12" ht="13" x14ac:dyDescent="0.25">
      <c r="A4408" s="227"/>
      <c r="B4408" s="247" t="s">
        <v>3062</v>
      </c>
      <c r="C4408" s="227"/>
      <c r="D4408" s="227"/>
      <c r="E4408" s="258"/>
      <c r="F4408" s="263"/>
    </row>
    <row r="4409" spans="1:12" s="241" customFormat="1" ht="13" x14ac:dyDescent="0.25">
      <c r="A4409" s="227"/>
      <c r="B4409" s="256"/>
      <c r="C4409" s="255"/>
      <c r="D4409" s="255"/>
      <c r="E4409" s="260"/>
      <c r="F4409" s="263"/>
      <c r="L4409"/>
    </row>
    <row r="4410" spans="1:12" s="241" customFormat="1" ht="13" x14ac:dyDescent="0.25">
      <c r="A4410" s="227"/>
      <c r="B4410" s="274"/>
      <c r="C4410" s="255"/>
      <c r="D4410" s="255"/>
      <c r="E4410" s="260"/>
      <c r="F4410" s="263"/>
      <c r="L4410"/>
    </row>
    <row r="4411" spans="1:12" s="241" customFormat="1" ht="13" x14ac:dyDescent="0.25">
      <c r="A4411" s="227"/>
      <c r="B4411" s="274" t="str">
        <f>B4408</f>
        <v>Block B: Laboratory: B-8 Glazing</v>
      </c>
      <c r="C4411" s="255"/>
      <c r="D4411" s="255"/>
      <c r="E4411" s="260"/>
      <c r="F4411" s="263"/>
      <c r="L4411"/>
    </row>
    <row r="4412" spans="1:12" s="241" customFormat="1" ht="13" x14ac:dyDescent="0.25">
      <c r="A4412" s="227"/>
      <c r="B4412" s="254" t="s">
        <v>2933</v>
      </c>
      <c r="C4412" s="255" t="s">
        <v>2910</v>
      </c>
      <c r="D4412" s="255"/>
      <c r="E4412" s="260"/>
      <c r="F4412" s="263"/>
      <c r="L4412"/>
    </row>
    <row r="4413" spans="1:12" s="241" customFormat="1" ht="13" x14ac:dyDescent="0.25">
      <c r="A4413" s="227"/>
      <c r="B4413" s="256"/>
      <c r="C4413" s="255"/>
      <c r="D4413" s="255"/>
      <c r="E4413" s="260"/>
      <c r="F4413" s="263"/>
      <c r="L4413"/>
    </row>
    <row r="4414" spans="1:12" s="241" customFormat="1" ht="13" x14ac:dyDescent="0.25">
      <c r="A4414" s="227"/>
      <c r="B4414" s="269" t="s">
        <v>2909</v>
      </c>
      <c r="C4414" s="255">
        <v>67</v>
      </c>
      <c r="D4414" s="255"/>
      <c r="E4414" s="260"/>
      <c r="F4414" s="263"/>
      <c r="L4414"/>
    </row>
    <row r="4415" spans="1:12" s="241" customFormat="1" ht="13" x14ac:dyDescent="0.25">
      <c r="A4415" s="227"/>
      <c r="B4415" s="269"/>
      <c r="C4415" s="255"/>
      <c r="D4415" s="255"/>
      <c r="E4415" s="260"/>
      <c r="F4415" s="263"/>
      <c r="L4415"/>
    </row>
    <row r="4416" spans="1:12" s="241" customFormat="1" ht="13" x14ac:dyDescent="0.25">
      <c r="A4416" s="227"/>
      <c r="B4416" s="256"/>
      <c r="C4416" s="255"/>
      <c r="D4416" s="255"/>
      <c r="E4416" s="260"/>
      <c r="F4416" s="263"/>
      <c r="L4416"/>
    </row>
    <row r="4417" spans="1:12" s="241" customFormat="1" ht="13" x14ac:dyDescent="0.25">
      <c r="A4417" s="227"/>
      <c r="B4417" s="256"/>
      <c r="C4417" s="255"/>
      <c r="D4417" s="255"/>
      <c r="E4417" s="260"/>
      <c r="F4417" s="263"/>
      <c r="L4417"/>
    </row>
    <row r="4418" spans="1:12" s="241" customFormat="1" ht="13" x14ac:dyDescent="0.25">
      <c r="A4418" s="227"/>
      <c r="B4418" s="256"/>
      <c r="C4418" s="255"/>
      <c r="D4418" s="255"/>
      <c r="E4418" s="260"/>
      <c r="F4418" s="263"/>
      <c r="L4418"/>
    </row>
    <row r="4419" spans="1:12" s="241" customFormat="1" ht="13" x14ac:dyDescent="0.25">
      <c r="A4419" s="227"/>
      <c r="B4419" s="256"/>
      <c r="C4419" s="255"/>
      <c r="D4419" s="255"/>
      <c r="E4419" s="260"/>
      <c r="F4419" s="263"/>
      <c r="L4419"/>
    </row>
    <row r="4420" spans="1:12" s="241" customFormat="1" ht="13" x14ac:dyDescent="0.25">
      <c r="A4420" s="227"/>
      <c r="B4420" s="256"/>
      <c r="C4420" s="255"/>
      <c r="D4420" s="255"/>
      <c r="E4420" s="260"/>
      <c r="F4420" s="263"/>
      <c r="L4420"/>
    </row>
    <row r="4421" spans="1:12" s="241" customFormat="1" ht="13" x14ac:dyDescent="0.25">
      <c r="A4421" s="227"/>
      <c r="B4421" s="256"/>
      <c r="C4421" s="255"/>
      <c r="D4421" s="255"/>
      <c r="E4421" s="260"/>
      <c r="F4421" s="263"/>
      <c r="L4421"/>
    </row>
    <row r="4422" spans="1:12" s="241" customFormat="1" ht="13" x14ac:dyDescent="0.25">
      <c r="A4422" s="227"/>
      <c r="B4422" s="256"/>
      <c r="C4422" s="255"/>
      <c r="D4422" s="255"/>
      <c r="E4422" s="260"/>
      <c r="F4422" s="263"/>
      <c r="L4422"/>
    </row>
    <row r="4423" spans="1:12" s="241" customFormat="1" ht="13" x14ac:dyDescent="0.25">
      <c r="A4423" s="227"/>
      <c r="B4423" s="256"/>
      <c r="C4423" s="255"/>
      <c r="D4423" s="255"/>
      <c r="E4423" s="260"/>
      <c r="F4423" s="263"/>
      <c r="L4423"/>
    </row>
    <row r="4424" spans="1:12" s="241" customFormat="1" ht="13" x14ac:dyDescent="0.25">
      <c r="A4424" s="227"/>
      <c r="B4424" s="256"/>
      <c r="C4424" s="255"/>
      <c r="D4424" s="255"/>
      <c r="E4424" s="260"/>
      <c r="F4424" s="263"/>
      <c r="L4424"/>
    </row>
    <row r="4425" spans="1:12" s="241" customFormat="1" ht="13" x14ac:dyDescent="0.25">
      <c r="A4425" s="227"/>
      <c r="B4425" s="256"/>
      <c r="C4425" s="255"/>
      <c r="D4425" s="255"/>
      <c r="E4425" s="260"/>
      <c r="F4425" s="263"/>
      <c r="L4425"/>
    </row>
    <row r="4426" spans="1:12" s="241" customFormat="1" ht="13" x14ac:dyDescent="0.25">
      <c r="A4426" s="227"/>
      <c r="B4426" s="256"/>
      <c r="C4426" s="255"/>
      <c r="D4426" s="255"/>
      <c r="E4426" s="260"/>
      <c r="F4426" s="263"/>
      <c r="L4426"/>
    </row>
    <row r="4427" spans="1:12" s="241" customFormat="1" ht="13" x14ac:dyDescent="0.25">
      <c r="A4427" s="227"/>
      <c r="B4427" s="256"/>
      <c r="C4427" s="255"/>
      <c r="D4427" s="255"/>
      <c r="E4427" s="260"/>
      <c r="F4427" s="263"/>
      <c r="L4427"/>
    </row>
    <row r="4428" spans="1:12" s="241" customFormat="1" ht="13" x14ac:dyDescent="0.25">
      <c r="A4428" s="227"/>
      <c r="B4428" s="256"/>
      <c r="C4428" s="255"/>
      <c r="D4428" s="255"/>
      <c r="E4428" s="260"/>
      <c r="F4428" s="263"/>
      <c r="L4428"/>
    </row>
    <row r="4429" spans="1:12" s="241" customFormat="1" ht="13" x14ac:dyDescent="0.25">
      <c r="A4429" s="227"/>
      <c r="B4429" s="256"/>
      <c r="C4429" s="255"/>
      <c r="D4429" s="255"/>
      <c r="E4429" s="260"/>
      <c r="F4429" s="263"/>
      <c r="L4429"/>
    </row>
    <row r="4430" spans="1:12" s="241" customFormat="1" ht="13" x14ac:dyDescent="0.25">
      <c r="A4430" s="227"/>
      <c r="B4430" s="256"/>
      <c r="C4430" s="255"/>
      <c r="D4430" s="255"/>
      <c r="E4430" s="260"/>
      <c r="F4430" s="263"/>
      <c r="L4430"/>
    </row>
    <row r="4431" spans="1:12" s="241" customFormat="1" ht="13" x14ac:dyDescent="0.25">
      <c r="A4431" s="227"/>
      <c r="B4431" s="256"/>
      <c r="C4431" s="255"/>
      <c r="D4431" s="255"/>
      <c r="E4431" s="260"/>
      <c r="F4431" s="263"/>
      <c r="L4431"/>
    </row>
    <row r="4432" spans="1:12" s="241" customFormat="1" ht="13" x14ac:dyDescent="0.25">
      <c r="A4432" s="227"/>
      <c r="B4432" s="256"/>
      <c r="C4432" s="255"/>
      <c r="D4432" s="255"/>
      <c r="E4432" s="260"/>
      <c r="F4432" s="263"/>
      <c r="L4432"/>
    </row>
    <row r="4433" spans="1:12" s="241" customFormat="1" ht="13" x14ac:dyDescent="0.25">
      <c r="A4433" s="227"/>
      <c r="B4433" s="256"/>
      <c r="C4433" s="255"/>
      <c r="D4433" s="255"/>
      <c r="E4433" s="260"/>
      <c r="F4433" s="263"/>
      <c r="L4433"/>
    </row>
    <row r="4434" spans="1:12" s="241" customFormat="1" ht="13" x14ac:dyDescent="0.25">
      <c r="A4434" s="227"/>
      <c r="B4434" s="256"/>
      <c r="C4434" s="255"/>
      <c r="D4434" s="255"/>
      <c r="E4434" s="260"/>
      <c r="F4434" s="263"/>
      <c r="L4434"/>
    </row>
    <row r="4435" spans="1:12" s="241" customFormat="1" ht="13" x14ac:dyDescent="0.25">
      <c r="A4435" s="227"/>
      <c r="B4435" s="256"/>
      <c r="C4435" s="255"/>
      <c r="D4435" s="255"/>
      <c r="E4435" s="260"/>
      <c r="F4435" s="263"/>
      <c r="L4435"/>
    </row>
    <row r="4436" spans="1:12" s="241" customFormat="1" ht="13" x14ac:dyDescent="0.25">
      <c r="A4436" s="227"/>
      <c r="B4436" s="256"/>
      <c r="C4436" s="255"/>
      <c r="D4436" s="255"/>
      <c r="E4436" s="260"/>
      <c r="F4436" s="263"/>
      <c r="L4436"/>
    </row>
    <row r="4437" spans="1:12" s="241" customFormat="1" ht="13" x14ac:dyDescent="0.25">
      <c r="A4437" s="227"/>
      <c r="B4437" s="256"/>
      <c r="C4437" s="255"/>
      <c r="D4437" s="255"/>
      <c r="E4437" s="260"/>
      <c r="F4437" s="263"/>
      <c r="L4437"/>
    </row>
    <row r="4438" spans="1:12" s="241" customFormat="1" ht="13" x14ac:dyDescent="0.25">
      <c r="A4438" s="227"/>
      <c r="B4438" s="256"/>
      <c r="C4438" s="255"/>
      <c r="D4438" s="255"/>
      <c r="E4438" s="260"/>
      <c r="F4438" s="263"/>
      <c r="L4438"/>
    </row>
    <row r="4439" spans="1:12" s="241" customFormat="1" ht="13" x14ac:dyDescent="0.25">
      <c r="A4439" s="227"/>
      <c r="B4439" s="256"/>
      <c r="C4439" s="255"/>
      <c r="D4439" s="255"/>
      <c r="E4439" s="260"/>
      <c r="F4439" s="263"/>
      <c r="L4439"/>
    </row>
    <row r="4440" spans="1:12" s="241" customFormat="1" ht="13" x14ac:dyDescent="0.25">
      <c r="A4440" s="227"/>
      <c r="B4440" s="256"/>
      <c r="C4440" s="255"/>
      <c r="D4440" s="255"/>
      <c r="E4440" s="260"/>
      <c r="F4440" s="263"/>
      <c r="L4440"/>
    </row>
    <row r="4441" spans="1:12" s="241" customFormat="1" ht="13" x14ac:dyDescent="0.25">
      <c r="A4441" s="227"/>
      <c r="B4441" s="256"/>
      <c r="C4441" s="255"/>
      <c r="D4441" s="255"/>
      <c r="E4441" s="260"/>
      <c r="F4441" s="263"/>
      <c r="L4441"/>
    </row>
    <row r="4442" spans="1:12" s="241" customFormat="1" ht="13" x14ac:dyDescent="0.25">
      <c r="A4442" s="227"/>
      <c r="B4442" s="256"/>
      <c r="C4442" s="255"/>
      <c r="D4442" s="255"/>
      <c r="E4442" s="260"/>
      <c r="F4442" s="263"/>
      <c r="L4442"/>
    </row>
    <row r="4443" spans="1:12" s="241" customFormat="1" ht="13" x14ac:dyDescent="0.25">
      <c r="A4443" s="227"/>
      <c r="B4443" s="256"/>
      <c r="C4443" s="255"/>
      <c r="D4443" s="255"/>
      <c r="E4443" s="260"/>
      <c r="F4443" s="263"/>
      <c r="L4443"/>
    </row>
    <row r="4444" spans="1:12" s="241" customFormat="1" ht="13" x14ac:dyDescent="0.25">
      <c r="A4444" s="227"/>
      <c r="B4444" s="256"/>
      <c r="C4444" s="255"/>
      <c r="D4444" s="255"/>
      <c r="E4444" s="260"/>
      <c r="F4444" s="263"/>
      <c r="L4444"/>
    </row>
    <row r="4445" spans="1:12" s="241" customFormat="1" ht="13" x14ac:dyDescent="0.25">
      <c r="A4445" s="227"/>
      <c r="B4445" s="256"/>
      <c r="C4445" s="255"/>
      <c r="D4445" s="255"/>
      <c r="E4445" s="260"/>
      <c r="F4445" s="263"/>
      <c r="L4445"/>
    </row>
    <row r="4446" spans="1:12" s="241" customFormat="1" ht="13" x14ac:dyDescent="0.25">
      <c r="A4446" s="227"/>
      <c r="B4446" s="256"/>
      <c r="C4446" s="255"/>
      <c r="D4446" s="255"/>
      <c r="E4446" s="260"/>
      <c r="F4446" s="263"/>
      <c r="L4446"/>
    </row>
    <row r="4447" spans="1:12" s="241" customFormat="1" ht="13" x14ac:dyDescent="0.25">
      <c r="A4447" s="227"/>
      <c r="B4447" s="256"/>
      <c r="C4447" s="255"/>
      <c r="D4447" s="255"/>
      <c r="E4447" s="260"/>
      <c r="F4447" s="263"/>
      <c r="L4447"/>
    </row>
    <row r="4448" spans="1:12" s="241" customFormat="1" ht="13" x14ac:dyDescent="0.25">
      <c r="A4448" s="227"/>
      <c r="B4448" s="256"/>
      <c r="C4448" s="255"/>
      <c r="D4448" s="255"/>
      <c r="E4448" s="260"/>
      <c r="F4448" s="263"/>
      <c r="L4448"/>
    </row>
    <row r="4449" spans="1:12" s="241" customFormat="1" ht="13" x14ac:dyDescent="0.25">
      <c r="A4449" s="227"/>
      <c r="B4449" s="256"/>
      <c r="C4449" s="255"/>
      <c r="D4449" s="255"/>
      <c r="E4449" s="260"/>
      <c r="F4449" s="263"/>
      <c r="L4449"/>
    </row>
    <row r="4450" spans="1:12" s="241" customFormat="1" ht="13" x14ac:dyDescent="0.25">
      <c r="A4450" s="227"/>
      <c r="B4450" s="256"/>
      <c r="C4450" s="255"/>
      <c r="D4450" s="255"/>
      <c r="E4450" s="260"/>
      <c r="F4450" s="263"/>
      <c r="L4450"/>
    </row>
    <row r="4451" spans="1:12" s="241" customFormat="1" ht="13" x14ac:dyDescent="0.25">
      <c r="A4451" s="227"/>
      <c r="B4451" s="256"/>
      <c r="C4451" s="255"/>
      <c r="D4451" s="255"/>
      <c r="E4451" s="260"/>
      <c r="F4451" s="263"/>
      <c r="L4451"/>
    </row>
    <row r="4452" spans="1:12" s="241" customFormat="1" ht="13" x14ac:dyDescent="0.25">
      <c r="A4452" s="227"/>
      <c r="B4452" s="256"/>
      <c r="C4452" s="255"/>
      <c r="D4452" s="255"/>
      <c r="E4452" s="260"/>
      <c r="F4452" s="263"/>
      <c r="L4452"/>
    </row>
    <row r="4453" spans="1:12" s="241" customFormat="1" ht="13" x14ac:dyDescent="0.25">
      <c r="A4453" s="227"/>
      <c r="B4453" s="256"/>
      <c r="C4453" s="255"/>
      <c r="D4453" s="255"/>
      <c r="E4453" s="260"/>
      <c r="F4453" s="263"/>
      <c r="L4453"/>
    </row>
    <row r="4454" spans="1:12" s="241" customFormat="1" ht="13" x14ac:dyDescent="0.25">
      <c r="A4454" s="227"/>
      <c r="B4454" s="256"/>
      <c r="C4454" s="255"/>
      <c r="D4454" s="255"/>
      <c r="E4454" s="260"/>
      <c r="F4454" s="263"/>
      <c r="L4454"/>
    </row>
    <row r="4455" spans="1:12" s="241" customFormat="1" ht="13" x14ac:dyDescent="0.25">
      <c r="A4455" s="227"/>
      <c r="B4455" s="256"/>
      <c r="C4455" s="255"/>
      <c r="D4455" s="255"/>
      <c r="E4455" s="260"/>
      <c r="F4455" s="263"/>
      <c r="L4455"/>
    </row>
    <row r="4456" spans="1:12" s="241" customFormat="1" ht="13" x14ac:dyDescent="0.25">
      <c r="A4456" s="227"/>
      <c r="B4456" s="256"/>
      <c r="C4456" s="255"/>
      <c r="D4456" s="255"/>
      <c r="E4456" s="260"/>
      <c r="F4456" s="263"/>
      <c r="L4456"/>
    </row>
    <row r="4457" spans="1:12" s="241" customFormat="1" ht="13" x14ac:dyDescent="0.25">
      <c r="A4457" s="227"/>
      <c r="B4457" s="256"/>
      <c r="C4457" s="255"/>
      <c r="D4457" s="255"/>
      <c r="E4457" s="260"/>
      <c r="F4457" s="263"/>
      <c r="L4457"/>
    </row>
    <row r="4458" spans="1:12" s="241" customFormat="1" ht="13" x14ac:dyDescent="0.25">
      <c r="A4458" s="227"/>
      <c r="B4458" s="256"/>
      <c r="C4458" s="255"/>
      <c r="D4458" s="255"/>
      <c r="E4458" s="260"/>
      <c r="F4458" s="263"/>
      <c r="L4458"/>
    </row>
    <row r="4459" spans="1:12" s="241" customFormat="1" ht="13" x14ac:dyDescent="0.25">
      <c r="A4459" s="227"/>
      <c r="B4459" s="256"/>
      <c r="C4459" s="255"/>
      <c r="D4459" s="255"/>
      <c r="E4459" s="260"/>
      <c r="F4459" s="263"/>
      <c r="L4459"/>
    </row>
    <row r="4460" spans="1:12" s="241" customFormat="1" ht="13" x14ac:dyDescent="0.25">
      <c r="A4460" s="227"/>
      <c r="B4460" s="256"/>
      <c r="C4460" s="255"/>
      <c r="D4460" s="255"/>
      <c r="E4460" s="260"/>
      <c r="F4460" s="263"/>
      <c r="L4460"/>
    </row>
    <row r="4461" spans="1:12" s="241" customFormat="1" ht="13" x14ac:dyDescent="0.25">
      <c r="A4461" s="227"/>
      <c r="B4461" s="256"/>
      <c r="C4461" s="255"/>
      <c r="D4461" s="255"/>
      <c r="E4461" s="260"/>
      <c r="F4461" s="263"/>
      <c r="L4461"/>
    </row>
    <row r="4462" spans="1:12" s="241" customFormat="1" ht="13" x14ac:dyDescent="0.25">
      <c r="A4462" s="227"/>
      <c r="B4462" s="256"/>
      <c r="C4462" s="255"/>
      <c r="D4462" s="255"/>
      <c r="E4462" s="260"/>
      <c r="F4462" s="263"/>
      <c r="L4462"/>
    </row>
    <row r="4463" spans="1:12" s="241" customFormat="1" ht="13" x14ac:dyDescent="0.25">
      <c r="A4463" s="227"/>
      <c r="B4463" s="256"/>
      <c r="C4463" s="255"/>
      <c r="D4463" s="255"/>
      <c r="E4463" s="260"/>
      <c r="F4463" s="263"/>
      <c r="L4463"/>
    </row>
    <row r="4464" spans="1:12" s="241" customFormat="1" ht="13" x14ac:dyDescent="0.25">
      <c r="A4464" s="227"/>
      <c r="B4464" s="256"/>
      <c r="C4464" s="255"/>
      <c r="D4464" s="255"/>
      <c r="E4464" s="260"/>
      <c r="F4464" s="263"/>
      <c r="L4464"/>
    </row>
    <row r="4465" spans="1:12" s="241" customFormat="1" ht="13" x14ac:dyDescent="0.25">
      <c r="A4465" s="227"/>
      <c r="B4465" s="256"/>
      <c r="C4465" s="255"/>
      <c r="D4465" s="255"/>
      <c r="E4465" s="260"/>
      <c r="F4465" s="263"/>
      <c r="L4465"/>
    </row>
    <row r="4466" spans="1:12" s="241" customFormat="1" ht="13" x14ac:dyDescent="0.25">
      <c r="A4466" s="227"/>
      <c r="B4466" s="256"/>
      <c r="C4466" s="255"/>
      <c r="D4466" s="255"/>
      <c r="E4466" s="260"/>
      <c r="F4466" s="263"/>
      <c r="L4466"/>
    </row>
    <row r="4467" spans="1:12" s="241" customFormat="1" ht="13" x14ac:dyDescent="0.25">
      <c r="A4467" s="227"/>
      <c r="B4467" s="256"/>
      <c r="C4467" s="255"/>
      <c r="D4467" s="255"/>
      <c r="E4467" s="260"/>
      <c r="F4467" s="263"/>
      <c r="L4467"/>
    </row>
    <row r="4468" spans="1:12" s="241" customFormat="1" ht="13" x14ac:dyDescent="0.25">
      <c r="A4468" s="227"/>
      <c r="B4468" s="256"/>
      <c r="C4468" s="255"/>
      <c r="D4468" s="255"/>
      <c r="E4468" s="260"/>
      <c r="F4468" s="263"/>
      <c r="L4468"/>
    </row>
    <row r="4469" spans="1:12" s="241" customFormat="1" ht="13" x14ac:dyDescent="0.25">
      <c r="A4469" s="227"/>
      <c r="B4469" s="256"/>
      <c r="C4469" s="255"/>
      <c r="D4469" s="255"/>
      <c r="E4469" s="260"/>
      <c r="F4469" s="263"/>
      <c r="L4469"/>
    </row>
    <row r="4470" spans="1:12" s="241" customFormat="1" ht="13" x14ac:dyDescent="0.25">
      <c r="A4470" s="227"/>
      <c r="B4470" s="256"/>
      <c r="C4470" s="255"/>
      <c r="D4470" s="255"/>
      <c r="E4470" s="260"/>
      <c r="F4470" s="263"/>
      <c r="L4470"/>
    </row>
    <row r="4471" spans="1:12" s="241" customFormat="1" ht="13" x14ac:dyDescent="0.25">
      <c r="A4471" s="227"/>
      <c r="B4471" s="256"/>
      <c r="C4471" s="255"/>
      <c r="D4471" s="255"/>
      <c r="E4471" s="260"/>
      <c r="F4471" s="263"/>
      <c r="L4471"/>
    </row>
    <row r="4472" spans="1:12" s="241" customFormat="1" ht="13" x14ac:dyDescent="0.25">
      <c r="A4472" s="227"/>
      <c r="B4472" s="256"/>
      <c r="C4472" s="255"/>
      <c r="D4472" s="255"/>
      <c r="E4472" s="260"/>
      <c r="F4472" s="263"/>
      <c r="L4472"/>
    </row>
    <row r="4473" spans="1:12" s="241" customFormat="1" ht="13" x14ac:dyDescent="0.25">
      <c r="A4473" s="227"/>
      <c r="B4473" s="256"/>
      <c r="C4473" s="255"/>
      <c r="D4473" s="255"/>
      <c r="E4473" s="260"/>
      <c r="F4473" s="263"/>
      <c r="L4473"/>
    </row>
    <row r="4474" spans="1:12" s="241" customFormat="1" ht="13" x14ac:dyDescent="0.25">
      <c r="A4474" s="227"/>
      <c r="B4474" s="256"/>
      <c r="C4474" s="255"/>
      <c r="D4474" s="255"/>
      <c r="E4474" s="260"/>
      <c r="F4474" s="263"/>
      <c r="L4474"/>
    </row>
    <row r="4475" spans="1:12" s="241" customFormat="1" ht="13" x14ac:dyDescent="0.25">
      <c r="A4475" s="227"/>
      <c r="B4475" s="256"/>
      <c r="C4475" s="255"/>
      <c r="D4475" s="255"/>
      <c r="E4475" s="260"/>
      <c r="F4475" s="263"/>
      <c r="L4475"/>
    </row>
    <row r="4476" spans="1:12" s="241" customFormat="1" ht="13" x14ac:dyDescent="0.25">
      <c r="A4476" s="227"/>
      <c r="B4476" s="256"/>
      <c r="C4476" s="255"/>
      <c r="D4476" s="255"/>
      <c r="E4476" s="260"/>
      <c r="F4476" s="263"/>
      <c r="L4476"/>
    </row>
    <row r="4477" spans="1:12" s="241" customFormat="1" ht="13" x14ac:dyDescent="0.25">
      <c r="A4477" s="227"/>
      <c r="B4477" s="256"/>
      <c r="C4477" s="255"/>
      <c r="D4477" s="255"/>
      <c r="E4477" s="260"/>
      <c r="F4477" s="263"/>
      <c r="L4477"/>
    </row>
    <row r="4478" spans="1:12" s="241" customFormat="1" ht="13" x14ac:dyDescent="0.25">
      <c r="A4478" s="227"/>
      <c r="B4478" s="256"/>
      <c r="C4478" s="255"/>
      <c r="D4478" s="255"/>
      <c r="E4478" s="260"/>
      <c r="F4478" s="263"/>
      <c r="L4478"/>
    </row>
    <row r="4479" spans="1:12" ht="13" x14ac:dyDescent="0.25">
      <c r="A4479" s="227"/>
      <c r="B4479" s="268" t="s">
        <v>1019</v>
      </c>
      <c r="C4479" s="227"/>
      <c r="D4479" s="227"/>
      <c r="E4479" s="258"/>
      <c r="F4479" s="270"/>
    </row>
    <row r="4480" spans="1:12" ht="13" x14ac:dyDescent="0.25">
      <c r="A4480" s="227"/>
      <c r="B4480" s="247"/>
      <c r="C4480" s="227"/>
      <c r="D4480" s="227"/>
      <c r="E4480" s="258"/>
      <c r="F4480" s="263"/>
    </row>
    <row r="4481" spans="1:12" ht="13" x14ac:dyDescent="0.25">
      <c r="A4481" s="227"/>
      <c r="B4481" s="247" t="str">
        <f>B4408</f>
        <v>Block B: Laboratory: B-8 Glazing</v>
      </c>
      <c r="C4481" s="227"/>
      <c r="D4481" s="227"/>
      <c r="E4481" s="258"/>
      <c r="F4481" s="263"/>
    </row>
    <row r="4482" spans="1:12" s="236" customFormat="1" x14ac:dyDescent="0.25">
      <c r="A4482" s="220"/>
      <c r="B4482" s="233"/>
      <c r="C4482" s="220"/>
      <c r="D4482" s="220"/>
      <c r="E4482" s="260"/>
      <c r="F4482" s="263"/>
      <c r="I4482" s="149"/>
      <c r="J4482" s="149"/>
      <c r="K4482" s="149"/>
      <c r="L4482"/>
    </row>
    <row r="4483" spans="1:12" s="236" customFormat="1" ht="13" x14ac:dyDescent="0.25">
      <c r="A4483" s="224" t="s">
        <v>2216</v>
      </c>
      <c r="B4483" s="229" t="s">
        <v>324</v>
      </c>
      <c r="C4483" s="272"/>
      <c r="D4483" s="272"/>
      <c r="E4483" s="217"/>
      <c r="F4483" s="285"/>
      <c r="I4483" s="149"/>
      <c r="J4483" s="149"/>
      <c r="K4483" s="149"/>
      <c r="L4483"/>
    </row>
    <row r="4484" spans="1:12" s="236" customFormat="1" x14ac:dyDescent="0.25">
      <c r="A4484" s="272"/>
      <c r="B4484" s="273"/>
      <c r="C4484" s="272"/>
      <c r="D4484" s="272"/>
      <c r="E4484" s="217"/>
      <c r="F4484" s="285"/>
      <c r="I4484" s="149"/>
      <c r="J4484" s="149"/>
      <c r="K4484" s="149"/>
      <c r="L4484"/>
    </row>
    <row r="4485" spans="1:12" s="236" customFormat="1" ht="26" x14ac:dyDescent="0.25">
      <c r="A4485" s="272"/>
      <c r="B4485" s="229" t="s">
        <v>2166</v>
      </c>
      <c r="C4485" s="272"/>
      <c r="D4485" s="272"/>
      <c r="E4485" s="217"/>
      <c r="F4485" s="285"/>
      <c r="I4485" s="149"/>
      <c r="J4485" s="149"/>
      <c r="K4485" s="149"/>
      <c r="L4485"/>
    </row>
    <row r="4486" spans="1:12" s="236" customFormat="1" x14ac:dyDescent="0.25">
      <c r="A4486" s="272"/>
      <c r="B4486" s="273"/>
      <c r="C4486" s="272"/>
      <c r="D4486" s="272"/>
      <c r="E4486" s="217"/>
      <c r="F4486" s="285"/>
      <c r="I4486" s="149"/>
      <c r="J4486" s="149"/>
      <c r="K4486" s="149"/>
      <c r="L4486"/>
    </row>
    <row r="4487" spans="1:12" s="236" customFormat="1" ht="14.5" x14ac:dyDescent="0.25">
      <c r="A4487" s="272" t="s">
        <v>2217</v>
      </c>
      <c r="B4487" s="273" t="s">
        <v>526</v>
      </c>
      <c r="C4487" s="272" t="s">
        <v>621</v>
      </c>
      <c r="D4487" s="281">
        <v>10</v>
      </c>
      <c r="E4487" s="217"/>
      <c r="F4487" s="285"/>
      <c r="I4487" s="149"/>
      <c r="J4487" s="149"/>
      <c r="K4487" s="149"/>
      <c r="L4487"/>
    </row>
    <row r="4488" spans="1:12" s="236" customFormat="1" ht="14.5" x14ac:dyDescent="0.25">
      <c r="A4488" s="272" t="s">
        <v>2831</v>
      </c>
      <c r="B4488" s="273" t="s">
        <v>1031</v>
      </c>
      <c r="C4488" s="272" t="s">
        <v>621</v>
      </c>
      <c r="D4488" s="281">
        <v>2</v>
      </c>
      <c r="E4488" s="217"/>
      <c r="F4488" s="285"/>
      <c r="I4488" s="149"/>
      <c r="J4488" s="149"/>
      <c r="K4488" s="149"/>
      <c r="L4488"/>
    </row>
    <row r="4489" spans="1:12" s="236" customFormat="1" ht="14.5" x14ac:dyDescent="0.25">
      <c r="A4489" s="272" t="s">
        <v>2832</v>
      </c>
      <c r="B4489" s="273" t="s">
        <v>593</v>
      </c>
      <c r="C4489" s="272" t="s">
        <v>621</v>
      </c>
      <c r="D4489" s="272">
        <v>97.37</v>
      </c>
      <c r="E4489" s="217"/>
      <c r="F4489" s="285"/>
      <c r="I4489" s="149"/>
      <c r="J4489" s="149"/>
      <c r="K4489" s="149"/>
      <c r="L4489"/>
    </row>
    <row r="4490" spans="1:12" s="236" customFormat="1" x14ac:dyDescent="0.25">
      <c r="A4490" s="272"/>
      <c r="B4490" s="273"/>
      <c r="C4490" s="272"/>
      <c r="D4490" s="272"/>
      <c r="E4490" s="217"/>
      <c r="F4490" s="285"/>
      <c r="I4490" s="149"/>
      <c r="J4490" s="149"/>
      <c r="K4490" s="149"/>
      <c r="L4490"/>
    </row>
    <row r="4491" spans="1:12" s="236" customFormat="1" ht="26" x14ac:dyDescent="0.25">
      <c r="A4491" s="272"/>
      <c r="B4491" s="229" t="s">
        <v>2168</v>
      </c>
      <c r="C4491" s="272"/>
      <c r="D4491" s="272"/>
      <c r="E4491" s="217"/>
      <c r="F4491" s="285"/>
      <c r="I4491" s="149"/>
      <c r="J4491" s="149"/>
      <c r="K4491" s="149"/>
      <c r="L4491"/>
    </row>
    <row r="4492" spans="1:12" s="236" customFormat="1" ht="13" x14ac:dyDescent="0.25">
      <c r="A4492" s="272"/>
      <c r="B4492" s="229"/>
      <c r="C4492" s="272"/>
      <c r="D4492" s="272"/>
      <c r="E4492" s="217"/>
      <c r="F4492" s="285"/>
      <c r="I4492" s="149"/>
      <c r="J4492" s="149"/>
      <c r="K4492" s="149"/>
      <c r="L4492"/>
    </row>
    <row r="4493" spans="1:12" s="236" customFormat="1" x14ac:dyDescent="0.25">
      <c r="A4493" s="272" t="s">
        <v>2833</v>
      </c>
      <c r="B4493" s="273" t="s">
        <v>332</v>
      </c>
      <c r="C4493" s="272" t="s">
        <v>11</v>
      </c>
      <c r="D4493" s="272">
        <v>29</v>
      </c>
      <c r="E4493" s="217"/>
      <c r="F4493" s="285"/>
      <c r="I4493" s="149"/>
      <c r="J4493" s="149"/>
      <c r="K4493" s="149"/>
      <c r="L4493"/>
    </row>
    <row r="4494" spans="1:12" s="236" customFormat="1" x14ac:dyDescent="0.25">
      <c r="A4494" s="272"/>
      <c r="B4494" s="273"/>
      <c r="C4494" s="272"/>
      <c r="D4494" s="272"/>
      <c r="E4494" s="217"/>
      <c r="F4494" s="285"/>
      <c r="I4494" s="149"/>
      <c r="J4494" s="149"/>
      <c r="K4494" s="149"/>
      <c r="L4494"/>
    </row>
    <row r="4495" spans="1:12" s="236" customFormat="1" ht="39" x14ac:dyDescent="0.25">
      <c r="A4495" s="272"/>
      <c r="B4495" s="229" t="s">
        <v>2169</v>
      </c>
      <c r="C4495" s="272"/>
      <c r="D4495" s="272"/>
      <c r="E4495" s="217"/>
      <c r="F4495" s="285"/>
      <c r="I4495" s="149"/>
      <c r="J4495" s="149"/>
      <c r="K4495" s="149"/>
      <c r="L4495"/>
    </row>
    <row r="4496" spans="1:12" s="236" customFormat="1" x14ac:dyDescent="0.25">
      <c r="A4496" s="272"/>
      <c r="B4496" s="273"/>
      <c r="C4496" s="272"/>
      <c r="D4496" s="272"/>
      <c r="E4496" s="217"/>
      <c r="F4496" s="285"/>
      <c r="I4496" s="149"/>
      <c r="J4496" s="149"/>
      <c r="K4496" s="149"/>
      <c r="L4496"/>
    </row>
    <row r="4497" spans="1:12" s="236" customFormat="1" ht="14.5" x14ac:dyDescent="0.25">
      <c r="A4497" s="272" t="s">
        <v>2834</v>
      </c>
      <c r="B4497" s="273" t="s">
        <v>336</v>
      </c>
      <c r="C4497" s="272" t="s">
        <v>621</v>
      </c>
      <c r="D4497" s="272">
        <v>3</v>
      </c>
      <c r="E4497" s="217"/>
      <c r="F4497" s="285"/>
      <c r="I4497" s="149"/>
      <c r="J4497" s="149"/>
      <c r="K4497" s="149"/>
      <c r="L4497"/>
    </row>
    <row r="4498" spans="1:12" s="236" customFormat="1" ht="14.5" x14ac:dyDescent="0.25">
      <c r="A4498" s="272" t="s">
        <v>2835</v>
      </c>
      <c r="B4498" s="273" t="s">
        <v>287</v>
      </c>
      <c r="C4498" s="272" t="s">
        <v>621</v>
      </c>
      <c r="D4498" s="272">
        <v>8</v>
      </c>
      <c r="E4498" s="217"/>
      <c r="F4498" s="285"/>
      <c r="I4498" s="149"/>
      <c r="J4498" s="149"/>
      <c r="K4498" s="149"/>
      <c r="L4498"/>
    </row>
    <row r="4499" spans="1:12" s="236" customFormat="1" x14ac:dyDescent="0.25">
      <c r="A4499" s="272"/>
      <c r="B4499" s="273"/>
      <c r="C4499" s="272"/>
      <c r="D4499" s="272"/>
      <c r="E4499" s="217"/>
      <c r="F4499" s="285"/>
      <c r="I4499" s="149"/>
      <c r="J4499" s="149"/>
      <c r="K4499" s="149"/>
      <c r="L4499"/>
    </row>
    <row r="4500" spans="1:12" s="236" customFormat="1" ht="26" x14ac:dyDescent="0.25">
      <c r="A4500" s="272"/>
      <c r="B4500" s="229" t="s">
        <v>2170</v>
      </c>
      <c r="C4500" s="272"/>
      <c r="D4500" s="272"/>
      <c r="E4500" s="217"/>
      <c r="F4500" s="285"/>
      <c r="I4500" s="149"/>
      <c r="J4500" s="149"/>
      <c r="K4500" s="149"/>
      <c r="L4500"/>
    </row>
    <row r="4501" spans="1:12" s="236" customFormat="1" x14ac:dyDescent="0.25">
      <c r="A4501" s="272"/>
      <c r="B4501" s="273"/>
      <c r="C4501" s="272"/>
      <c r="D4501" s="272"/>
      <c r="E4501" s="217"/>
      <c r="F4501" s="285"/>
      <c r="I4501" s="149"/>
      <c r="J4501" s="149"/>
      <c r="K4501" s="149"/>
      <c r="L4501"/>
    </row>
    <row r="4502" spans="1:12" s="236" customFormat="1" ht="14.5" x14ac:dyDescent="0.25">
      <c r="A4502" s="272" t="s">
        <v>2836</v>
      </c>
      <c r="B4502" s="273" t="s">
        <v>285</v>
      </c>
      <c r="C4502" s="272" t="s">
        <v>621</v>
      </c>
      <c r="D4502" s="272">
        <v>9</v>
      </c>
      <c r="E4502" s="217"/>
      <c r="F4502" s="285"/>
      <c r="I4502" s="149"/>
      <c r="J4502" s="149"/>
      <c r="K4502" s="149"/>
      <c r="L4502"/>
    </row>
    <row r="4503" spans="1:12" s="236" customFormat="1" x14ac:dyDescent="0.25">
      <c r="A4503" s="272" t="s">
        <v>2837</v>
      </c>
      <c r="B4503" s="273" t="s">
        <v>531</v>
      </c>
      <c r="C4503" s="272" t="s">
        <v>11</v>
      </c>
      <c r="D4503" s="272">
        <v>60.62</v>
      </c>
      <c r="E4503" s="217"/>
      <c r="F4503" s="285"/>
      <c r="I4503" s="149"/>
      <c r="J4503" s="149"/>
      <c r="K4503" s="149"/>
      <c r="L4503"/>
    </row>
    <row r="4504" spans="1:12" s="236" customFormat="1" ht="13" x14ac:dyDescent="0.25">
      <c r="A4504" s="272"/>
      <c r="B4504" s="229"/>
      <c r="C4504" s="272"/>
      <c r="D4504" s="272"/>
      <c r="E4504" s="217"/>
      <c r="F4504" s="285"/>
      <c r="I4504" s="149"/>
      <c r="J4504" s="149"/>
      <c r="K4504" s="149"/>
      <c r="L4504"/>
    </row>
    <row r="4505" spans="1:12" s="236" customFormat="1" ht="26" x14ac:dyDescent="0.25">
      <c r="A4505" s="272"/>
      <c r="B4505" s="229" t="s">
        <v>2218</v>
      </c>
      <c r="C4505" s="272"/>
      <c r="D4505" s="272"/>
      <c r="E4505" s="217"/>
      <c r="F4505" s="285"/>
      <c r="I4505" s="149"/>
      <c r="J4505" s="149"/>
      <c r="K4505" s="149"/>
      <c r="L4505"/>
    </row>
    <row r="4506" spans="1:12" s="236" customFormat="1" ht="13" x14ac:dyDescent="0.3">
      <c r="A4506" s="272"/>
      <c r="B4506" s="273"/>
      <c r="C4506" s="272"/>
      <c r="D4506" s="272"/>
      <c r="E4506" s="217"/>
      <c r="F4506" s="285"/>
      <c r="G4506" s="243"/>
      <c r="I4506" s="149"/>
      <c r="J4506" s="149"/>
      <c r="K4506" s="149"/>
      <c r="L4506"/>
    </row>
    <row r="4507" spans="1:12" s="236" customFormat="1" x14ac:dyDescent="0.25">
      <c r="A4507" s="272" t="s">
        <v>2838</v>
      </c>
      <c r="B4507" s="273" t="s">
        <v>341</v>
      </c>
      <c r="C4507" s="272" t="s">
        <v>11</v>
      </c>
      <c r="D4507" s="272">
        <v>60.62</v>
      </c>
      <c r="E4507" s="217"/>
      <c r="F4507" s="285"/>
      <c r="I4507" s="149"/>
      <c r="J4507" s="149"/>
      <c r="K4507" s="149"/>
      <c r="L4507"/>
    </row>
    <row r="4508" spans="1:12" s="57" customFormat="1" ht="13" x14ac:dyDescent="0.3">
      <c r="A4508" s="272"/>
      <c r="B4508" s="273"/>
      <c r="C4508" s="272"/>
      <c r="D4508" s="272"/>
      <c r="E4508" s="217"/>
      <c r="F4508" s="263"/>
      <c r="G4508" s="291"/>
      <c r="I4508" s="1"/>
      <c r="J4508" s="1"/>
      <c r="K4508" s="1"/>
      <c r="L4508"/>
    </row>
    <row r="4509" spans="1:12" s="57" customFormat="1" ht="13" x14ac:dyDescent="0.3">
      <c r="A4509" s="272"/>
      <c r="B4509" s="273"/>
      <c r="C4509" s="272"/>
      <c r="D4509" s="272"/>
      <c r="E4509" s="217"/>
      <c r="F4509" s="263"/>
      <c r="G4509" s="291"/>
      <c r="I4509" s="1"/>
      <c r="J4509" s="1"/>
      <c r="K4509" s="1"/>
      <c r="L4509"/>
    </row>
    <row r="4510" spans="1:12" s="57" customFormat="1" ht="13" x14ac:dyDescent="0.3">
      <c r="A4510" s="272"/>
      <c r="B4510" s="273"/>
      <c r="C4510" s="272"/>
      <c r="D4510" s="272"/>
      <c r="E4510" s="217"/>
      <c r="F4510" s="263"/>
      <c r="G4510" s="291"/>
      <c r="I4510" s="1"/>
      <c r="J4510" s="1"/>
      <c r="K4510" s="1"/>
      <c r="L4510"/>
    </row>
    <row r="4511" spans="1:12" s="57" customFormat="1" ht="13" x14ac:dyDescent="0.3">
      <c r="A4511" s="272"/>
      <c r="B4511" s="273"/>
      <c r="C4511" s="272"/>
      <c r="D4511" s="272"/>
      <c r="E4511" s="217"/>
      <c r="F4511" s="263"/>
      <c r="G4511" s="291"/>
      <c r="I4511" s="1"/>
      <c r="J4511" s="1"/>
      <c r="K4511" s="1"/>
      <c r="L4511"/>
    </row>
    <row r="4512" spans="1:12" s="57" customFormat="1" ht="13" x14ac:dyDescent="0.3">
      <c r="A4512" s="272"/>
      <c r="B4512" s="273"/>
      <c r="C4512" s="272"/>
      <c r="D4512" s="272"/>
      <c r="E4512" s="217"/>
      <c r="F4512" s="263"/>
      <c r="G4512" s="291"/>
      <c r="I4512" s="1"/>
      <c r="J4512" s="1"/>
      <c r="K4512" s="1"/>
      <c r="L4512"/>
    </row>
    <row r="4513" spans="1:12" s="57" customFormat="1" ht="13" x14ac:dyDescent="0.3">
      <c r="A4513" s="272"/>
      <c r="B4513" s="273"/>
      <c r="C4513" s="272"/>
      <c r="D4513" s="272"/>
      <c r="E4513" s="217"/>
      <c r="F4513" s="263"/>
      <c r="G4513" s="291"/>
      <c r="I4513" s="1"/>
      <c r="J4513" s="1"/>
      <c r="K4513" s="1"/>
      <c r="L4513"/>
    </row>
    <row r="4514" spans="1:12" s="57" customFormat="1" ht="13" x14ac:dyDescent="0.3">
      <c r="A4514" s="272"/>
      <c r="B4514" s="273"/>
      <c r="C4514" s="272"/>
      <c r="D4514" s="272"/>
      <c r="E4514" s="217"/>
      <c r="F4514" s="263"/>
      <c r="G4514" s="291"/>
      <c r="I4514" s="1"/>
      <c r="J4514" s="1"/>
      <c r="K4514" s="1"/>
      <c r="L4514"/>
    </row>
    <row r="4515" spans="1:12" s="57" customFormat="1" ht="13" x14ac:dyDescent="0.3">
      <c r="A4515" s="272"/>
      <c r="B4515" s="273"/>
      <c r="C4515" s="272"/>
      <c r="D4515" s="272"/>
      <c r="E4515" s="217"/>
      <c r="F4515" s="263"/>
      <c r="G4515" s="291"/>
      <c r="I4515" s="1"/>
      <c r="J4515" s="1"/>
      <c r="K4515" s="1"/>
      <c r="L4515"/>
    </row>
    <row r="4516" spans="1:12" s="57" customFormat="1" ht="13" x14ac:dyDescent="0.3">
      <c r="A4516" s="272"/>
      <c r="B4516" s="273"/>
      <c r="C4516" s="272"/>
      <c r="D4516" s="272"/>
      <c r="E4516" s="217"/>
      <c r="F4516" s="263"/>
      <c r="G4516" s="291"/>
      <c r="I4516" s="1"/>
      <c r="J4516" s="1"/>
      <c r="K4516" s="1"/>
      <c r="L4516"/>
    </row>
    <row r="4517" spans="1:12" s="57" customFormat="1" ht="13" x14ac:dyDescent="0.3">
      <c r="A4517" s="272"/>
      <c r="B4517" s="273"/>
      <c r="C4517" s="272"/>
      <c r="D4517" s="272"/>
      <c r="E4517" s="217"/>
      <c r="F4517" s="263"/>
      <c r="G4517" s="291"/>
      <c r="I4517" s="1"/>
      <c r="J4517" s="1"/>
      <c r="K4517" s="1"/>
      <c r="L4517"/>
    </row>
    <row r="4518" spans="1:12" s="57" customFormat="1" ht="13" x14ac:dyDescent="0.3">
      <c r="A4518" s="272"/>
      <c r="B4518" s="273"/>
      <c r="C4518" s="272"/>
      <c r="D4518" s="272"/>
      <c r="E4518" s="217"/>
      <c r="F4518" s="263"/>
      <c r="G4518" s="291"/>
      <c r="I4518" s="1"/>
      <c r="J4518" s="1"/>
      <c r="K4518" s="1"/>
      <c r="L4518"/>
    </row>
    <row r="4519" spans="1:12" s="57" customFormat="1" ht="13" x14ac:dyDescent="0.3">
      <c r="A4519" s="272"/>
      <c r="B4519" s="273"/>
      <c r="C4519" s="272"/>
      <c r="D4519" s="272"/>
      <c r="E4519" s="217"/>
      <c r="F4519" s="263"/>
      <c r="G4519" s="291"/>
      <c r="I4519" s="1"/>
      <c r="J4519" s="1"/>
      <c r="K4519" s="1"/>
      <c r="L4519"/>
    </row>
    <row r="4520" spans="1:12" s="57" customFormat="1" ht="13" x14ac:dyDescent="0.3">
      <c r="A4520" s="272"/>
      <c r="B4520" s="273"/>
      <c r="C4520" s="272"/>
      <c r="D4520" s="272"/>
      <c r="E4520" s="217"/>
      <c r="F4520" s="263"/>
      <c r="G4520" s="291"/>
      <c r="I4520" s="1"/>
      <c r="J4520" s="1"/>
      <c r="K4520" s="1"/>
      <c r="L4520"/>
    </row>
    <row r="4521" spans="1:12" s="57" customFormat="1" ht="13" x14ac:dyDescent="0.3">
      <c r="A4521" s="272"/>
      <c r="B4521" s="273"/>
      <c r="C4521" s="272"/>
      <c r="D4521" s="272"/>
      <c r="E4521" s="217"/>
      <c r="F4521" s="263"/>
      <c r="G4521" s="291"/>
      <c r="I4521" s="1"/>
      <c r="J4521" s="1"/>
      <c r="K4521" s="1"/>
      <c r="L4521"/>
    </row>
    <row r="4522" spans="1:12" s="57" customFormat="1" ht="13" x14ac:dyDescent="0.3">
      <c r="A4522" s="272"/>
      <c r="B4522" s="273"/>
      <c r="C4522" s="272"/>
      <c r="D4522" s="272"/>
      <c r="E4522" s="217"/>
      <c r="F4522" s="263"/>
      <c r="G4522" s="291"/>
      <c r="I4522" s="1"/>
      <c r="J4522" s="1"/>
      <c r="K4522" s="1"/>
      <c r="L4522"/>
    </row>
    <row r="4523" spans="1:12" s="57" customFormat="1" ht="13" x14ac:dyDescent="0.3">
      <c r="A4523" s="272"/>
      <c r="B4523" s="273"/>
      <c r="C4523" s="272"/>
      <c r="D4523" s="272"/>
      <c r="E4523" s="217"/>
      <c r="F4523" s="263"/>
      <c r="G4523" s="291"/>
      <c r="I4523" s="1"/>
      <c r="J4523" s="1"/>
      <c r="K4523" s="1"/>
      <c r="L4523"/>
    </row>
    <row r="4524" spans="1:12" s="57" customFormat="1" ht="13" x14ac:dyDescent="0.3">
      <c r="A4524" s="272"/>
      <c r="B4524" s="273"/>
      <c r="C4524" s="272"/>
      <c r="D4524" s="272"/>
      <c r="E4524" s="217"/>
      <c r="F4524" s="263"/>
      <c r="G4524" s="291"/>
      <c r="I4524" s="1"/>
      <c r="J4524" s="1"/>
      <c r="K4524" s="1"/>
      <c r="L4524"/>
    </row>
    <row r="4525" spans="1:12" s="57" customFormat="1" ht="13" x14ac:dyDescent="0.3">
      <c r="A4525" s="272"/>
      <c r="B4525" s="273"/>
      <c r="C4525" s="272"/>
      <c r="D4525" s="272"/>
      <c r="E4525" s="217"/>
      <c r="F4525" s="263"/>
      <c r="G4525" s="291"/>
      <c r="I4525" s="1"/>
      <c r="J4525" s="1"/>
      <c r="K4525" s="1"/>
      <c r="L4525"/>
    </row>
    <row r="4526" spans="1:12" s="57" customFormat="1" ht="13" x14ac:dyDescent="0.3">
      <c r="A4526" s="272"/>
      <c r="B4526" s="273"/>
      <c r="C4526" s="272"/>
      <c r="D4526" s="272"/>
      <c r="E4526" s="217"/>
      <c r="F4526" s="263"/>
      <c r="G4526" s="291"/>
      <c r="I4526" s="1"/>
      <c r="J4526" s="1"/>
      <c r="K4526" s="1"/>
      <c r="L4526"/>
    </row>
    <row r="4527" spans="1:12" s="57" customFormat="1" ht="13" x14ac:dyDescent="0.3">
      <c r="A4527" s="272"/>
      <c r="B4527" s="273"/>
      <c r="C4527" s="272"/>
      <c r="D4527" s="272"/>
      <c r="E4527" s="217"/>
      <c r="F4527" s="263"/>
      <c r="G4527" s="291"/>
      <c r="I4527" s="1"/>
      <c r="J4527" s="1"/>
      <c r="K4527" s="1"/>
      <c r="L4527"/>
    </row>
    <row r="4528" spans="1:12" s="57" customFormat="1" ht="13" x14ac:dyDescent="0.3">
      <c r="A4528" s="272"/>
      <c r="B4528" s="273"/>
      <c r="C4528" s="272"/>
      <c r="D4528" s="272"/>
      <c r="E4528" s="217"/>
      <c r="F4528" s="263"/>
      <c r="G4528" s="291"/>
      <c r="I4528" s="1"/>
      <c r="J4528" s="1"/>
      <c r="K4528" s="1"/>
      <c r="L4528"/>
    </row>
    <row r="4529" spans="1:12" s="57" customFormat="1" ht="13" x14ac:dyDescent="0.3">
      <c r="A4529" s="272"/>
      <c r="B4529" s="273"/>
      <c r="C4529" s="272"/>
      <c r="D4529" s="272"/>
      <c r="E4529" s="217"/>
      <c r="F4529" s="263"/>
      <c r="G4529" s="291"/>
      <c r="I4529" s="1"/>
      <c r="J4529" s="1"/>
      <c r="K4529" s="1"/>
      <c r="L4529"/>
    </row>
    <row r="4530" spans="1:12" s="57" customFormat="1" ht="13" x14ac:dyDescent="0.3">
      <c r="A4530" s="272"/>
      <c r="B4530" s="273"/>
      <c r="C4530" s="272"/>
      <c r="D4530" s="272"/>
      <c r="E4530" s="217"/>
      <c r="F4530" s="263"/>
      <c r="G4530" s="291"/>
      <c r="I4530" s="1"/>
      <c r="J4530" s="1"/>
      <c r="K4530" s="1"/>
      <c r="L4530"/>
    </row>
    <row r="4531" spans="1:12" s="57" customFormat="1" ht="13" x14ac:dyDescent="0.3">
      <c r="A4531" s="272"/>
      <c r="B4531" s="273"/>
      <c r="C4531" s="272"/>
      <c r="D4531" s="272"/>
      <c r="E4531" s="217"/>
      <c r="F4531" s="263"/>
      <c r="G4531" s="291"/>
      <c r="I4531" s="1"/>
      <c r="J4531" s="1"/>
      <c r="K4531" s="1"/>
      <c r="L4531"/>
    </row>
    <row r="4532" spans="1:12" s="57" customFormat="1" ht="13" x14ac:dyDescent="0.3">
      <c r="A4532" s="272"/>
      <c r="B4532" s="273"/>
      <c r="C4532" s="272"/>
      <c r="D4532" s="272"/>
      <c r="E4532" s="217"/>
      <c r="F4532" s="263"/>
      <c r="G4532" s="291"/>
      <c r="I4532" s="1"/>
      <c r="J4532" s="1"/>
      <c r="K4532" s="1"/>
      <c r="L4532"/>
    </row>
    <row r="4533" spans="1:12" s="57" customFormat="1" ht="13" x14ac:dyDescent="0.3">
      <c r="A4533" s="272"/>
      <c r="B4533" s="273"/>
      <c r="C4533" s="272"/>
      <c r="D4533" s="272"/>
      <c r="E4533" s="217"/>
      <c r="F4533" s="263"/>
      <c r="G4533" s="291"/>
      <c r="I4533" s="1"/>
      <c r="J4533" s="1"/>
      <c r="K4533" s="1"/>
      <c r="L4533"/>
    </row>
    <row r="4534" spans="1:12" s="57" customFormat="1" ht="13" x14ac:dyDescent="0.3">
      <c r="A4534" s="272"/>
      <c r="B4534" s="273"/>
      <c r="C4534" s="272"/>
      <c r="D4534" s="272"/>
      <c r="E4534" s="217"/>
      <c r="F4534" s="263"/>
      <c r="G4534" s="291"/>
      <c r="I4534" s="1"/>
      <c r="J4534" s="1"/>
      <c r="K4534" s="1"/>
      <c r="L4534"/>
    </row>
    <row r="4535" spans="1:12" s="57" customFormat="1" ht="13" x14ac:dyDescent="0.3">
      <c r="A4535" s="272"/>
      <c r="B4535" s="273"/>
      <c r="C4535" s="272"/>
      <c r="D4535" s="272"/>
      <c r="E4535" s="217"/>
      <c r="F4535" s="263"/>
      <c r="G4535" s="291"/>
      <c r="I4535" s="1"/>
      <c r="J4535" s="1"/>
      <c r="K4535" s="1"/>
      <c r="L4535"/>
    </row>
    <row r="4536" spans="1:12" s="57" customFormat="1" ht="13" x14ac:dyDescent="0.3">
      <c r="A4536" s="272"/>
      <c r="B4536" s="273"/>
      <c r="C4536" s="272"/>
      <c r="D4536" s="272"/>
      <c r="E4536" s="217"/>
      <c r="F4536" s="263"/>
      <c r="G4536" s="291"/>
      <c r="I4536" s="1"/>
      <c r="J4536" s="1"/>
      <c r="K4536" s="1"/>
      <c r="L4536"/>
    </row>
    <row r="4537" spans="1:12" s="57" customFormat="1" ht="13" x14ac:dyDescent="0.3">
      <c r="A4537" s="272"/>
      <c r="B4537" s="273"/>
      <c r="C4537" s="272"/>
      <c r="D4537" s="272"/>
      <c r="E4537" s="217"/>
      <c r="F4537" s="263"/>
      <c r="G4537" s="291"/>
      <c r="I4537" s="1"/>
      <c r="J4537" s="1"/>
      <c r="K4537" s="1"/>
      <c r="L4537"/>
    </row>
    <row r="4538" spans="1:12" s="57" customFormat="1" ht="13" x14ac:dyDescent="0.3">
      <c r="A4538" s="272"/>
      <c r="B4538" s="273"/>
      <c r="C4538" s="272"/>
      <c r="D4538" s="272"/>
      <c r="E4538" s="217"/>
      <c r="F4538" s="263"/>
      <c r="G4538" s="291"/>
      <c r="I4538" s="1"/>
      <c r="J4538" s="1"/>
      <c r="K4538" s="1"/>
      <c r="L4538"/>
    </row>
    <row r="4539" spans="1:12" s="57" customFormat="1" ht="13" x14ac:dyDescent="0.3">
      <c r="A4539" s="272"/>
      <c r="B4539" s="273"/>
      <c r="C4539" s="272"/>
      <c r="D4539" s="272"/>
      <c r="E4539" s="217"/>
      <c r="F4539" s="263"/>
      <c r="G4539" s="291"/>
      <c r="I4539" s="1"/>
      <c r="J4539" s="1"/>
      <c r="K4539" s="1"/>
      <c r="L4539"/>
    </row>
    <row r="4540" spans="1:12" s="57" customFormat="1" ht="13" x14ac:dyDescent="0.3">
      <c r="A4540" s="272"/>
      <c r="B4540" s="273"/>
      <c r="C4540" s="272"/>
      <c r="D4540" s="272"/>
      <c r="E4540" s="217"/>
      <c r="F4540" s="263"/>
      <c r="G4540" s="291"/>
      <c r="I4540" s="1"/>
      <c r="J4540" s="1"/>
      <c r="K4540" s="1"/>
      <c r="L4540"/>
    </row>
    <row r="4541" spans="1:12" s="57" customFormat="1" ht="13" x14ac:dyDescent="0.3">
      <c r="A4541" s="272"/>
      <c r="B4541" s="273"/>
      <c r="C4541" s="272"/>
      <c r="D4541" s="272"/>
      <c r="E4541" s="217"/>
      <c r="F4541" s="263"/>
      <c r="G4541" s="291"/>
      <c r="I4541" s="1"/>
      <c r="J4541" s="1"/>
      <c r="K4541" s="1"/>
      <c r="L4541"/>
    </row>
    <row r="4542" spans="1:12" s="57" customFormat="1" ht="13" x14ac:dyDescent="0.3">
      <c r="A4542" s="272"/>
      <c r="B4542" s="273"/>
      <c r="C4542" s="272"/>
      <c r="D4542" s="272"/>
      <c r="E4542" s="217"/>
      <c r="F4542" s="263"/>
      <c r="G4542" s="291"/>
      <c r="I4542" s="1"/>
      <c r="J4542" s="1"/>
      <c r="K4542" s="1"/>
      <c r="L4542"/>
    </row>
    <row r="4543" spans="1:12" s="57" customFormat="1" ht="13" x14ac:dyDescent="0.3">
      <c r="A4543" s="272"/>
      <c r="B4543" s="273"/>
      <c r="C4543" s="272"/>
      <c r="D4543" s="272"/>
      <c r="E4543" s="217"/>
      <c r="F4543" s="263"/>
      <c r="G4543" s="291"/>
      <c r="I4543" s="1"/>
      <c r="J4543" s="1"/>
      <c r="K4543" s="1"/>
      <c r="L4543"/>
    </row>
    <row r="4544" spans="1:12" s="57" customFormat="1" ht="13" x14ac:dyDescent="0.3">
      <c r="A4544" s="272"/>
      <c r="B4544" s="273"/>
      <c r="C4544" s="272"/>
      <c r="D4544" s="272"/>
      <c r="E4544" s="217"/>
      <c r="F4544" s="263"/>
      <c r="G4544" s="291"/>
      <c r="I4544" s="1"/>
      <c r="J4544" s="1"/>
      <c r="K4544" s="1"/>
      <c r="L4544"/>
    </row>
    <row r="4545" spans="1:12" ht="13" x14ac:dyDescent="0.25">
      <c r="A4545" s="227"/>
      <c r="B4545" s="268" t="s">
        <v>2905</v>
      </c>
      <c r="C4545" s="227"/>
      <c r="D4545" s="227"/>
      <c r="E4545" s="258"/>
      <c r="F4545" s="270"/>
    </row>
    <row r="4546" spans="1:12" ht="13" x14ac:dyDescent="0.25">
      <c r="A4546" s="227"/>
      <c r="B4546" s="247"/>
      <c r="C4546" s="227"/>
      <c r="D4546" s="227"/>
      <c r="E4546" s="258"/>
      <c r="F4546" s="263"/>
    </row>
    <row r="4547" spans="1:12" ht="13" x14ac:dyDescent="0.25">
      <c r="A4547" s="227"/>
      <c r="B4547" s="247" t="s">
        <v>3063</v>
      </c>
      <c r="C4547" s="227"/>
      <c r="D4547" s="227"/>
      <c r="E4547" s="258"/>
      <c r="F4547" s="263"/>
    </row>
    <row r="4548" spans="1:12" s="241" customFormat="1" ht="13" x14ac:dyDescent="0.25">
      <c r="A4548" s="227"/>
      <c r="B4548" s="256"/>
      <c r="C4548" s="255"/>
      <c r="D4548" s="255"/>
      <c r="E4548" s="260"/>
      <c r="F4548" s="263"/>
      <c r="L4548"/>
    </row>
    <row r="4549" spans="1:12" s="241" customFormat="1" ht="13" x14ac:dyDescent="0.25">
      <c r="A4549" s="227"/>
      <c r="B4549" s="274"/>
      <c r="C4549" s="255"/>
      <c r="D4549" s="255"/>
      <c r="E4549" s="260"/>
      <c r="F4549" s="263"/>
      <c r="L4549"/>
    </row>
    <row r="4550" spans="1:12" s="241" customFormat="1" ht="13" x14ac:dyDescent="0.25">
      <c r="A4550" s="227"/>
      <c r="B4550" s="274" t="str">
        <f>B4547</f>
        <v>Block B: Laboratory: B-9 Paintwork</v>
      </c>
      <c r="C4550" s="255"/>
      <c r="D4550" s="255"/>
      <c r="E4550" s="260"/>
      <c r="F4550" s="263"/>
      <c r="L4550"/>
    </row>
    <row r="4551" spans="1:12" s="241" customFormat="1" ht="13" x14ac:dyDescent="0.25">
      <c r="A4551" s="227"/>
      <c r="B4551" s="254" t="s">
        <v>2933</v>
      </c>
      <c r="C4551" s="255" t="s">
        <v>2910</v>
      </c>
      <c r="D4551" s="255"/>
      <c r="E4551" s="260"/>
      <c r="F4551" s="263"/>
      <c r="L4551"/>
    </row>
    <row r="4552" spans="1:12" s="241" customFormat="1" ht="13" x14ac:dyDescent="0.25">
      <c r="A4552" s="227"/>
      <c r="B4552" s="256"/>
      <c r="C4552" s="255"/>
      <c r="D4552" s="255"/>
      <c r="E4552" s="260"/>
      <c r="F4552" s="263"/>
      <c r="L4552"/>
    </row>
    <row r="4553" spans="1:12" s="241" customFormat="1" ht="13" x14ac:dyDescent="0.25">
      <c r="A4553" s="227"/>
      <c r="B4553" s="269" t="s">
        <v>2909</v>
      </c>
      <c r="C4553" s="255">
        <v>69</v>
      </c>
      <c r="D4553" s="255"/>
      <c r="E4553" s="260"/>
      <c r="F4553" s="263"/>
      <c r="L4553"/>
    </row>
    <row r="4554" spans="1:12" s="241" customFormat="1" ht="13" x14ac:dyDescent="0.25">
      <c r="A4554" s="227"/>
      <c r="B4554" s="269"/>
      <c r="C4554" s="255"/>
      <c r="D4554" s="255"/>
      <c r="E4554" s="260"/>
      <c r="F4554" s="263"/>
      <c r="L4554"/>
    </row>
    <row r="4555" spans="1:12" s="241" customFormat="1" ht="13" x14ac:dyDescent="0.25">
      <c r="A4555" s="227"/>
      <c r="B4555" s="256"/>
      <c r="C4555" s="255"/>
      <c r="D4555" s="255"/>
      <c r="E4555" s="260"/>
      <c r="F4555" s="263"/>
      <c r="L4555"/>
    </row>
    <row r="4556" spans="1:12" s="241" customFormat="1" ht="13" x14ac:dyDescent="0.25">
      <c r="A4556" s="227"/>
      <c r="B4556" s="256"/>
      <c r="C4556" s="255"/>
      <c r="D4556" s="255"/>
      <c r="E4556" s="260"/>
      <c r="F4556" s="263"/>
      <c r="L4556"/>
    </row>
    <row r="4557" spans="1:12" s="241" customFormat="1" ht="13" x14ac:dyDescent="0.25">
      <c r="A4557" s="227"/>
      <c r="B4557" s="256"/>
      <c r="C4557" s="255"/>
      <c r="D4557" s="255"/>
      <c r="E4557" s="260"/>
      <c r="F4557" s="263"/>
      <c r="L4557"/>
    </row>
    <row r="4558" spans="1:12" s="241" customFormat="1" ht="13" x14ac:dyDescent="0.25">
      <c r="A4558" s="227"/>
      <c r="B4558" s="256"/>
      <c r="C4558" s="255"/>
      <c r="D4558" s="255"/>
      <c r="E4558" s="260"/>
      <c r="F4558" s="263"/>
      <c r="L4558"/>
    </row>
    <row r="4559" spans="1:12" s="241" customFormat="1" ht="13" x14ac:dyDescent="0.25">
      <c r="A4559" s="227"/>
      <c r="B4559" s="256"/>
      <c r="C4559" s="255"/>
      <c r="D4559" s="255"/>
      <c r="E4559" s="260"/>
      <c r="F4559" s="263"/>
      <c r="L4559"/>
    </row>
    <row r="4560" spans="1:12" s="241" customFormat="1" ht="13" x14ac:dyDescent="0.25">
      <c r="A4560" s="227"/>
      <c r="B4560" s="256"/>
      <c r="C4560" s="255"/>
      <c r="D4560" s="255"/>
      <c r="E4560" s="260"/>
      <c r="F4560" s="263"/>
      <c r="L4560"/>
    </row>
    <row r="4561" spans="1:12" s="241" customFormat="1" ht="13" x14ac:dyDescent="0.25">
      <c r="A4561" s="227"/>
      <c r="B4561" s="256"/>
      <c r="C4561" s="255"/>
      <c r="D4561" s="255"/>
      <c r="E4561" s="260"/>
      <c r="F4561" s="263"/>
      <c r="L4561"/>
    </row>
    <row r="4562" spans="1:12" s="241" customFormat="1" ht="13" x14ac:dyDescent="0.25">
      <c r="A4562" s="227"/>
      <c r="B4562" s="256"/>
      <c r="C4562" s="255"/>
      <c r="D4562" s="255"/>
      <c r="E4562" s="260"/>
      <c r="F4562" s="263"/>
      <c r="L4562"/>
    </row>
    <row r="4563" spans="1:12" s="241" customFormat="1" ht="13" x14ac:dyDescent="0.25">
      <c r="A4563" s="227"/>
      <c r="B4563" s="256"/>
      <c r="C4563" s="255"/>
      <c r="D4563" s="255"/>
      <c r="E4563" s="260"/>
      <c r="F4563" s="263"/>
      <c r="L4563"/>
    </row>
    <row r="4564" spans="1:12" s="241" customFormat="1" ht="13" x14ac:dyDescent="0.25">
      <c r="A4564" s="227"/>
      <c r="B4564" s="256"/>
      <c r="C4564" s="255"/>
      <c r="D4564" s="255"/>
      <c r="E4564" s="260"/>
      <c r="F4564" s="263"/>
      <c r="L4564"/>
    </row>
    <row r="4565" spans="1:12" s="241" customFormat="1" ht="13" x14ac:dyDescent="0.25">
      <c r="A4565" s="227"/>
      <c r="B4565" s="256"/>
      <c r="C4565" s="255"/>
      <c r="D4565" s="255"/>
      <c r="E4565" s="260"/>
      <c r="F4565" s="263"/>
      <c r="L4565"/>
    </row>
    <row r="4566" spans="1:12" s="241" customFormat="1" ht="13" x14ac:dyDescent="0.25">
      <c r="A4566" s="227"/>
      <c r="B4566" s="256"/>
      <c r="C4566" s="255"/>
      <c r="D4566" s="255"/>
      <c r="E4566" s="260"/>
      <c r="F4566" s="263"/>
      <c r="L4566"/>
    </row>
    <row r="4567" spans="1:12" s="241" customFormat="1" ht="13" x14ac:dyDescent="0.25">
      <c r="A4567" s="227"/>
      <c r="B4567" s="256"/>
      <c r="C4567" s="255"/>
      <c r="D4567" s="255"/>
      <c r="E4567" s="260"/>
      <c r="F4567" s="263"/>
      <c r="L4567"/>
    </row>
    <row r="4568" spans="1:12" s="241" customFormat="1" ht="13" x14ac:dyDescent="0.25">
      <c r="A4568" s="227"/>
      <c r="B4568" s="256"/>
      <c r="C4568" s="255"/>
      <c r="D4568" s="255"/>
      <c r="E4568" s="260"/>
      <c r="F4568" s="263"/>
      <c r="L4568"/>
    </row>
    <row r="4569" spans="1:12" s="241" customFormat="1" ht="13" x14ac:dyDescent="0.25">
      <c r="A4569" s="227"/>
      <c r="B4569" s="256"/>
      <c r="C4569" s="255"/>
      <c r="D4569" s="255"/>
      <c r="E4569" s="260"/>
      <c r="F4569" s="263"/>
      <c r="L4569"/>
    </row>
    <row r="4570" spans="1:12" s="241" customFormat="1" ht="13" x14ac:dyDescent="0.25">
      <c r="A4570" s="227"/>
      <c r="B4570" s="256"/>
      <c r="C4570" s="255"/>
      <c r="D4570" s="255"/>
      <c r="E4570" s="260"/>
      <c r="F4570" s="263"/>
      <c r="L4570"/>
    </row>
    <row r="4571" spans="1:12" s="241" customFormat="1" ht="13" x14ac:dyDescent="0.25">
      <c r="A4571" s="227"/>
      <c r="B4571" s="256"/>
      <c r="C4571" s="255"/>
      <c r="D4571" s="255"/>
      <c r="E4571" s="260"/>
      <c r="F4571" s="263"/>
      <c r="L4571"/>
    </row>
    <row r="4572" spans="1:12" s="241" customFormat="1" ht="13" x14ac:dyDescent="0.25">
      <c r="A4572" s="227"/>
      <c r="B4572" s="256"/>
      <c r="C4572" s="255"/>
      <c r="D4572" s="255"/>
      <c r="E4572" s="260"/>
      <c r="F4572" s="263"/>
      <c r="L4572"/>
    </row>
    <row r="4573" spans="1:12" s="241" customFormat="1" ht="13" x14ac:dyDescent="0.25">
      <c r="A4573" s="227"/>
      <c r="B4573" s="256"/>
      <c r="C4573" s="255"/>
      <c r="D4573" s="255"/>
      <c r="E4573" s="260"/>
      <c r="F4573" s="263"/>
      <c r="L4573"/>
    </row>
    <row r="4574" spans="1:12" s="241" customFormat="1" ht="13" x14ac:dyDescent="0.25">
      <c r="A4574" s="227"/>
      <c r="B4574" s="256"/>
      <c r="C4574" s="255"/>
      <c r="D4574" s="255"/>
      <c r="E4574" s="260"/>
      <c r="F4574" s="263"/>
      <c r="L4574"/>
    </row>
    <row r="4575" spans="1:12" s="241" customFormat="1" ht="13" x14ac:dyDescent="0.25">
      <c r="A4575" s="227"/>
      <c r="B4575" s="256"/>
      <c r="C4575" s="255"/>
      <c r="D4575" s="255"/>
      <c r="E4575" s="260"/>
      <c r="F4575" s="263"/>
      <c r="L4575"/>
    </row>
    <row r="4576" spans="1:12" s="241" customFormat="1" ht="13" x14ac:dyDescent="0.25">
      <c r="A4576" s="227"/>
      <c r="B4576" s="256"/>
      <c r="C4576" s="255"/>
      <c r="D4576" s="255"/>
      <c r="E4576" s="260"/>
      <c r="F4576" s="263"/>
      <c r="L4576"/>
    </row>
    <row r="4577" spans="1:12" s="241" customFormat="1" ht="13" x14ac:dyDescent="0.25">
      <c r="A4577" s="227"/>
      <c r="B4577" s="256"/>
      <c r="C4577" s="255"/>
      <c r="D4577" s="255"/>
      <c r="E4577" s="260"/>
      <c r="F4577" s="263"/>
      <c r="L4577"/>
    </row>
    <row r="4578" spans="1:12" s="241" customFormat="1" ht="13" x14ac:dyDescent="0.25">
      <c r="A4578" s="227"/>
      <c r="B4578" s="256"/>
      <c r="C4578" s="255"/>
      <c r="D4578" s="255"/>
      <c r="E4578" s="260"/>
      <c r="F4578" s="263"/>
      <c r="L4578"/>
    </row>
    <row r="4579" spans="1:12" s="241" customFormat="1" ht="13" x14ac:dyDescent="0.25">
      <c r="A4579" s="227"/>
      <c r="B4579" s="256"/>
      <c r="C4579" s="255"/>
      <c r="D4579" s="255"/>
      <c r="E4579" s="260"/>
      <c r="F4579" s="263"/>
      <c r="L4579"/>
    </row>
    <row r="4580" spans="1:12" s="241" customFormat="1" ht="13" x14ac:dyDescent="0.25">
      <c r="A4580" s="227"/>
      <c r="B4580" s="256"/>
      <c r="C4580" s="255"/>
      <c r="D4580" s="255"/>
      <c r="E4580" s="260"/>
      <c r="F4580" s="263"/>
      <c r="L4580"/>
    </row>
    <row r="4581" spans="1:12" s="241" customFormat="1" ht="13" x14ac:dyDescent="0.25">
      <c r="A4581" s="227"/>
      <c r="B4581" s="256"/>
      <c r="C4581" s="255"/>
      <c r="D4581" s="255"/>
      <c r="E4581" s="260"/>
      <c r="F4581" s="263"/>
      <c r="L4581"/>
    </row>
    <row r="4582" spans="1:12" s="241" customFormat="1" ht="13" x14ac:dyDescent="0.25">
      <c r="A4582" s="227"/>
      <c r="B4582" s="256"/>
      <c r="C4582" s="255"/>
      <c r="D4582" s="255"/>
      <c r="E4582" s="260"/>
      <c r="F4582" s="263"/>
      <c r="L4582"/>
    </row>
    <row r="4583" spans="1:12" s="241" customFormat="1" ht="13" x14ac:dyDescent="0.25">
      <c r="A4583" s="227"/>
      <c r="B4583" s="256"/>
      <c r="C4583" s="255"/>
      <c r="D4583" s="255"/>
      <c r="E4583" s="260"/>
      <c r="F4583" s="263"/>
      <c r="L4583"/>
    </row>
    <row r="4584" spans="1:12" s="241" customFormat="1" ht="13" x14ac:dyDescent="0.25">
      <c r="A4584" s="227"/>
      <c r="B4584" s="256"/>
      <c r="C4584" s="255"/>
      <c r="D4584" s="255"/>
      <c r="E4584" s="260"/>
      <c r="F4584" s="263"/>
      <c r="L4584"/>
    </row>
    <row r="4585" spans="1:12" s="241" customFormat="1" ht="13" x14ac:dyDescent="0.25">
      <c r="A4585" s="227"/>
      <c r="B4585" s="256"/>
      <c r="C4585" s="255"/>
      <c r="D4585" s="255"/>
      <c r="E4585" s="260"/>
      <c r="F4585" s="263"/>
      <c r="L4585"/>
    </row>
    <row r="4586" spans="1:12" s="241" customFormat="1" ht="13" x14ac:dyDescent="0.25">
      <c r="A4586" s="227"/>
      <c r="B4586" s="256"/>
      <c r="C4586" s="255"/>
      <c r="D4586" s="255"/>
      <c r="E4586" s="260"/>
      <c r="F4586" s="263"/>
      <c r="L4586"/>
    </row>
    <row r="4587" spans="1:12" s="241" customFormat="1" ht="13" x14ac:dyDescent="0.25">
      <c r="A4587" s="227"/>
      <c r="B4587" s="256"/>
      <c r="C4587" s="255"/>
      <c r="D4587" s="255"/>
      <c r="E4587" s="260"/>
      <c r="F4587" s="263"/>
      <c r="L4587"/>
    </row>
    <row r="4588" spans="1:12" s="241" customFormat="1" ht="13" x14ac:dyDescent="0.25">
      <c r="A4588" s="227"/>
      <c r="B4588" s="256"/>
      <c r="C4588" s="255"/>
      <c r="D4588" s="255"/>
      <c r="E4588" s="260"/>
      <c r="F4588" s="263"/>
      <c r="L4588"/>
    </row>
    <row r="4589" spans="1:12" s="241" customFormat="1" ht="13" x14ac:dyDescent="0.25">
      <c r="A4589" s="227"/>
      <c r="B4589" s="256"/>
      <c r="C4589" s="255"/>
      <c r="D4589" s="255"/>
      <c r="E4589" s="260"/>
      <c r="F4589" s="263"/>
      <c r="L4589"/>
    </row>
    <row r="4590" spans="1:12" s="241" customFormat="1" ht="13" x14ac:dyDescent="0.25">
      <c r="A4590" s="227"/>
      <c r="B4590" s="256"/>
      <c r="C4590" s="255"/>
      <c r="D4590" s="255"/>
      <c r="E4590" s="260"/>
      <c r="F4590" s="263"/>
      <c r="L4590"/>
    </row>
    <row r="4591" spans="1:12" s="241" customFormat="1" ht="13" x14ac:dyDescent="0.25">
      <c r="A4591" s="227"/>
      <c r="B4591" s="256"/>
      <c r="C4591" s="255"/>
      <c r="D4591" s="255"/>
      <c r="E4591" s="260"/>
      <c r="F4591" s="263"/>
      <c r="L4591"/>
    </row>
    <row r="4592" spans="1:12" s="241" customFormat="1" ht="13" x14ac:dyDescent="0.25">
      <c r="A4592" s="227"/>
      <c r="B4592" s="256"/>
      <c r="C4592" s="255"/>
      <c r="D4592" s="255"/>
      <c r="E4592" s="260"/>
      <c r="F4592" s="263"/>
      <c r="L4592"/>
    </row>
    <row r="4593" spans="1:12" s="241" customFormat="1" ht="13" x14ac:dyDescent="0.25">
      <c r="A4593" s="227"/>
      <c r="B4593" s="256"/>
      <c r="C4593" s="255"/>
      <c r="D4593" s="255"/>
      <c r="E4593" s="260"/>
      <c r="F4593" s="263"/>
      <c r="L4593"/>
    </row>
    <row r="4594" spans="1:12" s="241" customFormat="1" ht="13" x14ac:dyDescent="0.25">
      <c r="A4594" s="227"/>
      <c r="B4594" s="256"/>
      <c r="C4594" s="255"/>
      <c r="D4594" s="255"/>
      <c r="E4594" s="260"/>
      <c r="F4594" s="263"/>
      <c r="L4594"/>
    </row>
    <row r="4595" spans="1:12" s="241" customFormat="1" ht="13" x14ac:dyDescent="0.25">
      <c r="A4595" s="227"/>
      <c r="B4595" s="256"/>
      <c r="C4595" s="255"/>
      <c r="D4595" s="255"/>
      <c r="E4595" s="260"/>
      <c r="F4595" s="263"/>
      <c r="L4595"/>
    </row>
    <row r="4596" spans="1:12" s="241" customFormat="1" ht="13" x14ac:dyDescent="0.25">
      <c r="A4596" s="227"/>
      <c r="B4596" s="256"/>
      <c r="C4596" s="255"/>
      <c r="D4596" s="255"/>
      <c r="E4596" s="260"/>
      <c r="F4596" s="263"/>
      <c r="L4596"/>
    </row>
    <row r="4597" spans="1:12" s="241" customFormat="1" ht="13" x14ac:dyDescent="0.25">
      <c r="A4597" s="227"/>
      <c r="B4597" s="256"/>
      <c r="C4597" s="255"/>
      <c r="D4597" s="255"/>
      <c r="E4597" s="260"/>
      <c r="F4597" s="263"/>
      <c r="L4597"/>
    </row>
    <row r="4598" spans="1:12" s="241" customFormat="1" ht="13" x14ac:dyDescent="0.25">
      <c r="A4598" s="227"/>
      <c r="B4598" s="256"/>
      <c r="C4598" s="255"/>
      <c r="D4598" s="255"/>
      <c r="E4598" s="260"/>
      <c r="F4598" s="263"/>
      <c r="L4598"/>
    </row>
    <row r="4599" spans="1:12" s="241" customFormat="1" ht="13" x14ac:dyDescent="0.25">
      <c r="A4599" s="227"/>
      <c r="B4599" s="256"/>
      <c r="C4599" s="255"/>
      <c r="D4599" s="255"/>
      <c r="E4599" s="260"/>
      <c r="F4599" s="263"/>
      <c r="L4599"/>
    </row>
    <row r="4600" spans="1:12" s="241" customFormat="1" ht="13" x14ac:dyDescent="0.25">
      <c r="A4600" s="227"/>
      <c r="B4600" s="256"/>
      <c r="C4600" s="255"/>
      <c r="D4600" s="255"/>
      <c r="E4600" s="260"/>
      <c r="F4600" s="263"/>
      <c r="L4600"/>
    </row>
    <row r="4601" spans="1:12" s="241" customFormat="1" ht="13" x14ac:dyDescent="0.25">
      <c r="A4601" s="227"/>
      <c r="B4601" s="256"/>
      <c r="C4601" s="255"/>
      <c r="D4601" s="255"/>
      <c r="E4601" s="260"/>
      <c r="F4601" s="263"/>
      <c r="L4601"/>
    </row>
    <row r="4602" spans="1:12" s="241" customFormat="1" ht="13" x14ac:dyDescent="0.25">
      <c r="A4602" s="227"/>
      <c r="B4602" s="256"/>
      <c r="C4602" s="255"/>
      <c r="D4602" s="255"/>
      <c r="E4602" s="260"/>
      <c r="F4602" s="263"/>
      <c r="L4602"/>
    </row>
    <row r="4603" spans="1:12" s="241" customFormat="1" ht="13" x14ac:dyDescent="0.25">
      <c r="A4603" s="227"/>
      <c r="B4603" s="256"/>
      <c r="C4603" s="255"/>
      <c r="D4603" s="255"/>
      <c r="E4603" s="260"/>
      <c r="F4603" s="263"/>
      <c r="L4603"/>
    </row>
    <row r="4604" spans="1:12" s="241" customFormat="1" ht="13" x14ac:dyDescent="0.25">
      <c r="A4604" s="227"/>
      <c r="B4604" s="256"/>
      <c r="C4604" s="255"/>
      <c r="D4604" s="255"/>
      <c r="E4604" s="260"/>
      <c r="F4604" s="263"/>
      <c r="L4604"/>
    </row>
    <row r="4605" spans="1:12" s="241" customFormat="1" ht="13" x14ac:dyDescent="0.25">
      <c r="A4605" s="227"/>
      <c r="B4605" s="256"/>
      <c r="C4605" s="255"/>
      <c r="D4605" s="255"/>
      <c r="E4605" s="260"/>
      <c r="F4605" s="263"/>
      <c r="L4605"/>
    </row>
    <row r="4606" spans="1:12" s="241" customFormat="1" ht="13" x14ac:dyDescent="0.25">
      <c r="A4606" s="227"/>
      <c r="B4606" s="256"/>
      <c r="C4606" s="255"/>
      <c r="D4606" s="255"/>
      <c r="E4606" s="260"/>
      <c r="F4606" s="263"/>
      <c r="L4606"/>
    </row>
    <row r="4607" spans="1:12" s="241" customFormat="1" ht="13" x14ac:dyDescent="0.25">
      <c r="A4607" s="227"/>
      <c r="B4607" s="256"/>
      <c r="C4607" s="255"/>
      <c r="D4607" s="255"/>
      <c r="E4607" s="260"/>
      <c r="F4607" s="263"/>
      <c r="L4607"/>
    </row>
    <row r="4608" spans="1:12" s="241" customFormat="1" ht="13" x14ac:dyDescent="0.25">
      <c r="A4608" s="227"/>
      <c r="B4608" s="256"/>
      <c r="C4608" s="255"/>
      <c r="D4608" s="255"/>
      <c r="E4608" s="260"/>
      <c r="F4608" s="263"/>
      <c r="L4608"/>
    </row>
    <row r="4609" spans="1:12" s="241" customFormat="1" ht="13" x14ac:dyDescent="0.25">
      <c r="A4609" s="227"/>
      <c r="B4609" s="256"/>
      <c r="C4609" s="255"/>
      <c r="D4609" s="255"/>
      <c r="E4609" s="260"/>
      <c r="F4609" s="263"/>
      <c r="L4609"/>
    </row>
    <row r="4610" spans="1:12" s="241" customFormat="1" ht="13" x14ac:dyDescent="0.25">
      <c r="A4610" s="227"/>
      <c r="B4610" s="256"/>
      <c r="C4610" s="255"/>
      <c r="D4610" s="255"/>
      <c r="E4610" s="260"/>
      <c r="F4610" s="263"/>
      <c r="L4610"/>
    </row>
    <row r="4611" spans="1:12" s="241" customFormat="1" ht="13" x14ac:dyDescent="0.25">
      <c r="A4611" s="227"/>
      <c r="B4611" s="256"/>
      <c r="C4611" s="255"/>
      <c r="D4611" s="255"/>
      <c r="E4611" s="260"/>
      <c r="F4611" s="263"/>
      <c r="L4611"/>
    </row>
    <row r="4612" spans="1:12" s="241" customFormat="1" ht="13" x14ac:dyDescent="0.25">
      <c r="A4612" s="227"/>
      <c r="B4612" s="256"/>
      <c r="C4612" s="255"/>
      <c r="D4612" s="255"/>
      <c r="E4612" s="260"/>
      <c r="F4612" s="263"/>
      <c r="L4612"/>
    </row>
    <row r="4613" spans="1:12" s="241" customFormat="1" ht="13" x14ac:dyDescent="0.25">
      <c r="A4613" s="227"/>
      <c r="B4613" s="256"/>
      <c r="C4613" s="255"/>
      <c r="D4613" s="255"/>
      <c r="E4613" s="260"/>
      <c r="F4613" s="263"/>
      <c r="L4613"/>
    </row>
    <row r="4614" spans="1:12" s="241" customFormat="1" ht="13" x14ac:dyDescent="0.25">
      <c r="A4614" s="227"/>
      <c r="B4614" s="256"/>
      <c r="C4614" s="255"/>
      <c r="D4614" s="255"/>
      <c r="E4614" s="260"/>
      <c r="F4614" s="263"/>
      <c r="L4614"/>
    </row>
    <row r="4615" spans="1:12" s="241" customFormat="1" ht="13" x14ac:dyDescent="0.25">
      <c r="A4615" s="227"/>
      <c r="B4615" s="256"/>
      <c r="C4615" s="255"/>
      <c r="D4615" s="255"/>
      <c r="E4615" s="260"/>
      <c r="F4615" s="263"/>
      <c r="L4615"/>
    </row>
    <row r="4616" spans="1:12" s="241" customFormat="1" ht="13" x14ac:dyDescent="0.25">
      <c r="A4616" s="227"/>
      <c r="B4616" s="256"/>
      <c r="C4616" s="255"/>
      <c r="D4616" s="255"/>
      <c r="E4616" s="260"/>
      <c r="F4616" s="263"/>
      <c r="L4616"/>
    </row>
    <row r="4617" spans="1:12" s="241" customFormat="1" ht="13" x14ac:dyDescent="0.25">
      <c r="A4617" s="227"/>
      <c r="B4617" s="256"/>
      <c r="C4617" s="255"/>
      <c r="D4617" s="255"/>
      <c r="E4617" s="260"/>
      <c r="F4617" s="263"/>
      <c r="L4617"/>
    </row>
    <row r="4618" spans="1:12" s="236" customFormat="1" ht="13" x14ac:dyDescent="0.25">
      <c r="A4618" s="227"/>
      <c r="B4618" s="268" t="s">
        <v>1019</v>
      </c>
      <c r="C4618" s="227"/>
      <c r="D4618" s="227"/>
      <c r="E4618" s="258"/>
      <c r="F4618" s="270"/>
      <c r="L4618"/>
    </row>
    <row r="4619" spans="1:12" s="236" customFormat="1" ht="13" x14ac:dyDescent="0.25">
      <c r="A4619" s="227"/>
      <c r="B4619" s="247"/>
      <c r="C4619" s="227"/>
      <c r="D4619" s="227"/>
      <c r="E4619" s="258"/>
      <c r="F4619" s="263"/>
      <c r="L4619"/>
    </row>
    <row r="4620" spans="1:12" s="236" customFormat="1" ht="13" x14ac:dyDescent="0.25">
      <c r="A4620" s="227"/>
      <c r="B4620" s="247" t="str">
        <f>B4547</f>
        <v>Block B: Laboratory: B-9 Paintwork</v>
      </c>
      <c r="C4620" s="227"/>
      <c r="D4620" s="227"/>
      <c r="E4620" s="258"/>
      <c r="F4620" s="263"/>
      <c r="L4620"/>
    </row>
    <row r="4621" spans="1:12" s="241" customFormat="1" ht="13" x14ac:dyDescent="0.25">
      <c r="A4621" s="227"/>
      <c r="B4621" s="256"/>
      <c r="C4621" s="255"/>
      <c r="D4621" s="255"/>
      <c r="E4621" s="260"/>
      <c r="F4621" s="263"/>
      <c r="L4621"/>
    </row>
    <row r="4622" spans="1:12" s="241" customFormat="1" ht="13" x14ac:dyDescent="0.25">
      <c r="A4622" s="227"/>
      <c r="B4622" s="274"/>
      <c r="C4622" s="255"/>
      <c r="D4622" s="255"/>
      <c r="E4622" s="260"/>
      <c r="F4622" s="263"/>
      <c r="L4622"/>
    </row>
    <row r="4623" spans="1:12" s="241" customFormat="1" ht="13" x14ac:dyDescent="0.25">
      <c r="A4623" s="227"/>
      <c r="B4623" s="254" t="s">
        <v>2931</v>
      </c>
      <c r="C4623" s="255"/>
      <c r="D4623" s="255"/>
      <c r="E4623" s="260"/>
      <c r="F4623" s="263"/>
      <c r="L4623"/>
    </row>
    <row r="4624" spans="1:12" s="241" customFormat="1" ht="13" x14ac:dyDescent="0.25">
      <c r="A4624" s="227"/>
      <c r="B4624" s="254" t="s">
        <v>2934</v>
      </c>
      <c r="C4624" s="255" t="s">
        <v>2910</v>
      </c>
      <c r="D4624" s="255"/>
      <c r="E4624" s="260"/>
      <c r="F4624" s="263"/>
      <c r="L4624"/>
    </row>
    <row r="4625" spans="1:12" s="241" customFormat="1" ht="13" x14ac:dyDescent="0.25">
      <c r="A4625" s="227"/>
      <c r="B4625" s="256"/>
      <c r="C4625" s="255"/>
      <c r="D4625" s="255"/>
      <c r="E4625" s="260"/>
      <c r="F4625" s="263"/>
      <c r="L4625"/>
    </row>
    <row r="4626" spans="1:12" s="241" customFormat="1" ht="13" x14ac:dyDescent="0.25">
      <c r="A4626" s="227"/>
      <c r="B4626" s="269"/>
      <c r="C4626" s="255"/>
      <c r="D4626" s="255"/>
      <c r="E4626" s="260"/>
      <c r="F4626" s="263"/>
      <c r="L4626"/>
    </row>
    <row r="4627" spans="1:12" s="241" customFormat="1" x14ac:dyDescent="0.25">
      <c r="A4627" s="276">
        <v>1</v>
      </c>
      <c r="B4627" s="275" t="s">
        <v>2925</v>
      </c>
      <c r="C4627" s="255">
        <v>54</v>
      </c>
      <c r="D4627" s="255"/>
      <c r="E4627" s="260"/>
      <c r="F4627" s="263"/>
      <c r="L4627"/>
    </row>
    <row r="4628" spans="1:12" s="241" customFormat="1" x14ac:dyDescent="0.25">
      <c r="A4628" s="276"/>
      <c r="B4628" s="275"/>
      <c r="C4628" s="255"/>
      <c r="D4628" s="255"/>
      <c r="E4628" s="260"/>
      <c r="F4628" s="263"/>
      <c r="L4628"/>
    </row>
    <row r="4629" spans="1:12" s="241" customFormat="1" x14ac:dyDescent="0.25">
      <c r="A4629" s="276">
        <v>2</v>
      </c>
      <c r="B4629" s="275" t="s">
        <v>1652</v>
      </c>
      <c r="C4629" s="255">
        <v>56</v>
      </c>
      <c r="D4629" s="255"/>
      <c r="E4629" s="260"/>
      <c r="F4629" s="263"/>
      <c r="L4629"/>
    </row>
    <row r="4630" spans="1:12" s="241" customFormat="1" x14ac:dyDescent="0.25">
      <c r="A4630" s="276"/>
      <c r="B4630" s="275"/>
      <c r="C4630" s="255"/>
      <c r="D4630" s="255"/>
      <c r="E4630" s="260"/>
      <c r="F4630" s="263"/>
      <c r="L4630"/>
    </row>
    <row r="4631" spans="1:12" s="241" customFormat="1" x14ac:dyDescent="0.25">
      <c r="A4631" s="276">
        <v>3</v>
      </c>
      <c r="B4631" s="275" t="s">
        <v>3064</v>
      </c>
      <c r="C4631" s="255">
        <v>58</v>
      </c>
      <c r="D4631" s="255"/>
      <c r="E4631" s="260"/>
      <c r="F4631" s="263"/>
      <c r="L4631"/>
    </row>
    <row r="4632" spans="1:12" s="241" customFormat="1" x14ac:dyDescent="0.25">
      <c r="A4632" s="276"/>
      <c r="B4632" s="275"/>
      <c r="C4632" s="255"/>
      <c r="D4632" s="255"/>
      <c r="E4632" s="260"/>
      <c r="F4632" s="263"/>
      <c r="L4632"/>
    </row>
    <row r="4633" spans="1:12" s="241" customFormat="1" x14ac:dyDescent="0.25">
      <c r="A4633" s="276">
        <v>4</v>
      </c>
      <c r="B4633" s="275" t="s">
        <v>1066</v>
      </c>
      <c r="C4633" s="255">
        <v>60</v>
      </c>
      <c r="D4633" s="255"/>
      <c r="E4633" s="260"/>
      <c r="F4633" s="263"/>
      <c r="L4633"/>
    </row>
    <row r="4634" spans="1:12" s="241" customFormat="1" x14ac:dyDescent="0.25">
      <c r="A4634" s="276"/>
      <c r="B4634" s="275"/>
      <c r="C4634" s="255"/>
      <c r="D4634" s="255"/>
      <c r="E4634" s="260"/>
      <c r="F4634" s="263"/>
      <c r="L4634"/>
    </row>
    <row r="4635" spans="1:12" s="241" customFormat="1" x14ac:dyDescent="0.25">
      <c r="A4635" s="276">
        <v>5</v>
      </c>
      <c r="B4635" s="275" t="s">
        <v>1651</v>
      </c>
      <c r="C4635" s="255">
        <v>62</v>
      </c>
      <c r="D4635" s="255"/>
      <c r="E4635" s="260"/>
      <c r="F4635" s="263"/>
      <c r="L4635"/>
    </row>
    <row r="4636" spans="1:12" s="241" customFormat="1" x14ac:dyDescent="0.25">
      <c r="A4636" s="276"/>
      <c r="B4636" s="275"/>
      <c r="C4636" s="255"/>
      <c r="D4636" s="255"/>
      <c r="E4636" s="260"/>
      <c r="F4636" s="263"/>
      <c r="L4636"/>
    </row>
    <row r="4637" spans="1:12" s="241" customFormat="1" x14ac:dyDescent="0.25">
      <c r="A4637" s="276">
        <v>6</v>
      </c>
      <c r="B4637" s="275" t="s">
        <v>1650</v>
      </c>
      <c r="C4637" s="255">
        <v>64</v>
      </c>
      <c r="D4637" s="255"/>
      <c r="E4637" s="260"/>
      <c r="F4637" s="263"/>
      <c r="L4637"/>
    </row>
    <row r="4638" spans="1:12" s="241" customFormat="1" x14ac:dyDescent="0.25">
      <c r="A4638" s="276"/>
      <c r="B4638" s="275"/>
      <c r="C4638" s="255"/>
      <c r="D4638" s="255"/>
      <c r="E4638" s="260"/>
      <c r="F4638" s="263"/>
      <c r="L4638"/>
    </row>
    <row r="4639" spans="1:12" s="241" customFormat="1" x14ac:dyDescent="0.25">
      <c r="A4639" s="276">
        <v>7</v>
      </c>
      <c r="B4639" s="275" t="s">
        <v>1649</v>
      </c>
      <c r="C4639" s="255">
        <v>66</v>
      </c>
      <c r="D4639" s="255"/>
      <c r="E4639" s="260"/>
      <c r="F4639" s="263"/>
      <c r="L4639"/>
    </row>
    <row r="4640" spans="1:12" s="241" customFormat="1" x14ac:dyDescent="0.25">
      <c r="A4640" s="276"/>
      <c r="B4640" s="275"/>
      <c r="C4640" s="255"/>
      <c r="D4640" s="255"/>
      <c r="E4640" s="260"/>
      <c r="F4640" s="263"/>
      <c r="L4640"/>
    </row>
    <row r="4641" spans="1:12" s="241" customFormat="1" x14ac:dyDescent="0.25">
      <c r="A4641" s="276">
        <v>8</v>
      </c>
      <c r="B4641" s="275" t="s">
        <v>1648</v>
      </c>
      <c r="C4641" s="255">
        <v>68</v>
      </c>
      <c r="D4641" s="255"/>
      <c r="E4641" s="260"/>
      <c r="F4641" s="263"/>
      <c r="L4641"/>
    </row>
    <row r="4642" spans="1:12" s="241" customFormat="1" x14ac:dyDescent="0.25">
      <c r="A4642" s="276"/>
      <c r="B4642" s="275"/>
      <c r="C4642" s="255"/>
      <c r="D4642" s="255"/>
      <c r="E4642" s="260"/>
      <c r="F4642" s="263"/>
      <c r="L4642"/>
    </row>
    <row r="4643" spans="1:12" s="241" customFormat="1" x14ac:dyDescent="0.25">
      <c r="A4643" s="276">
        <v>9</v>
      </c>
      <c r="B4643" s="275" t="s">
        <v>2927</v>
      </c>
      <c r="C4643" s="255">
        <v>70</v>
      </c>
      <c r="D4643" s="255"/>
      <c r="E4643" s="260"/>
      <c r="F4643" s="263"/>
      <c r="L4643"/>
    </row>
    <row r="4644" spans="1:12" s="241" customFormat="1" x14ac:dyDescent="0.25">
      <c r="A4644" s="276"/>
      <c r="B4644" s="275"/>
      <c r="C4644" s="255"/>
      <c r="D4644" s="255"/>
      <c r="E4644" s="260"/>
      <c r="F4644" s="263"/>
      <c r="L4644"/>
    </row>
    <row r="4645" spans="1:12" s="241" customFormat="1" x14ac:dyDescent="0.25">
      <c r="A4645" s="276"/>
      <c r="B4645" s="275"/>
      <c r="C4645" s="255"/>
      <c r="D4645" s="255"/>
      <c r="E4645" s="260"/>
      <c r="F4645" s="263"/>
      <c r="L4645"/>
    </row>
    <row r="4646" spans="1:12" s="241" customFormat="1" x14ac:dyDescent="0.25">
      <c r="A4646" s="276"/>
      <c r="B4646" s="275"/>
      <c r="C4646" s="255"/>
      <c r="D4646" s="255"/>
      <c r="E4646" s="260"/>
      <c r="F4646" s="263"/>
      <c r="L4646"/>
    </row>
    <row r="4647" spans="1:12" s="241" customFormat="1" x14ac:dyDescent="0.25">
      <c r="A4647" s="276"/>
      <c r="B4647" s="275"/>
      <c r="C4647" s="255"/>
      <c r="D4647" s="255"/>
      <c r="E4647" s="260"/>
      <c r="F4647" s="263"/>
      <c r="L4647"/>
    </row>
    <row r="4648" spans="1:12" s="241" customFormat="1" x14ac:dyDescent="0.25">
      <c r="A4648" s="276"/>
      <c r="B4648" s="275"/>
      <c r="C4648" s="255"/>
      <c r="D4648" s="255"/>
      <c r="E4648" s="260"/>
      <c r="F4648" s="263"/>
      <c r="L4648"/>
    </row>
    <row r="4649" spans="1:12" s="241" customFormat="1" x14ac:dyDescent="0.25">
      <c r="A4649" s="276"/>
      <c r="B4649" s="275"/>
      <c r="C4649" s="255"/>
      <c r="D4649" s="255"/>
      <c r="E4649" s="260"/>
      <c r="F4649" s="263"/>
      <c r="L4649"/>
    </row>
    <row r="4650" spans="1:12" s="241" customFormat="1" x14ac:dyDescent="0.25">
      <c r="A4650" s="276"/>
      <c r="B4650" s="275"/>
      <c r="C4650" s="255"/>
      <c r="D4650" s="255"/>
      <c r="E4650" s="260"/>
      <c r="F4650" s="263"/>
      <c r="L4650"/>
    </row>
    <row r="4651" spans="1:12" s="241" customFormat="1" x14ac:dyDescent="0.25">
      <c r="A4651" s="276"/>
      <c r="B4651" s="275"/>
      <c r="C4651" s="255"/>
      <c r="D4651" s="255"/>
      <c r="E4651" s="260"/>
      <c r="F4651" s="263"/>
      <c r="L4651"/>
    </row>
    <row r="4652" spans="1:12" s="241" customFormat="1" x14ac:dyDescent="0.25">
      <c r="A4652" s="276"/>
      <c r="B4652" s="275"/>
      <c r="C4652" s="255"/>
      <c r="D4652" s="255"/>
      <c r="E4652" s="260"/>
      <c r="F4652" s="263"/>
      <c r="L4652"/>
    </row>
    <row r="4653" spans="1:12" s="241" customFormat="1" x14ac:dyDescent="0.25">
      <c r="A4653" s="276"/>
      <c r="B4653" s="275"/>
      <c r="C4653" s="255"/>
      <c r="D4653" s="255"/>
      <c r="E4653" s="260"/>
      <c r="F4653" s="263"/>
      <c r="L4653"/>
    </row>
    <row r="4654" spans="1:12" s="241" customFormat="1" x14ac:dyDescent="0.25">
      <c r="A4654" s="276"/>
      <c r="B4654" s="275"/>
      <c r="C4654" s="255"/>
      <c r="D4654" s="255"/>
      <c r="E4654" s="260"/>
      <c r="F4654" s="263"/>
      <c r="L4654"/>
    </row>
    <row r="4655" spans="1:12" s="241" customFormat="1" x14ac:dyDescent="0.25">
      <c r="A4655" s="276"/>
      <c r="B4655" s="275"/>
      <c r="C4655" s="255"/>
      <c r="D4655" s="255"/>
      <c r="E4655" s="260"/>
      <c r="F4655" s="263"/>
      <c r="L4655"/>
    </row>
    <row r="4656" spans="1:12" s="241" customFormat="1" x14ac:dyDescent="0.25">
      <c r="A4656" s="276"/>
      <c r="B4656" s="275"/>
      <c r="C4656" s="255"/>
      <c r="D4656" s="255"/>
      <c r="E4656" s="260"/>
      <c r="F4656" s="263"/>
      <c r="L4656"/>
    </row>
    <row r="4657" spans="1:12" s="241" customFormat="1" x14ac:dyDescent="0.25">
      <c r="A4657" s="276"/>
      <c r="B4657" s="275"/>
      <c r="C4657" s="255"/>
      <c r="D4657" s="255"/>
      <c r="E4657" s="260"/>
      <c r="F4657" s="263"/>
      <c r="L4657"/>
    </row>
    <row r="4658" spans="1:12" s="241" customFormat="1" x14ac:dyDescent="0.25">
      <c r="A4658" s="276"/>
      <c r="B4658" s="275"/>
      <c r="C4658" s="255"/>
      <c r="D4658" s="255"/>
      <c r="E4658" s="260"/>
      <c r="F4658" s="263"/>
      <c r="L4658"/>
    </row>
    <row r="4659" spans="1:12" s="241" customFormat="1" x14ac:dyDescent="0.25">
      <c r="A4659" s="276"/>
      <c r="B4659" s="275"/>
      <c r="C4659" s="255"/>
      <c r="D4659" s="255"/>
      <c r="E4659" s="260"/>
      <c r="F4659" s="263"/>
      <c r="L4659"/>
    </row>
    <row r="4660" spans="1:12" s="241" customFormat="1" x14ac:dyDescent="0.25">
      <c r="A4660" s="276"/>
      <c r="B4660" s="275"/>
      <c r="C4660" s="255"/>
      <c r="D4660" s="255"/>
      <c r="E4660" s="260"/>
      <c r="F4660" s="263"/>
      <c r="L4660"/>
    </row>
    <row r="4661" spans="1:12" s="241" customFormat="1" x14ac:dyDescent="0.25">
      <c r="A4661" s="276"/>
      <c r="B4661" s="275"/>
      <c r="C4661" s="255"/>
      <c r="D4661" s="255"/>
      <c r="E4661" s="260"/>
      <c r="F4661" s="263"/>
      <c r="L4661"/>
    </row>
    <row r="4662" spans="1:12" s="241" customFormat="1" x14ac:dyDescent="0.25">
      <c r="A4662" s="276"/>
      <c r="B4662" s="275"/>
      <c r="C4662" s="255"/>
      <c r="D4662" s="255"/>
      <c r="E4662" s="260"/>
      <c r="F4662" s="263"/>
      <c r="L4662"/>
    </row>
    <row r="4663" spans="1:12" s="241" customFormat="1" x14ac:dyDescent="0.25">
      <c r="A4663" s="276"/>
      <c r="B4663" s="275"/>
      <c r="C4663" s="255"/>
      <c r="D4663" s="255"/>
      <c r="E4663" s="260"/>
      <c r="F4663" s="263"/>
      <c r="L4663"/>
    </row>
    <row r="4664" spans="1:12" s="241" customFormat="1" x14ac:dyDescent="0.25">
      <c r="A4664" s="276"/>
      <c r="B4664" s="275"/>
      <c r="C4664" s="255"/>
      <c r="D4664" s="255"/>
      <c r="E4664" s="260"/>
      <c r="F4664" s="263"/>
      <c r="L4664"/>
    </row>
    <row r="4665" spans="1:12" s="241" customFormat="1" x14ac:dyDescent="0.25">
      <c r="A4665" s="276"/>
      <c r="B4665" s="275"/>
      <c r="C4665" s="255"/>
      <c r="D4665" s="255"/>
      <c r="E4665" s="260"/>
      <c r="F4665" s="263"/>
      <c r="L4665"/>
    </row>
    <row r="4666" spans="1:12" s="241" customFormat="1" x14ac:dyDescent="0.25">
      <c r="A4666" s="276"/>
      <c r="B4666" s="275"/>
      <c r="C4666" s="255"/>
      <c r="D4666" s="255"/>
      <c r="E4666" s="260"/>
      <c r="F4666" s="263"/>
      <c r="L4666"/>
    </row>
    <row r="4667" spans="1:12" s="241" customFormat="1" x14ac:dyDescent="0.25">
      <c r="A4667" s="276"/>
      <c r="B4667" s="275"/>
      <c r="C4667" s="255"/>
      <c r="D4667" s="255"/>
      <c r="E4667" s="260"/>
      <c r="F4667" s="263"/>
      <c r="L4667"/>
    </row>
    <row r="4668" spans="1:12" s="241" customFormat="1" x14ac:dyDescent="0.25">
      <c r="A4668" s="276"/>
      <c r="B4668" s="275"/>
      <c r="C4668" s="255"/>
      <c r="D4668" s="255"/>
      <c r="E4668" s="260"/>
      <c r="F4668" s="263"/>
      <c r="L4668"/>
    </row>
    <row r="4669" spans="1:12" s="241" customFormat="1" x14ac:dyDescent="0.25">
      <c r="A4669" s="276"/>
      <c r="B4669" s="275"/>
      <c r="C4669" s="255"/>
      <c r="D4669" s="255"/>
      <c r="E4669" s="260"/>
      <c r="F4669" s="263"/>
      <c r="L4669"/>
    </row>
    <row r="4670" spans="1:12" s="241" customFormat="1" x14ac:dyDescent="0.25">
      <c r="A4670" s="276"/>
      <c r="B4670" s="275"/>
      <c r="C4670" s="255"/>
      <c r="D4670" s="255"/>
      <c r="E4670" s="260"/>
      <c r="F4670" s="263"/>
      <c r="L4670"/>
    </row>
    <row r="4671" spans="1:12" s="241" customFormat="1" x14ac:dyDescent="0.25">
      <c r="A4671" s="276"/>
      <c r="B4671" s="275"/>
      <c r="C4671" s="255"/>
      <c r="D4671" s="255"/>
      <c r="E4671" s="260"/>
      <c r="F4671" s="263"/>
      <c r="L4671"/>
    </row>
    <row r="4672" spans="1:12" s="241" customFormat="1" x14ac:dyDescent="0.25">
      <c r="A4672" s="276"/>
      <c r="B4672" s="275"/>
      <c r="C4672" s="255"/>
      <c r="D4672" s="255"/>
      <c r="E4672" s="260"/>
      <c r="F4672" s="263"/>
      <c r="L4672"/>
    </row>
    <row r="4673" spans="1:12" s="241" customFormat="1" x14ac:dyDescent="0.25">
      <c r="A4673" s="276"/>
      <c r="B4673" s="275"/>
      <c r="C4673" s="255"/>
      <c r="D4673" s="255"/>
      <c r="E4673" s="260"/>
      <c r="F4673" s="263"/>
      <c r="L4673"/>
    </row>
    <row r="4674" spans="1:12" s="241" customFormat="1" x14ac:dyDescent="0.25">
      <c r="A4674" s="276"/>
      <c r="B4674" s="275"/>
      <c r="C4674" s="255"/>
      <c r="D4674" s="255"/>
      <c r="E4674" s="260"/>
      <c r="F4674" s="263"/>
      <c r="L4674"/>
    </row>
    <row r="4675" spans="1:12" s="241" customFormat="1" x14ac:dyDescent="0.25">
      <c r="A4675" s="276"/>
      <c r="B4675" s="275"/>
      <c r="C4675" s="255"/>
      <c r="D4675" s="255"/>
      <c r="E4675" s="260"/>
      <c r="F4675" s="263"/>
      <c r="L4675"/>
    </row>
    <row r="4676" spans="1:12" s="241" customFormat="1" x14ac:dyDescent="0.25">
      <c r="A4676" s="276"/>
      <c r="B4676" s="275"/>
      <c r="C4676" s="255"/>
      <c r="D4676" s="255"/>
      <c r="E4676" s="260"/>
      <c r="F4676" s="263"/>
      <c r="L4676"/>
    </row>
    <row r="4677" spans="1:12" s="241" customFormat="1" x14ac:dyDescent="0.25">
      <c r="A4677" s="276"/>
      <c r="B4677" s="275"/>
      <c r="C4677" s="255"/>
      <c r="D4677" s="255"/>
      <c r="E4677" s="260"/>
      <c r="F4677" s="263"/>
      <c r="L4677"/>
    </row>
    <row r="4678" spans="1:12" s="241" customFormat="1" x14ac:dyDescent="0.25">
      <c r="A4678" s="276"/>
      <c r="B4678" s="275"/>
      <c r="C4678" s="255"/>
      <c r="D4678" s="255"/>
      <c r="E4678" s="260"/>
      <c r="F4678" s="263"/>
      <c r="L4678"/>
    </row>
    <row r="4679" spans="1:12" s="241" customFormat="1" x14ac:dyDescent="0.25">
      <c r="A4679" s="276"/>
      <c r="B4679" s="275"/>
      <c r="C4679" s="255"/>
      <c r="D4679" s="255"/>
      <c r="E4679" s="260"/>
      <c r="F4679" s="263"/>
      <c r="L4679"/>
    </row>
    <row r="4680" spans="1:12" s="241" customFormat="1" x14ac:dyDescent="0.25">
      <c r="A4680" s="276"/>
      <c r="B4680" s="275"/>
      <c r="C4680" s="255"/>
      <c r="D4680" s="255"/>
      <c r="E4680" s="260"/>
      <c r="F4680" s="263"/>
      <c r="L4680"/>
    </row>
    <row r="4681" spans="1:12" s="241" customFormat="1" x14ac:dyDescent="0.25">
      <c r="A4681" s="276"/>
      <c r="B4681" s="275"/>
      <c r="C4681" s="255"/>
      <c r="D4681" s="255"/>
      <c r="E4681" s="260"/>
      <c r="F4681" s="263"/>
      <c r="L4681"/>
    </row>
    <row r="4682" spans="1:12" s="241" customFormat="1" x14ac:dyDescent="0.25">
      <c r="A4682" s="276"/>
      <c r="B4682" s="275"/>
      <c r="C4682" s="255"/>
      <c r="D4682" s="255"/>
      <c r="E4682" s="260"/>
      <c r="F4682" s="263"/>
      <c r="L4682"/>
    </row>
    <row r="4683" spans="1:12" s="241" customFormat="1" x14ac:dyDescent="0.25">
      <c r="A4683" s="276"/>
      <c r="B4683" s="275"/>
      <c r="C4683" s="255"/>
      <c r="D4683" s="255"/>
      <c r="E4683" s="260"/>
      <c r="F4683" s="263"/>
      <c r="L4683"/>
    </row>
    <row r="4684" spans="1:12" s="241" customFormat="1" x14ac:dyDescent="0.25">
      <c r="A4684" s="276"/>
      <c r="B4684" s="275"/>
      <c r="C4684" s="255"/>
      <c r="D4684" s="255"/>
      <c r="E4684" s="260"/>
      <c r="F4684" s="263"/>
      <c r="L4684"/>
    </row>
    <row r="4685" spans="1:12" s="241" customFormat="1" x14ac:dyDescent="0.25">
      <c r="A4685" s="276"/>
      <c r="B4685" s="275"/>
      <c r="C4685" s="255"/>
      <c r="D4685" s="255"/>
      <c r="E4685" s="260"/>
      <c r="F4685" s="263"/>
      <c r="L4685"/>
    </row>
    <row r="4686" spans="1:12" s="241" customFormat="1" x14ac:dyDescent="0.25">
      <c r="A4686" s="276"/>
      <c r="B4686" s="275"/>
      <c r="C4686" s="255"/>
      <c r="D4686" s="255"/>
      <c r="E4686" s="260"/>
      <c r="F4686" s="263"/>
      <c r="L4686"/>
    </row>
    <row r="4687" spans="1:12" s="241" customFormat="1" x14ac:dyDescent="0.25">
      <c r="A4687" s="276"/>
      <c r="B4687" s="275"/>
      <c r="C4687" s="255"/>
      <c r="D4687" s="255"/>
      <c r="E4687" s="260"/>
      <c r="F4687" s="263"/>
      <c r="L4687"/>
    </row>
    <row r="4688" spans="1:12" s="241" customFormat="1" x14ac:dyDescent="0.25">
      <c r="A4688" s="276"/>
      <c r="B4688" s="275"/>
      <c r="C4688" s="255"/>
      <c r="D4688" s="255"/>
      <c r="E4688" s="260"/>
      <c r="F4688" s="263"/>
      <c r="L4688"/>
    </row>
    <row r="4689" spans="1:12" s="241" customFormat="1" x14ac:dyDescent="0.25">
      <c r="A4689" s="276"/>
      <c r="B4689" s="275"/>
      <c r="C4689" s="255"/>
      <c r="D4689" s="255"/>
      <c r="E4689" s="260"/>
      <c r="F4689" s="263"/>
      <c r="L4689"/>
    </row>
    <row r="4690" spans="1:12" s="241" customFormat="1" ht="13" x14ac:dyDescent="0.25">
      <c r="A4690" s="227"/>
      <c r="B4690" s="256"/>
      <c r="C4690" s="255"/>
      <c r="D4690" s="255"/>
      <c r="E4690" s="260"/>
      <c r="F4690" s="263"/>
      <c r="L4690"/>
    </row>
    <row r="4691" spans="1:12" ht="13" x14ac:dyDescent="0.25">
      <c r="A4691" s="227"/>
      <c r="B4691" s="268" t="s">
        <v>1637</v>
      </c>
      <c r="C4691" s="227"/>
      <c r="D4691" s="227"/>
      <c r="E4691" s="258"/>
      <c r="F4691" s="270"/>
    </row>
    <row r="4692" spans="1:12" ht="13" x14ac:dyDescent="0.25">
      <c r="A4692" s="227"/>
      <c r="B4692" s="247"/>
      <c r="C4692" s="227"/>
      <c r="D4692" s="227"/>
      <c r="E4692" s="258"/>
      <c r="F4692" s="263"/>
    </row>
    <row r="4693" spans="1:12" ht="13" x14ac:dyDescent="0.25">
      <c r="A4693" s="227"/>
      <c r="B4693" s="247" t="str">
        <f>B4623</f>
        <v>Block B: Laboratory</v>
      </c>
      <c r="C4693" s="227"/>
      <c r="D4693" s="227"/>
      <c r="E4693" s="258"/>
      <c r="F4693" s="263"/>
    </row>
    <row r="4694" spans="1:12" s="236" customFormat="1" ht="13" x14ac:dyDescent="0.25">
      <c r="A4694" s="227"/>
      <c r="B4694" s="246"/>
      <c r="C4694" s="248"/>
      <c r="D4694" s="248"/>
      <c r="E4694" s="260"/>
      <c r="F4694" s="263"/>
      <c r="L4694"/>
    </row>
    <row r="4695" spans="1:12" s="236" customFormat="1" ht="13" x14ac:dyDescent="0.25">
      <c r="A4695" s="227"/>
      <c r="B4695" s="246"/>
      <c r="C4695" s="248"/>
      <c r="D4695" s="248"/>
      <c r="E4695" s="260"/>
      <c r="F4695" s="263"/>
      <c r="L4695"/>
    </row>
    <row r="4696" spans="1:12" s="236" customFormat="1" ht="13" x14ac:dyDescent="0.25">
      <c r="A4696" s="227"/>
      <c r="B4696" s="244"/>
      <c r="C4696" s="248"/>
      <c r="D4696" s="248"/>
      <c r="E4696" s="260"/>
      <c r="F4696" s="263"/>
      <c r="L4696"/>
    </row>
    <row r="4697" spans="1:12" s="236" customFormat="1" ht="13" x14ac:dyDescent="0.25">
      <c r="A4697" s="227"/>
      <c r="B4697" s="246"/>
      <c r="C4697" s="248"/>
      <c r="D4697" s="248"/>
      <c r="E4697" s="260"/>
      <c r="F4697" s="263"/>
      <c r="L4697"/>
    </row>
    <row r="4698" spans="1:12" s="236" customFormat="1" ht="13" x14ac:dyDescent="0.25">
      <c r="A4698" s="227"/>
      <c r="B4698" s="230" t="s">
        <v>2935</v>
      </c>
      <c r="C4698" s="248"/>
      <c r="D4698" s="248"/>
      <c r="E4698" s="260"/>
      <c r="F4698" s="263"/>
      <c r="L4698"/>
    </row>
    <row r="4699" spans="1:12" s="236" customFormat="1" ht="13" x14ac:dyDescent="0.25">
      <c r="A4699" s="227"/>
      <c r="B4699" s="230"/>
      <c r="C4699" s="220"/>
      <c r="D4699" s="248"/>
      <c r="E4699" s="260"/>
      <c r="F4699" s="263"/>
      <c r="L4699"/>
    </row>
    <row r="4700" spans="1:12" s="236" customFormat="1" ht="13" x14ac:dyDescent="0.25">
      <c r="A4700" s="227" t="s">
        <v>2220</v>
      </c>
      <c r="B4700" s="230" t="s">
        <v>2173</v>
      </c>
      <c r="C4700" s="220"/>
      <c r="D4700" s="248"/>
      <c r="E4700" s="260"/>
      <c r="F4700" s="263"/>
      <c r="L4700"/>
    </row>
    <row r="4701" spans="1:12" s="236" customFormat="1" ht="13" x14ac:dyDescent="0.25">
      <c r="A4701" s="224"/>
      <c r="B4701" s="229"/>
      <c r="C4701" s="272"/>
      <c r="D4701" s="248"/>
      <c r="E4701" s="260"/>
      <c r="F4701" s="263"/>
      <c r="L4701"/>
    </row>
    <row r="4702" spans="1:12" s="236" customFormat="1" ht="13" x14ac:dyDescent="0.25">
      <c r="A4702" s="224"/>
      <c r="B4702" s="305" t="s">
        <v>1024</v>
      </c>
      <c r="C4702" s="303"/>
      <c r="D4702" s="248"/>
      <c r="E4702" s="260"/>
      <c r="F4702" s="263"/>
      <c r="L4702"/>
    </row>
    <row r="4703" spans="1:12" s="236" customFormat="1" ht="13" x14ac:dyDescent="0.25">
      <c r="A4703" s="224"/>
      <c r="B4703" s="302"/>
      <c r="C4703" s="303"/>
      <c r="D4703" s="248"/>
      <c r="E4703" s="260"/>
      <c r="F4703" s="263"/>
      <c r="L4703"/>
    </row>
    <row r="4704" spans="1:12" s="236" customFormat="1" ht="14.5" x14ac:dyDescent="0.25">
      <c r="A4704" s="272" t="s">
        <v>2221</v>
      </c>
      <c r="B4704" s="302" t="s">
        <v>1025</v>
      </c>
      <c r="C4704" s="272" t="s">
        <v>621</v>
      </c>
      <c r="D4704" s="248">
        <v>10</v>
      </c>
      <c r="E4704" s="260"/>
      <c r="F4704" s="263"/>
      <c r="L4704"/>
    </row>
    <row r="4705" spans="1:12" ht="13" x14ac:dyDescent="0.25">
      <c r="A4705" s="224"/>
      <c r="B4705" s="302"/>
      <c r="C4705" s="303"/>
      <c r="D4705" s="248"/>
      <c r="E4705" s="260"/>
      <c r="F4705" s="263"/>
    </row>
    <row r="4706" spans="1:12" ht="13" x14ac:dyDescent="0.25">
      <c r="A4706" s="224"/>
      <c r="B4706" s="305" t="s">
        <v>520</v>
      </c>
      <c r="C4706" s="303"/>
      <c r="D4706" s="248"/>
      <c r="E4706" s="260"/>
      <c r="F4706" s="263"/>
    </row>
    <row r="4707" spans="1:12" s="236" customFormat="1" ht="13" x14ac:dyDescent="0.25">
      <c r="A4707" s="224"/>
      <c r="B4707" s="302"/>
      <c r="C4707" s="303"/>
      <c r="D4707" s="248"/>
      <c r="E4707" s="260"/>
      <c r="F4707" s="263"/>
      <c r="I4707" s="149"/>
      <c r="J4707" s="149"/>
      <c r="K4707" s="149"/>
      <c r="L4707"/>
    </row>
    <row r="4708" spans="1:12" s="236" customFormat="1" ht="25" x14ac:dyDescent="0.25">
      <c r="A4708" s="272" t="s">
        <v>2222</v>
      </c>
      <c r="B4708" s="302" t="s">
        <v>2744</v>
      </c>
      <c r="C4708" s="272" t="s">
        <v>621</v>
      </c>
      <c r="D4708" s="248">
        <v>5</v>
      </c>
      <c r="E4708" s="260"/>
      <c r="F4708" s="263"/>
      <c r="I4708" s="149"/>
      <c r="J4708" s="149"/>
      <c r="K4708" s="149"/>
      <c r="L4708"/>
    </row>
    <row r="4709" spans="1:12" s="236" customFormat="1" x14ac:dyDescent="0.25">
      <c r="A4709" s="272"/>
      <c r="B4709" s="302"/>
      <c r="C4709" s="303"/>
      <c r="D4709" s="248"/>
      <c r="E4709" s="260"/>
      <c r="F4709" s="263"/>
      <c r="I4709" s="149"/>
      <c r="J4709" s="149"/>
      <c r="K4709" s="149"/>
      <c r="L4709"/>
    </row>
    <row r="4710" spans="1:12" s="236" customFormat="1" ht="14.5" x14ac:dyDescent="0.25">
      <c r="A4710" s="272" t="s">
        <v>2223</v>
      </c>
      <c r="B4710" s="302" t="s">
        <v>1023</v>
      </c>
      <c r="C4710" s="272" t="s">
        <v>621</v>
      </c>
      <c r="D4710" s="248">
        <v>9</v>
      </c>
      <c r="E4710" s="260"/>
      <c r="F4710" s="263"/>
      <c r="I4710" s="149"/>
      <c r="J4710" s="149"/>
      <c r="K4710" s="149"/>
      <c r="L4710"/>
    </row>
    <row r="4711" spans="1:12" s="236" customFormat="1" ht="13" x14ac:dyDescent="0.25">
      <c r="A4711" s="224"/>
      <c r="B4711" s="302"/>
      <c r="C4711" s="303"/>
      <c r="D4711" s="248"/>
      <c r="E4711" s="260"/>
      <c r="F4711" s="263"/>
      <c r="I4711" s="149"/>
      <c r="J4711" s="149"/>
      <c r="K4711" s="149"/>
      <c r="L4711"/>
    </row>
    <row r="4712" spans="1:12" s="236" customFormat="1" ht="13" x14ac:dyDescent="0.25">
      <c r="A4712" s="224"/>
      <c r="B4712" s="305" t="s">
        <v>382</v>
      </c>
      <c r="C4712" s="303"/>
      <c r="D4712" s="248"/>
      <c r="E4712" s="260"/>
      <c r="F4712" s="263"/>
      <c r="I4712" s="149"/>
      <c r="J4712" s="149"/>
      <c r="K4712" s="149"/>
      <c r="L4712"/>
    </row>
    <row r="4713" spans="1:12" s="236" customFormat="1" ht="13" x14ac:dyDescent="0.25">
      <c r="A4713" s="224"/>
      <c r="B4713" s="306"/>
      <c r="C4713" s="303"/>
      <c r="D4713" s="248"/>
      <c r="E4713" s="260"/>
      <c r="F4713" s="263"/>
      <c r="I4713" s="149"/>
      <c r="J4713" s="149"/>
      <c r="K4713" s="149"/>
      <c r="L4713"/>
    </row>
    <row r="4714" spans="1:12" s="236" customFormat="1" ht="26" x14ac:dyDescent="0.25">
      <c r="A4714" s="224"/>
      <c r="B4714" s="307" t="s">
        <v>2219</v>
      </c>
      <c r="C4714" s="303"/>
      <c r="D4714" s="248"/>
      <c r="E4714" s="260"/>
      <c r="F4714" s="263"/>
      <c r="I4714" s="149"/>
      <c r="J4714" s="149"/>
      <c r="K4714" s="149"/>
      <c r="L4714"/>
    </row>
    <row r="4715" spans="1:12" s="236" customFormat="1" ht="13" x14ac:dyDescent="0.25">
      <c r="A4715" s="224"/>
      <c r="B4715" s="302"/>
      <c r="C4715" s="303"/>
      <c r="D4715" s="248"/>
      <c r="E4715" s="260"/>
      <c r="F4715" s="263"/>
      <c r="I4715" s="149"/>
      <c r="J4715" s="149"/>
      <c r="K4715" s="149"/>
      <c r="L4715"/>
    </row>
    <row r="4716" spans="1:12" s="236" customFormat="1" x14ac:dyDescent="0.25">
      <c r="A4716" s="272" t="s">
        <v>2224</v>
      </c>
      <c r="B4716" s="302" t="s">
        <v>516</v>
      </c>
      <c r="C4716" s="303" t="s">
        <v>2</v>
      </c>
      <c r="D4716" s="248">
        <v>3</v>
      </c>
      <c r="E4716" s="260"/>
      <c r="F4716" s="263"/>
      <c r="I4716" s="149"/>
      <c r="J4716" s="149"/>
      <c r="K4716" s="149"/>
      <c r="L4716"/>
    </row>
    <row r="4717" spans="1:12" s="236" customFormat="1" ht="13" x14ac:dyDescent="0.25">
      <c r="A4717" s="224"/>
      <c r="B4717" s="302"/>
      <c r="C4717" s="303"/>
      <c r="D4717" s="248"/>
      <c r="E4717" s="260"/>
      <c r="F4717" s="263"/>
      <c r="G4717" s="242"/>
      <c r="I4717" s="149"/>
      <c r="J4717" s="149"/>
      <c r="K4717" s="149"/>
      <c r="L4717"/>
    </row>
    <row r="4718" spans="1:12" s="236" customFormat="1" ht="13" x14ac:dyDescent="0.25">
      <c r="A4718" s="224"/>
      <c r="B4718" s="305" t="s">
        <v>404</v>
      </c>
      <c r="C4718" s="303"/>
      <c r="D4718" s="248"/>
      <c r="E4718" s="260"/>
      <c r="F4718" s="263"/>
      <c r="G4718" s="242"/>
      <c r="I4718" s="149"/>
      <c r="J4718" s="149"/>
      <c r="K4718" s="149"/>
      <c r="L4718"/>
    </row>
    <row r="4719" spans="1:12" s="236" customFormat="1" ht="13" x14ac:dyDescent="0.25">
      <c r="A4719" s="224"/>
      <c r="B4719" s="302"/>
      <c r="C4719" s="303"/>
      <c r="D4719" s="248"/>
      <c r="E4719" s="260"/>
      <c r="F4719" s="263"/>
      <c r="G4719" s="242"/>
      <c r="I4719" s="149"/>
      <c r="J4719" s="149"/>
      <c r="K4719" s="149"/>
      <c r="L4719"/>
    </row>
    <row r="4720" spans="1:12" s="236" customFormat="1" x14ac:dyDescent="0.25">
      <c r="A4720" s="272" t="s">
        <v>2225</v>
      </c>
      <c r="B4720" s="302" t="s">
        <v>405</v>
      </c>
      <c r="C4720" s="303" t="s">
        <v>2</v>
      </c>
      <c r="D4720" s="248">
        <v>3</v>
      </c>
      <c r="E4720" s="260"/>
      <c r="F4720" s="263"/>
      <c r="G4720" s="242"/>
      <c r="I4720" s="149"/>
      <c r="J4720" s="149"/>
      <c r="K4720" s="149"/>
      <c r="L4720"/>
    </row>
    <row r="4721" spans="1:12" s="236" customFormat="1" x14ac:dyDescent="0.25">
      <c r="A4721" s="272" t="s">
        <v>2226</v>
      </c>
      <c r="B4721" s="302" t="s">
        <v>523</v>
      </c>
      <c r="C4721" s="303" t="s">
        <v>2</v>
      </c>
      <c r="D4721" s="248">
        <v>3</v>
      </c>
      <c r="E4721" s="260"/>
      <c r="F4721" s="263"/>
      <c r="I4721" s="149"/>
      <c r="J4721" s="149"/>
      <c r="K4721" s="149"/>
      <c r="L4721"/>
    </row>
    <row r="4722" spans="1:12" s="236" customFormat="1" ht="13" x14ac:dyDescent="0.25">
      <c r="A4722" s="224"/>
      <c r="B4722" s="302"/>
      <c r="C4722" s="303"/>
      <c r="D4722" s="248"/>
      <c r="E4722" s="260"/>
      <c r="F4722" s="263"/>
      <c r="I4722" s="149"/>
      <c r="J4722" s="149"/>
      <c r="K4722" s="149"/>
      <c r="L4722"/>
    </row>
    <row r="4723" spans="1:12" s="236" customFormat="1" ht="13" x14ac:dyDescent="0.25">
      <c r="A4723" s="224"/>
      <c r="B4723" s="306" t="s">
        <v>420</v>
      </c>
      <c r="C4723" s="303"/>
      <c r="D4723" s="248"/>
      <c r="E4723" s="260"/>
      <c r="F4723" s="263"/>
      <c r="I4723" s="149"/>
      <c r="J4723" s="149"/>
      <c r="K4723" s="149"/>
      <c r="L4723"/>
    </row>
    <row r="4724" spans="1:12" s="236" customFormat="1" ht="13" x14ac:dyDescent="0.25">
      <c r="A4724" s="224"/>
      <c r="B4724" s="302"/>
      <c r="C4724" s="303"/>
      <c r="D4724" s="248"/>
      <c r="E4724" s="260"/>
      <c r="F4724" s="263"/>
      <c r="I4724" s="149"/>
      <c r="J4724" s="149"/>
      <c r="K4724" s="149"/>
      <c r="L4724"/>
    </row>
    <row r="4725" spans="1:12" s="236" customFormat="1" ht="14.5" x14ac:dyDescent="0.25">
      <c r="A4725" s="272" t="s">
        <v>2227</v>
      </c>
      <c r="B4725" s="302" t="s">
        <v>2741</v>
      </c>
      <c r="C4725" s="272" t="s">
        <v>621</v>
      </c>
      <c r="D4725" s="248">
        <v>39.590000000000003</v>
      </c>
      <c r="E4725" s="260"/>
      <c r="F4725" s="263"/>
      <c r="I4725" s="149"/>
      <c r="J4725" s="149"/>
      <c r="K4725" s="149"/>
      <c r="L4725"/>
    </row>
    <row r="4726" spans="1:12" s="236" customFormat="1" ht="14.5" x14ac:dyDescent="0.25">
      <c r="A4726" s="272" t="s">
        <v>2228</v>
      </c>
      <c r="B4726" s="302" t="s">
        <v>2742</v>
      </c>
      <c r="C4726" s="272" t="s">
        <v>621</v>
      </c>
      <c r="D4726" s="248">
        <v>121.52000000000001</v>
      </c>
      <c r="E4726" s="260"/>
      <c r="F4726" s="263"/>
      <c r="I4726" s="149"/>
      <c r="J4726" s="149"/>
      <c r="K4726" s="149"/>
      <c r="L4726"/>
    </row>
    <row r="4727" spans="1:12" s="236" customFormat="1" ht="14.5" x14ac:dyDescent="0.25">
      <c r="A4727" s="272" t="s">
        <v>2229</v>
      </c>
      <c r="B4727" s="302" t="s">
        <v>2743</v>
      </c>
      <c r="C4727" s="272" t="s">
        <v>621</v>
      </c>
      <c r="D4727" s="248">
        <v>80.08</v>
      </c>
      <c r="E4727" s="260"/>
      <c r="F4727" s="263"/>
      <c r="I4727" s="149"/>
      <c r="J4727" s="149"/>
      <c r="K4727" s="149"/>
      <c r="L4727"/>
    </row>
    <row r="4728" spans="1:12" s="236" customFormat="1" ht="14.5" x14ac:dyDescent="0.25">
      <c r="A4728" s="272" t="s">
        <v>2230</v>
      </c>
      <c r="B4728" s="302" t="s">
        <v>1026</v>
      </c>
      <c r="C4728" s="272" t="s">
        <v>621</v>
      </c>
      <c r="D4728" s="248">
        <v>50</v>
      </c>
      <c r="E4728" s="260"/>
      <c r="F4728" s="263"/>
      <c r="I4728" s="149"/>
      <c r="J4728" s="149"/>
      <c r="K4728" s="149"/>
      <c r="L4728"/>
    </row>
    <row r="4729" spans="1:12" s="236" customFormat="1" ht="14.5" x14ac:dyDescent="0.25">
      <c r="A4729" s="272" t="s">
        <v>2231</v>
      </c>
      <c r="B4729" s="302" t="s">
        <v>524</v>
      </c>
      <c r="C4729" s="272" t="s">
        <v>621</v>
      </c>
      <c r="D4729" s="248">
        <v>4</v>
      </c>
      <c r="E4729" s="260"/>
      <c r="F4729" s="263"/>
      <c r="I4729" s="149"/>
      <c r="J4729" s="149"/>
      <c r="K4729" s="149"/>
      <c r="L4729"/>
    </row>
    <row r="4730" spans="1:12" s="236" customFormat="1" x14ac:dyDescent="0.25">
      <c r="A4730" s="272"/>
      <c r="B4730" s="273"/>
      <c r="C4730" s="272"/>
      <c r="D4730" s="248"/>
      <c r="E4730" s="260"/>
      <c r="F4730" s="263"/>
      <c r="I4730" s="149"/>
      <c r="J4730" s="149"/>
      <c r="K4730" s="149"/>
      <c r="L4730"/>
    </row>
    <row r="4731" spans="1:12" s="236" customFormat="1" x14ac:dyDescent="0.25">
      <c r="A4731" s="220"/>
      <c r="B4731" s="234"/>
      <c r="C4731" s="220"/>
      <c r="D4731" s="248"/>
      <c r="E4731" s="260"/>
      <c r="F4731" s="263"/>
      <c r="I4731" s="149"/>
      <c r="J4731" s="149"/>
      <c r="K4731" s="149"/>
      <c r="L4731"/>
    </row>
    <row r="4732" spans="1:12" s="236" customFormat="1" x14ac:dyDescent="0.25">
      <c r="A4732" s="220"/>
      <c r="B4732" s="234"/>
      <c r="C4732" s="220"/>
      <c r="D4732" s="163"/>
      <c r="E4732" s="260"/>
      <c r="F4732" s="263"/>
      <c r="I4732" s="149"/>
      <c r="J4732" s="149"/>
      <c r="K4732" s="149"/>
      <c r="L4732"/>
    </row>
    <row r="4733" spans="1:12" s="236" customFormat="1" x14ac:dyDescent="0.25">
      <c r="A4733" s="220"/>
      <c r="B4733" s="234"/>
      <c r="C4733" s="220"/>
      <c r="D4733" s="163"/>
      <c r="E4733" s="260"/>
      <c r="F4733" s="263"/>
      <c r="I4733" s="149"/>
      <c r="J4733" s="149"/>
      <c r="K4733" s="149"/>
      <c r="L4733"/>
    </row>
    <row r="4734" spans="1:12" s="236" customFormat="1" x14ac:dyDescent="0.25">
      <c r="A4734" s="220"/>
      <c r="B4734" s="234"/>
      <c r="C4734" s="220"/>
      <c r="D4734" s="163"/>
      <c r="E4734" s="260"/>
      <c r="F4734" s="263"/>
      <c r="I4734" s="149"/>
      <c r="J4734" s="149"/>
      <c r="K4734" s="149"/>
      <c r="L4734"/>
    </row>
    <row r="4735" spans="1:12" s="236" customFormat="1" ht="13" x14ac:dyDescent="0.3">
      <c r="A4735" s="220"/>
      <c r="B4735" s="234"/>
      <c r="C4735" s="220"/>
      <c r="D4735" s="163"/>
      <c r="E4735" s="260"/>
      <c r="F4735" s="263"/>
      <c r="G4735" s="243"/>
      <c r="I4735" s="149"/>
      <c r="J4735" s="149"/>
      <c r="K4735" s="149"/>
      <c r="L4735"/>
    </row>
    <row r="4736" spans="1:12" s="236" customFormat="1" ht="13" x14ac:dyDescent="0.25">
      <c r="A4736" s="227"/>
      <c r="B4736" s="234"/>
      <c r="C4736" s="223"/>
      <c r="D4736" s="220"/>
      <c r="E4736" s="260"/>
      <c r="F4736" s="263"/>
      <c r="I4736" s="149"/>
      <c r="J4736" s="149"/>
      <c r="K4736" s="149"/>
      <c r="L4736"/>
    </row>
    <row r="4737" spans="1:12" s="236" customFormat="1" ht="13" x14ac:dyDescent="0.25">
      <c r="A4737" s="227"/>
      <c r="B4737" s="234"/>
      <c r="C4737" s="223"/>
      <c r="D4737" s="220"/>
      <c r="E4737" s="260"/>
      <c r="F4737" s="263"/>
      <c r="I4737" s="149"/>
      <c r="J4737" s="149"/>
      <c r="K4737" s="149"/>
      <c r="L4737"/>
    </row>
    <row r="4738" spans="1:12" s="236" customFormat="1" ht="13" x14ac:dyDescent="0.25">
      <c r="A4738" s="227"/>
      <c r="B4738" s="234"/>
      <c r="C4738" s="223"/>
      <c r="D4738" s="220"/>
      <c r="E4738" s="260"/>
      <c r="F4738" s="263"/>
      <c r="I4738" s="149"/>
      <c r="J4738" s="149"/>
      <c r="K4738" s="149"/>
      <c r="L4738"/>
    </row>
    <row r="4739" spans="1:12" s="236" customFormat="1" ht="13" x14ac:dyDescent="0.25">
      <c r="A4739" s="227"/>
      <c r="B4739" s="234"/>
      <c r="C4739" s="223"/>
      <c r="D4739" s="220"/>
      <c r="E4739" s="260"/>
      <c r="F4739" s="263"/>
      <c r="I4739" s="149"/>
      <c r="J4739" s="149"/>
      <c r="K4739" s="149"/>
      <c r="L4739"/>
    </row>
    <row r="4740" spans="1:12" s="236" customFormat="1" ht="13" x14ac:dyDescent="0.25">
      <c r="A4740" s="227"/>
      <c r="B4740" s="234"/>
      <c r="C4740" s="223"/>
      <c r="D4740" s="220"/>
      <c r="E4740" s="260"/>
      <c r="F4740" s="263"/>
      <c r="I4740" s="149"/>
      <c r="J4740" s="149"/>
      <c r="K4740" s="149"/>
      <c r="L4740"/>
    </row>
    <row r="4741" spans="1:12" s="236" customFormat="1" ht="13" x14ac:dyDescent="0.25">
      <c r="A4741" s="227"/>
      <c r="B4741" s="234"/>
      <c r="C4741" s="223"/>
      <c r="D4741" s="220"/>
      <c r="E4741" s="260"/>
      <c r="F4741" s="263"/>
      <c r="I4741" s="149"/>
      <c r="J4741" s="149"/>
      <c r="K4741" s="149"/>
      <c r="L4741"/>
    </row>
    <row r="4742" spans="1:12" s="236" customFormat="1" ht="13" x14ac:dyDescent="0.25">
      <c r="A4742" s="227"/>
      <c r="B4742" s="234"/>
      <c r="C4742" s="223"/>
      <c r="D4742" s="220"/>
      <c r="E4742" s="260"/>
      <c r="F4742" s="263"/>
      <c r="I4742" s="149"/>
      <c r="J4742" s="149"/>
      <c r="K4742" s="149"/>
      <c r="L4742"/>
    </row>
    <row r="4743" spans="1:12" s="236" customFormat="1" ht="13" x14ac:dyDescent="0.25">
      <c r="A4743" s="227"/>
      <c r="B4743" s="234"/>
      <c r="C4743" s="223"/>
      <c r="D4743" s="220"/>
      <c r="E4743" s="260"/>
      <c r="F4743" s="263"/>
      <c r="I4743" s="149"/>
      <c r="J4743" s="149"/>
      <c r="K4743" s="149"/>
      <c r="L4743"/>
    </row>
    <row r="4744" spans="1:12" s="236" customFormat="1" ht="13" x14ac:dyDescent="0.25">
      <c r="A4744" s="227"/>
      <c r="B4744" s="234"/>
      <c r="C4744" s="223"/>
      <c r="D4744" s="220"/>
      <c r="E4744" s="260"/>
      <c r="F4744" s="263"/>
      <c r="I4744" s="149"/>
      <c r="J4744" s="149"/>
      <c r="K4744" s="149"/>
      <c r="L4744"/>
    </row>
    <row r="4745" spans="1:12" s="236" customFormat="1" ht="13" x14ac:dyDescent="0.25">
      <c r="A4745" s="227"/>
      <c r="B4745" s="234"/>
      <c r="C4745" s="223"/>
      <c r="D4745" s="220"/>
      <c r="E4745" s="260"/>
      <c r="F4745" s="263"/>
      <c r="I4745" s="149"/>
      <c r="J4745" s="149"/>
      <c r="K4745" s="149"/>
      <c r="L4745"/>
    </row>
    <row r="4746" spans="1:12" s="236" customFormat="1" ht="13" x14ac:dyDescent="0.25">
      <c r="A4746" s="227"/>
      <c r="B4746" s="234"/>
      <c r="C4746" s="223"/>
      <c r="D4746" s="220"/>
      <c r="E4746" s="260"/>
      <c r="F4746" s="263"/>
      <c r="I4746" s="149"/>
      <c r="J4746" s="149"/>
      <c r="K4746" s="149"/>
      <c r="L4746"/>
    </row>
    <row r="4747" spans="1:12" s="236" customFormat="1" ht="13" x14ac:dyDescent="0.25">
      <c r="A4747" s="227"/>
      <c r="B4747" s="234"/>
      <c r="C4747" s="223"/>
      <c r="D4747" s="220"/>
      <c r="E4747" s="260"/>
      <c r="F4747" s="263"/>
      <c r="I4747" s="149"/>
      <c r="J4747" s="149"/>
      <c r="K4747" s="149"/>
      <c r="L4747"/>
    </row>
    <row r="4748" spans="1:12" s="236" customFormat="1" ht="13" x14ac:dyDescent="0.25">
      <c r="A4748" s="227"/>
      <c r="B4748" s="234"/>
      <c r="C4748" s="223"/>
      <c r="D4748" s="220"/>
      <c r="E4748" s="260"/>
      <c r="F4748" s="263"/>
      <c r="I4748" s="149"/>
      <c r="J4748" s="149"/>
      <c r="K4748" s="149"/>
      <c r="L4748"/>
    </row>
    <row r="4749" spans="1:12" s="236" customFormat="1" ht="13" x14ac:dyDescent="0.25">
      <c r="A4749" s="227"/>
      <c r="B4749" s="234"/>
      <c r="C4749" s="223"/>
      <c r="D4749" s="220"/>
      <c r="E4749" s="260"/>
      <c r="F4749" s="263"/>
      <c r="I4749" s="149"/>
      <c r="J4749" s="149"/>
      <c r="K4749" s="149"/>
      <c r="L4749"/>
    </row>
    <row r="4750" spans="1:12" s="236" customFormat="1" ht="13" x14ac:dyDescent="0.25">
      <c r="A4750" s="227"/>
      <c r="B4750" s="234"/>
      <c r="C4750" s="223"/>
      <c r="D4750" s="220"/>
      <c r="E4750" s="260"/>
      <c r="F4750" s="263"/>
      <c r="I4750" s="149"/>
      <c r="J4750" s="149"/>
      <c r="K4750" s="149"/>
      <c r="L4750"/>
    </row>
    <row r="4751" spans="1:12" s="236" customFormat="1" ht="13" x14ac:dyDescent="0.25">
      <c r="A4751" s="227"/>
      <c r="B4751" s="234"/>
      <c r="C4751" s="223"/>
      <c r="D4751" s="220"/>
      <c r="E4751" s="260"/>
      <c r="F4751" s="263"/>
      <c r="I4751" s="149"/>
      <c r="J4751" s="149"/>
      <c r="K4751" s="149"/>
      <c r="L4751"/>
    </row>
    <row r="4752" spans="1:12" s="236" customFormat="1" ht="13" x14ac:dyDescent="0.25">
      <c r="A4752" s="227"/>
      <c r="B4752" s="234"/>
      <c r="C4752" s="223"/>
      <c r="D4752" s="220"/>
      <c r="E4752" s="260"/>
      <c r="F4752" s="263"/>
      <c r="I4752" s="149"/>
      <c r="J4752" s="149"/>
      <c r="K4752" s="149"/>
      <c r="L4752"/>
    </row>
    <row r="4753" spans="1:12" s="236" customFormat="1" ht="13" x14ac:dyDescent="0.25">
      <c r="A4753" s="227"/>
      <c r="B4753" s="234"/>
      <c r="C4753" s="223"/>
      <c r="D4753" s="220"/>
      <c r="E4753" s="260"/>
      <c r="F4753" s="263"/>
      <c r="I4753" s="149"/>
      <c r="J4753" s="149"/>
      <c r="K4753" s="149"/>
      <c r="L4753"/>
    </row>
    <row r="4754" spans="1:12" s="236" customFormat="1" ht="13" x14ac:dyDescent="0.25">
      <c r="A4754" s="227"/>
      <c r="B4754" s="234"/>
      <c r="C4754" s="223"/>
      <c r="D4754" s="220"/>
      <c r="E4754" s="260"/>
      <c r="F4754" s="263"/>
      <c r="I4754" s="149"/>
      <c r="J4754" s="149"/>
      <c r="K4754" s="149"/>
      <c r="L4754"/>
    </row>
    <row r="4755" spans="1:12" s="236" customFormat="1" ht="13" x14ac:dyDescent="0.25">
      <c r="A4755" s="227"/>
      <c r="B4755" s="234"/>
      <c r="C4755" s="223"/>
      <c r="D4755" s="220"/>
      <c r="E4755" s="260"/>
      <c r="F4755" s="263"/>
      <c r="I4755" s="149"/>
      <c r="J4755" s="149"/>
      <c r="K4755" s="149"/>
      <c r="L4755"/>
    </row>
    <row r="4756" spans="1:12" s="236" customFormat="1" ht="13" x14ac:dyDescent="0.25">
      <c r="A4756" s="227"/>
      <c r="B4756" s="234"/>
      <c r="C4756" s="223"/>
      <c r="D4756" s="220"/>
      <c r="E4756" s="260"/>
      <c r="F4756" s="263"/>
      <c r="I4756" s="149"/>
      <c r="J4756" s="149"/>
      <c r="K4756" s="149"/>
      <c r="L4756"/>
    </row>
    <row r="4757" spans="1:12" s="236" customFormat="1" ht="13" x14ac:dyDescent="0.25">
      <c r="A4757" s="227"/>
      <c r="B4757" s="234"/>
      <c r="C4757" s="223"/>
      <c r="D4757" s="220"/>
      <c r="E4757" s="260"/>
      <c r="F4757" s="263"/>
      <c r="I4757" s="149"/>
      <c r="J4757" s="149"/>
      <c r="K4757" s="149"/>
      <c r="L4757"/>
    </row>
    <row r="4758" spans="1:12" s="236" customFormat="1" ht="13" x14ac:dyDescent="0.25">
      <c r="A4758" s="227"/>
      <c r="B4758" s="234"/>
      <c r="C4758" s="223"/>
      <c r="D4758" s="220"/>
      <c r="E4758" s="260"/>
      <c r="F4758" s="263"/>
      <c r="I4758" s="149"/>
      <c r="J4758" s="149"/>
      <c r="K4758" s="149"/>
      <c r="L4758"/>
    </row>
    <row r="4759" spans="1:12" s="236" customFormat="1" ht="13" x14ac:dyDescent="0.25">
      <c r="A4759" s="227"/>
      <c r="B4759" s="234"/>
      <c r="C4759" s="223"/>
      <c r="D4759" s="220"/>
      <c r="E4759" s="260"/>
      <c r="F4759" s="263"/>
      <c r="I4759" s="149"/>
      <c r="J4759" s="149"/>
      <c r="K4759" s="149"/>
      <c r="L4759"/>
    </row>
    <row r="4760" spans="1:12" s="236" customFormat="1" ht="13" x14ac:dyDescent="0.25">
      <c r="A4760" s="227"/>
      <c r="B4760" s="234"/>
      <c r="C4760" s="223"/>
      <c r="D4760" s="220"/>
      <c r="E4760" s="260"/>
      <c r="F4760" s="263"/>
      <c r="I4760" s="149"/>
      <c r="J4760" s="149"/>
      <c r="K4760" s="149"/>
      <c r="L4760"/>
    </row>
    <row r="4761" spans="1:12" s="241" customFormat="1" ht="13" x14ac:dyDescent="0.25">
      <c r="A4761" s="227"/>
      <c r="B4761" s="256"/>
      <c r="C4761" s="255"/>
      <c r="D4761" s="255"/>
      <c r="E4761" s="260"/>
      <c r="F4761" s="263"/>
      <c r="L4761"/>
    </row>
    <row r="4762" spans="1:12" ht="13" x14ac:dyDescent="0.25">
      <c r="A4762" s="227"/>
      <c r="B4762" s="268" t="s">
        <v>2905</v>
      </c>
      <c r="C4762" s="227"/>
      <c r="D4762" s="227"/>
      <c r="E4762" s="258"/>
      <c r="F4762" s="270"/>
    </row>
    <row r="4763" spans="1:12" ht="13" x14ac:dyDescent="0.25">
      <c r="A4763" s="227"/>
      <c r="B4763" s="247"/>
      <c r="C4763" s="227"/>
      <c r="D4763" s="227"/>
      <c r="E4763" s="258"/>
      <c r="F4763" s="263"/>
    </row>
    <row r="4764" spans="1:12" ht="13" x14ac:dyDescent="0.25">
      <c r="A4764" s="227"/>
      <c r="B4764" s="247" t="s">
        <v>2936</v>
      </c>
      <c r="C4764" s="227"/>
      <c r="D4764" s="227"/>
      <c r="E4764" s="258"/>
      <c r="F4764" s="263"/>
    </row>
    <row r="4765" spans="1:12" s="241" customFormat="1" ht="13" x14ac:dyDescent="0.25">
      <c r="A4765" s="227"/>
      <c r="B4765" s="256"/>
      <c r="C4765" s="255"/>
      <c r="D4765" s="255"/>
      <c r="E4765" s="260"/>
      <c r="F4765" s="263"/>
      <c r="L4765"/>
    </row>
    <row r="4766" spans="1:12" s="241" customFormat="1" ht="13" x14ac:dyDescent="0.25">
      <c r="A4766" s="227"/>
      <c r="B4766" s="274"/>
      <c r="C4766" s="255"/>
      <c r="D4766" s="255"/>
      <c r="E4766" s="260"/>
      <c r="F4766" s="263"/>
      <c r="L4766"/>
    </row>
    <row r="4767" spans="1:12" s="241" customFormat="1" ht="13" x14ac:dyDescent="0.25">
      <c r="A4767" s="227"/>
      <c r="B4767" s="274" t="str">
        <f>B4764</f>
        <v>Block C: Mini Admin Block: C-1 Alterations</v>
      </c>
      <c r="C4767" s="255"/>
      <c r="D4767" s="255"/>
      <c r="E4767" s="260"/>
      <c r="F4767" s="263"/>
      <c r="L4767"/>
    </row>
    <row r="4768" spans="1:12" s="241" customFormat="1" ht="13" x14ac:dyDescent="0.25">
      <c r="A4768" s="227"/>
      <c r="B4768" s="254" t="s">
        <v>2933</v>
      </c>
      <c r="C4768" s="255" t="s">
        <v>2910</v>
      </c>
      <c r="D4768" s="255"/>
      <c r="E4768" s="260"/>
      <c r="F4768" s="263"/>
      <c r="L4768"/>
    </row>
    <row r="4769" spans="1:12" s="241" customFormat="1" ht="13" x14ac:dyDescent="0.25">
      <c r="A4769" s="227"/>
      <c r="B4769" s="256"/>
      <c r="C4769" s="255"/>
      <c r="D4769" s="255"/>
      <c r="E4769" s="260"/>
      <c r="F4769" s="263"/>
      <c r="L4769"/>
    </row>
    <row r="4770" spans="1:12" s="241" customFormat="1" ht="13" x14ac:dyDescent="0.25">
      <c r="A4770" s="227"/>
      <c r="B4770" s="269" t="s">
        <v>2909</v>
      </c>
      <c r="C4770" s="255">
        <v>72</v>
      </c>
      <c r="D4770" s="255"/>
      <c r="E4770" s="260"/>
      <c r="F4770" s="263"/>
      <c r="L4770"/>
    </row>
    <row r="4771" spans="1:12" s="241" customFormat="1" ht="13" x14ac:dyDescent="0.25">
      <c r="A4771" s="227"/>
      <c r="B4771" s="269"/>
      <c r="C4771" s="255"/>
      <c r="D4771" s="255"/>
      <c r="E4771" s="260"/>
      <c r="F4771" s="263"/>
      <c r="L4771"/>
    </row>
    <row r="4772" spans="1:12" s="241" customFormat="1" ht="13" x14ac:dyDescent="0.25">
      <c r="A4772" s="227"/>
      <c r="B4772" s="256"/>
      <c r="C4772" s="255"/>
      <c r="D4772" s="255"/>
      <c r="E4772" s="260"/>
      <c r="F4772" s="263"/>
      <c r="L4772"/>
    </row>
    <row r="4773" spans="1:12" s="241" customFormat="1" ht="13" x14ac:dyDescent="0.25">
      <c r="A4773" s="227"/>
      <c r="B4773" s="256"/>
      <c r="C4773" s="255"/>
      <c r="D4773" s="255"/>
      <c r="E4773" s="260"/>
      <c r="F4773" s="263"/>
      <c r="L4773"/>
    </row>
    <row r="4774" spans="1:12" s="241" customFormat="1" ht="13" x14ac:dyDescent="0.25">
      <c r="A4774" s="227"/>
      <c r="B4774" s="256"/>
      <c r="C4774" s="255"/>
      <c r="D4774" s="255"/>
      <c r="E4774" s="260"/>
      <c r="F4774" s="263"/>
      <c r="L4774"/>
    </row>
    <row r="4775" spans="1:12" s="241" customFormat="1" ht="13" x14ac:dyDescent="0.25">
      <c r="A4775" s="227"/>
      <c r="B4775" s="256"/>
      <c r="C4775" s="255"/>
      <c r="D4775" s="255"/>
      <c r="E4775" s="260"/>
      <c r="F4775" s="263"/>
      <c r="L4775"/>
    </row>
    <row r="4776" spans="1:12" s="241" customFormat="1" ht="13" x14ac:dyDescent="0.25">
      <c r="A4776" s="227"/>
      <c r="B4776" s="256"/>
      <c r="C4776" s="255"/>
      <c r="D4776" s="255"/>
      <c r="E4776" s="260"/>
      <c r="F4776" s="263"/>
      <c r="L4776"/>
    </row>
    <row r="4777" spans="1:12" s="241" customFormat="1" ht="13" x14ac:dyDescent="0.25">
      <c r="A4777" s="227"/>
      <c r="B4777" s="256"/>
      <c r="C4777" s="255"/>
      <c r="D4777" s="255"/>
      <c r="E4777" s="260"/>
      <c r="F4777" s="263"/>
      <c r="L4777"/>
    </row>
    <row r="4778" spans="1:12" s="241" customFormat="1" ht="13" x14ac:dyDescent="0.25">
      <c r="A4778" s="227"/>
      <c r="B4778" s="256"/>
      <c r="C4778" s="255"/>
      <c r="D4778" s="255"/>
      <c r="E4778" s="260"/>
      <c r="F4778" s="263"/>
      <c r="L4778"/>
    </row>
    <row r="4779" spans="1:12" s="241" customFormat="1" ht="13" x14ac:dyDescent="0.25">
      <c r="A4779" s="227"/>
      <c r="B4779" s="256"/>
      <c r="C4779" s="255"/>
      <c r="D4779" s="255"/>
      <c r="E4779" s="260"/>
      <c r="F4779" s="263"/>
      <c r="L4779"/>
    </row>
    <row r="4780" spans="1:12" s="241" customFormat="1" ht="13" x14ac:dyDescent="0.25">
      <c r="A4780" s="227"/>
      <c r="B4780" s="256"/>
      <c r="C4780" s="255"/>
      <c r="D4780" s="255"/>
      <c r="E4780" s="260"/>
      <c r="F4780" s="263"/>
      <c r="L4780"/>
    </row>
    <row r="4781" spans="1:12" s="241" customFormat="1" ht="13" x14ac:dyDescent="0.25">
      <c r="A4781" s="227"/>
      <c r="B4781" s="256"/>
      <c r="C4781" s="255"/>
      <c r="D4781" s="255"/>
      <c r="E4781" s="260"/>
      <c r="F4781" s="263"/>
      <c r="L4781"/>
    </row>
    <row r="4782" spans="1:12" s="241" customFormat="1" ht="13" x14ac:dyDescent="0.25">
      <c r="A4782" s="227"/>
      <c r="B4782" s="256"/>
      <c r="C4782" s="255"/>
      <c r="D4782" s="255"/>
      <c r="E4782" s="260"/>
      <c r="F4782" s="263"/>
      <c r="L4782"/>
    </row>
    <row r="4783" spans="1:12" s="241" customFormat="1" ht="13" x14ac:dyDescent="0.25">
      <c r="A4783" s="227"/>
      <c r="B4783" s="256"/>
      <c r="C4783" s="255"/>
      <c r="D4783" s="255"/>
      <c r="E4783" s="260"/>
      <c r="F4783" s="263"/>
      <c r="L4783"/>
    </row>
    <row r="4784" spans="1:12" s="241" customFormat="1" ht="13" x14ac:dyDescent="0.25">
      <c r="A4784" s="227"/>
      <c r="B4784" s="256"/>
      <c r="C4784" s="255"/>
      <c r="D4784" s="255"/>
      <c r="E4784" s="260"/>
      <c r="F4784" s="263"/>
      <c r="L4784"/>
    </row>
    <row r="4785" spans="1:12" s="241" customFormat="1" ht="13" x14ac:dyDescent="0.25">
      <c r="A4785" s="227"/>
      <c r="B4785" s="256"/>
      <c r="C4785" s="255"/>
      <c r="D4785" s="255"/>
      <c r="E4785" s="260"/>
      <c r="F4785" s="263"/>
      <c r="L4785"/>
    </row>
    <row r="4786" spans="1:12" s="241" customFormat="1" ht="13" x14ac:dyDescent="0.25">
      <c r="A4786" s="227"/>
      <c r="B4786" s="256"/>
      <c r="C4786" s="255"/>
      <c r="D4786" s="255"/>
      <c r="E4786" s="260"/>
      <c r="F4786" s="263"/>
      <c r="L4786"/>
    </row>
    <row r="4787" spans="1:12" s="241" customFormat="1" ht="13" x14ac:dyDescent="0.25">
      <c r="A4787" s="227"/>
      <c r="B4787" s="256"/>
      <c r="C4787" s="255"/>
      <c r="D4787" s="255"/>
      <c r="E4787" s="260"/>
      <c r="F4787" s="263"/>
      <c r="L4787"/>
    </row>
    <row r="4788" spans="1:12" s="241" customFormat="1" ht="13" x14ac:dyDescent="0.25">
      <c r="A4788" s="227"/>
      <c r="B4788" s="256"/>
      <c r="C4788" s="255"/>
      <c r="D4788" s="255"/>
      <c r="E4788" s="260"/>
      <c r="F4788" s="263"/>
      <c r="L4788"/>
    </row>
    <row r="4789" spans="1:12" s="241" customFormat="1" ht="13" x14ac:dyDescent="0.25">
      <c r="A4789" s="227"/>
      <c r="B4789" s="256"/>
      <c r="C4789" s="255"/>
      <c r="D4789" s="255"/>
      <c r="E4789" s="260"/>
      <c r="F4789" s="263"/>
      <c r="L4789"/>
    </row>
    <row r="4790" spans="1:12" s="241" customFormat="1" ht="13" x14ac:dyDescent="0.25">
      <c r="A4790" s="227"/>
      <c r="B4790" s="256"/>
      <c r="C4790" s="255"/>
      <c r="D4790" s="255"/>
      <c r="E4790" s="260"/>
      <c r="F4790" s="263"/>
      <c r="L4790"/>
    </row>
    <row r="4791" spans="1:12" s="241" customFormat="1" ht="13" x14ac:dyDescent="0.25">
      <c r="A4791" s="227"/>
      <c r="B4791" s="256"/>
      <c r="C4791" s="255"/>
      <c r="D4791" s="255"/>
      <c r="E4791" s="260"/>
      <c r="F4791" s="263"/>
      <c r="L4791"/>
    </row>
    <row r="4792" spans="1:12" s="241" customFormat="1" ht="13" x14ac:dyDescent="0.25">
      <c r="A4792" s="227"/>
      <c r="B4792" s="256"/>
      <c r="C4792" s="255"/>
      <c r="D4792" s="255"/>
      <c r="E4792" s="260"/>
      <c r="F4792" s="263"/>
      <c r="L4792"/>
    </row>
    <row r="4793" spans="1:12" s="241" customFormat="1" ht="13" x14ac:dyDescent="0.25">
      <c r="A4793" s="227"/>
      <c r="B4793" s="256"/>
      <c r="C4793" s="255"/>
      <c r="D4793" s="255"/>
      <c r="E4793" s="260"/>
      <c r="F4793" s="263"/>
      <c r="L4793"/>
    </row>
    <row r="4794" spans="1:12" s="241" customFormat="1" ht="13" x14ac:dyDescent="0.25">
      <c r="A4794" s="227"/>
      <c r="B4794" s="256"/>
      <c r="C4794" s="255"/>
      <c r="D4794" s="255"/>
      <c r="E4794" s="260"/>
      <c r="F4794" s="263"/>
      <c r="L4794"/>
    </row>
    <row r="4795" spans="1:12" s="241" customFormat="1" ht="13" x14ac:dyDescent="0.25">
      <c r="A4795" s="227"/>
      <c r="B4795" s="256"/>
      <c r="C4795" s="255"/>
      <c r="D4795" s="255"/>
      <c r="E4795" s="260"/>
      <c r="F4795" s="263"/>
      <c r="L4795"/>
    </row>
    <row r="4796" spans="1:12" s="241" customFormat="1" ht="13" x14ac:dyDescent="0.25">
      <c r="A4796" s="227"/>
      <c r="B4796" s="256"/>
      <c r="C4796" s="255"/>
      <c r="D4796" s="255"/>
      <c r="E4796" s="260"/>
      <c r="F4796" s="263"/>
      <c r="L4796"/>
    </row>
    <row r="4797" spans="1:12" s="241" customFormat="1" ht="13" x14ac:dyDescent="0.25">
      <c r="A4797" s="227"/>
      <c r="B4797" s="256"/>
      <c r="C4797" s="255"/>
      <c r="D4797" s="255"/>
      <c r="E4797" s="260"/>
      <c r="F4797" s="263"/>
      <c r="L4797"/>
    </row>
    <row r="4798" spans="1:12" s="241" customFormat="1" ht="13" x14ac:dyDescent="0.25">
      <c r="A4798" s="227"/>
      <c r="B4798" s="256"/>
      <c r="C4798" s="255"/>
      <c r="D4798" s="255"/>
      <c r="E4798" s="260"/>
      <c r="F4798" s="263"/>
      <c r="L4798"/>
    </row>
    <row r="4799" spans="1:12" s="241" customFormat="1" ht="13" x14ac:dyDescent="0.25">
      <c r="A4799" s="227"/>
      <c r="B4799" s="256"/>
      <c r="C4799" s="255"/>
      <c r="D4799" s="255"/>
      <c r="E4799" s="260"/>
      <c r="F4799" s="263"/>
      <c r="L4799"/>
    </row>
    <row r="4800" spans="1:12" s="241" customFormat="1" ht="13" x14ac:dyDescent="0.25">
      <c r="A4800" s="227"/>
      <c r="B4800" s="256"/>
      <c r="C4800" s="255"/>
      <c r="D4800" s="255"/>
      <c r="E4800" s="260"/>
      <c r="F4800" s="263"/>
      <c r="L4800"/>
    </row>
    <row r="4801" spans="1:12" s="241" customFormat="1" ht="13" x14ac:dyDescent="0.25">
      <c r="A4801" s="227"/>
      <c r="B4801" s="256"/>
      <c r="C4801" s="255"/>
      <c r="D4801" s="255"/>
      <c r="E4801" s="260"/>
      <c r="F4801" s="263"/>
      <c r="L4801"/>
    </row>
    <row r="4802" spans="1:12" s="241" customFormat="1" ht="13" x14ac:dyDescent="0.25">
      <c r="A4802" s="227"/>
      <c r="B4802" s="256"/>
      <c r="C4802" s="255"/>
      <c r="D4802" s="255"/>
      <c r="E4802" s="260"/>
      <c r="F4802" s="263"/>
      <c r="L4802"/>
    </row>
    <row r="4803" spans="1:12" s="241" customFormat="1" ht="13" x14ac:dyDescent="0.25">
      <c r="A4803" s="227"/>
      <c r="B4803" s="256"/>
      <c r="C4803" s="255"/>
      <c r="D4803" s="255"/>
      <c r="E4803" s="260"/>
      <c r="F4803" s="263"/>
      <c r="L4803"/>
    </row>
    <row r="4804" spans="1:12" s="241" customFormat="1" ht="13" x14ac:dyDescent="0.25">
      <c r="A4804" s="227"/>
      <c r="B4804" s="256"/>
      <c r="C4804" s="255"/>
      <c r="D4804" s="255"/>
      <c r="E4804" s="260"/>
      <c r="F4804" s="263"/>
      <c r="L4804"/>
    </row>
    <row r="4805" spans="1:12" s="241" customFormat="1" ht="13" x14ac:dyDescent="0.25">
      <c r="A4805" s="227"/>
      <c r="B4805" s="256"/>
      <c r="C4805" s="255"/>
      <c r="D4805" s="255"/>
      <c r="E4805" s="260"/>
      <c r="F4805" s="263"/>
      <c r="L4805"/>
    </row>
    <row r="4806" spans="1:12" s="241" customFormat="1" ht="13" x14ac:dyDescent="0.25">
      <c r="A4806" s="227"/>
      <c r="B4806" s="256"/>
      <c r="C4806" s="255"/>
      <c r="D4806" s="255"/>
      <c r="E4806" s="260"/>
      <c r="F4806" s="263"/>
      <c r="L4806"/>
    </row>
    <row r="4807" spans="1:12" s="241" customFormat="1" ht="13" x14ac:dyDescent="0.25">
      <c r="A4807" s="227"/>
      <c r="B4807" s="256"/>
      <c r="C4807" s="255"/>
      <c r="D4807" s="255"/>
      <c r="E4807" s="260"/>
      <c r="F4807" s="263"/>
      <c r="L4807"/>
    </row>
    <row r="4808" spans="1:12" s="241" customFormat="1" ht="13" x14ac:dyDescent="0.25">
      <c r="A4808" s="227"/>
      <c r="B4808" s="256"/>
      <c r="C4808" s="255"/>
      <c r="D4808" s="255"/>
      <c r="E4808" s="260"/>
      <c r="F4808" s="263"/>
      <c r="L4808"/>
    </row>
    <row r="4809" spans="1:12" s="241" customFormat="1" ht="13" x14ac:dyDescent="0.25">
      <c r="A4809" s="227"/>
      <c r="B4809" s="256"/>
      <c r="C4809" s="255"/>
      <c r="D4809" s="255"/>
      <c r="E4809" s="260"/>
      <c r="F4809" s="263"/>
      <c r="L4809"/>
    </row>
    <row r="4810" spans="1:12" s="241" customFormat="1" ht="13" x14ac:dyDescent="0.25">
      <c r="A4810" s="227"/>
      <c r="B4810" s="256"/>
      <c r="C4810" s="255"/>
      <c r="D4810" s="255"/>
      <c r="E4810" s="260"/>
      <c r="F4810" s="263"/>
      <c r="L4810"/>
    </row>
    <row r="4811" spans="1:12" s="241" customFormat="1" ht="13" x14ac:dyDescent="0.25">
      <c r="A4811" s="227"/>
      <c r="B4811" s="256"/>
      <c r="C4811" s="255"/>
      <c r="D4811" s="255"/>
      <c r="E4811" s="260"/>
      <c r="F4811" s="263"/>
      <c r="L4811"/>
    </row>
    <row r="4812" spans="1:12" s="241" customFormat="1" ht="13" x14ac:dyDescent="0.25">
      <c r="A4812" s="227"/>
      <c r="B4812" s="256"/>
      <c r="C4812" s="255"/>
      <c r="D4812" s="255"/>
      <c r="E4812" s="260"/>
      <c r="F4812" s="263"/>
      <c r="L4812"/>
    </row>
    <row r="4813" spans="1:12" s="241" customFormat="1" ht="13" x14ac:dyDescent="0.25">
      <c r="A4813" s="227"/>
      <c r="B4813" s="256"/>
      <c r="C4813" s="255"/>
      <c r="D4813" s="255"/>
      <c r="E4813" s="260"/>
      <c r="F4813" s="263"/>
      <c r="L4813"/>
    </row>
    <row r="4814" spans="1:12" s="241" customFormat="1" ht="13" x14ac:dyDescent="0.25">
      <c r="A4814" s="227"/>
      <c r="B4814" s="256"/>
      <c r="C4814" s="255"/>
      <c r="D4814" s="255"/>
      <c r="E4814" s="260"/>
      <c r="F4814" s="263"/>
      <c r="L4814"/>
    </row>
    <row r="4815" spans="1:12" s="241" customFormat="1" ht="13" x14ac:dyDescent="0.25">
      <c r="A4815" s="227"/>
      <c r="B4815" s="256"/>
      <c r="C4815" s="255"/>
      <c r="D4815" s="255"/>
      <c r="E4815" s="260"/>
      <c r="F4815" s="263"/>
      <c r="L4815"/>
    </row>
    <row r="4816" spans="1:12" s="241" customFormat="1" ht="13" x14ac:dyDescent="0.25">
      <c r="A4816" s="227"/>
      <c r="B4816" s="256"/>
      <c r="C4816" s="255"/>
      <c r="D4816" s="255"/>
      <c r="E4816" s="260"/>
      <c r="F4816" s="263"/>
      <c r="L4816"/>
    </row>
    <row r="4817" spans="1:12" s="241" customFormat="1" ht="13" x14ac:dyDescent="0.25">
      <c r="A4817" s="227"/>
      <c r="B4817" s="256"/>
      <c r="C4817" s="255"/>
      <c r="D4817" s="255"/>
      <c r="E4817" s="260"/>
      <c r="F4817" s="263"/>
      <c r="L4817"/>
    </row>
    <row r="4818" spans="1:12" s="241" customFormat="1" ht="13" x14ac:dyDescent="0.25">
      <c r="A4818" s="227"/>
      <c r="B4818" s="256"/>
      <c r="C4818" s="255"/>
      <c r="D4818" s="255"/>
      <c r="E4818" s="260"/>
      <c r="F4818" s="263"/>
      <c r="L4818"/>
    </row>
    <row r="4819" spans="1:12" s="241" customFormat="1" ht="13" x14ac:dyDescent="0.25">
      <c r="A4819" s="227"/>
      <c r="B4819" s="256"/>
      <c r="C4819" s="255"/>
      <c r="D4819" s="255"/>
      <c r="E4819" s="260"/>
      <c r="F4819" s="263"/>
      <c r="L4819"/>
    </row>
    <row r="4820" spans="1:12" s="241" customFormat="1" ht="13" x14ac:dyDescent="0.25">
      <c r="A4820" s="227"/>
      <c r="B4820" s="256"/>
      <c r="C4820" s="255"/>
      <c r="D4820" s="255"/>
      <c r="E4820" s="260"/>
      <c r="F4820" s="263"/>
      <c r="L4820"/>
    </row>
    <row r="4821" spans="1:12" s="241" customFormat="1" ht="13" x14ac:dyDescent="0.25">
      <c r="A4821" s="227"/>
      <c r="B4821" s="256"/>
      <c r="C4821" s="255"/>
      <c r="D4821" s="255"/>
      <c r="E4821" s="260"/>
      <c r="F4821" s="263"/>
      <c r="L4821"/>
    </row>
    <row r="4822" spans="1:12" s="241" customFormat="1" ht="13" x14ac:dyDescent="0.25">
      <c r="A4822" s="227"/>
      <c r="B4822" s="256"/>
      <c r="C4822" s="255"/>
      <c r="D4822" s="255"/>
      <c r="E4822" s="260"/>
      <c r="F4822" s="263"/>
      <c r="L4822"/>
    </row>
    <row r="4823" spans="1:12" s="241" customFormat="1" ht="13" x14ac:dyDescent="0.25">
      <c r="A4823" s="227"/>
      <c r="B4823" s="256"/>
      <c r="C4823" s="255"/>
      <c r="D4823" s="255"/>
      <c r="E4823" s="260"/>
      <c r="F4823" s="263"/>
      <c r="L4823"/>
    </row>
    <row r="4824" spans="1:12" s="241" customFormat="1" ht="13" x14ac:dyDescent="0.25">
      <c r="A4824" s="227"/>
      <c r="B4824" s="256"/>
      <c r="C4824" s="255"/>
      <c r="D4824" s="255"/>
      <c r="E4824" s="260"/>
      <c r="F4824" s="263"/>
      <c r="L4824"/>
    </row>
    <row r="4825" spans="1:12" s="241" customFormat="1" ht="13" x14ac:dyDescent="0.25">
      <c r="A4825" s="227"/>
      <c r="B4825" s="256"/>
      <c r="C4825" s="255"/>
      <c r="D4825" s="255"/>
      <c r="E4825" s="260"/>
      <c r="F4825" s="263"/>
      <c r="L4825"/>
    </row>
    <row r="4826" spans="1:12" s="241" customFormat="1" ht="13" x14ac:dyDescent="0.25">
      <c r="A4826" s="227"/>
      <c r="B4826" s="256"/>
      <c r="C4826" s="255"/>
      <c r="D4826" s="255"/>
      <c r="E4826" s="260"/>
      <c r="F4826" s="263"/>
      <c r="L4826"/>
    </row>
    <row r="4827" spans="1:12" s="241" customFormat="1" ht="13" x14ac:dyDescent="0.25">
      <c r="A4827" s="227"/>
      <c r="B4827" s="256"/>
      <c r="C4827" s="255"/>
      <c r="D4827" s="255"/>
      <c r="E4827" s="260"/>
      <c r="F4827" s="263"/>
      <c r="L4827"/>
    </row>
    <row r="4828" spans="1:12" s="241" customFormat="1" ht="13" x14ac:dyDescent="0.25">
      <c r="A4828" s="227"/>
      <c r="B4828" s="256"/>
      <c r="C4828" s="255"/>
      <c r="D4828" s="255"/>
      <c r="E4828" s="260"/>
      <c r="F4828" s="263"/>
      <c r="L4828"/>
    </row>
    <row r="4829" spans="1:12" s="241" customFormat="1" ht="13" x14ac:dyDescent="0.25">
      <c r="A4829" s="227"/>
      <c r="B4829" s="256"/>
      <c r="C4829" s="255"/>
      <c r="D4829" s="255"/>
      <c r="E4829" s="260"/>
      <c r="F4829" s="263"/>
      <c r="L4829"/>
    </row>
    <row r="4830" spans="1:12" s="241" customFormat="1" ht="13" x14ac:dyDescent="0.25">
      <c r="A4830" s="227"/>
      <c r="B4830" s="256"/>
      <c r="C4830" s="255"/>
      <c r="D4830" s="255"/>
      <c r="E4830" s="260"/>
      <c r="F4830" s="263"/>
      <c r="L4830"/>
    </row>
    <row r="4831" spans="1:12" s="241" customFormat="1" ht="13" x14ac:dyDescent="0.25">
      <c r="A4831" s="227"/>
      <c r="B4831" s="256"/>
      <c r="C4831" s="255"/>
      <c r="D4831" s="255"/>
      <c r="E4831" s="260"/>
      <c r="F4831" s="263"/>
      <c r="L4831"/>
    </row>
    <row r="4832" spans="1:12" s="241" customFormat="1" ht="13" x14ac:dyDescent="0.25">
      <c r="A4832" s="227"/>
      <c r="B4832" s="256"/>
      <c r="C4832" s="255"/>
      <c r="D4832" s="255"/>
      <c r="E4832" s="260"/>
      <c r="F4832" s="263"/>
      <c r="L4832"/>
    </row>
    <row r="4833" spans="1:12" s="241" customFormat="1" ht="13" x14ac:dyDescent="0.25">
      <c r="A4833" s="227"/>
      <c r="B4833" s="256"/>
      <c r="C4833" s="255"/>
      <c r="D4833" s="255"/>
      <c r="E4833" s="260"/>
      <c r="F4833" s="263"/>
      <c r="L4833"/>
    </row>
    <row r="4834" spans="1:12" s="241" customFormat="1" ht="13" x14ac:dyDescent="0.25">
      <c r="A4834" s="227"/>
      <c r="B4834" s="256"/>
      <c r="C4834" s="255"/>
      <c r="D4834" s="255"/>
      <c r="E4834" s="260"/>
      <c r="F4834" s="263"/>
      <c r="L4834"/>
    </row>
    <row r="4835" spans="1:12" ht="13" x14ac:dyDescent="0.25">
      <c r="A4835" s="227"/>
      <c r="B4835" s="268" t="s">
        <v>1019</v>
      </c>
      <c r="C4835" s="227"/>
      <c r="D4835" s="227"/>
      <c r="E4835" s="258"/>
      <c r="F4835" s="270"/>
    </row>
    <row r="4836" spans="1:12" ht="13" x14ac:dyDescent="0.25">
      <c r="A4836" s="227"/>
      <c r="B4836" s="247"/>
      <c r="C4836" s="227"/>
      <c r="D4836" s="227"/>
      <c r="E4836" s="258"/>
      <c r="F4836" s="263"/>
    </row>
    <row r="4837" spans="1:12" ht="13" x14ac:dyDescent="0.25">
      <c r="A4837" s="227"/>
      <c r="B4837" s="247" t="str">
        <f>B4764</f>
        <v>Block C: Mini Admin Block: C-1 Alterations</v>
      </c>
      <c r="C4837" s="227"/>
      <c r="D4837" s="227"/>
      <c r="E4837" s="258"/>
      <c r="F4837" s="263"/>
    </row>
    <row r="4838" spans="1:12" s="57" customFormat="1" ht="13" x14ac:dyDescent="0.25">
      <c r="A4838" s="272"/>
      <c r="B4838" s="229"/>
      <c r="C4838" s="272"/>
      <c r="D4838" s="272"/>
      <c r="E4838" s="260"/>
      <c r="F4838" s="263"/>
      <c r="G4838" s="179"/>
      <c r="I4838" s="1"/>
      <c r="J4838" s="1"/>
      <c r="K4838" s="1"/>
      <c r="L4838"/>
    </row>
    <row r="4839" spans="1:12" s="57" customFormat="1" ht="13" x14ac:dyDescent="0.25">
      <c r="A4839" s="224" t="s">
        <v>2232</v>
      </c>
      <c r="B4839" s="229" t="s">
        <v>153</v>
      </c>
      <c r="C4839" s="272"/>
      <c r="D4839" s="272"/>
      <c r="E4839" s="217"/>
      <c r="F4839" s="285"/>
      <c r="G4839" s="179"/>
      <c r="I4839" s="1"/>
      <c r="J4839" s="1"/>
      <c r="K4839" s="1"/>
      <c r="L4839"/>
    </row>
    <row r="4840" spans="1:12" s="57" customFormat="1" ht="13" x14ac:dyDescent="0.25">
      <c r="A4840" s="224"/>
      <c r="B4840" s="229"/>
      <c r="C4840" s="272"/>
      <c r="D4840" s="272"/>
      <c r="E4840" s="217"/>
      <c r="F4840" s="285"/>
      <c r="G4840" s="179"/>
      <c r="I4840" s="1"/>
      <c r="J4840" s="1"/>
      <c r="K4840" s="1"/>
      <c r="L4840"/>
    </row>
    <row r="4841" spans="1:12" s="57" customFormat="1" ht="13" x14ac:dyDescent="0.25">
      <c r="A4841" s="272"/>
      <c r="B4841" s="229" t="s">
        <v>152</v>
      </c>
      <c r="C4841" s="272"/>
      <c r="D4841" s="272"/>
      <c r="E4841" s="217"/>
      <c r="F4841" s="285"/>
      <c r="G4841" s="179"/>
      <c r="I4841" s="1"/>
      <c r="J4841" s="1"/>
      <c r="K4841" s="1"/>
      <c r="L4841"/>
    </row>
    <row r="4842" spans="1:12" s="57" customFormat="1" ht="13" x14ac:dyDescent="0.25">
      <c r="A4842" s="272"/>
      <c r="B4842" s="229"/>
      <c r="C4842" s="272"/>
      <c r="D4842" s="272"/>
      <c r="E4842" s="217"/>
      <c r="F4842" s="285"/>
      <c r="G4842" s="179"/>
      <c r="I4842" s="1"/>
      <c r="J4842" s="1"/>
      <c r="K4842" s="1"/>
      <c r="L4842"/>
    </row>
    <row r="4843" spans="1:12" s="57" customFormat="1" ht="65" x14ac:dyDescent="0.25">
      <c r="A4843" s="272"/>
      <c r="B4843" s="229" t="s">
        <v>2745</v>
      </c>
      <c r="C4843" s="272"/>
      <c r="D4843" s="272"/>
      <c r="E4843" s="217"/>
      <c r="F4843" s="285"/>
      <c r="G4843" s="179"/>
      <c r="I4843" s="1"/>
      <c r="J4843" s="1"/>
      <c r="K4843" s="1"/>
      <c r="L4843"/>
    </row>
    <row r="4844" spans="1:12" s="57" customFormat="1" x14ac:dyDescent="0.25">
      <c r="A4844" s="272"/>
      <c r="B4844" s="273"/>
      <c r="C4844" s="272"/>
      <c r="D4844" s="272"/>
      <c r="E4844" s="217"/>
      <c r="F4844" s="285"/>
      <c r="G4844" s="179"/>
      <c r="I4844" s="1"/>
      <c r="J4844" s="1"/>
      <c r="K4844" s="1"/>
      <c r="L4844"/>
    </row>
    <row r="4845" spans="1:12" s="57" customFormat="1" ht="25" x14ac:dyDescent="0.25">
      <c r="A4845" s="272" t="s">
        <v>2237</v>
      </c>
      <c r="B4845" s="273" t="s">
        <v>2233</v>
      </c>
      <c r="C4845" s="272" t="s">
        <v>621</v>
      </c>
      <c r="D4845" s="272">
        <v>49.025000000000013</v>
      </c>
      <c r="E4845" s="217"/>
      <c r="F4845" s="285"/>
      <c r="G4845" s="179"/>
      <c r="I4845" s="1"/>
      <c r="J4845" s="1"/>
      <c r="K4845" s="1"/>
      <c r="L4845"/>
    </row>
    <row r="4846" spans="1:12" s="57" customFormat="1" x14ac:dyDescent="0.25">
      <c r="A4846" s="272"/>
      <c r="B4846" s="273"/>
      <c r="C4846" s="272"/>
      <c r="D4846" s="272"/>
      <c r="E4846" s="217"/>
      <c r="F4846" s="285"/>
      <c r="G4846" s="179"/>
      <c r="I4846" s="1"/>
      <c r="J4846" s="1"/>
      <c r="K4846" s="1"/>
      <c r="L4846"/>
    </row>
    <row r="4847" spans="1:12" s="57" customFormat="1" ht="25" x14ac:dyDescent="0.25">
      <c r="A4847" s="272" t="s">
        <v>2238</v>
      </c>
      <c r="B4847" s="273" t="s">
        <v>2234</v>
      </c>
      <c r="C4847" s="272" t="s">
        <v>11</v>
      </c>
      <c r="D4847" s="272">
        <v>8</v>
      </c>
      <c r="E4847" s="217"/>
      <c r="F4847" s="285"/>
      <c r="G4847" s="179"/>
      <c r="I4847" s="1"/>
      <c r="J4847" s="1"/>
      <c r="K4847" s="1"/>
      <c r="L4847"/>
    </row>
    <row r="4848" spans="1:12" s="57" customFormat="1" x14ac:dyDescent="0.25">
      <c r="A4848" s="272"/>
      <c r="B4848" s="273"/>
      <c r="C4848" s="272"/>
      <c r="D4848" s="272"/>
      <c r="E4848" s="217"/>
      <c r="F4848" s="285"/>
      <c r="G4848" s="179"/>
      <c r="I4848" s="1"/>
      <c r="J4848" s="1"/>
      <c r="K4848" s="1"/>
      <c r="L4848"/>
    </row>
    <row r="4849" spans="1:12" s="57" customFormat="1" x14ac:dyDescent="0.25">
      <c r="A4849" s="272" t="s">
        <v>2239</v>
      </c>
      <c r="B4849" s="273" t="s">
        <v>141</v>
      </c>
      <c r="C4849" s="272" t="s">
        <v>11</v>
      </c>
      <c r="D4849" s="272">
        <v>8</v>
      </c>
      <c r="E4849" s="217"/>
      <c r="F4849" s="285"/>
      <c r="G4849" s="179"/>
      <c r="I4849" s="1"/>
      <c r="J4849" s="1"/>
      <c r="K4849" s="1"/>
      <c r="L4849"/>
    </row>
    <row r="4850" spans="1:12" s="57" customFormat="1" x14ac:dyDescent="0.25">
      <c r="A4850" s="272"/>
      <c r="B4850" s="273"/>
      <c r="C4850" s="272"/>
      <c r="D4850" s="272"/>
      <c r="E4850" s="217"/>
      <c r="F4850" s="285"/>
      <c r="G4850" s="179"/>
      <c r="I4850" s="1"/>
      <c r="J4850" s="1"/>
      <c r="K4850" s="1"/>
      <c r="L4850"/>
    </row>
    <row r="4851" spans="1:12" s="57" customFormat="1" x14ac:dyDescent="0.25">
      <c r="A4851" s="272" t="s">
        <v>2240</v>
      </c>
      <c r="B4851" s="273" t="s">
        <v>140</v>
      </c>
      <c r="C4851" s="272" t="s">
        <v>11</v>
      </c>
      <c r="D4851" s="272">
        <v>8</v>
      </c>
      <c r="E4851" s="217"/>
      <c r="F4851" s="285"/>
      <c r="G4851" s="179"/>
      <c r="I4851" s="1"/>
      <c r="J4851" s="1"/>
      <c r="K4851" s="1"/>
      <c r="L4851"/>
    </row>
    <row r="4852" spans="1:12" s="57" customFormat="1" x14ac:dyDescent="0.25">
      <c r="A4852" s="272"/>
      <c r="B4852" s="273"/>
      <c r="C4852" s="272"/>
      <c r="D4852" s="272"/>
      <c r="E4852" s="217"/>
      <c r="F4852" s="285"/>
      <c r="G4852" s="179"/>
      <c r="I4852" s="1"/>
      <c r="J4852" s="1"/>
      <c r="K4852" s="1"/>
      <c r="L4852"/>
    </row>
    <row r="4853" spans="1:12" s="57" customFormat="1" ht="13" x14ac:dyDescent="0.25">
      <c r="A4853" s="272"/>
      <c r="B4853" s="229" t="s">
        <v>139</v>
      </c>
      <c r="C4853" s="272"/>
      <c r="D4853" s="272"/>
      <c r="E4853" s="217"/>
      <c r="F4853" s="285"/>
      <c r="G4853" s="179"/>
      <c r="I4853" s="1"/>
      <c r="J4853" s="1"/>
      <c r="K4853" s="1"/>
      <c r="L4853"/>
    </row>
    <row r="4854" spans="1:12" s="57" customFormat="1" x14ac:dyDescent="0.25">
      <c r="A4854" s="272"/>
      <c r="B4854" s="273"/>
      <c r="C4854" s="272"/>
      <c r="D4854" s="272"/>
      <c r="E4854" s="217"/>
      <c r="F4854" s="285"/>
      <c r="G4854" s="179"/>
      <c r="I4854" s="1"/>
      <c r="J4854" s="1"/>
      <c r="K4854" s="1"/>
      <c r="L4854"/>
    </row>
    <row r="4855" spans="1:12" s="57" customFormat="1" ht="26" x14ac:dyDescent="0.25">
      <c r="A4855" s="272"/>
      <c r="B4855" s="229" t="s">
        <v>2236</v>
      </c>
      <c r="C4855" s="272"/>
      <c r="D4855" s="272"/>
      <c r="E4855" s="217"/>
      <c r="F4855" s="285"/>
      <c r="G4855" s="179"/>
      <c r="I4855" s="1"/>
      <c r="J4855" s="1"/>
      <c r="K4855" s="1"/>
      <c r="L4855"/>
    </row>
    <row r="4856" spans="1:12" s="57" customFormat="1" x14ac:dyDescent="0.25">
      <c r="A4856" s="272"/>
      <c r="B4856" s="273"/>
      <c r="C4856" s="272"/>
      <c r="D4856" s="272"/>
      <c r="E4856" s="217"/>
      <c r="F4856" s="285"/>
      <c r="G4856" s="179"/>
      <c r="I4856" s="1"/>
      <c r="J4856" s="1"/>
      <c r="K4856" s="1"/>
      <c r="L4856"/>
    </row>
    <row r="4857" spans="1:12" s="57" customFormat="1" ht="25" x14ac:dyDescent="0.3">
      <c r="A4857" s="272" t="s">
        <v>2241</v>
      </c>
      <c r="B4857" s="273" t="s">
        <v>2235</v>
      </c>
      <c r="C4857" s="272" t="s">
        <v>621</v>
      </c>
      <c r="D4857" s="272">
        <v>49.025000000000013</v>
      </c>
      <c r="E4857" s="217"/>
      <c r="F4857" s="285"/>
      <c r="G4857" s="290"/>
      <c r="I4857" s="1"/>
      <c r="J4857" s="1"/>
      <c r="K4857" s="1"/>
      <c r="L4857"/>
    </row>
    <row r="4858" spans="1:12" s="57" customFormat="1" ht="13" x14ac:dyDescent="0.3">
      <c r="A4858" s="272"/>
      <c r="B4858" s="273"/>
      <c r="C4858" s="272"/>
      <c r="D4858" s="272"/>
      <c r="E4858" s="217"/>
      <c r="F4858" s="263"/>
      <c r="G4858" s="291"/>
      <c r="I4858" s="1"/>
      <c r="J4858" s="1"/>
      <c r="K4858" s="1"/>
      <c r="L4858"/>
    </row>
    <row r="4859" spans="1:12" s="57" customFormat="1" ht="13" x14ac:dyDescent="0.3">
      <c r="A4859" s="272"/>
      <c r="B4859" s="273"/>
      <c r="C4859" s="272"/>
      <c r="D4859" s="272"/>
      <c r="E4859" s="217"/>
      <c r="F4859" s="263"/>
      <c r="G4859" s="291"/>
      <c r="I4859" s="1"/>
      <c r="J4859" s="1"/>
      <c r="K4859" s="1"/>
      <c r="L4859"/>
    </row>
    <row r="4860" spans="1:12" s="57" customFormat="1" ht="13" x14ac:dyDescent="0.3">
      <c r="A4860" s="272"/>
      <c r="B4860" s="273"/>
      <c r="C4860" s="272"/>
      <c r="D4860" s="272"/>
      <c r="E4860" s="217"/>
      <c r="F4860" s="263"/>
      <c r="G4860" s="291"/>
      <c r="I4860" s="1"/>
      <c r="J4860" s="1"/>
      <c r="K4860" s="1"/>
      <c r="L4860"/>
    </row>
    <row r="4861" spans="1:12" s="57" customFormat="1" ht="13" x14ac:dyDescent="0.3">
      <c r="A4861" s="272"/>
      <c r="B4861" s="273"/>
      <c r="C4861" s="272"/>
      <c r="D4861" s="272"/>
      <c r="E4861" s="217"/>
      <c r="F4861" s="263"/>
      <c r="G4861" s="291"/>
      <c r="I4861" s="1"/>
      <c r="J4861" s="1"/>
      <c r="K4861" s="1"/>
      <c r="L4861"/>
    </row>
    <row r="4862" spans="1:12" s="57" customFormat="1" ht="13" x14ac:dyDescent="0.3">
      <c r="A4862" s="272"/>
      <c r="B4862" s="273"/>
      <c r="C4862" s="272"/>
      <c r="D4862" s="272"/>
      <c r="E4862" s="217"/>
      <c r="F4862" s="263"/>
      <c r="G4862" s="291"/>
      <c r="I4862" s="1"/>
      <c r="J4862" s="1"/>
      <c r="K4862" s="1"/>
      <c r="L4862"/>
    </row>
    <row r="4863" spans="1:12" s="57" customFormat="1" ht="13" x14ac:dyDescent="0.3">
      <c r="A4863" s="272"/>
      <c r="B4863" s="273"/>
      <c r="C4863" s="272"/>
      <c r="D4863" s="272"/>
      <c r="E4863" s="217"/>
      <c r="F4863" s="263"/>
      <c r="G4863" s="291"/>
      <c r="I4863" s="1"/>
      <c r="J4863" s="1"/>
      <c r="K4863" s="1"/>
      <c r="L4863"/>
    </row>
    <row r="4864" spans="1:12" s="57" customFormat="1" ht="13" x14ac:dyDescent="0.3">
      <c r="A4864" s="272"/>
      <c r="B4864" s="273"/>
      <c r="C4864" s="272"/>
      <c r="D4864" s="272"/>
      <c r="E4864" s="217"/>
      <c r="F4864" s="263"/>
      <c r="G4864" s="291"/>
      <c r="I4864" s="1"/>
      <c r="J4864" s="1"/>
      <c r="K4864" s="1"/>
      <c r="L4864"/>
    </row>
    <row r="4865" spans="1:12" s="57" customFormat="1" ht="13" x14ac:dyDescent="0.3">
      <c r="A4865" s="272"/>
      <c r="B4865" s="273"/>
      <c r="C4865" s="272"/>
      <c r="D4865" s="272"/>
      <c r="E4865" s="217"/>
      <c r="F4865" s="263"/>
      <c r="G4865" s="291"/>
      <c r="I4865" s="1"/>
      <c r="J4865" s="1"/>
      <c r="K4865" s="1"/>
      <c r="L4865"/>
    </row>
    <row r="4866" spans="1:12" s="57" customFormat="1" ht="13" x14ac:dyDescent="0.3">
      <c r="A4866" s="272"/>
      <c r="B4866" s="273"/>
      <c r="C4866" s="272"/>
      <c r="D4866" s="272"/>
      <c r="E4866" s="217"/>
      <c r="F4866" s="263"/>
      <c r="G4866" s="291"/>
      <c r="I4866" s="1"/>
      <c r="J4866" s="1"/>
      <c r="K4866" s="1"/>
      <c r="L4866"/>
    </row>
    <row r="4867" spans="1:12" s="57" customFormat="1" ht="13" x14ac:dyDescent="0.3">
      <c r="A4867" s="272"/>
      <c r="B4867" s="273"/>
      <c r="C4867" s="272"/>
      <c r="D4867" s="272"/>
      <c r="E4867" s="217"/>
      <c r="F4867" s="263"/>
      <c r="G4867" s="291"/>
      <c r="I4867" s="1"/>
      <c r="J4867" s="1"/>
      <c r="K4867" s="1"/>
      <c r="L4867"/>
    </row>
    <row r="4868" spans="1:12" s="57" customFormat="1" ht="13" x14ac:dyDescent="0.3">
      <c r="A4868" s="272"/>
      <c r="B4868" s="273"/>
      <c r="C4868" s="272"/>
      <c r="D4868" s="272"/>
      <c r="E4868" s="217"/>
      <c r="F4868" s="263"/>
      <c r="G4868" s="291"/>
      <c r="I4868" s="1"/>
      <c r="J4868" s="1"/>
      <c r="K4868" s="1"/>
      <c r="L4868"/>
    </row>
    <row r="4869" spans="1:12" s="57" customFormat="1" ht="13" x14ac:dyDescent="0.3">
      <c r="A4869" s="272"/>
      <c r="B4869" s="273"/>
      <c r="C4869" s="272"/>
      <c r="D4869" s="272"/>
      <c r="E4869" s="217"/>
      <c r="F4869" s="263"/>
      <c r="G4869" s="291"/>
      <c r="I4869" s="1"/>
      <c r="J4869" s="1"/>
      <c r="K4869" s="1"/>
      <c r="L4869"/>
    </row>
    <row r="4870" spans="1:12" s="57" customFormat="1" ht="13" x14ac:dyDescent="0.3">
      <c r="A4870" s="272"/>
      <c r="B4870" s="273"/>
      <c r="C4870" s="272"/>
      <c r="D4870" s="272"/>
      <c r="E4870" s="217"/>
      <c r="F4870" s="263"/>
      <c r="G4870" s="291"/>
      <c r="I4870" s="1"/>
      <c r="J4870" s="1"/>
      <c r="K4870" s="1"/>
      <c r="L4870"/>
    </row>
    <row r="4871" spans="1:12" s="57" customFormat="1" ht="13" x14ac:dyDescent="0.3">
      <c r="A4871" s="272"/>
      <c r="B4871" s="273"/>
      <c r="C4871" s="272"/>
      <c r="D4871" s="272"/>
      <c r="E4871" s="217"/>
      <c r="F4871" s="263"/>
      <c r="G4871" s="291"/>
      <c r="I4871" s="1"/>
      <c r="J4871" s="1"/>
      <c r="K4871" s="1"/>
      <c r="L4871"/>
    </row>
    <row r="4872" spans="1:12" s="57" customFormat="1" ht="13" x14ac:dyDescent="0.3">
      <c r="A4872" s="272"/>
      <c r="B4872" s="273"/>
      <c r="C4872" s="272"/>
      <c r="D4872" s="272"/>
      <c r="E4872" s="217"/>
      <c r="F4872" s="263"/>
      <c r="G4872" s="291"/>
      <c r="I4872" s="1"/>
      <c r="J4872" s="1"/>
      <c r="K4872" s="1"/>
      <c r="L4872"/>
    </row>
    <row r="4873" spans="1:12" s="57" customFormat="1" ht="13" x14ac:dyDescent="0.3">
      <c r="A4873" s="272"/>
      <c r="B4873" s="273"/>
      <c r="C4873" s="272"/>
      <c r="D4873" s="272"/>
      <c r="E4873" s="217"/>
      <c r="F4873" s="263"/>
      <c r="G4873" s="291"/>
      <c r="I4873" s="1"/>
      <c r="J4873" s="1"/>
      <c r="K4873" s="1"/>
      <c r="L4873"/>
    </row>
    <row r="4874" spans="1:12" s="57" customFormat="1" ht="13" x14ac:dyDescent="0.3">
      <c r="A4874" s="272"/>
      <c r="B4874" s="273"/>
      <c r="C4874" s="272"/>
      <c r="D4874" s="272"/>
      <c r="E4874" s="217"/>
      <c r="F4874" s="263"/>
      <c r="G4874" s="291"/>
      <c r="I4874" s="1"/>
      <c r="J4874" s="1"/>
      <c r="K4874" s="1"/>
      <c r="L4874"/>
    </row>
    <row r="4875" spans="1:12" s="57" customFormat="1" ht="13" x14ac:dyDescent="0.3">
      <c r="A4875" s="272"/>
      <c r="B4875" s="273"/>
      <c r="C4875" s="272"/>
      <c r="D4875" s="272"/>
      <c r="E4875" s="217"/>
      <c r="F4875" s="263"/>
      <c r="G4875" s="291"/>
      <c r="I4875" s="1"/>
      <c r="J4875" s="1"/>
      <c r="K4875" s="1"/>
      <c r="L4875"/>
    </row>
    <row r="4876" spans="1:12" s="57" customFormat="1" ht="13" x14ac:dyDescent="0.3">
      <c r="A4876" s="272"/>
      <c r="B4876" s="273"/>
      <c r="C4876" s="272"/>
      <c r="D4876" s="272"/>
      <c r="E4876" s="217"/>
      <c r="F4876" s="263"/>
      <c r="G4876" s="291"/>
      <c r="I4876" s="1"/>
      <c r="J4876" s="1"/>
      <c r="K4876" s="1"/>
      <c r="L4876"/>
    </row>
    <row r="4877" spans="1:12" s="57" customFormat="1" ht="13" x14ac:dyDescent="0.3">
      <c r="A4877" s="272"/>
      <c r="B4877" s="273"/>
      <c r="C4877" s="272"/>
      <c r="D4877" s="272"/>
      <c r="E4877" s="217"/>
      <c r="F4877" s="263"/>
      <c r="G4877" s="291"/>
      <c r="I4877" s="1"/>
      <c r="J4877" s="1"/>
      <c r="K4877" s="1"/>
      <c r="L4877"/>
    </row>
    <row r="4878" spans="1:12" s="57" customFormat="1" ht="13" x14ac:dyDescent="0.3">
      <c r="A4878" s="272"/>
      <c r="B4878" s="273"/>
      <c r="C4878" s="272"/>
      <c r="D4878" s="272"/>
      <c r="E4878" s="217"/>
      <c r="F4878" s="263"/>
      <c r="G4878" s="291"/>
      <c r="I4878" s="1"/>
      <c r="J4878" s="1"/>
      <c r="K4878" s="1"/>
      <c r="L4878"/>
    </row>
    <row r="4879" spans="1:12" s="57" customFormat="1" ht="13" x14ac:dyDescent="0.3">
      <c r="A4879" s="272"/>
      <c r="B4879" s="273"/>
      <c r="C4879" s="272"/>
      <c r="D4879" s="272"/>
      <c r="E4879" s="217"/>
      <c r="F4879" s="263"/>
      <c r="G4879" s="291"/>
      <c r="I4879" s="1"/>
      <c r="J4879" s="1"/>
      <c r="K4879" s="1"/>
      <c r="L4879"/>
    </row>
    <row r="4880" spans="1:12" s="57" customFormat="1" ht="13" x14ac:dyDescent="0.3">
      <c r="A4880" s="272"/>
      <c r="B4880" s="273"/>
      <c r="C4880" s="272"/>
      <c r="D4880" s="272"/>
      <c r="E4880" s="217"/>
      <c r="F4880" s="263"/>
      <c r="G4880" s="291"/>
      <c r="I4880" s="1"/>
      <c r="J4880" s="1"/>
      <c r="K4880" s="1"/>
      <c r="L4880"/>
    </row>
    <row r="4881" spans="1:12" s="57" customFormat="1" ht="13" x14ac:dyDescent="0.3">
      <c r="A4881" s="272"/>
      <c r="B4881" s="273"/>
      <c r="C4881" s="272"/>
      <c r="D4881" s="272"/>
      <c r="E4881" s="217"/>
      <c r="F4881" s="263"/>
      <c r="G4881" s="291"/>
      <c r="I4881" s="1"/>
      <c r="J4881" s="1"/>
      <c r="K4881" s="1"/>
      <c r="L4881"/>
    </row>
    <row r="4882" spans="1:12" s="57" customFormat="1" ht="13" x14ac:dyDescent="0.3">
      <c r="A4882" s="272"/>
      <c r="B4882" s="273"/>
      <c r="C4882" s="272"/>
      <c r="D4882" s="272"/>
      <c r="E4882" s="217"/>
      <c r="F4882" s="263"/>
      <c r="G4882" s="291"/>
      <c r="I4882" s="1"/>
      <c r="J4882" s="1"/>
      <c r="K4882" s="1"/>
      <c r="L4882"/>
    </row>
    <row r="4883" spans="1:12" s="57" customFormat="1" ht="13" x14ac:dyDescent="0.3">
      <c r="A4883" s="272"/>
      <c r="B4883" s="273"/>
      <c r="C4883" s="272"/>
      <c r="D4883" s="272"/>
      <c r="E4883" s="217"/>
      <c r="F4883" s="263"/>
      <c r="G4883" s="291"/>
      <c r="I4883" s="1"/>
      <c r="J4883" s="1"/>
      <c r="K4883" s="1"/>
      <c r="L4883"/>
    </row>
    <row r="4884" spans="1:12" s="57" customFormat="1" ht="13" x14ac:dyDescent="0.3">
      <c r="A4884" s="272"/>
      <c r="B4884" s="273"/>
      <c r="C4884" s="272"/>
      <c r="D4884" s="272"/>
      <c r="E4884" s="217"/>
      <c r="F4884" s="263"/>
      <c r="G4884" s="291"/>
      <c r="I4884" s="1"/>
      <c r="J4884" s="1"/>
      <c r="K4884" s="1"/>
      <c r="L4884"/>
    </row>
    <row r="4885" spans="1:12" s="57" customFormat="1" ht="13" x14ac:dyDescent="0.3">
      <c r="A4885" s="272"/>
      <c r="B4885" s="273"/>
      <c r="C4885" s="272"/>
      <c r="D4885" s="272"/>
      <c r="E4885" s="217"/>
      <c r="F4885" s="263"/>
      <c r="G4885" s="291"/>
      <c r="I4885" s="1"/>
      <c r="J4885" s="1"/>
      <c r="K4885" s="1"/>
      <c r="L4885"/>
    </row>
    <row r="4886" spans="1:12" s="57" customFormat="1" ht="13" x14ac:dyDescent="0.3">
      <c r="A4886" s="272"/>
      <c r="B4886" s="273"/>
      <c r="C4886" s="272"/>
      <c r="D4886" s="272"/>
      <c r="E4886" s="217"/>
      <c r="F4886" s="263"/>
      <c r="G4886" s="291"/>
      <c r="I4886" s="1"/>
      <c r="J4886" s="1"/>
      <c r="K4886" s="1"/>
      <c r="L4886"/>
    </row>
    <row r="4887" spans="1:12" s="57" customFormat="1" ht="13" x14ac:dyDescent="0.3">
      <c r="A4887" s="272"/>
      <c r="B4887" s="273"/>
      <c r="C4887" s="272"/>
      <c r="D4887" s="272"/>
      <c r="E4887" s="217"/>
      <c r="F4887" s="263"/>
      <c r="G4887" s="291"/>
      <c r="I4887" s="1"/>
      <c r="J4887" s="1"/>
      <c r="K4887" s="1"/>
      <c r="L4887"/>
    </row>
    <row r="4888" spans="1:12" s="57" customFormat="1" ht="13" x14ac:dyDescent="0.3">
      <c r="A4888" s="272"/>
      <c r="B4888" s="273"/>
      <c r="C4888" s="272"/>
      <c r="D4888" s="272"/>
      <c r="E4888" s="217"/>
      <c r="F4888" s="263"/>
      <c r="G4888" s="291"/>
      <c r="I4888" s="1"/>
      <c r="J4888" s="1"/>
      <c r="K4888" s="1"/>
      <c r="L4888"/>
    </row>
    <row r="4889" spans="1:12" s="57" customFormat="1" ht="13" x14ac:dyDescent="0.3">
      <c r="A4889" s="272"/>
      <c r="B4889" s="273"/>
      <c r="C4889" s="272"/>
      <c r="D4889" s="272"/>
      <c r="E4889" s="217"/>
      <c r="F4889" s="263"/>
      <c r="G4889" s="291"/>
      <c r="I4889" s="1"/>
      <c r="J4889" s="1"/>
      <c r="K4889" s="1"/>
      <c r="L4889"/>
    </row>
    <row r="4890" spans="1:12" s="57" customFormat="1" ht="13" x14ac:dyDescent="0.3">
      <c r="A4890" s="272"/>
      <c r="B4890" s="273"/>
      <c r="C4890" s="272"/>
      <c r="D4890" s="272"/>
      <c r="E4890" s="217"/>
      <c r="F4890" s="263"/>
      <c r="G4890" s="291"/>
      <c r="I4890" s="1"/>
      <c r="J4890" s="1"/>
      <c r="K4890" s="1"/>
      <c r="L4890"/>
    </row>
    <row r="4891" spans="1:12" s="57" customFormat="1" ht="13" x14ac:dyDescent="0.3">
      <c r="A4891" s="272"/>
      <c r="B4891" s="273"/>
      <c r="C4891" s="272"/>
      <c r="D4891" s="272"/>
      <c r="E4891" s="217"/>
      <c r="F4891" s="263"/>
      <c r="G4891" s="291"/>
      <c r="I4891" s="1"/>
      <c r="J4891" s="1"/>
      <c r="K4891" s="1"/>
      <c r="L4891"/>
    </row>
    <row r="4892" spans="1:12" s="57" customFormat="1" x14ac:dyDescent="0.25">
      <c r="A4892" s="272"/>
      <c r="B4892" s="273"/>
      <c r="C4892" s="272"/>
      <c r="D4892" s="272"/>
      <c r="E4892" s="217"/>
      <c r="F4892" s="263"/>
      <c r="G4892" s="179"/>
      <c r="I4892" s="1"/>
      <c r="J4892" s="1"/>
      <c r="K4892" s="1"/>
      <c r="L4892"/>
    </row>
    <row r="4893" spans="1:12" s="57" customFormat="1" x14ac:dyDescent="0.25">
      <c r="A4893" s="272"/>
      <c r="B4893" s="273"/>
      <c r="C4893" s="272"/>
      <c r="D4893" s="272"/>
      <c r="E4893" s="217"/>
      <c r="F4893" s="263"/>
      <c r="G4893" s="179"/>
      <c r="I4893" s="1"/>
      <c r="J4893" s="1"/>
      <c r="K4893" s="1"/>
      <c r="L4893"/>
    </row>
    <row r="4894" spans="1:12" s="57" customFormat="1" x14ac:dyDescent="0.25">
      <c r="A4894" s="272"/>
      <c r="B4894" s="273"/>
      <c r="C4894" s="272"/>
      <c r="D4894" s="272"/>
      <c r="E4894" s="217"/>
      <c r="F4894" s="263"/>
      <c r="G4894" s="179"/>
      <c r="I4894" s="1"/>
      <c r="J4894" s="1"/>
      <c r="K4894" s="1"/>
      <c r="L4894"/>
    </row>
    <row r="4895" spans="1:12" s="57" customFormat="1" x14ac:dyDescent="0.25">
      <c r="A4895" s="272"/>
      <c r="B4895" s="273"/>
      <c r="C4895" s="272"/>
      <c r="D4895" s="272"/>
      <c r="E4895" s="217"/>
      <c r="F4895" s="263"/>
      <c r="G4895" s="179"/>
      <c r="I4895" s="1"/>
      <c r="J4895" s="1"/>
      <c r="K4895" s="1"/>
      <c r="L4895"/>
    </row>
    <row r="4896" spans="1:12" s="57" customFormat="1" x14ac:dyDescent="0.25">
      <c r="A4896" s="272"/>
      <c r="B4896" s="273"/>
      <c r="C4896" s="272"/>
      <c r="D4896" s="272"/>
      <c r="E4896" s="217"/>
      <c r="F4896" s="263"/>
      <c r="G4896" s="179"/>
      <c r="I4896" s="1"/>
      <c r="J4896" s="1"/>
      <c r="K4896" s="1"/>
      <c r="L4896"/>
    </row>
    <row r="4897" spans="1:12" s="57" customFormat="1" x14ac:dyDescent="0.25">
      <c r="A4897" s="272"/>
      <c r="B4897" s="273"/>
      <c r="C4897" s="272"/>
      <c r="D4897" s="272"/>
      <c r="E4897" s="217"/>
      <c r="F4897" s="263"/>
      <c r="G4897" s="179"/>
      <c r="I4897" s="1"/>
      <c r="J4897" s="1"/>
      <c r="K4897" s="1"/>
      <c r="L4897"/>
    </row>
    <row r="4898" spans="1:12" s="57" customFormat="1" x14ac:dyDescent="0.25">
      <c r="A4898" s="272"/>
      <c r="B4898" s="273"/>
      <c r="C4898" s="272"/>
      <c r="D4898" s="272"/>
      <c r="E4898" s="217"/>
      <c r="F4898" s="263"/>
      <c r="G4898" s="179"/>
      <c r="I4898" s="1"/>
      <c r="J4898" s="1"/>
      <c r="K4898" s="1"/>
      <c r="L4898"/>
    </row>
    <row r="4899" spans="1:12" s="57" customFormat="1" x14ac:dyDescent="0.25">
      <c r="A4899" s="272"/>
      <c r="B4899" s="273"/>
      <c r="C4899" s="272"/>
      <c r="D4899" s="272"/>
      <c r="E4899" s="217"/>
      <c r="F4899" s="263"/>
      <c r="G4899" s="179"/>
      <c r="I4899" s="1"/>
      <c r="J4899" s="1"/>
      <c r="K4899" s="1"/>
      <c r="L4899"/>
    </row>
    <row r="4900" spans="1:12" ht="13" x14ac:dyDescent="0.25">
      <c r="A4900" s="227"/>
      <c r="B4900" s="268" t="s">
        <v>2905</v>
      </c>
      <c r="C4900" s="227"/>
      <c r="D4900" s="227"/>
      <c r="E4900" s="258"/>
      <c r="F4900" s="270"/>
    </row>
    <row r="4901" spans="1:12" ht="13" x14ac:dyDescent="0.25">
      <c r="A4901" s="227"/>
      <c r="B4901" s="247"/>
      <c r="C4901" s="227"/>
      <c r="D4901" s="227"/>
      <c r="E4901" s="258"/>
      <c r="F4901" s="263"/>
    </row>
    <row r="4902" spans="1:12" s="236" customFormat="1" ht="13" x14ac:dyDescent="0.25">
      <c r="A4902" s="227"/>
      <c r="B4902" s="247" t="s">
        <v>3065</v>
      </c>
      <c r="C4902" s="227"/>
      <c r="D4902" s="227"/>
      <c r="E4902" s="258"/>
      <c r="F4902" s="263"/>
      <c r="L4902"/>
    </row>
    <row r="4903" spans="1:12" s="241" customFormat="1" ht="13" x14ac:dyDescent="0.25">
      <c r="A4903" s="227"/>
      <c r="B4903" s="256"/>
      <c r="C4903" s="255"/>
      <c r="D4903" s="255"/>
      <c r="E4903" s="260"/>
      <c r="F4903" s="263"/>
      <c r="L4903"/>
    </row>
    <row r="4904" spans="1:12" s="241" customFormat="1" ht="13" x14ac:dyDescent="0.25">
      <c r="A4904" s="227"/>
      <c r="B4904" s="274"/>
      <c r="C4904" s="255"/>
      <c r="D4904" s="255"/>
      <c r="E4904" s="260"/>
      <c r="F4904" s="263"/>
      <c r="L4904"/>
    </row>
    <row r="4905" spans="1:12" s="241" customFormat="1" ht="13" x14ac:dyDescent="0.25">
      <c r="A4905" s="227"/>
      <c r="B4905" s="274" t="str">
        <f>B4902</f>
        <v>Block C: Mini Admin Block: C-2 Roof Coverings</v>
      </c>
      <c r="C4905" s="255"/>
      <c r="D4905" s="255"/>
      <c r="E4905" s="260"/>
      <c r="F4905" s="263"/>
      <c r="L4905"/>
    </row>
    <row r="4906" spans="1:12" s="241" customFormat="1" ht="13" x14ac:dyDescent="0.25">
      <c r="A4906" s="227"/>
      <c r="B4906" s="254" t="s">
        <v>2933</v>
      </c>
      <c r="C4906" s="255" t="s">
        <v>2910</v>
      </c>
      <c r="D4906" s="255"/>
      <c r="E4906" s="260"/>
      <c r="F4906" s="263"/>
      <c r="L4906"/>
    </row>
    <row r="4907" spans="1:12" s="241" customFormat="1" ht="13" x14ac:dyDescent="0.25">
      <c r="A4907" s="227"/>
      <c r="B4907" s="256"/>
      <c r="C4907" s="255"/>
      <c r="D4907" s="255"/>
      <c r="E4907" s="260"/>
      <c r="F4907" s="263"/>
      <c r="L4907"/>
    </row>
    <row r="4908" spans="1:12" s="241" customFormat="1" ht="13" x14ac:dyDescent="0.25">
      <c r="A4908" s="227"/>
      <c r="B4908" s="269" t="s">
        <v>2909</v>
      </c>
      <c r="C4908" s="255">
        <v>74</v>
      </c>
      <c r="D4908" s="255"/>
      <c r="E4908" s="260"/>
      <c r="F4908" s="263"/>
      <c r="L4908"/>
    </row>
    <row r="4909" spans="1:12" s="241" customFormat="1" ht="13" x14ac:dyDescent="0.25">
      <c r="A4909" s="227"/>
      <c r="B4909" s="269"/>
      <c r="C4909" s="255"/>
      <c r="D4909" s="255"/>
      <c r="E4909" s="260"/>
      <c r="F4909" s="263"/>
      <c r="L4909"/>
    </row>
    <row r="4910" spans="1:12" s="241" customFormat="1" ht="13" x14ac:dyDescent="0.25">
      <c r="A4910" s="227"/>
      <c r="B4910" s="256"/>
      <c r="C4910" s="255"/>
      <c r="D4910" s="255"/>
      <c r="E4910" s="260"/>
      <c r="F4910" s="263"/>
      <c r="L4910"/>
    </row>
    <row r="4911" spans="1:12" s="241" customFormat="1" ht="13" x14ac:dyDescent="0.25">
      <c r="A4911" s="227"/>
      <c r="B4911" s="256"/>
      <c r="C4911" s="255"/>
      <c r="D4911" s="255"/>
      <c r="E4911" s="260"/>
      <c r="F4911" s="263"/>
      <c r="L4911"/>
    </row>
    <row r="4912" spans="1:12" s="241" customFormat="1" ht="13" x14ac:dyDescent="0.25">
      <c r="A4912" s="227"/>
      <c r="B4912" s="256"/>
      <c r="C4912" s="255"/>
      <c r="D4912" s="255"/>
      <c r="E4912" s="260"/>
      <c r="F4912" s="263"/>
      <c r="L4912"/>
    </row>
    <row r="4913" spans="1:12" s="241" customFormat="1" ht="13" x14ac:dyDescent="0.25">
      <c r="A4913" s="227"/>
      <c r="B4913" s="256"/>
      <c r="C4913" s="255"/>
      <c r="D4913" s="255"/>
      <c r="E4913" s="260"/>
      <c r="F4913" s="263"/>
      <c r="L4913"/>
    </row>
    <row r="4914" spans="1:12" s="241" customFormat="1" ht="13" x14ac:dyDescent="0.25">
      <c r="A4914" s="227"/>
      <c r="B4914" s="256"/>
      <c r="C4914" s="255"/>
      <c r="D4914" s="255"/>
      <c r="E4914" s="260"/>
      <c r="F4914" s="263"/>
      <c r="L4914"/>
    </row>
    <row r="4915" spans="1:12" s="241" customFormat="1" ht="13" x14ac:dyDescent="0.25">
      <c r="A4915" s="227"/>
      <c r="B4915" s="256"/>
      <c r="C4915" s="255"/>
      <c r="D4915" s="255"/>
      <c r="E4915" s="260"/>
      <c r="F4915" s="263"/>
      <c r="L4915"/>
    </row>
    <row r="4916" spans="1:12" s="241" customFormat="1" ht="13" x14ac:dyDescent="0.25">
      <c r="A4916" s="227"/>
      <c r="B4916" s="256"/>
      <c r="C4916" s="255"/>
      <c r="D4916" s="255"/>
      <c r="E4916" s="260"/>
      <c r="F4916" s="263"/>
      <c r="L4916"/>
    </row>
    <row r="4917" spans="1:12" s="241" customFormat="1" ht="13" x14ac:dyDescent="0.25">
      <c r="A4917" s="227"/>
      <c r="B4917" s="256"/>
      <c r="C4917" s="255"/>
      <c r="D4917" s="255"/>
      <c r="E4917" s="260"/>
      <c r="F4917" s="263"/>
      <c r="L4917"/>
    </row>
    <row r="4918" spans="1:12" s="241" customFormat="1" ht="13" x14ac:dyDescent="0.25">
      <c r="A4918" s="227"/>
      <c r="B4918" s="256"/>
      <c r="C4918" s="255"/>
      <c r="D4918" s="255"/>
      <c r="E4918" s="260"/>
      <c r="F4918" s="263"/>
      <c r="L4918"/>
    </row>
    <row r="4919" spans="1:12" s="241" customFormat="1" ht="13" x14ac:dyDescent="0.25">
      <c r="A4919" s="227"/>
      <c r="B4919" s="256"/>
      <c r="C4919" s="255"/>
      <c r="D4919" s="255"/>
      <c r="E4919" s="260"/>
      <c r="F4919" s="263"/>
      <c r="L4919"/>
    </row>
    <row r="4920" spans="1:12" s="241" customFormat="1" ht="13" x14ac:dyDescent="0.25">
      <c r="A4920" s="227"/>
      <c r="B4920" s="256"/>
      <c r="C4920" s="255"/>
      <c r="D4920" s="255"/>
      <c r="E4920" s="260"/>
      <c r="F4920" s="263"/>
      <c r="L4920"/>
    </row>
    <row r="4921" spans="1:12" s="241" customFormat="1" ht="13" x14ac:dyDescent="0.25">
      <c r="A4921" s="227"/>
      <c r="B4921" s="256"/>
      <c r="C4921" s="255"/>
      <c r="D4921" s="255"/>
      <c r="E4921" s="260"/>
      <c r="F4921" s="263"/>
      <c r="L4921"/>
    </row>
    <row r="4922" spans="1:12" s="241" customFormat="1" ht="13" x14ac:dyDescent="0.25">
      <c r="A4922" s="227"/>
      <c r="B4922" s="256"/>
      <c r="C4922" s="255"/>
      <c r="D4922" s="255"/>
      <c r="E4922" s="260"/>
      <c r="F4922" s="263"/>
      <c r="L4922"/>
    </row>
    <row r="4923" spans="1:12" s="241" customFormat="1" ht="13" x14ac:dyDescent="0.25">
      <c r="A4923" s="227"/>
      <c r="B4923" s="256"/>
      <c r="C4923" s="255"/>
      <c r="D4923" s="255"/>
      <c r="E4923" s="260"/>
      <c r="F4923" s="263"/>
      <c r="L4923"/>
    </row>
    <row r="4924" spans="1:12" s="241" customFormat="1" ht="13" x14ac:dyDescent="0.25">
      <c r="A4924" s="227"/>
      <c r="B4924" s="256"/>
      <c r="C4924" s="255"/>
      <c r="D4924" s="255"/>
      <c r="E4924" s="260"/>
      <c r="F4924" s="263"/>
      <c r="L4924"/>
    </row>
    <row r="4925" spans="1:12" s="241" customFormat="1" ht="13" x14ac:dyDescent="0.25">
      <c r="A4925" s="227"/>
      <c r="B4925" s="256"/>
      <c r="C4925" s="255"/>
      <c r="D4925" s="255"/>
      <c r="E4925" s="260"/>
      <c r="F4925" s="263"/>
      <c r="L4925"/>
    </row>
    <row r="4926" spans="1:12" s="241" customFormat="1" ht="13" x14ac:dyDescent="0.25">
      <c r="A4926" s="227"/>
      <c r="B4926" s="256"/>
      <c r="C4926" s="255"/>
      <c r="D4926" s="255"/>
      <c r="E4926" s="260"/>
      <c r="F4926" s="263"/>
      <c r="L4926"/>
    </row>
    <row r="4927" spans="1:12" s="241" customFormat="1" ht="13" x14ac:dyDescent="0.25">
      <c r="A4927" s="227"/>
      <c r="B4927" s="256"/>
      <c r="C4927" s="255"/>
      <c r="D4927" s="255"/>
      <c r="E4927" s="260"/>
      <c r="F4927" s="263"/>
      <c r="L4927"/>
    </row>
    <row r="4928" spans="1:12" s="241" customFormat="1" ht="13" x14ac:dyDescent="0.25">
      <c r="A4928" s="227"/>
      <c r="B4928" s="256"/>
      <c r="C4928" s="255"/>
      <c r="D4928" s="255"/>
      <c r="E4928" s="260"/>
      <c r="F4928" s="263"/>
      <c r="L4928"/>
    </row>
    <row r="4929" spans="1:12" s="241" customFormat="1" ht="13" x14ac:dyDescent="0.25">
      <c r="A4929" s="227"/>
      <c r="B4929" s="256"/>
      <c r="C4929" s="255"/>
      <c r="D4929" s="255"/>
      <c r="E4929" s="260"/>
      <c r="F4929" s="263"/>
      <c r="L4929"/>
    </row>
    <row r="4930" spans="1:12" s="241" customFormat="1" ht="13" x14ac:dyDescent="0.25">
      <c r="A4930" s="227"/>
      <c r="B4930" s="256"/>
      <c r="C4930" s="255"/>
      <c r="D4930" s="255"/>
      <c r="E4930" s="260"/>
      <c r="F4930" s="263"/>
      <c r="L4930"/>
    </row>
    <row r="4931" spans="1:12" s="241" customFormat="1" ht="13" x14ac:dyDescent="0.25">
      <c r="A4931" s="227"/>
      <c r="B4931" s="256"/>
      <c r="C4931" s="255"/>
      <c r="D4931" s="255"/>
      <c r="E4931" s="260"/>
      <c r="F4931" s="263"/>
      <c r="L4931"/>
    </row>
    <row r="4932" spans="1:12" s="241" customFormat="1" ht="13" x14ac:dyDescent="0.25">
      <c r="A4932" s="227"/>
      <c r="B4932" s="256"/>
      <c r="C4932" s="255"/>
      <c r="D4932" s="255"/>
      <c r="E4932" s="260"/>
      <c r="F4932" s="263"/>
      <c r="L4932"/>
    </row>
    <row r="4933" spans="1:12" s="241" customFormat="1" ht="13" x14ac:dyDescent="0.25">
      <c r="A4933" s="227"/>
      <c r="B4933" s="256"/>
      <c r="C4933" s="255"/>
      <c r="D4933" s="255"/>
      <c r="E4933" s="260"/>
      <c r="F4933" s="263"/>
      <c r="L4933"/>
    </row>
    <row r="4934" spans="1:12" s="241" customFormat="1" ht="13" x14ac:dyDescent="0.25">
      <c r="A4934" s="227"/>
      <c r="B4934" s="256"/>
      <c r="C4934" s="255"/>
      <c r="D4934" s="255"/>
      <c r="E4934" s="260"/>
      <c r="F4934" s="263"/>
      <c r="L4934"/>
    </row>
    <row r="4935" spans="1:12" s="241" customFormat="1" ht="13" x14ac:dyDescent="0.25">
      <c r="A4935" s="227"/>
      <c r="B4935" s="256"/>
      <c r="C4935" s="255"/>
      <c r="D4935" s="255"/>
      <c r="E4935" s="260"/>
      <c r="F4935" s="263"/>
      <c r="L4935"/>
    </row>
    <row r="4936" spans="1:12" s="241" customFormat="1" ht="13" x14ac:dyDescent="0.25">
      <c r="A4936" s="227"/>
      <c r="B4936" s="256"/>
      <c r="C4936" s="255"/>
      <c r="D4936" s="255"/>
      <c r="E4936" s="260"/>
      <c r="F4936" s="263"/>
      <c r="L4936"/>
    </row>
    <row r="4937" spans="1:12" s="241" customFormat="1" ht="13" x14ac:dyDescent="0.25">
      <c r="A4937" s="227"/>
      <c r="B4937" s="256"/>
      <c r="C4937" s="255"/>
      <c r="D4937" s="255"/>
      <c r="E4937" s="260"/>
      <c r="F4937" s="263"/>
      <c r="L4937"/>
    </row>
    <row r="4938" spans="1:12" s="241" customFormat="1" ht="13" x14ac:dyDescent="0.25">
      <c r="A4938" s="227"/>
      <c r="B4938" s="256"/>
      <c r="C4938" s="255"/>
      <c r="D4938" s="255"/>
      <c r="E4938" s="260"/>
      <c r="F4938" s="263"/>
      <c r="L4938"/>
    </row>
    <row r="4939" spans="1:12" s="241" customFormat="1" ht="13" x14ac:dyDescent="0.25">
      <c r="A4939" s="227"/>
      <c r="B4939" s="256"/>
      <c r="C4939" s="255"/>
      <c r="D4939" s="255"/>
      <c r="E4939" s="260"/>
      <c r="F4939" s="263"/>
      <c r="L4939"/>
    </row>
    <row r="4940" spans="1:12" s="241" customFormat="1" ht="13" x14ac:dyDescent="0.25">
      <c r="A4940" s="227"/>
      <c r="B4940" s="256"/>
      <c r="C4940" s="255"/>
      <c r="D4940" s="255"/>
      <c r="E4940" s="260"/>
      <c r="F4940" s="263"/>
      <c r="L4940"/>
    </row>
    <row r="4941" spans="1:12" s="241" customFormat="1" ht="13" x14ac:dyDescent="0.25">
      <c r="A4941" s="227"/>
      <c r="B4941" s="256"/>
      <c r="C4941" s="255"/>
      <c r="D4941" s="255"/>
      <c r="E4941" s="260"/>
      <c r="F4941" s="263"/>
      <c r="L4941"/>
    </row>
    <row r="4942" spans="1:12" s="241" customFormat="1" ht="13" x14ac:dyDescent="0.25">
      <c r="A4942" s="227"/>
      <c r="B4942" s="256"/>
      <c r="C4942" s="255"/>
      <c r="D4942" s="255"/>
      <c r="E4942" s="260"/>
      <c r="F4942" s="263"/>
      <c r="L4942"/>
    </row>
    <row r="4943" spans="1:12" s="241" customFormat="1" ht="13" x14ac:dyDescent="0.25">
      <c r="A4943" s="227"/>
      <c r="B4943" s="256"/>
      <c r="C4943" s="255"/>
      <c r="D4943" s="255"/>
      <c r="E4943" s="260"/>
      <c r="F4943" s="263"/>
      <c r="L4943"/>
    </row>
    <row r="4944" spans="1:12" s="241" customFormat="1" ht="13" x14ac:dyDescent="0.25">
      <c r="A4944" s="227"/>
      <c r="B4944" s="256"/>
      <c r="C4944" s="255"/>
      <c r="D4944" s="255"/>
      <c r="E4944" s="260"/>
      <c r="F4944" s="263"/>
      <c r="L4944"/>
    </row>
    <row r="4945" spans="1:12" s="241" customFormat="1" ht="13" x14ac:dyDescent="0.25">
      <c r="A4945" s="227"/>
      <c r="B4945" s="256"/>
      <c r="C4945" s="255"/>
      <c r="D4945" s="255"/>
      <c r="E4945" s="260"/>
      <c r="F4945" s="263"/>
      <c r="L4945"/>
    </row>
    <row r="4946" spans="1:12" s="241" customFormat="1" ht="13" x14ac:dyDescent="0.25">
      <c r="A4946" s="227"/>
      <c r="B4946" s="256"/>
      <c r="C4946" s="255"/>
      <c r="D4946" s="255"/>
      <c r="E4946" s="260"/>
      <c r="F4946" s="263"/>
      <c r="L4946"/>
    </row>
    <row r="4947" spans="1:12" s="241" customFormat="1" ht="13" x14ac:dyDescent="0.25">
      <c r="A4947" s="227"/>
      <c r="B4947" s="256"/>
      <c r="C4947" s="255"/>
      <c r="D4947" s="255"/>
      <c r="E4947" s="260"/>
      <c r="F4947" s="263"/>
      <c r="L4947"/>
    </row>
    <row r="4948" spans="1:12" s="241" customFormat="1" ht="13" x14ac:dyDescent="0.25">
      <c r="A4948" s="227"/>
      <c r="B4948" s="256"/>
      <c r="C4948" s="255"/>
      <c r="D4948" s="255"/>
      <c r="E4948" s="260"/>
      <c r="F4948" s="263"/>
      <c r="L4948"/>
    </row>
    <row r="4949" spans="1:12" s="241" customFormat="1" ht="13" x14ac:dyDescent="0.25">
      <c r="A4949" s="227"/>
      <c r="B4949" s="256"/>
      <c r="C4949" s="255"/>
      <c r="D4949" s="255"/>
      <c r="E4949" s="260"/>
      <c r="F4949" s="263"/>
      <c r="L4949"/>
    </row>
    <row r="4950" spans="1:12" s="241" customFormat="1" ht="13" x14ac:dyDescent="0.25">
      <c r="A4950" s="227"/>
      <c r="B4950" s="256"/>
      <c r="C4950" s="255"/>
      <c r="D4950" s="255"/>
      <c r="E4950" s="260"/>
      <c r="F4950" s="263"/>
      <c r="L4950"/>
    </row>
    <row r="4951" spans="1:12" s="241" customFormat="1" ht="13" x14ac:dyDescent="0.25">
      <c r="A4951" s="227"/>
      <c r="B4951" s="256"/>
      <c r="C4951" s="255"/>
      <c r="D4951" s="255"/>
      <c r="E4951" s="260"/>
      <c r="F4951" s="263"/>
      <c r="L4951"/>
    </row>
    <row r="4952" spans="1:12" s="241" customFormat="1" ht="13" x14ac:dyDescent="0.25">
      <c r="A4952" s="227"/>
      <c r="B4952" s="256"/>
      <c r="C4952" s="255"/>
      <c r="D4952" s="255"/>
      <c r="E4952" s="260"/>
      <c r="F4952" s="263"/>
      <c r="L4952"/>
    </row>
    <row r="4953" spans="1:12" s="241" customFormat="1" ht="13" x14ac:dyDescent="0.25">
      <c r="A4953" s="227"/>
      <c r="B4953" s="256"/>
      <c r="C4953" s="255"/>
      <c r="D4953" s="255"/>
      <c r="E4953" s="260"/>
      <c r="F4953" s="263"/>
      <c r="L4953"/>
    </row>
    <row r="4954" spans="1:12" s="241" customFormat="1" ht="13" x14ac:dyDescent="0.25">
      <c r="A4954" s="227"/>
      <c r="B4954" s="256"/>
      <c r="C4954" s="255"/>
      <c r="D4954" s="255"/>
      <c r="E4954" s="260"/>
      <c r="F4954" s="263"/>
      <c r="L4954"/>
    </row>
    <row r="4955" spans="1:12" s="241" customFormat="1" ht="13" x14ac:dyDescent="0.25">
      <c r="A4955" s="227"/>
      <c r="B4955" s="256"/>
      <c r="C4955" s="255"/>
      <c r="D4955" s="255"/>
      <c r="E4955" s="260"/>
      <c r="F4955" s="263"/>
      <c r="L4955"/>
    </row>
    <row r="4956" spans="1:12" s="241" customFormat="1" ht="13" x14ac:dyDescent="0.25">
      <c r="A4956" s="227"/>
      <c r="B4956" s="256"/>
      <c r="C4956" s="255"/>
      <c r="D4956" s="255"/>
      <c r="E4956" s="260"/>
      <c r="F4956" s="263"/>
      <c r="L4956"/>
    </row>
    <row r="4957" spans="1:12" s="241" customFormat="1" ht="13" x14ac:dyDescent="0.25">
      <c r="A4957" s="227"/>
      <c r="B4957" s="256"/>
      <c r="C4957" s="255"/>
      <c r="D4957" s="255"/>
      <c r="E4957" s="260"/>
      <c r="F4957" s="263"/>
      <c r="L4957"/>
    </row>
    <row r="4958" spans="1:12" s="241" customFormat="1" ht="13" x14ac:dyDescent="0.25">
      <c r="A4958" s="227"/>
      <c r="B4958" s="256"/>
      <c r="C4958" s="255"/>
      <c r="D4958" s="255"/>
      <c r="E4958" s="260"/>
      <c r="F4958" s="263"/>
      <c r="L4958"/>
    </row>
    <row r="4959" spans="1:12" s="241" customFormat="1" ht="13" x14ac:dyDescent="0.25">
      <c r="A4959" s="227"/>
      <c r="B4959" s="256"/>
      <c r="C4959" s="255"/>
      <c r="D4959" s="255"/>
      <c r="E4959" s="260"/>
      <c r="F4959" s="263"/>
      <c r="L4959"/>
    </row>
    <row r="4960" spans="1:12" s="241" customFormat="1" ht="13" x14ac:dyDescent="0.25">
      <c r="A4960" s="227"/>
      <c r="B4960" s="256"/>
      <c r="C4960" s="255"/>
      <c r="D4960" s="255"/>
      <c r="E4960" s="260"/>
      <c r="F4960" s="263"/>
      <c r="L4960"/>
    </row>
    <row r="4961" spans="1:12" s="241" customFormat="1" ht="13" x14ac:dyDescent="0.25">
      <c r="A4961" s="227"/>
      <c r="B4961" s="256"/>
      <c r="C4961" s="255"/>
      <c r="D4961" s="255"/>
      <c r="E4961" s="260"/>
      <c r="F4961" s="263"/>
      <c r="L4961"/>
    </row>
    <row r="4962" spans="1:12" s="241" customFormat="1" ht="13" x14ac:dyDescent="0.25">
      <c r="A4962" s="227"/>
      <c r="B4962" s="256"/>
      <c r="C4962" s="255"/>
      <c r="D4962" s="255"/>
      <c r="E4962" s="260"/>
      <c r="F4962" s="263"/>
      <c r="L4962"/>
    </row>
    <row r="4963" spans="1:12" s="241" customFormat="1" ht="13" x14ac:dyDescent="0.25">
      <c r="A4963" s="227"/>
      <c r="B4963" s="256"/>
      <c r="C4963" s="255"/>
      <c r="D4963" s="255"/>
      <c r="E4963" s="260"/>
      <c r="F4963" s="263"/>
      <c r="L4963"/>
    </row>
    <row r="4964" spans="1:12" s="241" customFormat="1" ht="13" x14ac:dyDescent="0.25">
      <c r="A4964" s="227"/>
      <c r="B4964" s="256"/>
      <c r="C4964" s="255"/>
      <c r="D4964" s="255"/>
      <c r="E4964" s="260"/>
      <c r="F4964" s="263"/>
      <c r="L4964"/>
    </row>
    <row r="4965" spans="1:12" s="241" customFormat="1" ht="13" x14ac:dyDescent="0.25">
      <c r="A4965" s="227"/>
      <c r="B4965" s="256"/>
      <c r="C4965" s="255"/>
      <c r="D4965" s="255"/>
      <c r="E4965" s="260"/>
      <c r="F4965" s="263"/>
      <c r="L4965"/>
    </row>
    <row r="4966" spans="1:12" s="241" customFormat="1" ht="13" x14ac:dyDescent="0.25">
      <c r="A4966" s="227"/>
      <c r="B4966" s="256"/>
      <c r="C4966" s="255"/>
      <c r="D4966" s="255"/>
      <c r="E4966" s="260"/>
      <c r="F4966" s="263"/>
      <c r="L4966"/>
    </row>
    <row r="4967" spans="1:12" s="241" customFormat="1" ht="13" x14ac:dyDescent="0.25">
      <c r="A4967" s="227"/>
      <c r="B4967" s="256"/>
      <c r="C4967" s="255"/>
      <c r="D4967" s="255"/>
      <c r="E4967" s="260"/>
      <c r="F4967" s="263"/>
      <c r="L4967"/>
    </row>
    <row r="4968" spans="1:12" s="241" customFormat="1" ht="13" x14ac:dyDescent="0.25">
      <c r="A4968" s="227"/>
      <c r="B4968" s="256"/>
      <c r="C4968" s="255"/>
      <c r="D4968" s="255"/>
      <c r="E4968" s="260"/>
      <c r="F4968" s="263"/>
      <c r="L4968"/>
    </row>
    <row r="4969" spans="1:12" s="241" customFormat="1" ht="13" x14ac:dyDescent="0.25">
      <c r="A4969" s="227"/>
      <c r="B4969" s="256"/>
      <c r="C4969" s="255"/>
      <c r="D4969" s="255"/>
      <c r="E4969" s="260"/>
      <c r="F4969" s="263"/>
      <c r="L4969"/>
    </row>
    <row r="4970" spans="1:12" s="241" customFormat="1" ht="13" x14ac:dyDescent="0.25">
      <c r="A4970" s="227"/>
      <c r="B4970" s="256"/>
      <c r="C4970" s="255"/>
      <c r="D4970" s="255"/>
      <c r="E4970" s="260"/>
      <c r="F4970" s="263"/>
      <c r="L4970"/>
    </row>
    <row r="4971" spans="1:12" s="241" customFormat="1" ht="13" x14ac:dyDescent="0.25">
      <c r="A4971" s="227"/>
      <c r="B4971" s="256"/>
      <c r="C4971" s="255"/>
      <c r="D4971" s="255"/>
      <c r="E4971" s="260"/>
      <c r="F4971" s="263"/>
      <c r="L4971"/>
    </row>
    <row r="4972" spans="1:12" s="241" customFormat="1" ht="13" x14ac:dyDescent="0.25">
      <c r="A4972" s="227"/>
      <c r="B4972" s="256"/>
      <c r="C4972" s="255"/>
      <c r="D4972" s="255"/>
      <c r="E4972" s="260"/>
      <c r="F4972" s="263"/>
      <c r="L4972"/>
    </row>
    <row r="4973" spans="1:12" ht="13" x14ac:dyDescent="0.25">
      <c r="A4973" s="227"/>
      <c r="B4973" s="268" t="s">
        <v>1019</v>
      </c>
      <c r="C4973" s="227"/>
      <c r="D4973" s="227"/>
      <c r="E4973" s="258"/>
      <c r="F4973" s="270"/>
    </row>
    <row r="4974" spans="1:12" ht="13" x14ac:dyDescent="0.25">
      <c r="A4974" s="227"/>
      <c r="B4974" s="247"/>
      <c r="C4974" s="227"/>
      <c r="D4974" s="227"/>
      <c r="E4974" s="258"/>
      <c r="F4974" s="263"/>
    </row>
    <row r="4975" spans="1:12" ht="13" x14ac:dyDescent="0.25">
      <c r="A4975" s="227"/>
      <c r="B4975" s="247" t="str">
        <f>B4902</f>
        <v>Block C: Mini Admin Block: C-2 Roof Coverings</v>
      </c>
      <c r="C4975" s="227"/>
      <c r="D4975" s="227"/>
      <c r="E4975" s="258"/>
      <c r="F4975" s="263"/>
    </row>
    <row r="4976" spans="1:12" s="57" customFormat="1" x14ac:dyDescent="0.25">
      <c r="A4976" s="272"/>
      <c r="B4976" s="273"/>
      <c r="C4976" s="272"/>
      <c r="D4976" s="272"/>
      <c r="E4976" s="217"/>
      <c r="F4976" s="263"/>
      <c r="G4976" s="179"/>
      <c r="I4976" s="1"/>
      <c r="J4976" s="1"/>
      <c r="K4976" s="1"/>
      <c r="L4976"/>
    </row>
    <row r="4977" spans="1:12" s="57" customFormat="1" ht="13" x14ac:dyDescent="0.25">
      <c r="A4977" s="224" t="s">
        <v>2244</v>
      </c>
      <c r="B4977" s="229" t="s">
        <v>133</v>
      </c>
      <c r="C4977" s="272"/>
      <c r="D4977" s="272"/>
      <c r="E4977" s="217"/>
      <c r="F4977" s="285"/>
      <c r="G4977" s="179"/>
      <c r="I4977" s="1"/>
      <c r="J4977" s="1"/>
      <c r="K4977" s="1"/>
      <c r="L4977"/>
    </row>
    <row r="4978" spans="1:12" s="57" customFormat="1" x14ac:dyDescent="0.25">
      <c r="A4978" s="272"/>
      <c r="B4978" s="273"/>
      <c r="C4978" s="272"/>
      <c r="D4978" s="272"/>
      <c r="E4978" s="217"/>
      <c r="F4978" s="285"/>
      <c r="G4978" s="179"/>
      <c r="I4978" s="1"/>
      <c r="J4978" s="1"/>
      <c r="K4978" s="1"/>
      <c r="L4978"/>
    </row>
    <row r="4979" spans="1:12" s="57" customFormat="1" ht="13" x14ac:dyDescent="0.25">
      <c r="A4979" s="272"/>
      <c r="B4979" s="229" t="s">
        <v>132</v>
      </c>
      <c r="C4979" s="272"/>
      <c r="D4979" s="272"/>
      <c r="E4979" s="217"/>
      <c r="F4979" s="285"/>
      <c r="G4979" s="179"/>
      <c r="I4979" s="1"/>
      <c r="J4979" s="1"/>
      <c r="K4979" s="1"/>
      <c r="L4979"/>
    </row>
    <row r="4980" spans="1:12" s="57" customFormat="1" ht="13" x14ac:dyDescent="0.25">
      <c r="A4980" s="272"/>
      <c r="B4980" s="229"/>
      <c r="C4980" s="272"/>
      <c r="D4980" s="272"/>
      <c r="E4980" s="217"/>
      <c r="F4980" s="285"/>
      <c r="G4980" s="179"/>
      <c r="I4980" s="1"/>
      <c r="J4980" s="1"/>
      <c r="K4980" s="1"/>
      <c r="L4980"/>
    </row>
    <row r="4981" spans="1:12" s="57" customFormat="1" x14ac:dyDescent="0.25">
      <c r="A4981" s="272" t="s">
        <v>2245</v>
      </c>
      <c r="B4981" s="273" t="s">
        <v>131</v>
      </c>
      <c r="C4981" s="272" t="s">
        <v>11</v>
      </c>
      <c r="D4981" s="272">
        <v>10</v>
      </c>
      <c r="E4981" s="217"/>
      <c r="F4981" s="285"/>
      <c r="G4981" s="179"/>
      <c r="I4981" s="1"/>
      <c r="J4981" s="1"/>
      <c r="K4981" s="1"/>
      <c r="L4981"/>
    </row>
    <row r="4982" spans="1:12" s="57" customFormat="1" x14ac:dyDescent="0.25">
      <c r="A4982" s="272"/>
      <c r="B4982" s="273"/>
      <c r="C4982" s="272"/>
      <c r="D4982" s="272"/>
      <c r="E4982" s="217"/>
      <c r="F4982" s="285"/>
      <c r="G4982" s="179"/>
      <c r="I4982" s="1"/>
      <c r="J4982" s="1"/>
      <c r="K4982" s="1"/>
      <c r="L4982"/>
    </row>
    <row r="4983" spans="1:12" s="57" customFormat="1" x14ac:dyDescent="0.25">
      <c r="A4983" s="272" t="s">
        <v>2246</v>
      </c>
      <c r="B4983" s="273" t="s">
        <v>2242</v>
      </c>
      <c r="C4983" s="272" t="s">
        <v>11</v>
      </c>
      <c r="D4983" s="272">
        <v>24</v>
      </c>
      <c r="E4983" s="217"/>
      <c r="F4983" s="285"/>
      <c r="G4983" s="179"/>
      <c r="I4983" s="1"/>
      <c r="J4983" s="1"/>
      <c r="K4983" s="1"/>
      <c r="L4983"/>
    </row>
    <row r="4984" spans="1:12" s="57" customFormat="1" x14ac:dyDescent="0.25">
      <c r="A4984" s="272"/>
      <c r="B4984" s="273"/>
      <c r="C4984" s="272"/>
      <c r="D4984" s="272"/>
      <c r="E4984" s="217"/>
      <c r="F4984" s="285"/>
      <c r="G4984" s="179"/>
      <c r="I4984" s="1"/>
      <c r="J4984" s="1"/>
      <c r="K4984" s="1"/>
      <c r="L4984"/>
    </row>
    <row r="4985" spans="1:12" s="57" customFormat="1" ht="13" x14ac:dyDescent="0.25">
      <c r="A4985" s="272"/>
      <c r="B4985" s="229" t="s">
        <v>128</v>
      </c>
      <c r="C4985" s="272"/>
      <c r="D4985" s="272"/>
      <c r="E4985" s="217"/>
      <c r="F4985" s="285"/>
      <c r="G4985" s="179"/>
      <c r="I4985" s="1"/>
      <c r="J4985" s="1"/>
      <c r="K4985" s="1"/>
      <c r="L4985"/>
    </row>
    <row r="4986" spans="1:12" s="57" customFormat="1" ht="13" x14ac:dyDescent="0.25">
      <c r="A4986" s="272"/>
      <c r="B4986" s="229"/>
      <c r="C4986" s="272"/>
      <c r="D4986" s="272"/>
      <c r="E4986" s="217"/>
      <c r="F4986" s="285"/>
      <c r="G4986" s="179"/>
      <c r="I4986" s="1"/>
      <c r="J4986" s="1"/>
      <c r="K4986" s="1"/>
      <c r="L4986"/>
    </row>
    <row r="4987" spans="1:12" s="1" customFormat="1" ht="14.5" x14ac:dyDescent="0.25">
      <c r="A4987" s="272" t="s">
        <v>2247</v>
      </c>
      <c r="B4987" s="273" t="s">
        <v>127</v>
      </c>
      <c r="C4987" s="272" t="s">
        <v>621</v>
      </c>
      <c r="D4987" s="272">
        <v>6</v>
      </c>
      <c r="E4987" s="217"/>
      <c r="F4987" s="285"/>
      <c r="G4987" s="179"/>
      <c r="H4987" s="57"/>
      <c r="L4987"/>
    </row>
    <row r="4988" spans="1:12" s="1" customFormat="1" x14ac:dyDescent="0.25">
      <c r="A4988" s="272"/>
      <c r="B4988" s="273"/>
      <c r="C4988" s="272"/>
      <c r="D4988" s="272"/>
      <c r="E4988" s="217"/>
      <c r="F4988" s="285"/>
      <c r="G4988" s="179"/>
      <c r="H4988" s="57"/>
      <c r="L4988"/>
    </row>
    <row r="4989" spans="1:12" s="1" customFormat="1" ht="25" x14ac:dyDescent="0.25">
      <c r="A4989" s="272" t="s">
        <v>2248</v>
      </c>
      <c r="B4989" s="273" t="s">
        <v>2243</v>
      </c>
      <c r="C4989" s="272" t="s">
        <v>2</v>
      </c>
      <c r="D4989" s="272">
        <v>8</v>
      </c>
      <c r="E4989" s="217"/>
      <c r="F4989" s="285"/>
      <c r="G4989" s="179"/>
      <c r="H4989" s="57"/>
      <c r="L4989"/>
    </row>
    <row r="4990" spans="1:12" s="1" customFormat="1" x14ac:dyDescent="0.25">
      <c r="A4990" s="272"/>
      <c r="B4990" s="273"/>
      <c r="C4990" s="272"/>
      <c r="D4990" s="272"/>
      <c r="E4990" s="217"/>
      <c r="F4990" s="285"/>
      <c r="G4990" s="179"/>
      <c r="H4990" s="57"/>
      <c r="L4990"/>
    </row>
    <row r="4991" spans="1:12" s="1" customFormat="1" ht="13" x14ac:dyDescent="0.3">
      <c r="A4991" s="272"/>
      <c r="B4991" s="229" t="s">
        <v>123</v>
      </c>
      <c r="C4991" s="272"/>
      <c r="D4991" s="272"/>
      <c r="E4991" s="217"/>
      <c r="F4991" s="285"/>
      <c r="G4991" s="290"/>
      <c r="H4991" s="57"/>
      <c r="L4991"/>
    </row>
    <row r="4992" spans="1:12" s="1" customFormat="1" x14ac:dyDescent="0.25">
      <c r="A4992" s="272"/>
      <c r="B4992" s="273"/>
      <c r="C4992" s="272"/>
      <c r="D4992" s="272"/>
      <c r="E4992" s="217"/>
      <c r="F4992" s="285"/>
      <c r="G4992" s="179"/>
      <c r="H4992" s="57"/>
      <c r="L4992"/>
    </row>
    <row r="4993" spans="1:12" s="57" customFormat="1" ht="50" x14ac:dyDescent="0.3">
      <c r="A4993" s="272" t="s">
        <v>2249</v>
      </c>
      <c r="B4993" s="273" t="s">
        <v>2750</v>
      </c>
      <c r="C4993" s="272" t="s">
        <v>2</v>
      </c>
      <c r="D4993" s="272">
        <v>6</v>
      </c>
      <c r="E4993" s="217"/>
      <c r="F4993" s="285"/>
      <c r="G4993" s="291"/>
      <c r="I4993" s="1"/>
      <c r="J4993" s="1"/>
      <c r="K4993" s="1"/>
      <c r="L4993"/>
    </row>
    <row r="4994" spans="1:12" s="57" customFormat="1" ht="13" x14ac:dyDescent="0.3">
      <c r="A4994" s="272"/>
      <c r="B4994" s="273"/>
      <c r="C4994" s="272"/>
      <c r="D4994" s="272"/>
      <c r="E4994" s="217"/>
      <c r="F4994" s="285"/>
      <c r="G4994" s="291"/>
      <c r="I4994" s="1"/>
      <c r="J4994" s="1"/>
      <c r="K4994" s="1"/>
      <c r="L4994"/>
    </row>
    <row r="4995" spans="1:12" s="57" customFormat="1" ht="13" x14ac:dyDescent="0.3">
      <c r="A4995" s="272"/>
      <c r="B4995" s="229" t="s">
        <v>114</v>
      </c>
      <c r="C4995" s="272"/>
      <c r="D4995" s="272"/>
      <c r="E4995" s="217"/>
      <c r="F4995" s="285"/>
      <c r="G4995" s="291"/>
      <c r="I4995" s="1"/>
      <c r="J4995" s="1"/>
      <c r="K4995" s="1"/>
      <c r="L4995"/>
    </row>
    <row r="4996" spans="1:12" s="57" customFormat="1" ht="13" x14ac:dyDescent="0.3">
      <c r="A4996" s="272"/>
      <c r="B4996" s="273"/>
      <c r="C4996" s="272"/>
      <c r="D4996" s="272"/>
      <c r="E4996" s="217"/>
      <c r="F4996" s="285"/>
      <c r="G4996" s="291"/>
      <c r="I4996" s="1"/>
      <c r="J4996" s="1"/>
      <c r="K4996" s="1"/>
      <c r="L4996"/>
    </row>
    <row r="4997" spans="1:12" s="57" customFormat="1" ht="13" x14ac:dyDescent="0.3">
      <c r="A4997" s="272"/>
      <c r="B4997" s="229" t="s">
        <v>113</v>
      </c>
      <c r="C4997" s="272"/>
      <c r="D4997" s="272"/>
      <c r="E4997" s="217"/>
      <c r="F4997" s="285"/>
      <c r="G4997" s="291"/>
      <c r="I4997" s="1"/>
      <c r="J4997" s="1"/>
      <c r="K4997" s="1"/>
      <c r="L4997"/>
    </row>
    <row r="4998" spans="1:12" s="57" customFormat="1" ht="13" x14ac:dyDescent="0.3">
      <c r="A4998" s="272"/>
      <c r="B4998" s="273"/>
      <c r="C4998" s="272"/>
      <c r="D4998" s="272"/>
      <c r="E4998" s="217"/>
      <c r="F4998" s="285"/>
      <c r="G4998" s="291"/>
      <c r="I4998" s="1"/>
      <c r="J4998" s="1"/>
      <c r="K4998" s="1"/>
      <c r="L4998"/>
    </row>
    <row r="4999" spans="1:12" s="57" customFormat="1" ht="37.5" x14ac:dyDescent="0.3">
      <c r="A4999" s="272" t="s">
        <v>2250</v>
      </c>
      <c r="B4999" s="273" t="s">
        <v>2127</v>
      </c>
      <c r="C4999" s="272" t="s">
        <v>11</v>
      </c>
      <c r="D4999" s="272">
        <v>16</v>
      </c>
      <c r="E4999" s="217"/>
      <c r="F4999" s="285"/>
      <c r="G4999" s="291"/>
      <c r="I4999" s="1"/>
      <c r="J4999" s="1"/>
      <c r="K4999" s="1"/>
      <c r="L4999"/>
    </row>
    <row r="5000" spans="1:12" s="57" customFormat="1" ht="13" x14ac:dyDescent="0.3">
      <c r="A5000" s="272"/>
      <c r="B5000" s="273"/>
      <c r="C5000" s="272"/>
      <c r="D5000" s="272"/>
      <c r="E5000" s="217"/>
      <c r="F5000" s="285"/>
      <c r="G5000" s="291"/>
      <c r="I5000" s="1"/>
      <c r="J5000" s="1"/>
      <c r="K5000" s="1"/>
      <c r="L5000"/>
    </row>
    <row r="5001" spans="1:12" s="57" customFormat="1" ht="37.5" x14ac:dyDescent="0.3">
      <c r="A5001" s="272" t="s">
        <v>2251</v>
      </c>
      <c r="B5001" s="273" t="s">
        <v>2128</v>
      </c>
      <c r="C5001" s="272" t="s">
        <v>11</v>
      </c>
      <c r="D5001" s="272">
        <v>12</v>
      </c>
      <c r="E5001" s="217"/>
      <c r="F5001" s="285"/>
      <c r="G5001" s="291"/>
      <c r="I5001" s="1"/>
      <c r="J5001" s="1"/>
      <c r="K5001" s="1"/>
      <c r="L5001"/>
    </row>
    <row r="5002" spans="1:12" s="57" customFormat="1" ht="13" x14ac:dyDescent="0.3">
      <c r="A5002" s="272"/>
      <c r="B5002" s="273"/>
      <c r="C5002" s="272"/>
      <c r="D5002" s="272"/>
      <c r="E5002" s="217"/>
      <c r="F5002" s="285"/>
      <c r="G5002" s="291"/>
      <c r="I5002" s="1"/>
      <c r="J5002" s="1"/>
      <c r="K5002" s="1"/>
      <c r="L5002"/>
    </row>
    <row r="5003" spans="1:12" s="57" customFormat="1" ht="13" x14ac:dyDescent="0.3">
      <c r="A5003" s="272"/>
      <c r="B5003" s="229" t="s">
        <v>101</v>
      </c>
      <c r="C5003" s="272"/>
      <c r="D5003" s="272"/>
      <c r="E5003" s="217"/>
      <c r="F5003" s="285"/>
      <c r="G5003" s="291"/>
      <c r="I5003" s="1"/>
      <c r="J5003" s="1"/>
      <c r="K5003" s="1"/>
      <c r="L5003"/>
    </row>
    <row r="5004" spans="1:12" s="57" customFormat="1" ht="13" x14ac:dyDescent="0.3">
      <c r="A5004" s="272"/>
      <c r="B5004" s="229"/>
      <c r="C5004" s="272"/>
      <c r="D5004" s="272"/>
      <c r="E5004" s="217"/>
      <c r="F5004" s="285"/>
      <c r="G5004" s="291"/>
      <c r="I5004" s="1"/>
      <c r="J5004" s="1"/>
      <c r="K5004" s="1"/>
      <c r="L5004"/>
    </row>
    <row r="5005" spans="1:12" s="57" customFormat="1" ht="13" x14ac:dyDescent="0.3">
      <c r="A5005" s="272"/>
      <c r="B5005" s="229" t="s">
        <v>100</v>
      </c>
      <c r="C5005" s="272"/>
      <c r="D5005" s="272"/>
      <c r="E5005" s="217"/>
      <c r="F5005" s="285"/>
      <c r="G5005" s="291"/>
      <c r="I5005" s="1"/>
      <c r="J5005" s="1"/>
      <c r="K5005" s="1"/>
      <c r="L5005"/>
    </row>
    <row r="5006" spans="1:12" s="57" customFormat="1" ht="13" x14ac:dyDescent="0.3">
      <c r="A5006" s="272"/>
      <c r="B5006" s="273"/>
      <c r="C5006" s="272"/>
      <c r="D5006" s="272"/>
      <c r="E5006" s="217"/>
      <c r="F5006" s="285"/>
      <c r="G5006" s="291"/>
      <c r="I5006" s="1"/>
      <c r="J5006" s="1"/>
      <c r="K5006" s="1"/>
      <c r="L5006"/>
    </row>
    <row r="5007" spans="1:12" s="57" customFormat="1" ht="25" x14ac:dyDescent="0.3">
      <c r="A5007" s="272" t="s">
        <v>2252</v>
      </c>
      <c r="B5007" s="273" t="s">
        <v>2129</v>
      </c>
      <c r="C5007" s="272" t="s">
        <v>2</v>
      </c>
      <c r="D5007" s="272">
        <v>3</v>
      </c>
      <c r="E5007" s="217"/>
      <c r="F5007" s="285"/>
      <c r="G5007" s="291"/>
      <c r="I5007" s="1"/>
      <c r="J5007" s="1"/>
      <c r="K5007" s="1"/>
      <c r="L5007"/>
    </row>
    <row r="5008" spans="1:12" s="57" customFormat="1" ht="13" x14ac:dyDescent="0.3">
      <c r="A5008" s="272"/>
      <c r="B5008" s="273"/>
      <c r="C5008" s="272"/>
      <c r="D5008" s="272"/>
      <c r="E5008" s="217"/>
      <c r="F5008" s="263"/>
      <c r="G5008" s="291"/>
      <c r="I5008" s="1"/>
      <c r="J5008" s="1"/>
      <c r="K5008" s="1"/>
      <c r="L5008"/>
    </row>
    <row r="5009" spans="1:12" s="57" customFormat="1" ht="13" x14ac:dyDescent="0.3">
      <c r="A5009" s="272"/>
      <c r="B5009" s="273"/>
      <c r="C5009" s="272"/>
      <c r="D5009" s="272"/>
      <c r="E5009" s="217"/>
      <c r="F5009" s="263"/>
      <c r="G5009" s="291"/>
      <c r="I5009" s="1"/>
      <c r="J5009" s="1"/>
      <c r="K5009" s="1"/>
      <c r="L5009"/>
    </row>
    <row r="5010" spans="1:12" s="57" customFormat="1" ht="13" x14ac:dyDescent="0.3">
      <c r="A5010" s="272"/>
      <c r="B5010" s="273"/>
      <c r="C5010" s="272"/>
      <c r="D5010" s="272"/>
      <c r="E5010" s="217"/>
      <c r="F5010" s="263"/>
      <c r="G5010" s="291"/>
      <c r="I5010" s="1"/>
      <c r="J5010" s="1"/>
      <c r="K5010" s="1"/>
      <c r="L5010"/>
    </row>
    <row r="5011" spans="1:12" s="57" customFormat="1" ht="13" x14ac:dyDescent="0.3">
      <c r="A5011" s="272"/>
      <c r="B5011" s="273"/>
      <c r="C5011" s="272"/>
      <c r="D5011" s="272"/>
      <c r="E5011" s="217"/>
      <c r="F5011" s="263"/>
      <c r="G5011" s="291"/>
      <c r="I5011" s="1"/>
      <c r="J5011" s="1"/>
      <c r="K5011" s="1"/>
      <c r="L5011"/>
    </row>
    <row r="5012" spans="1:12" s="57" customFormat="1" ht="13" x14ac:dyDescent="0.3">
      <c r="A5012" s="272"/>
      <c r="B5012" s="273"/>
      <c r="C5012" s="272"/>
      <c r="D5012" s="272"/>
      <c r="E5012" s="217"/>
      <c r="F5012" s="263"/>
      <c r="G5012" s="291"/>
      <c r="I5012" s="1"/>
      <c r="J5012" s="1"/>
      <c r="K5012" s="1"/>
      <c r="L5012"/>
    </row>
    <row r="5013" spans="1:12" s="57" customFormat="1" ht="13" x14ac:dyDescent="0.3">
      <c r="A5013" s="272"/>
      <c r="B5013" s="273"/>
      <c r="C5013" s="272"/>
      <c r="D5013" s="272"/>
      <c r="E5013" s="217"/>
      <c r="F5013" s="263"/>
      <c r="G5013" s="291"/>
      <c r="I5013" s="1"/>
      <c r="J5013" s="1"/>
      <c r="K5013" s="1"/>
      <c r="L5013"/>
    </row>
    <row r="5014" spans="1:12" s="57" customFormat="1" ht="13" x14ac:dyDescent="0.3">
      <c r="A5014" s="272"/>
      <c r="B5014" s="273"/>
      <c r="C5014" s="272"/>
      <c r="D5014" s="272"/>
      <c r="E5014" s="217"/>
      <c r="F5014" s="263"/>
      <c r="G5014" s="291"/>
      <c r="I5014" s="1"/>
      <c r="J5014" s="1"/>
      <c r="K5014" s="1"/>
      <c r="L5014"/>
    </row>
    <row r="5015" spans="1:12" s="57" customFormat="1" ht="13" x14ac:dyDescent="0.3">
      <c r="A5015" s="272"/>
      <c r="B5015" s="273"/>
      <c r="C5015" s="272"/>
      <c r="D5015" s="272"/>
      <c r="E5015" s="217"/>
      <c r="F5015" s="263"/>
      <c r="G5015" s="291"/>
      <c r="I5015" s="1"/>
      <c r="J5015" s="1"/>
      <c r="K5015" s="1"/>
      <c r="L5015"/>
    </row>
    <row r="5016" spans="1:12" s="57" customFormat="1" ht="13" x14ac:dyDescent="0.3">
      <c r="A5016" s="272"/>
      <c r="B5016" s="273"/>
      <c r="C5016" s="272"/>
      <c r="D5016" s="272"/>
      <c r="E5016" s="217"/>
      <c r="F5016" s="263"/>
      <c r="G5016" s="291"/>
      <c r="I5016" s="1"/>
      <c r="J5016" s="1"/>
      <c r="K5016" s="1"/>
      <c r="L5016"/>
    </row>
    <row r="5017" spans="1:12" s="57" customFormat="1" ht="13" x14ac:dyDescent="0.3">
      <c r="A5017" s="272"/>
      <c r="B5017" s="273"/>
      <c r="C5017" s="272"/>
      <c r="D5017" s="272"/>
      <c r="E5017" s="217"/>
      <c r="F5017" s="263"/>
      <c r="G5017" s="291"/>
      <c r="I5017" s="1"/>
      <c r="J5017" s="1"/>
      <c r="K5017" s="1"/>
      <c r="L5017"/>
    </row>
    <row r="5018" spans="1:12" s="57" customFormat="1" ht="13" x14ac:dyDescent="0.3">
      <c r="A5018" s="272"/>
      <c r="B5018" s="273"/>
      <c r="C5018" s="272"/>
      <c r="D5018" s="272"/>
      <c r="E5018" s="217"/>
      <c r="F5018" s="263"/>
      <c r="G5018" s="291"/>
      <c r="I5018" s="1"/>
      <c r="J5018" s="1"/>
      <c r="K5018" s="1"/>
      <c r="L5018"/>
    </row>
    <row r="5019" spans="1:12" s="57" customFormat="1" ht="13" x14ac:dyDescent="0.3">
      <c r="A5019" s="272"/>
      <c r="B5019" s="273"/>
      <c r="C5019" s="272"/>
      <c r="D5019" s="272"/>
      <c r="E5019" s="217"/>
      <c r="F5019" s="263"/>
      <c r="G5019" s="291"/>
      <c r="I5019" s="1"/>
      <c r="J5019" s="1"/>
      <c r="K5019" s="1"/>
      <c r="L5019"/>
    </row>
    <row r="5020" spans="1:12" s="57" customFormat="1" ht="13" x14ac:dyDescent="0.3">
      <c r="A5020" s="272"/>
      <c r="B5020" s="273"/>
      <c r="C5020" s="272"/>
      <c r="D5020" s="272"/>
      <c r="E5020" s="217"/>
      <c r="F5020" s="263"/>
      <c r="G5020" s="291"/>
      <c r="I5020" s="1"/>
      <c r="J5020" s="1"/>
      <c r="K5020" s="1"/>
      <c r="L5020"/>
    </row>
    <row r="5021" spans="1:12" s="57" customFormat="1" ht="13" x14ac:dyDescent="0.3">
      <c r="A5021" s="272"/>
      <c r="B5021" s="273"/>
      <c r="C5021" s="272"/>
      <c r="D5021" s="272"/>
      <c r="E5021" s="217"/>
      <c r="F5021" s="263"/>
      <c r="G5021" s="291"/>
      <c r="I5021" s="1"/>
      <c r="J5021" s="1"/>
      <c r="K5021" s="1"/>
      <c r="L5021"/>
    </row>
    <row r="5022" spans="1:12" s="57" customFormat="1" ht="13" x14ac:dyDescent="0.3">
      <c r="A5022" s="272"/>
      <c r="B5022" s="273"/>
      <c r="C5022" s="272"/>
      <c r="D5022" s="272"/>
      <c r="E5022" s="217"/>
      <c r="F5022" s="263"/>
      <c r="G5022" s="291"/>
      <c r="I5022" s="1"/>
      <c r="J5022" s="1"/>
      <c r="K5022" s="1"/>
      <c r="L5022"/>
    </row>
    <row r="5023" spans="1:12" s="57" customFormat="1" ht="13" x14ac:dyDescent="0.3">
      <c r="A5023" s="272"/>
      <c r="B5023" s="273"/>
      <c r="C5023" s="272"/>
      <c r="D5023" s="272"/>
      <c r="E5023" s="217"/>
      <c r="F5023" s="263"/>
      <c r="G5023" s="291"/>
      <c r="I5023" s="1"/>
      <c r="J5023" s="1"/>
      <c r="K5023" s="1"/>
      <c r="L5023"/>
    </row>
    <row r="5024" spans="1:12" s="57" customFormat="1" ht="13" x14ac:dyDescent="0.3">
      <c r="A5024" s="272"/>
      <c r="B5024" s="273"/>
      <c r="C5024" s="272"/>
      <c r="D5024" s="272"/>
      <c r="E5024" s="217"/>
      <c r="F5024" s="263"/>
      <c r="G5024" s="291"/>
      <c r="I5024" s="1"/>
      <c r="J5024" s="1"/>
      <c r="K5024" s="1"/>
      <c r="L5024"/>
    </row>
    <row r="5025" spans="1:12" s="57" customFormat="1" ht="13" x14ac:dyDescent="0.3">
      <c r="A5025" s="272"/>
      <c r="B5025" s="273"/>
      <c r="C5025" s="272"/>
      <c r="D5025" s="272"/>
      <c r="E5025" s="217"/>
      <c r="F5025" s="263"/>
      <c r="G5025" s="291"/>
      <c r="I5025" s="1"/>
      <c r="J5025" s="1"/>
      <c r="K5025" s="1"/>
      <c r="L5025"/>
    </row>
    <row r="5026" spans="1:12" s="57" customFormat="1" ht="13" x14ac:dyDescent="0.3">
      <c r="A5026" s="272"/>
      <c r="B5026" s="273"/>
      <c r="C5026" s="272"/>
      <c r="D5026" s="272"/>
      <c r="E5026" s="217"/>
      <c r="F5026" s="263"/>
      <c r="G5026" s="291"/>
      <c r="I5026" s="1"/>
      <c r="J5026" s="1"/>
      <c r="K5026" s="1"/>
      <c r="L5026"/>
    </row>
    <row r="5027" spans="1:12" s="57" customFormat="1" ht="13" x14ac:dyDescent="0.3">
      <c r="A5027" s="272"/>
      <c r="B5027" s="273"/>
      <c r="C5027" s="272"/>
      <c r="D5027" s="272"/>
      <c r="E5027" s="217"/>
      <c r="F5027" s="263"/>
      <c r="G5027" s="291"/>
      <c r="I5027" s="1"/>
      <c r="J5027" s="1"/>
      <c r="K5027" s="1"/>
      <c r="L5027"/>
    </row>
    <row r="5028" spans="1:12" s="57" customFormat="1" ht="13" x14ac:dyDescent="0.3">
      <c r="A5028" s="272"/>
      <c r="B5028" s="273"/>
      <c r="C5028" s="272"/>
      <c r="D5028" s="272"/>
      <c r="E5028" s="217"/>
      <c r="F5028" s="263"/>
      <c r="G5028" s="291"/>
      <c r="I5028" s="1"/>
      <c r="J5028" s="1"/>
      <c r="K5028" s="1"/>
      <c r="L5028"/>
    </row>
    <row r="5029" spans="1:12" s="57" customFormat="1" ht="13" x14ac:dyDescent="0.3">
      <c r="A5029" s="272"/>
      <c r="B5029" s="273"/>
      <c r="C5029" s="272"/>
      <c r="D5029" s="272"/>
      <c r="E5029" s="217"/>
      <c r="F5029" s="263"/>
      <c r="G5029" s="291"/>
      <c r="I5029" s="1"/>
      <c r="J5029" s="1"/>
      <c r="K5029" s="1"/>
      <c r="L5029"/>
    </row>
    <row r="5030" spans="1:12" s="57" customFormat="1" ht="13" x14ac:dyDescent="0.3">
      <c r="A5030" s="272"/>
      <c r="B5030" s="273"/>
      <c r="C5030" s="272"/>
      <c r="D5030" s="272"/>
      <c r="E5030" s="217"/>
      <c r="F5030" s="263"/>
      <c r="G5030" s="291"/>
      <c r="I5030" s="1"/>
      <c r="J5030" s="1"/>
      <c r="K5030" s="1"/>
      <c r="L5030"/>
    </row>
    <row r="5031" spans="1:12" s="57" customFormat="1" ht="13" x14ac:dyDescent="0.3">
      <c r="A5031" s="272"/>
      <c r="B5031" s="273"/>
      <c r="C5031" s="272"/>
      <c r="D5031" s="272"/>
      <c r="E5031" s="217"/>
      <c r="F5031" s="263"/>
      <c r="G5031" s="291"/>
      <c r="I5031" s="1"/>
      <c r="J5031" s="1"/>
      <c r="K5031" s="1"/>
      <c r="L5031"/>
    </row>
    <row r="5032" spans="1:12" s="57" customFormat="1" ht="13" x14ac:dyDescent="0.3">
      <c r="A5032" s="272"/>
      <c r="B5032" s="273"/>
      <c r="C5032" s="272"/>
      <c r="D5032" s="272"/>
      <c r="E5032" s="217"/>
      <c r="F5032" s="263"/>
      <c r="G5032" s="291"/>
      <c r="I5032" s="1"/>
      <c r="J5032" s="1"/>
      <c r="K5032" s="1"/>
      <c r="L5032"/>
    </row>
    <row r="5033" spans="1:12" s="57" customFormat="1" ht="13" x14ac:dyDescent="0.3">
      <c r="A5033" s="272"/>
      <c r="B5033" s="273"/>
      <c r="C5033" s="272"/>
      <c r="D5033" s="272"/>
      <c r="E5033" s="217"/>
      <c r="F5033" s="263"/>
      <c r="G5033" s="291"/>
      <c r="I5033" s="1"/>
      <c r="J5033" s="1"/>
      <c r="K5033" s="1"/>
      <c r="L5033"/>
    </row>
    <row r="5034" spans="1:12" s="57" customFormat="1" x14ac:dyDescent="0.25">
      <c r="A5034" s="272"/>
      <c r="B5034" s="273"/>
      <c r="C5034" s="272"/>
      <c r="D5034" s="272"/>
      <c r="E5034" s="217"/>
      <c r="F5034" s="263"/>
      <c r="G5034" s="179"/>
      <c r="I5034" s="1"/>
      <c r="J5034" s="1"/>
      <c r="K5034" s="1"/>
      <c r="L5034"/>
    </row>
    <row r="5035" spans="1:12" s="57" customFormat="1" x14ac:dyDescent="0.25">
      <c r="A5035" s="272"/>
      <c r="B5035" s="273"/>
      <c r="C5035" s="272"/>
      <c r="D5035" s="272"/>
      <c r="E5035" s="217"/>
      <c r="F5035" s="263"/>
      <c r="G5035" s="179"/>
      <c r="I5035" s="1"/>
      <c r="J5035" s="1"/>
      <c r="K5035" s="1"/>
      <c r="L5035"/>
    </row>
    <row r="5036" spans="1:12" ht="13" x14ac:dyDescent="0.25">
      <c r="A5036" s="227"/>
      <c r="B5036" s="268" t="s">
        <v>2905</v>
      </c>
      <c r="C5036" s="227"/>
      <c r="D5036" s="227"/>
      <c r="E5036" s="258"/>
      <c r="F5036" s="270"/>
    </row>
    <row r="5037" spans="1:12" ht="13" x14ac:dyDescent="0.25">
      <c r="A5037" s="227"/>
      <c r="B5037" s="247"/>
      <c r="C5037" s="227"/>
      <c r="D5037" s="227"/>
      <c r="E5037" s="258"/>
      <c r="F5037" s="263"/>
    </row>
    <row r="5038" spans="1:12" ht="13" x14ac:dyDescent="0.25">
      <c r="A5038" s="227"/>
      <c r="B5038" s="247" t="s">
        <v>3066</v>
      </c>
      <c r="C5038" s="227"/>
      <c r="D5038" s="227"/>
      <c r="E5038" s="258"/>
      <c r="F5038" s="263"/>
    </row>
    <row r="5039" spans="1:12" s="241" customFormat="1" ht="13" x14ac:dyDescent="0.25">
      <c r="A5039" s="227"/>
      <c r="B5039" s="256"/>
      <c r="C5039" s="255"/>
      <c r="D5039" s="255"/>
      <c r="E5039" s="260"/>
      <c r="F5039" s="263"/>
      <c r="L5039"/>
    </row>
    <row r="5040" spans="1:12" s="241" customFormat="1" ht="13" x14ac:dyDescent="0.25">
      <c r="A5040" s="227"/>
      <c r="B5040" s="274"/>
      <c r="C5040" s="255"/>
      <c r="D5040" s="255"/>
      <c r="E5040" s="260"/>
      <c r="F5040" s="263"/>
      <c r="L5040"/>
    </row>
    <row r="5041" spans="1:12" s="241" customFormat="1" ht="13" x14ac:dyDescent="0.25">
      <c r="A5041" s="227"/>
      <c r="B5041" s="274" t="str">
        <f>B5038</f>
        <v>Block C: Mini Admin Block: C-3 Carpentry and Joinery</v>
      </c>
      <c r="C5041" s="255"/>
      <c r="D5041" s="255"/>
      <c r="E5041" s="260"/>
      <c r="F5041" s="263"/>
      <c r="L5041"/>
    </row>
    <row r="5042" spans="1:12" s="241" customFormat="1" ht="13" x14ac:dyDescent="0.25">
      <c r="A5042" s="227"/>
      <c r="B5042" s="254" t="s">
        <v>2933</v>
      </c>
      <c r="C5042" s="255" t="s">
        <v>2910</v>
      </c>
      <c r="D5042" s="255"/>
      <c r="E5042" s="260"/>
      <c r="F5042" s="263"/>
      <c r="L5042"/>
    </row>
    <row r="5043" spans="1:12" s="241" customFormat="1" ht="13" x14ac:dyDescent="0.25">
      <c r="A5043" s="227"/>
      <c r="B5043" s="256"/>
      <c r="C5043" s="255"/>
      <c r="D5043" s="255"/>
      <c r="E5043" s="260"/>
      <c r="F5043" s="263"/>
      <c r="L5043"/>
    </row>
    <row r="5044" spans="1:12" s="241" customFormat="1" ht="13" x14ac:dyDescent="0.25">
      <c r="A5044" s="227"/>
      <c r="B5044" s="269" t="s">
        <v>2909</v>
      </c>
      <c r="C5044" s="255">
        <v>76</v>
      </c>
      <c r="D5044" s="255"/>
      <c r="E5044" s="260"/>
      <c r="F5044" s="263"/>
      <c r="L5044"/>
    </row>
    <row r="5045" spans="1:12" s="241" customFormat="1" ht="13" x14ac:dyDescent="0.25">
      <c r="A5045" s="227"/>
      <c r="B5045" s="269"/>
      <c r="C5045" s="255"/>
      <c r="D5045" s="255"/>
      <c r="E5045" s="260"/>
      <c r="F5045" s="263"/>
      <c r="L5045"/>
    </row>
    <row r="5046" spans="1:12" s="241" customFormat="1" ht="13" x14ac:dyDescent="0.25">
      <c r="A5046" s="227"/>
      <c r="B5046" s="256"/>
      <c r="C5046" s="255"/>
      <c r="D5046" s="255"/>
      <c r="E5046" s="260"/>
      <c r="F5046" s="263"/>
      <c r="L5046"/>
    </row>
    <row r="5047" spans="1:12" s="241" customFormat="1" ht="13" x14ac:dyDescent="0.25">
      <c r="A5047" s="227"/>
      <c r="B5047" s="256"/>
      <c r="C5047" s="255"/>
      <c r="D5047" s="255"/>
      <c r="E5047" s="260"/>
      <c r="F5047" s="263"/>
      <c r="L5047"/>
    </row>
    <row r="5048" spans="1:12" s="241" customFormat="1" ht="13" x14ac:dyDescent="0.25">
      <c r="A5048" s="227"/>
      <c r="B5048" s="256"/>
      <c r="C5048" s="255"/>
      <c r="D5048" s="255"/>
      <c r="E5048" s="260"/>
      <c r="F5048" s="263"/>
      <c r="L5048"/>
    </row>
    <row r="5049" spans="1:12" s="241" customFormat="1" ht="13" x14ac:dyDescent="0.25">
      <c r="A5049" s="227"/>
      <c r="B5049" s="256"/>
      <c r="C5049" s="255"/>
      <c r="D5049" s="255"/>
      <c r="E5049" s="260"/>
      <c r="F5049" s="263"/>
      <c r="L5049"/>
    </row>
    <row r="5050" spans="1:12" s="241" customFormat="1" ht="13" x14ac:dyDescent="0.25">
      <c r="A5050" s="227"/>
      <c r="B5050" s="256"/>
      <c r="C5050" s="255"/>
      <c r="D5050" s="255"/>
      <c r="E5050" s="260"/>
      <c r="F5050" s="263"/>
      <c r="L5050"/>
    </row>
    <row r="5051" spans="1:12" s="241" customFormat="1" ht="13" x14ac:dyDescent="0.25">
      <c r="A5051" s="227"/>
      <c r="B5051" s="256"/>
      <c r="C5051" s="255"/>
      <c r="D5051" s="255"/>
      <c r="E5051" s="260"/>
      <c r="F5051" s="263"/>
      <c r="L5051"/>
    </row>
    <row r="5052" spans="1:12" s="241" customFormat="1" ht="13" x14ac:dyDescent="0.25">
      <c r="A5052" s="227"/>
      <c r="B5052" s="256"/>
      <c r="C5052" s="255"/>
      <c r="D5052" s="255"/>
      <c r="E5052" s="260"/>
      <c r="F5052" s="263"/>
      <c r="L5052"/>
    </row>
    <row r="5053" spans="1:12" s="241" customFormat="1" ht="13" x14ac:dyDescent="0.25">
      <c r="A5053" s="227"/>
      <c r="B5053" s="256"/>
      <c r="C5053" s="255"/>
      <c r="D5053" s="255"/>
      <c r="E5053" s="260"/>
      <c r="F5053" s="263"/>
      <c r="L5053"/>
    </row>
    <row r="5054" spans="1:12" s="241" customFormat="1" ht="13" x14ac:dyDescent="0.25">
      <c r="A5054" s="227"/>
      <c r="B5054" s="256"/>
      <c r="C5054" s="255"/>
      <c r="D5054" s="255"/>
      <c r="E5054" s="260"/>
      <c r="F5054" s="263"/>
      <c r="L5054"/>
    </row>
    <row r="5055" spans="1:12" s="241" customFormat="1" ht="13" x14ac:dyDescent="0.25">
      <c r="A5055" s="227"/>
      <c r="B5055" s="256"/>
      <c r="C5055" s="255"/>
      <c r="D5055" s="255"/>
      <c r="E5055" s="260"/>
      <c r="F5055" s="263"/>
      <c r="L5055"/>
    </row>
    <row r="5056" spans="1:12" s="241" customFormat="1" ht="13" x14ac:dyDescent="0.25">
      <c r="A5056" s="227"/>
      <c r="B5056" s="256"/>
      <c r="C5056" s="255"/>
      <c r="D5056" s="255"/>
      <c r="E5056" s="260"/>
      <c r="F5056" s="263"/>
      <c r="L5056"/>
    </row>
    <row r="5057" spans="1:12" s="241" customFormat="1" ht="13" x14ac:dyDescent="0.25">
      <c r="A5057" s="227"/>
      <c r="B5057" s="256"/>
      <c r="C5057" s="255"/>
      <c r="D5057" s="255"/>
      <c r="E5057" s="260"/>
      <c r="F5057" s="263"/>
      <c r="L5057"/>
    </row>
    <row r="5058" spans="1:12" s="241" customFormat="1" ht="13" x14ac:dyDescent="0.25">
      <c r="A5058" s="227"/>
      <c r="B5058" s="256"/>
      <c r="C5058" s="255"/>
      <c r="D5058" s="255"/>
      <c r="E5058" s="260"/>
      <c r="F5058" s="263"/>
      <c r="L5058"/>
    </row>
    <row r="5059" spans="1:12" s="241" customFormat="1" ht="13" x14ac:dyDescent="0.25">
      <c r="A5059" s="227"/>
      <c r="B5059" s="256"/>
      <c r="C5059" s="255"/>
      <c r="D5059" s="255"/>
      <c r="E5059" s="260"/>
      <c r="F5059" s="263"/>
      <c r="L5059"/>
    </row>
    <row r="5060" spans="1:12" s="241" customFormat="1" ht="13" x14ac:dyDescent="0.25">
      <c r="A5060" s="227"/>
      <c r="B5060" s="256"/>
      <c r="C5060" s="255"/>
      <c r="D5060" s="255"/>
      <c r="E5060" s="260"/>
      <c r="F5060" s="263"/>
      <c r="L5060"/>
    </row>
    <row r="5061" spans="1:12" s="241" customFormat="1" ht="13" x14ac:dyDescent="0.25">
      <c r="A5061" s="227"/>
      <c r="B5061" s="256"/>
      <c r="C5061" s="255"/>
      <c r="D5061" s="255"/>
      <c r="E5061" s="260"/>
      <c r="F5061" s="263"/>
      <c r="L5061"/>
    </row>
    <row r="5062" spans="1:12" s="241" customFormat="1" ht="13" x14ac:dyDescent="0.25">
      <c r="A5062" s="227"/>
      <c r="B5062" s="256"/>
      <c r="C5062" s="255"/>
      <c r="D5062" s="255"/>
      <c r="E5062" s="260"/>
      <c r="F5062" s="263"/>
      <c r="L5062"/>
    </row>
    <row r="5063" spans="1:12" s="241" customFormat="1" ht="13" x14ac:dyDescent="0.25">
      <c r="A5063" s="227"/>
      <c r="B5063" s="256"/>
      <c r="C5063" s="255"/>
      <c r="D5063" s="255"/>
      <c r="E5063" s="260"/>
      <c r="F5063" s="263"/>
      <c r="L5063"/>
    </row>
    <row r="5064" spans="1:12" s="241" customFormat="1" ht="13" x14ac:dyDescent="0.25">
      <c r="A5064" s="227"/>
      <c r="B5064" s="256"/>
      <c r="C5064" s="255"/>
      <c r="D5064" s="255"/>
      <c r="E5064" s="260"/>
      <c r="F5064" s="263"/>
      <c r="L5064"/>
    </row>
    <row r="5065" spans="1:12" s="241" customFormat="1" ht="13" x14ac:dyDescent="0.25">
      <c r="A5065" s="227"/>
      <c r="B5065" s="256"/>
      <c r="C5065" s="255"/>
      <c r="D5065" s="255"/>
      <c r="E5065" s="260"/>
      <c r="F5065" s="263"/>
      <c r="L5065"/>
    </row>
    <row r="5066" spans="1:12" s="241" customFormat="1" ht="13" x14ac:dyDescent="0.25">
      <c r="A5066" s="227"/>
      <c r="B5066" s="256"/>
      <c r="C5066" s="255"/>
      <c r="D5066" s="255"/>
      <c r="E5066" s="260"/>
      <c r="F5066" s="263"/>
      <c r="L5066"/>
    </row>
    <row r="5067" spans="1:12" s="241" customFormat="1" ht="13" x14ac:dyDescent="0.25">
      <c r="A5067" s="227"/>
      <c r="B5067" s="256"/>
      <c r="C5067" s="255"/>
      <c r="D5067" s="255"/>
      <c r="E5067" s="260"/>
      <c r="F5067" s="263"/>
      <c r="L5067"/>
    </row>
    <row r="5068" spans="1:12" s="241" customFormat="1" ht="13" x14ac:dyDescent="0.25">
      <c r="A5068" s="227"/>
      <c r="B5068" s="256"/>
      <c r="C5068" s="255"/>
      <c r="D5068" s="255"/>
      <c r="E5068" s="260"/>
      <c r="F5068" s="263"/>
      <c r="L5068"/>
    </row>
    <row r="5069" spans="1:12" s="241" customFormat="1" ht="13" x14ac:dyDescent="0.25">
      <c r="A5069" s="227"/>
      <c r="B5069" s="256"/>
      <c r="C5069" s="255"/>
      <c r="D5069" s="255"/>
      <c r="E5069" s="260"/>
      <c r="F5069" s="263"/>
      <c r="L5069"/>
    </row>
    <row r="5070" spans="1:12" s="241" customFormat="1" ht="13" x14ac:dyDescent="0.25">
      <c r="A5070" s="227"/>
      <c r="B5070" s="256"/>
      <c r="C5070" s="255"/>
      <c r="D5070" s="255"/>
      <c r="E5070" s="260"/>
      <c r="F5070" s="263"/>
      <c r="L5070"/>
    </row>
    <row r="5071" spans="1:12" s="241" customFormat="1" ht="13" x14ac:dyDescent="0.25">
      <c r="A5071" s="227"/>
      <c r="B5071" s="256"/>
      <c r="C5071" s="255"/>
      <c r="D5071" s="255"/>
      <c r="E5071" s="260"/>
      <c r="F5071" s="263"/>
      <c r="L5071"/>
    </row>
    <row r="5072" spans="1:12" s="241" customFormat="1" ht="13" x14ac:dyDescent="0.25">
      <c r="A5072" s="227"/>
      <c r="B5072" s="256"/>
      <c r="C5072" s="255"/>
      <c r="D5072" s="255"/>
      <c r="E5072" s="260"/>
      <c r="F5072" s="263"/>
      <c r="L5072"/>
    </row>
    <row r="5073" spans="1:12" s="241" customFormat="1" ht="13" x14ac:dyDescent="0.25">
      <c r="A5073" s="227"/>
      <c r="B5073" s="256"/>
      <c r="C5073" s="255"/>
      <c r="D5073" s="255"/>
      <c r="E5073" s="260"/>
      <c r="F5073" s="263"/>
      <c r="L5073"/>
    </row>
    <row r="5074" spans="1:12" s="241" customFormat="1" ht="13" x14ac:dyDescent="0.25">
      <c r="A5074" s="227"/>
      <c r="B5074" s="256"/>
      <c r="C5074" s="255"/>
      <c r="D5074" s="255"/>
      <c r="E5074" s="260"/>
      <c r="F5074" s="263"/>
      <c r="L5074"/>
    </row>
    <row r="5075" spans="1:12" s="241" customFormat="1" ht="13" x14ac:dyDescent="0.25">
      <c r="A5075" s="227"/>
      <c r="B5075" s="256"/>
      <c r="C5075" s="255"/>
      <c r="D5075" s="255"/>
      <c r="E5075" s="260"/>
      <c r="F5075" s="263"/>
      <c r="L5075"/>
    </row>
    <row r="5076" spans="1:12" s="241" customFormat="1" ht="13" x14ac:dyDescent="0.25">
      <c r="A5076" s="227"/>
      <c r="B5076" s="256"/>
      <c r="C5076" s="255"/>
      <c r="D5076" s="255"/>
      <c r="E5076" s="260"/>
      <c r="F5076" s="263"/>
      <c r="L5076"/>
    </row>
    <row r="5077" spans="1:12" s="241" customFormat="1" ht="13" x14ac:dyDescent="0.25">
      <c r="A5077" s="227"/>
      <c r="B5077" s="256"/>
      <c r="C5077" s="255"/>
      <c r="D5077" s="255"/>
      <c r="E5077" s="260"/>
      <c r="F5077" s="263"/>
      <c r="L5077"/>
    </row>
    <row r="5078" spans="1:12" s="241" customFormat="1" ht="13" x14ac:dyDescent="0.25">
      <c r="A5078" s="227"/>
      <c r="B5078" s="256"/>
      <c r="C5078" s="255"/>
      <c r="D5078" s="255"/>
      <c r="E5078" s="260"/>
      <c r="F5078" s="263"/>
      <c r="L5078"/>
    </row>
    <row r="5079" spans="1:12" s="241" customFormat="1" ht="13" x14ac:dyDescent="0.25">
      <c r="A5079" s="227"/>
      <c r="B5079" s="256"/>
      <c r="C5079" s="255"/>
      <c r="D5079" s="255"/>
      <c r="E5079" s="260"/>
      <c r="F5079" s="263"/>
      <c r="L5079"/>
    </row>
    <row r="5080" spans="1:12" s="241" customFormat="1" ht="13" x14ac:dyDescent="0.25">
      <c r="A5080" s="227"/>
      <c r="B5080" s="256"/>
      <c r="C5080" s="255"/>
      <c r="D5080" s="255"/>
      <c r="E5080" s="260"/>
      <c r="F5080" s="263"/>
      <c r="L5080"/>
    </row>
    <row r="5081" spans="1:12" s="241" customFormat="1" ht="13" x14ac:dyDescent="0.25">
      <c r="A5081" s="227"/>
      <c r="B5081" s="256"/>
      <c r="C5081" s="255"/>
      <c r="D5081" s="255"/>
      <c r="E5081" s="260"/>
      <c r="F5081" s="263"/>
      <c r="L5081"/>
    </row>
    <row r="5082" spans="1:12" s="241" customFormat="1" ht="13" x14ac:dyDescent="0.25">
      <c r="A5082" s="227"/>
      <c r="B5082" s="256"/>
      <c r="C5082" s="255"/>
      <c r="D5082" s="255"/>
      <c r="E5082" s="260"/>
      <c r="F5082" s="263"/>
      <c r="L5082"/>
    </row>
    <row r="5083" spans="1:12" s="241" customFormat="1" ht="13" x14ac:dyDescent="0.25">
      <c r="A5083" s="227"/>
      <c r="B5083" s="256"/>
      <c r="C5083" s="255"/>
      <c r="D5083" s="255"/>
      <c r="E5083" s="260"/>
      <c r="F5083" s="263"/>
      <c r="L5083"/>
    </row>
    <row r="5084" spans="1:12" s="241" customFormat="1" ht="13" x14ac:dyDescent="0.25">
      <c r="A5084" s="227"/>
      <c r="B5084" s="256"/>
      <c r="C5084" s="255"/>
      <c r="D5084" s="255"/>
      <c r="E5084" s="260"/>
      <c r="F5084" s="263"/>
      <c r="L5084"/>
    </row>
    <row r="5085" spans="1:12" s="241" customFormat="1" ht="13" x14ac:dyDescent="0.25">
      <c r="A5085" s="227"/>
      <c r="B5085" s="256"/>
      <c r="C5085" s="255"/>
      <c r="D5085" s="255"/>
      <c r="E5085" s="260"/>
      <c r="F5085" s="263"/>
      <c r="L5085"/>
    </row>
    <row r="5086" spans="1:12" s="241" customFormat="1" ht="13" x14ac:dyDescent="0.25">
      <c r="A5086" s="227"/>
      <c r="B5086" s="256"/>
      <c r="C5086" s="255"/>
      <c r="D5086" s="255"/>
      <c r="E5086" s="260"/>
      <c r="F5086" s="263"/>
      <c r="L5086"/>
    </row>
    <row r="5087" spans="1:12" s="241" customFormat="1" ht="13" x14ac:dyDescent="0.25">
      <c r="A5087" s="227"/>
      <c r="B5087" s="256"/>
      <c r="C5087" s="255"/>
      <c r="D5087" s="255"/>
      <c r="E5087" s="260"/>
      <c r="F5087" s="263"/>
      <c r="L5087"/>
    </row>
    <row r="5088" spans="1:12" s="241" customFormat="1" ht="13" x14ac:dyDescent="0.25">
      <c r="A5088" s="227"/>
      <c r="B5088" s="256"/>
      <c r="C5088" s="255"/>
      <c r="D5088" s="255"/>
      <c r="E5088" s="260"/>
      <c r="F5088" s="263"/>
      <c r="L5088"/>
    </row>
    <row r="5089" spans="1:12" s="241" customFormat="1" ht="13" x14ac:dyDescent="0.25">
      <c r="A5089" s="227"/>
      <c r="B5089" s="256"/>
      <c r="C5089" s="255"/>
      <c r="D5089" s="255"/>
      <c r="E5089" s="260"/>
      <c r="F5089" s="263"/>
      <c r="L5089"/>
    </row>
    <row r="5090" spans="1:12" s="241" customFormat="1" ht="13" x14ac:dyDescent="0.25">
      <c r="A5090" s="227"/>
      <c r="B5090" s="256"/>
      <c r="C5090" s="255"/>
      <c r="D5090" s="255"/>
      <c r="E5090" s="260"/>
      <c r="F5090" s="263"/>
      <c r="L5090"/>
    </row>
    <row r="5091" spans="1:12" s="241" customFormat="1" ht="13" x14ac:dyDescent="0.25">
      <c r="A5091" s="227"/>
      <c r="B5091" s="256"/>
      <c r="C5091" s="255"/>
      <c r="D5091" s="255"/>
      <c r="E5091" s="260"/>
      <c r="F5091" s="263"/>
      <c r="L5091"/>
    </row>
    <row r="5092" spans="1:12" s="241" customFormat="1" ht="13" x14ac:dyDescent="0.25">
      <c r="A5092" s="227"/>
      <c r="B5092" s="256"/>
      <c r="C5092" s="255"/>
      <c r="D5092" s="255"/>
      <c r="E5092" s="260"/>
      <c r="F5092" s="263"/>
      <c r="L5092"/>
    </row>
    <row r="5093" spans="1:12" s="241" customFormat="1" ht="13" x14ac:dyDescent="0.25">
      <c r="A5093" s="227"/>
      <c r="B5093" s="256"/>
      <c r="C5093" s="255"/>
      <c r="D5093" s="255"/>
      <c r="E5093" s="260"/>
      <c r="F5093" s="263"/>
      <c r="L5093"/>
    </row>
    <row r="5094" spans="1:12" s="241" customFormat="1" ht="13" x14ac:dyDescent="0.25">
      <c r="A5094" s="227"/>
      <c r="B5094" s="256"/>
      <c r="C5094" s="255"/>
      <c r="D5094" s="255"/>
      <c r="E5094" s="260"/>
      <c r="F5094" s="263"/>
      <c r="L5094"/>
    </row>
    <row r="5095" spans="1:12" s="241" customFormat="1" ht="13" x14ac:dyDescent="0.25">
      <c r="A5095" s="227"/>
      <c r="B5095" s="256"/>
      <c r="C5095" s="255"/>
      <c r="D5095" s="255"/>
      <c r="E5095" s="260"/>
      <c r="F5095" s="263"/>
      <c r="L5095"/>
    </row>
    <row r="5096" spans="1:12" s="241" customFormat="1" ht="13" x14ac:dyDescent="0.25">
      <c r="A5096" s="227"/>
      <c r="B5096" s="256"/>
      <c r="C5096" s="255"/>
      <c r="D5096" s="255"/>
      <c r="E5096" s="260"/>
      <c r="F5096" s="263"/>
      <c r="L5096"/>
    </row>
    <row r="5097" spans="1:12" s="241" customFormat="1" ht="13" x14ac:dyDescent="0.25">
      <c r="A5097" s="227"/>
      <c r="B5097" s="256"/>
      <c r="C5097" s="255"/>
      <c r="D5097" s="255"/>
      <c r="E5097" s="260"/>
      <c r="F5097" s="263"/>
      <c r="L5097"/>
    </row>
    <row r="5098" spans="1:12" s="241" customFormat="1" ht="13" x14ac:dyDescent="0.25">
      <c r="A5098" s="227"/>
      <c r="B5098" s="256"/>
      <c r="C5098" s="255"/>
      <c r="D5098" s="255"/>
      <c r="E5098" s="260"/>
      <c r="F5098" s="263"/>
      <c r="L5098"/>
    </row>
    <row r="5099" spans="1:12" s="241" customFormat="1" ht="13" x14ac:dyDescent="0.25">
      <c r="A5099" s="227"/>
      <c r="B5099" s="256"/>
      <c r="C5099" s="255"/>
      <c r="D5099" s="255"/>
      <c r="E5099" s="260"/>
      <c r="F5099" s="263"/>
      <c r="L5099"/>
    </row>
    <row r="5100" spans="1:12" s="241" customFormat="1" ht="13" x14ac:dyDescent="0.25">
      <c r="A5100" s="227"/>
      <c r="B5100" s="256"/>
      <c r="C5100" s="255"/>
      <c r="D5100" s="255"/>
      <c r="E5100" s="260"/>
      <c r="F5100" s="263"/>
      <c r="L5100"/>
    </row>
    <row r="5101" spans="1:12" s="241" customFormat="1" ht="13" x14ac:dyDescent="0.25">
      <c r="A5101" s="227"/>
      <c r="B5101" s="256"/>
      <c r="C5101" s="255"/>
      <c r="D5101" s="255"/>
      <c r="E5101" s="260"/>
      <c r="F5101" s="263"/>
      <c r="L5101"/>
    </row>
    <row r="5102" spans="1:12" s="241" customFormat="1" ht="13" x14ac:dyDescent="0.25">
      <c r="A5102" s="227"/>
      <c r="B5102" s="256"/>
      <c r="C5102" s="255"/>
      <c r="D5102" s="255"/>
      <c r="E5102" s="260"/>
      <c r="F5102" s="263"/>
      <c r="L5102"/>
    </row>
    <row r="5103" spans="1:12" s="241" customFormat="1" ht="13" x14ac:dyDescent="0.25">
      <c r="A5103" s="227"/>
      <c r="B5103" s="256"/>
      <c r="C5103" s="255"/>
      <c r="D5103" s="255"/>
      <c r="E5103" s="260"/>
      <c r="F5103" s="263"/>
      <c r="L5103"/>
    </row>
    <row r="5104" spans="1:12" s="241" customFormat="1" ht="13" x14ac:dyDescent="0.25">
      <c r="A5104" s="227"/>
      <c r="B5104" s="256"/>
      <c r="C5104" s="255"/>
      <c r="D5104" s="255"/>
      <c r="E5104" s="260"/>
      <c r="F5104" s="263"/>
      <c r="L5104"/>
    </row>
    <row r="5105" spans="1:12" s="241" customFormat="1" ht="13" x14ac:dyDescent="0.25">
      <c r="A5105" s="227"/>
      <c r="B5105" s="256"/>
      <c r="C5105" s="255"/>
      <c r="D5105" s="255"/>
      <c r="E5105" s="260"/>
      <c r="F5105" s="263"/>
      <c r="L5105"/>
    </row>
    <row r="5106" spans="1:12" s="241" customFormat="1" ht="13" x14ac:dyDescent="0.25">
      <c r="A5106" s="227"/>
      <c r="B5106" s="256"/>
      <c r="C5106" s="255"/>
      <c r="D5106" s="255"/>
      <c r="E5106" s="260"/>
      <c r="F5106" s="263"/>
      <c r="L5106"/>
    </row>
    <row r="5107" spans="1:12" s="241" customFormat="1" ht="13" x14ac:dyDescent="0.25">
      <c r="A5107" s="227"/>
      <c r="B5107" s="256"/>
      <c r="C5107" s="255"/>
      <c r="D5107" s="255"/>
      <c r="E5107" s="260"/>
      <c r="F5107" s="263"/>
      <c r="L5107"/>
    </row>
    <row r="5108" spans="1:12" s="241" customFormat="1" ht="13" x14ac:dyDescent="0.25">
      <c r="A5108" s="227"/>
      <c r="B5108" s="256"/>
      <c r="C5108" s="255"/>
      <c r="D5108" s="255"/>
      <c r="E5108" s="260"/>
      <c r="F5108" s="263"/>
      <c r="L5108"/>
    </row>
    <row r="5109" spans="1:12" ht="13" x14ac:dyDescent="0.25">
      <c r="A5109" s="227"/>
      <c r="B5109" s="268" t="s">
        <v>1019</v>
      </c>
      <c r="C5109" s="227"/>
      <c r="D5109" s="227"/>
      <c r="E5109" s="258"/>
      <c r="F5109" s="270"/>
    </row>
    <row r="5110" spans="1:12" ht="13" x14ac:dyDescent="0.25">
      <c r="A5110" s="227"/>
      <c r="B5110" s="247"/>
      <c r="C5110" s="227"/>
      <c r="D5110" s="227"/>
      <c r="E5110" s="258"/>
      <c r="F5110" s="263"/>
    </row>
    <row r="5111" spans="1:12" ht="13" x14ac:dyDescent="0.25">
      <c r="A5111" s="227"/>
      <c r="B5111" s="247" t="str">
        <f>B5038</f>
        <v>Block C: Mini Admin Block: C-3 Carpentry and Joinery</v>
      </c>
      <c r="C5111" s="227"/>
      <c r="D5111" s="227"/>
      <c r="E5111" s="258"/>
      <c r="F5111" s="263"/>
    </row>
    <row r="5112" spans="1:12" s="1" customFormat="1" x14ac:dyDescent="0.25">
      <c r="A5112" s="272"/>
      <c r="B5112" s="273"/>
      <c r="C5112" s="272"/>
      <c r="D5112" s="272"/>
      <c r="E5112" s="217"/>
      <c r="F5112" s="263"/>
      <c r="G5112" s="179"/>
      <c r="H5112" s="57"/>
      <c r="L5112"/>
    </row>
    <row r="5113" spans="1:12" s="1" customFormat="1" ht="13" x14ac:dyDescent="0.25">
      <c r="A5113" s="224" t="s">
        <v>2253</v>
      </c>
      <c r="B5113" s="229" t="s">
        <v>539</v>
      </c>
      <c r="C5113" s="272"/>
      <c r="D5113" s="272"/>
      <c r="E5113" s="217"/>
      <c r="F5113" s="285"/>
      <c r="G5113" s="179"/>
      <c r="H5113" s="57"/>
      <c r="L5113"/>
    </row>
    <row r="5114" spans="1:12" s="1" customFormat="1" x14ac:dyDescent="0.25">
      <c r="A5114" s="272"/>
      <c r="B5114" s="273"/>
      <c r="C5114" s="272"/>
      <c r="D5114" s="272"/>
      <c r="E5114" s="217"/>
      <c r="F5114" s="285"/>
      <c r="G5114" s="215"/>
      <c r="H5114" s="57"/>
      <c r="L5114"/>
    </row>
    <row r="5115" spans="1:12" ht="13" x14ac:dyDescent="0.25">
      <c r="A5115" s="272"/>
      <c r="B5115" s="229" t="s">
        <v>82</v>
      </c>
      <c r="C5115" s="272"/>
      <c r="D5115" s="272"/>
      <c r="E5115" s="217"/>
      <c r="F5115" s="285"/>
    </row>
    <row r="5116" spans="1:12" s="239" customFormat="1" x14ac:dyDescent="0.25">
      <c r="A5116" s="272"/>
      <c r="B5116" s="273"/>
      <c r="C5116" s="272"/>
      <c r="D5116" s="272"/>
      <c r="E5116" s="217"/>
      <c r="F5116" s="285"/>
      <c r="G5116" s="236"/>
      <c r="H5116" s="236"/>
      <c r="L5116"/>
    </row>
    <row r="5117" spans="1:12" s="239" customFormat="1" ht="25" x14ac:dyDescent="0.25">
      <c r="A5117" s="272" t="s">
        <v>2254</v>
      </c>
      <c r="B5117" s="273" t="s">
        <v>2192</v>
      </c>
      <c r="C5117" s="272" t="s">
        <v>621</v>
      </c>
      <c r="D5117" s="272">
        <v>49.025000000000013</v>
      </c>
      <c r="E5117" s="217"/>
      <c r="F5117" s="285"/>
      <c r="G5117" s="236"/>
      <c r="H5117" s="236"/>
      <c r="L5117"/>
    </row>
    <row r="5118" spans="1:12" x14ac:dyDescent="0.25">
      <c r="A5118" s="272"/>
      <c r="B5118" s="273"/>
      <c r="C5118" s="272"/>
      <c r="D5118" s="272"/>
      <c r="E5118" s="217"/>
      <c r="F5118" s="285"/>
    </row>
    <row r="5119" spans="1:12" ht="13" x14ac:dyDescent="0.25">
      <c r="A5119" s="272"/>
      <c r="B5119" s="229" t="s">
        <v>79</v>
      </c>
      <c r="C5119" s="272"/>
      <c r="D5119" s="272"/>
      <c r="E5119" s="217"/>
      <c r="F5119" s="285"/>
    </row>
    <row r="5120" spans="1:12" x14ac:dyDescent="0.25">
      <c r="A5120" s="272"/>
      <c r="B5120" s="273"/>
      <c r="C5120" s="272"/>
      <c r="D5120" s="272"/>
      <c r="E5120" s="217"/>
      <c r="F5120" s="285"/>
    </row>
    <row r="5121" spans="1:12" ht="26" x14ac:dyDescent="0.25">
      <c r="A5121" s="272"/>
      <c r="B5121" s="229" t="s">
        <v>2193</v>
      </c>
      <c r="C5121" s="272"/>
      <c r="D5121" s="272"/>
      <c r="E5121" s="217"/>
      <c r="F5121" s="285"/>
    </row>
    <row r="5122" spans="1:12" x14ac:dyDescent="0.25">
      <c r="A5122" s="272"/>
      <c r="B5122" s="273"/>
      <c r="C5122" s="272"/>
      <c r="D5122" s="272"/>
      <c r="E5122" s="217"/>
      <c r="F5122" s="285"/>
    </row>
    <row r="5123" spans="1:12" ht="25" x14ac:dyDescent="0.25">
      <c r="A5123" s="272" t="s">
        <v>2255</v>
      </c>
      <c r="B5123" s="273" t="s">
        <v>2194</v>
      </c>
      <c r="C5123" s="272" t="s">
        <v>621</v>
      </c>
      <c r="D5123" s="272">
        <v>49.025000000000013</v>
      </c>
      <c r="E5123" s="217"/>
      <c r="F5123" s="285"/>
    </row>
    <row r="5124" spans="1:12" x14ac:dyDescent="0.25">
      <c r="A5124" s="272"/>
      <c r="B5124" s="273"/>
      <c r="C5124" s="272"/>
      <c r="D5124" s="272"/>
      <c r="E5124" s="217"/>
      <c r="F5124" s="285"/>
    </row>
    <row r="5125" spans="1:12" ht="37.5" x14ac:dyDescent="0.25">
      <c r="A5125" s="272" t="s">
        <v>2256</v>
      </c>
      <c r="B5125" s="273" t="s">
        <v>2196</v>
      </c>
      <c r="C5125" s="272" t="s">
        <v>2</v>
      </c>
      <c r="D5125" s="272">
        <v>1</v>
      </c>
      <c r="E5125" s="217"/>
      <c r="F5125" s="285"/>
    </row>
    <row r="5126" spans="1:12" ht="13" x14ac:dyDescent="0.3">
      <c r="A5126" s="272"/>
      <c r="B5126" s="273"/>
      <c r="C5126" s="272"/>
      <c r="D5126" s="272"/>
      <c r="E5126" s="217"/>
      <c r="F5126" s="285"/>
      <c r="G5126" s="243"/>
    </row>
    <row r="5127" spans="1:12" ht="13" x14ac:dyDescent="0.25">
      <c r="A5127" s="272"/>
      <c r="B5127" s="229" t="s">
        <v>69</v>
      </c>
      <c r="C5127" s="272"/>
      <c r="D5127" s="272"/>
      <c r="E5127" s="217"/>
      <c r="F5127" s="285"/>
    </row>
    <row r="5128" spans="1:12" s="57" customFormat="1" ht="13" x14ac:dyDescent="0.3">
      <c r="A5128" s="272"/>
      <c r="B5128" s="273"/>
      <c r="C5128" s="272"/>
      <c r="D5128" s="272"/>
      <c r="E5128" s="217"/>
      <c r="F5128" s="285"/>
      <c r="G5128" s="291"/>
      <c r="I5128" s="1"/>
      <c r="J5128" s="1"/>
      <c r="K5128" s="1"/>
      <c r="L5128"/>
    </row>
    <row r="5129" spans="1:12" s="57" customFormat="1" ht="13" x14ac:dyDescent="0.3">
      <c r="A5129" s="272" t="s">
        <v>2257</v>
      </c>
      <c r="B5129" s="273" t="s">
        <v>68</v>
      </c>
      <c r="C5129" s="272" t="s">
        <v>11</v>
      </c>
      <c r="D5129" s="272">
        <v>43.400000000000006</v>
      </c>
      <c r="E5129" s="217"/>
      <c r="F5129" s="285"/>
      <c r="G5129" s="291"/>
      <c r="I5129" s="1"/>
      <c r="J5129" s="1"/>
      <c r="K5129" s="1"/>
      <c r="L5129"/>
    </row>
    <row r="5130" spans="1:12" s="57" customFormat="1" ht="13" x14ac:dyDescent="0.3">
      <c r="A5130" s="272"/>
      <c r="B5130" s="273"/>
      <c r="C5130" s="272"/>
      <c r="D5130" s="272"/>
      <c r="E5130" s="217"/>
      <c r="F5130" s="263"/>
      <c r="G5130" s="291"/>
      <c r="I5130" s="1"/>
      <c r="J5130" s="1"/>
      <c r="K5130" s="1"/>
      <c r="L5130"/>
    </row>
    <row r="5131" spans="1:12" s="57" customFormat="1" ht="13" x14ac:dyDescent="0.3">
      <c r="A5131" s="272"/>
      <c r="B5131" s="273"/>
      <c r="C5131" s="272"/>
      <c r="D5131" s="272"/>
      <c r="E5131" s="217"/>
      <c r="F5131" s="263"/>
      <c r="G5131" s="291"/>
      <c r="I5131" s="1"/>
      <c r="J5131" s="1"/>
      <c r="K5131" s="1"/>
      <c r="L5131"/>
    </row>
    <row r="5132" spans="1:12" s="57" customFormat="1" ht="13" x14ac:dyDescent="0.3">
      <c r="A5132" s="272"/>
      <c r="B5132" s="273"/>
      <c r="C5132" s="272"/>
      <c r="D5132" s="272"/>
      <c r="E5132" s="217"/>
      <c r="F5132" s="263"/>
      <c r="G5132" s="291"/>
      <c r="I5132" s="1"/>
      <c r="J5132" s="1"/>
      <c r="K5132" s="1"/>
      <c r="L5132"/>
    </row>
    <row r="5133" spans="1:12" s="57" customFormat="1" ht="13" x14ac:dyDescent="0.3">
      <c r="A5133" s="272"/>
      <c r="B5133" s="273"/>
      <c r="C5133" s="272"/>
      <c r="D5133" s="272"/>
      <c r="E5133" s="217"/>
      <c r="F5133" s="263"/>
      <c r="G5133" s="291"/>
      <c r="I5133" s="1"/>
      <c r="J5133" s="1"/>
      <c r="K5133" s="1"/>
      <c r="L5133"/>
    </row>
    <row r="5134" spans="1:12" s="57" customFormat="1" ht="13" x14ac:dyDescent="0.3">
      <c r="A5134" s="272"/>
      <c r="B5134" s="273"/>
      <c r="C5134" s="272"/>
      <c r="D5134" s="272"/>
      <c r="E5134" s="217"/>
      <c r="F5134" s="263"/>
      <c r="G5134" s="291"/>
      <c r="I5134" s="1"/>
      <c r="J5134" s="1"/>
      <c r="K5134" s="1"/>
      <c r="L5134"/>
    </row>
    <row r="5135" spans="1:12" s="57" customFormat="1" ht="13" x14ac:dyDescent="0.3">
      <c r="A5135" s="272"/>
      <c r="B5135" s="273"/>
      <c r="C5135" s="272"/>
      <c r="D5135" s="272"/>
      <c r="E5135" s="217"/>
      <c r="F5135" s="263"/>
      <c r="G5135" s="291"/>
      <c r="I5135" s="1"/>
      <c r="J5135" s="1"/>
      <c r="K5135" s="1"/>
      <c r="L5135"/>
    </row>
    <row r="5136" spans="1:12" s="57" customFormat="1" ht="13" x14ac:dyDescent="0.3">
      <c r="A5136" s="272"/>
      <c r="B5136" s="273"/>
      <c r="C5136" s="272"/>
      <c r="D5136" s="272"/>
      <c r="E5136" s="217"/>
      <c r="F5136" s="263"/>
      <c r="G5136" s="291"/>
      <c r="I5136" s="1"/>
      <c r="J5136" s="1"/>
      <c r="K5136" s="1"/>
      <c r="L5136"/>
    </row>
    <row r="5137" spans="1:12" s="57" customFormat="1" ht="13" x14ac:dyDescent="0.3">
      <c r="A5137" s="272"/>
      <c r="B5137" s="273"/>
      <c r="C5137" s="272"/>
      <c r="D5137" s="272"/>
      <c r="E5137" s="217"/>
      <c r="F5137" s="263"/>
      <c r="G5137" s="291"/>
      <c r="I5137" s="1"/>
      <c r="J5137" s="1"/>
      <c r="K5137" s="1"/>
      <c r="L5137"/>
    </row>
    <row r="5138" spans="1:12" s="57" customFormat="1" ht="13" x14ac:dyDescent="0.3">
      <c r="A5138" s="272"/>
      <c r="B5138" s="273"/>
      <c r="C5138" s="272"/>
      <c r="D5138" s="272"/>
      <c r="E5138" s="217"/>
      <c r="F5138" s="263"/>
      <c r="G5138" s="291"/>
      <c r="I5138" s="1"/>
      <c r="J5138" s="1"/>
      <c r="K5138" s="1"/>
      <c r="L5138"/>
    </row>
    <row r="5139" spans="1:12" s="57" customFormat="1" ht="13" x14ac:dyDescent="0.3">
      <c r="A5139" s="272"/>
      <c r="B5139" s="273"/>
      <c r="C5139" s="272"/>
      <c r="D5139" s="272"/>
      <c r="E5139" s="217"/>
      <c r="F5139" s="263"/>
      <c r="G5139" s="291"/>
      <c r="I5139" s="1"/>
      <c r="J5139" s="1"/>
      <c r="K5139" s="1"/>
      <c r="L5139"/>
    </row>
    <row r="5140" spans="1:12" s="57" customFormat="1" ht="13" x14ac:dyDescent="0.3">
      <c r="A5140" s="272"/>
      <c r="B5140" s="273"/>
      <c r="C5140" s="272"/>
      <c r="D5140" s="272"/>
      <c r="E5140" s="217"/>
      <c r="F5140" s="263"/>
      <c r="G5140" s="291"/>
      <c r="I5140" s="1"/>
      <c r="J5140" s="1"/>
      <c r="K5140" s="1"/>
      <c r="L5140"/>
    </row>
    <row r="5141" spans="1:12" s="57" customFormat="1" ht="13" x14ac:dyDescent="0.3">
      <c r="A5141" s="272"/>
      <c r="B5141" s="273"/>
      <c r="C5141" s="272"/>
      <c r="D5141" s="272"/>
      <c r="E5141" s="217"/>
      <c r="F5141" s="263"/>
      <c r="G5141" s="291"/>
      <c r="I5141" s="1"/>
      <c r="J5141" s="1"/>
      <c r="K5141" s="1"/>
      <c r="L5141"/>
    </row>
    <row r="5142" spans="1:12" s="57" customFormat="1" ht="13" x14ac:dyDescent="0.3">
      <c r="A5142" s="272"/>
      <c r="B5142" s="273"/>
      <c r="C5142" s="272"/>
      <c r="D5142" s="272"/>
      <c r="E5142" s="217"/>
      <c r="F5142" s="263"/>
      <c r="G5142" s="291"/>
      <c r="I5142" s="1"/>
      <c r="J5142" s="1"/>
      <c r="K5142" s="1"/>
      <c r="L5142"/>
    </row>
    <row r="5143" spans="1:12" s="57" customFormat="1" ht="13" x14ac:dyDescent="0.3">
      <c r="A5143" s="272"/>
      <c r="B5143" s="273"/>
      <c r="C5143" s="272"/>
      <c r="D5143" s="272"/>
      <c r="E5143" s="217"/>
      <c r="F5143" s="263"/>
      <c r="G5143" s="291"/>
      <c r="I5143" s="1"/>
      <c r="J5143" s="1"/>
      <c r="K5143" s="1"/>
      <c r="L5143"/>
    </row>
    <row r="5144" spans="1:12" s="57" customFormat="1" ht="13" x14ac:dyDescent="0.3">
      <c r="A5144" s="272"/>
      <c r="B5144" s="273"/>
      <c r="C5144" s="272"/>
      <c r="D5144" s="272"/>
      <c r="E5144" s="217"/>
      <c r="F5144" s="263"/>
      <c r="G5144" s="291"/>
      <c r="I5144" s="1"/>
      <c r="J5144" s="1"/>
      <c r="K5144" s="1"/>
      <c r="L5144"/>
    </row>
    <row r="5145" spans="1:12" s="57" customFormat="1" ht="13" x14ac:dyDescent="0.3">
      <c r="A5145" s="272"/>
      <c r="B5145" s="273"/>
      <c r="C5145" s="272"/>
      <c r="D5145" s="272"/>
      <c r="E5145" s="217"/>
      <c r="F5145" s="263"/>
      <c r="G5145" s="291"/>
      <c r="I5145" s="1"/>
      <c r="J5145" s="1"/>
      <c r="K5145" s="1"/>
      <c r="L5145"/>
    </row>
    <row r="5146" spans="1:12" s="57" customFormat="1" ht="13" x14ac:dyDescent="0.3">
      <c r="A5146" s="272"/>
      <c r="B5146" s="273"/>
      <c r="C5146" s="272"/>
      <c r="D5146" s="272"/>
      <c r="E5146" s="217"/>
      <c r="F5146" s="263"/>
      <c r="G5146" s="291"/>
      <c r="I5146" s="1"/>
      <c r="J5146" s="1"/>
      <c r="K5146" s="1"/>
      <c r="L5146"/>
    </row>
    <row r="5147" spans="1:12" s="57" customFormat="1" ht="13" x14ac:dyDescent="0.3">
      <c r="A5147" s="272"/>
      <c r="B5147" s="273"/>
      <c r="C5147" s="272"/>
      <c r="D5147" s="272"/>
      <c r="E5147" s="217"/>
      <c r="F5147" s="263"/>
      <c r="G5147" s="291"/>
      <c r="I5147" s="1"/>
      <c r="J5147" s="1"/>
      <c r="K5147" s="1"/>
      <c r="L5147"/>
    </row>
    <row r="5148" spans="1:12" s="57" customFormat="1" ht="13" x14ac:dyDescent="0.3">
      <c r="A5148" s="272"/>
      <c r="B5148" s="273"/>
      <c r="C5148" s="272"/>
      <c r="D5148" s="272"/>
      <c r="E5148" s="217"/>
      <c r="F5148" s="263"/>
      <c r="G5148" s="291"/>
      <c r="I5148" s="1"/>
      <c r="J5148" s="1"/>
      <c r="K5148" s="1"/>
      <c r="L5148"/>
    </row>
    <row r="5149" spans="1:12" s="57" customFormat="1" ht="13" x14ac:dyDescent="0.3">
      <c r="A5149" s="272"/>
      <c r="B5149" s="273"/>
      <c r="C5149" s="272"/>
      <c r="D5149" s="272"/>
      <c r="E5149" s="217"/>
      <c r="F5149" s="263"/>
      <c r="G5149" s="291"/>
      <c r="I5149" s="1"/>
      <c r="J5149" s="1"/>
      <c r="K5149" s="1"/>
      <c r="L5149"/>
    </row>
    <row r="5150" spans="1:12" s="57" customFormat="1" ht="13" x14ac:dyDescent="0.3">
      <c r="A5150" s="272"/>
      <c r="B5150" s="273"/>
      <c r="C5150" s="272"/>
      <c r="D5150" s="272"/>
      <c r="E5150" s="217"/>
      <c r="F5150" s="263"/>
      <c r="G5150" s="291"/>
      <c r="I5150" s="1"/>
      <c r="J5150" s="1"/>
      <c r="K5150" s="1"/>
      <c r="L5150"/>
    </row>
    <row r="5151" spans="1:12" s="57" customFormat="1" ht="13" x14ac:dyDescent="0.3">
      <c r="A5151" s="272"/>
      <c r="B5151" s="273"/>
      <c r="C5151" s="272"/>
      <c r="D5151" s="272"/>
      <c r="E5151" s="217"/>
      <c r="F5151" s="263"/>
      <c r="G5151" s="291"/>
      <c r="I5151" s="1"/>
      <c r="J5151" s="1"/>
      <c r="K5151" s="1"/>
      <c r="L5151"/>
    </row>
    <row r="5152" spans="1:12" s="57" customFormat="1" ht="13" x14ac:dyDescent="0.3">
      <c r="A5152" s="272"/>
      <c r="B5152" s="273"/>
      <c r="C5152" s="272"/>
      <c r="D5152" s="272"/>
      <c r="E5152" s="217"/>
      <c r="F5152" s="263"/>
      <c r="G5152" s="291"/>
      <c r="I5152" s="1"/>
      <c r="J5152" s="1"/>
      <c r="K5152" s="1"/>
      <c r="L5152"/>
    </row>
    <row r="5153" spans="1:12" s="57" customFormat="1" ht="13" x14ac:dyDescent="0.3">
      <c r="A5153" s="272"/>
      <c r="B5153" s="273"/>
      <c r="C5153" s="272"/>
      <c r="D5153" s="272"/>
      <c r="E5153" s="217"/>
      <c r="F5153" s="263"/>
      <c r="G5153" s="291"/>
      <c r="I5153" s="1"/>
      <c r="J5153" s="1"/>
      <c r="K5153" s="1"/>
      <c r="L5153"/>
    </row>
    <row r="5154" spans="1:12" s="57" customFormat="1" ht="13" x14ac:dyDescent="0.3">
      <c r="A5154" s="272"/>
      <c r="B5154" s="273"/>
      <c r="C5154" s="272"/>
      <c r="D5154" s="272"/>
      <c r="E5154" s="217"/>
      <c r="F5154" s="263"/>
      <c r="G5154" s="291"/>
      <c r="I5154" s="1"/>
      <c r="J5154" s="1"/>
      <c r="K5154" s="1"/>
      <c r="L5154"/>
    </row>
    <row r="5155" spans="1:12" s="57" customFormat="1" ht="13" x14ac:dyDescent="0.3">
      <c r="A5155" s="272"/>
      <c r="B5155" s="273"/>
      <c r="C5155" s="272"/>
      <c r="D5155" s="272"/>
      <c r="E5155" s="217"/>
      <c r="F5155" s="263"/>
      <c r="G5155" s="291"/>
      <c r="I5155" s="1"/>
      <c r="J5155" s="1"/>
      <c r="K5155" s="1"/>
      <c r="L5155"/>
    </row>
    <row r="5156" spans="1:12" s="57" customFormat="1" ht="13" x14ac:dyDescent="0.3">
      <c r="A5156" s="272"/>
      <c r="B5156" s="273"/>
      <c r="C5156" s="272"/>
      <c r="D5156" s="272"/>
      <c r="E5156" s="217"/>
      <c r="F5156" s="263"/>
      <c r="G5156" s="291"/>
      <c r="I5156" s="1"/>
      <c r="J5156" s="1"/>
      <c r="K5156" s="1"/>
      <c r="L5156"/>
    </row>
    <row r="5157" spans="1:12" s="57" customFormat="1" ht="13" x14ac:dyDescent="0.3">
      <c r="A5157" s="272"/>
      <c r="B5157" s="273"/>
      <c r="C5157" s="272"/>
      <c r="D5157" s="272"/>
      <c r="E5157" s="217"/>
      <c r="F5157" s="263"/>
      <c r="G5157" s="291"/>
      <c r="I5157" s="1"/>
      <c r="J5157" s="1"/>
      <c r="K5157" s="1"/>
      <c r="L5157"/>
    </row>
    <row r="5158" spans="1:12" s="57" customFormat="1" ht="13" x14ac:dyDescent="0.3">
      <c r="A5158" s="272"/>
      <c r="B5158" s="273"/>
      <c r="C5158" s="272"/>
      <c r="D5158" s="272"/>
      <c r="E5158" s="217"/>
      <c r="F5158" s="263"/>
      <c r="G5158" s="291"/>
      <c r="I5158" s="1"/>
      <c r="J5158" s="1"/>
      <c r="K5158" s="1"/>
      <c r="L5158"/>
    </row>
    <row r="5159" spans="1:12" s="57" customFormat="1" ht="13" x14ac:dyDescent="0.3">
      <c r="A5159" s="272"/>
      <c r="B5159" s="273"/>
      <c r="C5159" s="272"/>
      <c r="D5159" s="272"/>
      <c r="E5159" s="217"/>
      <c r="F5159" s="263"/>
      <c r="G5159" s="291"/>
      <c r="I5159" s="1"/>
      <c r="J5159" s="1"/>
      <c r="K5159" s="1"/>
      <c r="L5159"/>
    </row>
    <row r="5160" spans="1:12" s="57" customFormat="1" ht="13" x14ac:dyDescent="0.3">
      <c r="A5160" s="272"/>
      <c r="B5160" s="273"/>
      <c r="C5160" s="272"/>
      <c r="D5160" s="272"/>
      <c r="E5160" s="217"/>
      <c r="F5160" s="263"/>
      <c r="G5160" s="291"/>
      <c r="I5160" s="1"/>
      <c r="J5160" s="1"/>
      <c r="K5160" s="1"/>
      <c r="L5160"/>
    </row>
    <row r="5161" spans="1:12" s="57" customFormat="1" ht="13" x14ac:dyDescent="0.3">
      <c r="A5161" s="272"/>
      <c r="B5161" s="273"/>
      <c r="C5161" s="272"/>
      <c r="D5161" s="272"/>
      <c r="E5161" s="217"/>
      <c r="F5161" s="263"/>
      <c r="G5161" s="291"/>
      <c r="I5161" s="1"/>
      <c r="J5161" s="1"/>
      <c r="K5161" s="1"/>
      <c r="L5161"/>
    </row>
    <row r="5162" spans="1:12" s="57" customFormat="1" ht="13" x14ac:dyDescent="0.3">
      <c r="A5162" s="272"/>
      <c r="B5162" s="273"/>
      <c r="C5162" s="272"/>
      <c r="D5162" s="272"/>
      <c r="E5162" s="217"/>
      <c r="F5162" s="263"/>
      <c r="G5162" s="291"/>
      <c r="I5162" s="1"/>
      <c r="J5162" s="1"/>
      <c r="K5162" s="1"/>
      <c r="L5162"/>
    </row>
    <row r="5163" spans="1:12" s="57" customFormat="1" ht="13" x14ac:dyDescent="0.3">
      <c r="A5163" s="272"/>
      <c r="B5163" s="273"/>
      <c r="C5163" s="272"/>
      <c r="D5163" s="272"/>
      <c r="E5163" s="217"/>
      <c r="F5163" s="263"/>
      <c r="G5163" s="291"/>
      <c r="I5163" s="1"/>
      <c r="J5163" s="1"/>
      <c r="K5163" s="1"/>
      <c r="L5163"/>
    </row>
    <row r="5164" spans="1:12" s="57" customFormat="1" ht="13" x14ac:dyDescent="0.3">
      <c r="A5164" s="272"/>
      <c r="B5164" s="273"/>
      <c r="C5164" s="272"/>
      <c r="D5164" s="272"/>
      <c r="E5164" s="217"/>
      <c r="F5164" s="263"/>
      <c r="G5164" s="291"/>
      <c r="I5164" s="1"/>
      <c r="J5164" s="1"/>
      <c r="K5164" s="1"/>
      <c r="L5164"/>
    </row>
    <row r="5165" spans="1:12" s="57" customFormat="1" ht="13" x14ac:dyDescent="0.3">
      <c r="A5165" s="272"/>
      <c r="B5165" s="273"/>
      <c r="C5165" s="272"/>
      <c r="D5165" s="272"/>
      <c r="E5165" s="217"/>
      <c r="F5165" s="263"/>
      <c r="G5165" s="291"/>
      <c r="I5165" s="1"/>
      <c r="J5165" s="1"/>
      <c r="K5165" s="1"/>
      <c r="L5165"/>
    </row>
    <row r="5166" spans="1:12" s="57" customFormat="1" ht="13" x14ac:dyDescent="0.3">
      <c r="A5166" s="272"/>
      <c r="B5166" s="273"/>
      <c r="C5166" s="272"/>
      <c r="D5166" s="272"/>
      <c r="E5166" s="217"/>
      <c r="F5166" s="263"/>
      <c r="G5166" s="291"/>
      <c r="I5166" s="1"/>
      <c r="J5166" s="1"/>
      <c r="K5166" s="1"/>
      <c r="L5166"/>
    </row>
    <row r="5167" spans="1:12" s="57" customFormat="1" ht="13" x14ac:dyDescent="0.3">
      <c r="A5167" s="272"/>
      <c r="B5167" s="273"/>
      <c r="C5167" s="272"/>
      <c r="D5167" s="272"/>
      <c r="E5167" s="217"/>
      <c r="F5167" s="263"/>
      <c r="G5167" s="291"/>
      <c r="I5167" s="1"/>
      <c r="J5167" s="1"/>
      <c r="K5167" s="1"/>
      <c r="L5167"/>
    </row>
    <row r="5168" spans="1:12" s="57" customFormat="1" ht="13" x14ac:dyDescent="0.3">
      <c r="A5168" s="272"/>
      <c r="B5168" s="273"/>
      <c r="C5168" s="272"/>
      <c r="D5168" s="272"/>
      <c r="E5168" s="217"/>
      <c r="F5168" s="263"/>
      <c r="G5168" s="291"/>
      <c r="I5168" s="1"/>
      <c r="J5168" s="1"/>
      <c r="K5168" s="1"/>
      <c r="L5168"/>
    </row>
    <row r="5169" spans="1:12" s="57" customFormat="1" ht="13" x14ac:dyDescent="0.3">
      <c r="A5169" s="272"/>
      <c r="B5169" s="273"/>
      <c r="C5169" s="272"/>
      <c r="D5169" s="272"/>
      <c r="E5169" s="217"/>
      <c r="F5169" s="263"/>
      <c r="G5169" s="291"/>
      <c r="I5169" s="1"/>
      <c r="J5169" s="1"/>
      <c r="K5169" s="1"/>
      <c r="L5169"/>
    </row>
    <row r="5170" spans="1:12" s="57" customFormat="1" x14ac:dyDescent="0.25">
      <c r="A5170" s="272"/>
      <c r="B5170" s="273"/>
      <c r="C5170" s="272"/>
      <c r="D5170" s="272"/>
      <c r="E5170" s="217"/>
      <c r="F5170" s="263"/>
      <c r="G5170" s="179"/>
      <c r="I5170" s="1"/>
      <c r="J5170" s="1"/>
      <c r="K5170" s="1"/>
      <c r="L5170"/>
    </row>
    <row r="5171" spans="1:12" s="57" customFormat="1" x14ac:dyDescent="0.25">
      <c r="A5171" s="272"/>
      <c r="B5171" s="273"/>
      <c r="C5171" s="272"/>
      <c r="D5171" s="272"/>
      <c r="E5171" s="217"/>
      <c r="F5171" s="263"/>
      <c r="G5171" s="179"/>
      <c r="I5171" s="1"/>
      <c r="J5171" s="1"/>
      <c r="K5171" s="1"/>
      <c r="L5171"/>
    </row>
    <row r="5172" spans="1:12" s="57" customFormat="1" x14ac:dyDescent="0.25">
      <c r="A5172" s="272"/>
      <c r="B5172" s="273"/>
      <c r="C5172" s="272"/>
      <c r="D5172" s="272"/>
      <c r="E5172" s="217"/>
      <c r="F5172" s="263"/>
      <c r="G5172" s="179"/>
      <c r="I5172" s="1"/>
      <c r="J5172" s="1"/>
      <c r="K5172" s="1"/>
      <c r="L5172"/>
    </row>
    <row r="5173" spans="1:12" s="57" customFormat="1" x14ac:dyDescent="0.25">
      <c r="A5173" s="272"/>
      <c r="B5173" s="273"/>
      <c r="C5173" s="272"/>
      <c r="D5173" s="272"/>
      <c r="E5173" s="217"/>
      <c r="F5173" s="263"/>
      <c r="G5173" s="179"/>
      <c r="I5173" s="1"/>
      <c r="J5173" s="1"/>
      <c r="K5173" s="1"/>
      <c r="L5173"/>
    </row>
    <row r="5174" spans="1:12" s="57" customFormat="1" x14ac:dyDescent="0.25">
      <c r="A5174" s="272"/>
      <c r="B5174" s="273"/>
      <c r="C5174" s="272"/>
      <c r="D5174" s="272"/>
      <c r="E5174" s="217"/>
      <c r="F5174" s="263"/>
      <c r="G5174" s="179"/>
      <c r="I5174" s="1"/>
      <c r="J5174" s="1"/>
      <c r="K5174" s="1"/>
      <c r="L5174"/>
    </row>
    <row r="5175" spans="1:12" s="57" customFormat="1" x14ac:dyDescent="0.25">
      <c r="A5175" s="272"/>
      <c r="B5175" s="273"/>
      <c r="C5175" s="272"/>
      <c r="D5175" s="272"/>
      <c r="E5175" s="217"/>
      <c r="F5175" s="263"/>
      <c r="G5175" s="179"/>
      <c r="I5175" s="1"/>
      <c r="J5175" s="1"/>
      <c r="K5175" s="1"/>
      <c r="L5175"/>
    </row>
    <row r="5176" spans="1:12" ht="13" x14ac:dyDescent="0.25">
      <c r="A5176" s="227"/>
      <c r="B5176" s="268" t="s">
        <v>2905</v>
      </c>
      <c r="C5176" s="227"/>
      <c r="D5176" s="227"/>
      <c r="E5176" s="258"/>
      <c r="F5176" s="270"/>
    </row>
    <row r="5177" spans="1:12" ht="13" x14ac:dyDescent="0.25">
      <c r="A5177" s="227"/>
      <c r="B5177" s="247"/>
      <c r="C5177" s="227"/>
      <c r="D5177" s="227"/>
      <c r="E5177" s="258"/>
      <c r="F5177" s="263"/>
    </row>
    <row r="5178" spans="1:12" ht="13" x14ac:dyDescent="0.25">
      <c r="A5178" s="227"/>
      <c r="B5178" s="247" t="s">
        <v>3067</v>
      </c>
      <c r="C5178" s="227"/>
      <c r="D5178" s="227"/>
      <c r="E5178" s="258"/>
      <c r="F5178" s="263"/>
    </row>
    <row r="5179" spans="1:12" s="241" customFormat="1" ht="13" x14ac:dyDescent="0.25">
      <c r="A5179" s="227"/>
      <c r="B5179" s="256"/>
      <c r="C5179" s="255"/>
      <c r="D5179" s="255"/>
      <c r="E5179" s="260"/>
      <c r="F5179" s="263"/>
      <c r="L5179"/>
    </row>
    <row r="5180" spans="1:12" s="241" customFormat="1" ht="13" x14ac:dyDescent="0.25">
      <c r="A5180" s="227"/>
      <c r="B5180" s="274"/>
      <c r="C5180" s="255"/>
      <c r="D5180" s="255"/>
      <c r="E5180" s="260"/>
      <c r="F5180" s="263"/>
      <c r="L5180"/>
    </row>
    <row r="5181" spans="1:12" s="241" customFormat="1" ht="13" x14ac:dyDescent="0.25">
      <c r="A5181" s="227"/>
      <c r="B5181" s="274" t="str">
        <f>B5178</f>
        <v>Block C: Mini Admin Block: C-4 Ceilings, Partitions and Access Flooring</v>
      </c>
      <c r="C5181" s="255"/>
      <c r="D5181" s="255"/>
      <c r="E5181" s="260"/>
      <c r="F5181" s="263"/>
      <c r="L5181"/>
    </row>
    <row r="5182" spans="1:12" s="241" customFormat="1" ht="13" x14ac:dyDescent="0.25">
      <c r="A5182" s="227"/>
      <c r="B5182" s="254" t="s">
        <v>2933</v>
      </c>
      <c r="C5182" s="255" t="s">
        <v>2910</v>
      </c>
      <c r="D5182" s="255"/>
      <c r="E5182" s="260"/>
      <c r="F5182" s="263"/>
      <c r="L5182"/>
    </row>
    <row r="5183" spans="1:12" s="241" customFormat="1" ht="13" x14ac:dyDescent="0.25">
      <c r="A5183" s="227"/>
      <c r="B5183" s="256"/>
      <c r="C5183" s="255"/>
      <c r="D5183" s="255"/>
      <c r="E5183" s="260"/>
      <c r="F5183" s="263"/>
      <c r="L5183"/>
    </row>
    <row r="5184" spans="1:12" s="241" customFormat="1" ht="13" x14ac:dyDescent="0.25">
      <c r="A5184" s="227"/>
      <c r="B5184" s="269" t="s">
        <v>2909</v>
      </c>
      <c r="C5184" s="255">
        <v>78</v>
      </c>
      <c r="D5184" s="255"/>
      <c r="E5184" s="260"/>
      <c r="F5184" s="263"/>
      <c r="L5184"/>
    </row>
    <row r="5185" spans="1:12" s="241" customFormat="1" ht="13" x14ac:dyDescent="0.25">
      <c r="A5185" s="227"/>
      <c r="B5185" s="269"/>
      <c r="C5185" s="255"/>
      <c r="D5185" s="255"/>
      <c r="E5185" s="260"/>
      <c r="F5185" s="263"/>
      <c r="L5185"/>
    </row>
    <row r="5186" spans="1:12" s="241" customFormat="1" ht="13" x14ac:dyDescent="0.25">
      <c r="A5186" s="227"/>
      <c r="B5186" s="256"/>
      <c r="C5186" s="255"/>
      <c r="D5186" s="255"/>
      <c r="E5186" s="260"/>
      <c r="F5186" s="263"/>
      <c r="L5186"/>
    </row>
    <row r="5187" spans="1:12" s="241" customFormat="1" ht="13" x14ac:dyDescent="0.25">
      <c r="A5187" s="227"/>
      <c r="B5187" s="256"/>
      <c r="C5187" s="255"/>
      <c r="D5187" s="255"/>
      <c r="E5187" s="260"/>
      <c r="F5187" s="263"/>
      <c r="L5187"/>
    </row>
    <row r="5188" spans="1:12" s="241" customFormat="1" ht="13" x14ac:dyDescent="0.25">
      <c r="A5188" s="227"/>
      <c r="B5188" s="256"/>
      <c r="C5188" s="255"/>
      <c r="D5188" s="255"/>
      <c r="E5188" s="260"/>
      <c r="F5188" s="263"/>
      <c r="L5188"/>
    </row>
    <row r="5189" spans="1:12" s="241" customFormat="1" ht="13" x14ac:dyDescent="0.25">
      <c r="A5189" s="227"/>
      <c r="B5189" s="256"/>
      <c r="C5189" s="255"/>
      <c r="D5189" s="255"/>
      <c r="E5189" s="260"/>
      <c r="F5189" s="263"/>
      <c r="L5189"/>
    </row>
    <row r="5190" spans="1:12" s="241" customFormat="1" ht="13" x14ac:dyDescent="0.25">
      <c r="A5190" s="227"/>
      <c r="B5190" s="256"/>
      <c r="C5190" s="255"/>
      <c r="D5190" s="255"/>
      <c r="E5190" s="260"/>
      <c r="F5190" s="263"/>
      <c r="L5190"/>
    </row>
    <row r="5191" spans="1:12" s="241" customFormat="1" ht="13" x14ac:dyDescent="0.25">
      <c r="A5191" s="227"/>
      <c r="B5191" s="256"/>
      <c r="C5191" s="255"/>
      <c r="D5191" s="255"/>
      <c r="E5191" s="260"/>
      <c r="F5191" s="263"/>
      <c r="L5191"/>
    </row>
    <row r="5192" spans="1:12" s="241" customFormat="1" ht="13" x14ac:dyDescent="0.25">
      <c r="A5192" s="227"/>
      <c r="B5192" s="256"/>
      <c r="C5192" s="255"/>
      <c r="D5192" s="255"/>
      <c r="E5192" s="260"/>
      <c r="F5192" s="263"/>
      <c r="L5192"/>
    </row>
    <row r="5193" spans="1:12" s="241" customFormat="1" ht="13" x14ac:dyDescent="0.25">
      <c r="A5193" s="227"/>
      <c r="B5193" s="256"/>
      <c r="C5193" s="255"/>
      <c r="D5193" s="255"/>
      <c r="E5193" s="260"/>
      <c r="F5193" s="263"/>
      <c r="L5193"/>
    </row>
    <row r="5194" spans="1:12" s="241" customFormat="1" ht="13" x14ac:dyDescent="0.25">
      <c r="A5194" s="227"/>
      <c r="B5194" s="256"/>
      <c r="C5194" s="255"/>
      <c r="D5194" s="255"/>
      <c r="E5194" s="260"/>
      <c r="F5194" s="263"/>
      <c r="L5194"/>
    </row>
    <row r="5195" spans="1:12" s="241" customFormat="1" ht="13" x14ac:dyDescent="0.25">
      <c r="A5195" s="227"/>
      <c r="B5195" s="256"/>
      <c r="C5195" s="255"/>
      <c r="D5195" s="255"/>
      <c r="E5195" s="260"/>
      <c r="F5195" s="263"/>
      <c r="L5195"/>
    </row>
    <row r="5196" spans="1:12" s="241" customFormat="1" ht="13" x14ac:dyDescent="0.25">
      <c r="A5196" s="227"/>
      <c r="B5196" s="256"/>
      <c r="C5196" s="255"/>
      <c r="D5196" s="255"/>
      <c r="E5196" s="260"/>
      <c r="F5196" s="263"/>
      <c r="L5196"/>
    </row>
    <row r="5197" spans="1:12" s="241" customFormat="1" ht="13" x14ac:dyDescent="0.25">
      <c r="A5197" s="227"/>
      <c r="B5197" s="256"/>
      <c r="C5197" s="255"/>
      <c r="D5197" s="255"/>
      <c r="E5197" s="260"/>
      <c r="F5197" s="263"/>
      <c r="L5197"/>
    </row>
    <row r="5198" spans="1:12" s="241" customFormat="1" ht="13" x14ac:dyDescent="0.25">
      <c r="A5198" s="227"/>
      <c r="B5198" s="256"/>
      <c r="C5198" s="255"/>
      <c r="D5198" s="255"/>
      <c r="E5198" s="260"/>
      <c r="F5198" s="263"/>
      <c r="L5198"/>
    </row>
    <row r="5199" spans="1:12" s="241" customFormat="1" ht="13" x14ac:dyDescent="0.25">
      <c r="A5199" s="227"/>
      <c r="B5199" s="256"/>
      <c r="C5199" s="255"/>
      <c r="D5199" s="255"/>
      <c r="E5199" s="260"/>
      <c r="F5199" s="263"/>
      <c r="L5199"/>
    </row>
    <row r="5200" spans="1:12" s="241" customFormat="1" ht="13" x14ac:dyDescent="0.25">
      <c r="A5200" s="227"/>
      <c r="B5200" s="256"/>
      <c r="C5200" s="255"/>
      <c r="D5200" s="255"/>
      <c r="E5200" s="260"/>
      <c r="F5200" s="263"/>
      <c r="L5200"/>
    </row>
    <row r="5201" spans="1:12" s="241" customFormat="1" ht="13" x14ac:dyDescent="0.25">
      <c r="A5201" s="227"/>
      <c r="B5201" s="256"/>
      <c r="C5201" s="255"/>
      <c r="D5201" s="255"/>
      <c r="E5201" s="260"/>
      <c r="F5201" s="263"/>
      <c r="L5201"/>
    </row>
    <row r="5202" spans="1:12" s="241" customFormat="1" ht="13" x14ac:dyDescent="0.25">
      <c r="A5202" s="227"/>
      <c r="B5202" s="256"/>
      <c r="C5202" s="255"/>
      <c r="D5202" s="255"/>
      <c r="E5202" s="260"/>
      <c r="F5202" s="263"/>
      <c r="L5202"/>
    </row>
    <row r="5203" spans="1:12" s="241" customFormat="1" ht="13" x14ac:dyDescent="0.25">
      <c r="A5203" s="227"/>
      <c r="B5203" s="256"/>
      <c r="C5203" s="255"/>
      <c r="D5203" s="255"/>
      <c r="E5203" s="260"/>
      <c r="F5203" s="263"/>
      <c r="L5203"/>
    </row>
    <row r="5204" spans="1:12" s="241" customFormat="1" ht="13" x14ac:dyDescent="0.25">
      <c r="A5204" s="227"/>
      <c r="B5204" s="256"/>
      <c r="C5204" s="255"/>
      <c r="D5204" s="255"/>
      <c r="E5204" s="260"/>
      <c r="F5204" s="263"/>
      <c r="L5204"/>
    </row>
    <row r="5205" spans="1:12" s="241" customFormat="1" ht="13" x14ac:dyDescent="0.25">
      <c r="A5205" s="227"/>
      <c r="B5205" s="256"/>
      <c r="C5205" s="255"/>
      <c r="D5205" s="255"/>
      <c r="E5205" s="260"/>
      <c r="F5205" s="263"/>
      <c r="L5205"/>
    </row>
    <row r="5206" spans="1:12" s="241" customFormat="1" ht="13" x14ac:dyDescent="0.25">
      <c r="A5206" s="227"/>
      <c r="B5206" s="256"/>
      <c r="C5206" s="255"/>
      <c r="D5206" s="255"/>
      <c r="E5206" s="260"/>
      <c r="F5206" s="263"/>
      <c r="L5206"/>
    </row>
    <row r="5207" spans="1:12" s="241" customFormat="1" ht="13" x14ac:dyDescent="0.25">
      <c r="A5207" s="227"/>
      <c r="B5207" s="256"/>
      <c r="C5207" s="255"/>
      <c r="D5207" s="255"/>
      <c r="E5207" s="260"/>
      <c r="F5207" s="263"/>
      <c r="L5207"/>
    </row>
    <row r="5208" spans="1:12" s="241" customFormat="1" ht="13" x14ac:dyDescent="0.25">
      <c r="A5208" s="227"/>
      <c r="B5208" s="256"/>
      <c r="C5208" s="255"/>
      <c r="D5208" s="255"/>
      <c r="E5208" s="260"/>
      <c r="F5208" s="263"/>
      <c r="L5208"/>
    </row>
    <row r="5209" spans="1:12" s="241" customFormat="1" ht="13" x14ac:dyDescent="0.25">
      <c r="A5209" s="227"/>
      <c r="B5209" s="256"/>
      <c r="C5209" s="255"/>
      <c r="D5209" s="255"/>
      <c r="E5209" s="260"/>
      <c r="F5209" s="263"/>
      <c r="L5209"/>
    </row>
    <row r="5210" spans="1:12" s="241" customFormat="1" ht="13" x14ac:dyDescent="0.25">
      <c r="A5210" s="227"/>
      <c r="B5210" s="256"/>
      <c r="C5210" s="255"/>
      <c r="D5210" s="255"/>
      <c r="E5210" s="260"/>
      <c r="F5210" s="263"/>
      <c r="L5210"/>
    </row>
    <row r="5211" spans="1:12" s="241" customFormat="1" ht="13" x14ac:dyDescent="0.25">
      <c r="A5211" s="227"/>
      <c r="B5211" s="256"/>
      <c r="C5211" s="255"/>
      <c r="D5211" s="255"/>
      <c r="E5211" s="260"/>
      <c r="F5211" s="263"/>
      <c r="L5211"/>
    </row>
    <row r="5212" spans="1:12" s="241" customFormat="1" ht="13" x14ac:dyDescent="0.25">
      <c r="A5212" s="227"/>
      <c r="B5212" s="256"/>
      <c r="C5212" s="255"/>
      <c r="D5212" s="255"/>
      <c r="E5212" s="260"/>
      <c r="F5212" s="263"/>
      <c r="L5212"/>
    </row>
    <row r="5213" spans="1:12" s="241" customFormat="1" ht="13" x14ac:dyDescent="0.25">
      <c r="A5213" s="227"/>
      <c r="B5213" s="256"/>
      <c r="C5213" s="255"/>
      <c r="D5213" s="255"/>
      <c r="E5213" s="260"/>
      <c r="F5213" s="263"/>
      <c r="L5213"/>
    </row>
    <row r="5214" spans="1:12" s="241" customFormat="1" ht="13" x14ac:dyDescent="0.25">
      <c r="A5214" s="227"/>
      <c r="B5214" s="256"/>
      <c r="C5214" s="255"/>
      <c r="D5214" s="255"/>
      <c r="E5214" s="260"/>
      <c r="F5214" s="263"/>
      <c r="L5214"/>
    </row>
    <row r="5215" spans="1:12" s="241" customFormat="1" ht="13" x14ac:dyDescent="0.25">
      <c r="A5215" s="227"/>
      <c r="B5215" s="256"/>
      <c r="C5215" s="255"/>
      <c r="D5215" s="255"/>
      <c r="E5215" s="260"/>
      <c r="F5215" s="263"/>
      <c r="L5215"/>
    </row>
    <row r="5216" spans="1:12" s="241" customFormat="1" ht="13" x14ac:dyDescent="0.25">
      <c r="A5216" s="227"/>
      <c r="B5216" s="256"/>
      <c r="C5216" s="255"/>
      <c r="D5216" s="255"/>
      <c r="E5216" s="260"/>
      <c r="F5216" s="263"/>
      <c r="L5216"/>
    </row>
    <row r="5217" spans="1:12" s="241" customFormat="1" ht="13" x14ac:dyDescent="0.25">
      <c r="A5217" s="227"/>
      <c r="B5217" s="256"/>
      <c r="C5217" s="255"/>
      <c r="D5217" s="255"/>
      <c r="E5217" s="260"/>
      <c r="F5217" s="263"/>
      <c r="L5217"/>
    </row>
    <row r="5218" spans="1:12" s="241" customFormat="1" ht="13" x14ac:dyDescent="0.25">
      <c r="A5218" s="227"/>
      <c r="B5218" s="256"/>
      <c r="C5218" s="255"/>
      <c r="D5218" s="255"/>
      <c r="E5218" s="260"/>
      <c r="F5218" s="263"/>
      <c r="L5218"/>
    </row>
    <row r="5219" spans="1:12" s="241" customFormat="1" ht="13" x14ac:dyDescent="0.25">
      <c r="A5219" s="227"/>
      <c r="B5219" s="256"/>
      <c r="C5219" s="255"/>
      <c r="D5219" s="255"/>
      <c r="E5219" s="260"/>
      <c r="F5219" s="263"/>
      <c r="L5219"/>
    </row>
    <row r="5220" spans="1:12" s="241" customFormat="1" ht="13" x14ac:dyDescent="0.25">
      <c r="A5220" s="227"/>
      <c r="B5220" s="256"/>
      <c r="C5220" s="255"/>
      <c r="D5220" s="255"/>
      <c r="E5220" s="260"/>
      <c r="F5220" s="263"/>
      <c r="L5220"/>
    </row>
    <row r="5221" spans="1:12" s="241" customFormat="1" ht="13" x14ac:dyDescent="0.25">
      <c r="A5221" s="227"/>
      <c r="B5221" s="256"/>
      <c r="C5221" s="255"/>
      <c r="D5221" s="255"/>
      <c r="E5221" s="260"/>
      <c r="F5221" s="263"/>
      <c r="L5221"/>
    </row>
    <row r="5222" spans="1:12" s="241" customFormat="1" ht="13" x14ac:dyDescent="0.25">
      <c r="A5222" s="227"/>
      <c r="B5222" s="256"/>
      <c r="C5222" s="255"/>
      <c r="D5222" s="255"/>
      <c r="E5222" s="260"/>
      <c r="F5222" s="263"/>
      <c r="L5222"/>
    </row>
    <row r="5223" spans="1:12" s="241" customFormat="1" ht="13" x14ac:dyDescent="0.25">
      <c r="A5223" s="227"/>
      <c r="B5223" s="256"/>
      <c r="C5223" s="255"/>
      <c r="D5223" s="255"/>
      <c r="E5223" s="260"/>
      <c r="F5223" s="263"/>
      <c r="L5223"/>
    </row>
    <row r="5224" spans="1:12" s="241" customFormat="1" ht="13" x14ac:dyDescent="0.25">
      <c r="A5224" s="227"/>
      <c r="B5224" s="256"/>
      <c r="C5224" s="255"/>
      <c r="D5224" s="255"/>
      <c r="E5224" s="260"/>
      <c r="F5224" s="263"/>
      <c r="L5224"/>
    </row>
    <row r="5225" spans="1:12" s="241" customFormat="1" ht="13" x14ac:dyDescent="0.25">
      <c r="A5225" s="227"/>
      <c r="B5225" s="256"/>
      <c r="C5225" s="255"/>
      <c r="D5225" s="255"/>
      <c r="E5225" s="260"/>
      <c r="F5225" s="263"/>
      <c r="L5225"/>
    </row>
    <row r="5226" spans="1:12" s="241" customFormat="1" ht="13" x14ac:dyDescent="0.25">
      <c r="A5226" s="227"/>
      <c r="B5226" s="256"/>
      <c r="C5226" s="255"/>
      <c r="D5226" s="255"/>
      <c r="E5226" s="260"/>
      <c r="F5226" s="263"/>
      <c r="L5226"/>
    </row>
    <row r="5227" spans="1:12" s="241" customFormat="1" ht="13" x14ac:dyDescent="0.25">
      <c r="A5227" s="227"/>
      <c r="B5227" s="256"/>
      <c r="C5227" s="255"/>
      <c r="D5227" s="255"/>
      <c r="E5227" s="260"/>
      <c r="F5227" s="263"/>
      <c r="L5227"/>
    </row>
    <row r="5228" spans="1:12" s="241" customFormat="1" ht="13" x14ac:dyDescent="0.25">
      <c r="A5228" s="227"/>
      <c r="B5228" s="256"/>
      <c r="C5228" s="255"/>
      <c r="D5228" s="255"/>
      <c r="E5228" s="260"/>
      <c r="F5228" s="263"/>
      <c r="L5228"/>
    </row>
    <row r="5229" spans="1:12" s="241" customFormat="1" ht="13" x14ac:dyDescent="0.25">
      <c r="A5229" s="227"/>
      <c r="B5229" s="256"/>
      <c r="C5229" s="255"/>
      <c r="D5229" s="255"/>
      <c r="E5229" s="260"/>
      <c r="F5229" s="263"/>
      <c r="L5229"/>
    </row>
    <row r="5230" spans="1:12" s="241" customFormat="1" ht="13" x14ac:dyDescent="0.25">
      <c r="A5230" s="227"/>
      <c r="B5230" s="256"/>
      <c r="C5230" s="255"/>
      <c r="D5230" s="255"/>
      <c r="E5230" s="260"/>
      <c r="F5230" s="263"/>
      <c r="L5230"/>
    </row>
    <row r="5231" spans="1:12" s="241" customFormat="1" ht="13" x14ac:dyDescent="0.25">
      <c r="A5231" s="227"/>
      <c r="B5231" s="256"/>
      <c r="C5231" s="255"/>
      <c r="D5231" s="255"/>
      <c r="E5231" s="260"/>
      <c r="F5231" s="263"/>
      <c r="L5231"/>
    </row>
    <row r="5232" spans="1:12" s="241" customFormat="1" ht="13" x14ac:dyDescent="0.25">
      <c r="A5232" s="227"/>
      <c r="B5232" s="256"/>
      <c r="C5232" s="255"/>
      <c r="D5232" s="255"/>
      <c r="E5232" s="260"/>
      <c r="F5232" s="263"/>
      <c r="L5232"/>
    </row>
    <row r="5233" spans="1:12" s="241" customFormat="1" ht="13" x14ac:dyDescent="0.25">
      <c r="A5233" s="227"/>
      <c r="B5233" s="256"/>
      <c r="C5233" s="255"/>
      <c r="D5233" s="255"/>
      <c r="E5233" s="260"/>
      <c r="F5233" s="263"/>
      <c r="L5233"/>
    </row>
    <row r="5234" spans="1:12" s="241" customFormat="1" ht="13" x14ac:dyDescent="0.25">
      <c r="A5234" s="227"/>
      <c r="B5234" s="256"/>
      <c r="C5234" s="255"/>
      <c r="D5234" s="255"/>
      <c r="E5234" s="260"/>
      <c r="F5234" s="263"/>
      <c r="L5234"/>
    </row>
    <row r="5235" spans="1:12" s="241" customFormat="1" ht="13" x14ac:dyDescent="0.25">
      <c r="A5235" s="227"/>
      <c r="B5235" s="256"/>
      <c r="C5235" s="255"/>
      <c r="D5235" s="255"/>
      <c r="E5235" s="260"/>
      <c r="F5235" s="263"/>
      <c r="L5235"/>
    </row>
    <row r="5236" spans="1:12" s="241" customFormat="1" ht="13" x14ac:dyDescent="0.25">
      <c r="A5236" s="227"/>
      <c r="B5236" s="256"/>
      <c r="C5236" s="255"/>
      <c r="D5236" s="255"/>
      <c r="E5236" s="260"/>
      <c r="F5236" s="263"/>
      <c r="L5236"/>
    </row>
    <row r="5237" spans="1:12" s="241" customFormat="1" ht="13" x14ac:dyDescent="0.25">
      <c r="A5237" s="227"/>
      <c r="B5237" s="256"/>
      <c r="C5237" s="255"/>
      <c r="D5237" s="255"/>
      <c r="E5237" s="260"/>
      <c r="F5237" s="263"/>
      <c r="L5237"/>
    </row>
    <row r="5238" spans="1:12" s="241" customFormat="1" ht="13" x14ac:dyDescent="0.25">
      <c r="A5238" s="227"/>
      <c r="B5238" s="256"/>
      <c r="C5238" s="255"/>
      <c r="D5238" s="255"/>
      <c r="E5238" s="260"/>
      <c r="F5238" s="263"/>
      <c r="L5238"/>
    </row>
    <row r="5239" spans="1:12" s="241" customFormat="1" ht="13" x14ac:dyDescent="0.25">
      <c r="A5239" s="227"/>
      <c r="B5239" s="256"/>
      <c r="C5239" s="255"/>
      <c r="D5239" s="255"/>
      <c r="E5239" s="260"/>
      <c r="F5239" s="263"/>
      <c r="L5239"/>
    </row>
    <row r="5240" spans="1:12" s="241" customFormat="1" ht="13" x14ac:dyDescent="0.25">
      <c r="A5240" s="227"/>
      <c r="B5240" s="256"/>
      <c r="C5240" s="255"/>
      <c r="D5240" s="255"/>
      <c r="E5240" s="260"/>
      <c r="F5240" s="263"/>
      <c r="L5240"/>
    </row>
    <row r="5241" spans="1:12" s="241" customFormat="1" ht="13" x14ac:dyDescent="0.25">
      <c r="A5241" s="227"/>
      <c r="B5241" s="256"/>
      <c r="C5241" s="255"/>
      <c r="D5241" s="255"/>
      <c r="E5241" s="260"/>
      <c r="F5241" s="263"/>
      <c r="L5241"/>
    </row>
    <row r="5242" spans="1:12" s="241" customFormat="1" ht="13" x14ac:dyDescent="0.25">
      <c r="A5242" s="227"/>
      <c r="B5242" s="256"/>
      <c r="C5242" s="255"/>
      <c r="D5242" s="255"/>
      <c r="E5242" s="260"/>
      <c r="F5242" s="263"/>
      <c r="L5242"/>
    </row>
    <row r="5243" spans="1:12" s="241" customFormat="1" ht="13" x14ac:dyDescent="0.25">
      <c r="A5243" s="227"/>
      <c r="B5243" s="256"/>
      <c r="C5243" s="255"/>
      <c r="D5243" s="255"/>
      <c r="E5243" s="260"/>
      <c r="F5243" s="263"/>
      <c r="L5243"/>
    </row>
    <row r="5244" spans="1:12" s="241" customFormat="1" ht="13" x14ac:dyDescent="0.25">
      <c r="A5244" s="227"/>
      <c r="B5244" s="256"/>
      <c r="C5244" s="255"/>
      <c r="D5244" s="255"/>
      <c r="E5244" s="260"/>
      <c r="F5244" s="263"/>
      <c r="L5244"/>
    </row>
    <row r="5245" spans="1:12" s="241" customFormat="1" ht="13" x14ac:dyDescent="0.25">
      <c r="A5245" s="227"/>
      <c r="B5245" s="256"/>
      <c r="C5245" s="255"/>
      <c r="D5245" s="255"/>
      <c r="E5245" s="260"/>
      <c r="F5245" s="263"/>
      <c r="L5245"/>
    </row>
    <row r="5246" spans="1:12" s="241" customFormat="1" ht="13" x14ac:dyDescent="0.25">
      <c r="A5246" s="227"/>
      <c r="B5246" s="256"/>
      <c r="C5246" s="255"/>
      <c r="D5246" s="255"/>
      <c r="E5246" s="260"/>
      <c r="F5246" s="263"/>
      <c r="L5246"/>
    </row>
    <row r="5247" spans="1:12" s="241" customFormat="1" ht="13" x14ac:dyDescent="0.25">
      <c r="A5247" s="227"/>
      <c r="B5247" s="256"/>
      <c r="C5247" s="255"/>
      <c r="D5247" s="255"/>
      <c r="E5247" s="260"/>
      <c r="F5247" s="263"/>
      <c r="L5247"/>
    </row>
    <row r="5248" spans="1:12" ht="13" x14ac:dyDescent="0.25">
      <c r="A5248" s="227"/>
      <c r="B5248" s="268" t="s">
        <v>1019</v>
      </c>
      <c r="C5248" s="227"/>
      <c r="D5248" s="227"/>
      <c r="E5248" s="258"/>
      <c r="F5248" s="270"/>
    </row>
    <row r="5249" spans="1:12" ht="13" x14ac:dyDescent="0.25">
      <c r="A5249" s="227"/>
      <c r="B5249" s="247"/>
      <c r="C5249" s="227"/>
      <c r="D5249" s="227"/>
      <c r="E5249" s="258"/>
      <c r="F5249" s="263"/>
    </row>
    <row r="5250" spans="1:12" ht="13" x14ac:dyDescent="0.25">
      <c r="A5250" s="227"/>
      <c r="B5250" s="247" t="str">
        <f>B5178</f>
        <v>Block C: Mini Admin Block: C-4 Ceilings, Partitions and Access Flooring</v>
      </c>
      <c r="C5250" s="227"/>
      <c r="D5250" s="227"/>
      <c r="E5250" s="258"/>
      <c r="F5250" s="263"/>
    </row>
    <row r="5251" spans="1:12" ht="13" x14ac:dyDescent="0.25">
      <c r="A5251" s="227"/>
      <c r="B5251" s="247"/>
      <c r="C5251" s="227"/>
      <c r="D5251" s="227"/>
      <c r="E5251" s="258"/>
      <c r="F5251" s="263"/>
    </row>
    <row r="5252" spans="1:12" s="1" customFormat="1" ht="13" x14ac:dyDescent="0.25">
      <c r="A5252" s="224" t="s">
        <v>2258</v>
      </c>
      <c r="B5252" s="229" t="s">
        <v>63</v>
      </c>
      <c r="C5252" s="272"/>
      <c r="D5252" s="272"/>
      <c r="E5252" s="217"/>
      <c r="F5252" s="285"/>
      <c r="G5252" s="179"/>
      <c r="H5252" s="57"/>
      <c r="L5252"/>
    </row>
    <row r="5253" spans="1:12" s="1" customFormat="1" x14ac:dyDescent="0.25">
      <c r="A5253" s="272"/>
      <c r="B5253" s="273"/>
      <c r="C5253" s="272"/>
      <c r="D5253" s="272"/>
      <c r="E5253" s="217"/>
      <c r="F5253" s="285"/>
      <c r="G5253" s="215"/>
      <c r="H5253" s="57"/>
      <c r="L5253"/>
    </row>
    <row r="5254" spans="1:12" ht="13" x14ac:dyDescent="0.25">
      <c r="A5254" s="272"/>
      <c r="B5254" s="229" t="s">
        <v>62</v>
      </c>
      <c r="C5254" s="272"/>
      <c r="D5254" s="272"/>
      <c r="E5254" s="217"/>
      <c r="F5254" s="285"/>
    </row>
    <row r="5255" spans="1:12" s="239" customFormat="1" x14ac:dyDescent="0.25">
      <c r="A5255" s="272"/>
      <c r="B5255" s="273"/>
      <c r="C5255" s="272"/>
      <c r="D5255" s="272"/>
      <c r="E5255" s="217"/>
      <c r="F5255" s="285"/>
      <c r="G5255" s="236"/>
      <c r="H5255" s="236"/>
      <c r="L5255"/>
    </row>
    <row r="5256" spans="1:12" s="239" customFormat="1" x14ac:dyDescent="0.25">
      <c r="A5256" s="272" t="s">
        <v>2259</v>
      </c>
      <c r="B5256" s="273" t="s">
        <v>2134</v>
      </c>
      <c r="C5256" s="272" t="s">
        <v>2</v>
      </c>
      <c r="D5256" s="272">
        <v>3</v>
      </c>
      <c r="E5256" s="217"/>
      <c r="F5256" s="285"/>
      <c r="G5256" s="236"/>
      <c r="H5256" s="236"/>
      <c r="L5256"/>
    </row>
    <row r="5257" spans="1:12" x14ac:dyDescent="0.25">
      <c r="A5257" s="272" t="s">
        <v>2260</v>
      </c>
      <c r="B5257" s="273" t="s">
        <v>519</v>
      </c>
      <c r="C5257" s="272" t="s">
        <v>2</v>
      </c>
      <c r="D5257" s="281">
        <v>2</v>
      </c>
      <c r="E5257" s="217"/>
      <c r="F5257" s="285"/>
    </row>
    <row r="5258" spans="1:12" ht="13" x14ac:dyDescent="0.25">
      <c r="A5258" s="224"/>
      <c r="B5258" s="273"/>
      <c r="C5258" s="272"/>
      <c r="D5258" s="281"/>
      <c r="E5258" s="217"/>
      <c r="F5258" s="285"/>
    </row>
    <row r="5259" spans="1:12" ht="13" x14ac:dyDescent="0.25">
      <c r="A5259" s="272"/>
      <c r="B5259" s="229" t="s">
        <v>55</v>
      </c>
      <c r="C5259" s="272"/>
      <c r="D5259" s="272"/>
      <c r="E5259" s="217"/>
      <c r="F5259" s="285"/>
    </row>
    <row r="5260" spans="1:12" x14ac:dyDescent="0.25">
      <c r="A5260" s="272"/>
      <c r="B5260" s="273"/>
      <c r="C5260" s="272"/>
      <c r="D5260" s="272"/>
      <c r="E5260" s="217"/>
      <c r="F5260" s="285"/>
    </row>
    <row r="5261" spans="1:12" ht="26" x14ac:dyDescent="0.25">
      <c r="A5261" s="272"/>
      <c r="B5261" s="229" t="s">
        <v>2138</v>
      </c>
      <c r="C5261" s="272"/>
      <c r="D5261" s="272"/>
      <c r="E5261" s="217"/>
      <c r="F5261" s="285"/>
    </row>
    <row r="5262" spans="1:12" x14ac:dyDescent="0.25">
      <c r="A5262" s="272"/>
      <c r="B5262" s="273"/>
      <c r="C5262" s="272"/>
      <c r="D5262" s="272"/>
      <c r="E5262" s="217"/>
      <c r="F5262" s="285"/>
    </row>
    <row r="5263" spans="1:12" x14ac:dyDescent="0.25">
      <c r="A5263" s="272" t="s">
        <v>2261</v>
      </c>
      <c r="B5263" s="273" t="s">
        <v>49</v>
      </c>
      <c r="C5263" s="272" t="s">
        <v>2</v>
      </c>
      <c r="D5263" s="272">
        <v>3</v>
      </c>
      <c r="E5263" s="217"/>
      <c r="F5263" s="285"/>
    </row>
    <row r="5264" spans="1:12" x14ac:dyDescent="0.25">
      <c r="A5264" s="272"/>
      <c r="B5264" s="273"/>
      <c r="C5264" s="272"/>
      <c r="D5264" s="272"/>
      <c r="E5264" s="217"/>
      <c r="F5264" s="285"/>
    </row>
    <row r="5265" spans="1:12" ht="25" x14ac:dyDescent="0.3">
      <c r="A5265" s="272" t="s">
        <v>2262</v>
      </c>
      <c r="B5265" s="273" t="s">
        <v>2139</v>
      </c>
      <c r="C5265" s="272" t="s">
        <v>2</v>
      </c>
      <c r="D5265" s="272">
        <v>3</v>
      </c>
      <c r="E5265" s="217"/>
      <c r="F5265" s="285"/>
      <c r="G5265" s="243"/>
    </row>
    <row r="5266" spans="1:12" x14ac:dyDescent="0.25">
      <c r="A5266" s="220"/>
      <c r="B5266" s="233"/>
      <c r="C5266" s="220"/>
      <c r="D5266" s="220"/>
      <c r="E5266" s="260"/>
      <c r="F5266" s="263"/>
    </row>
    <row r="5267" spans="1:12" s="57" customFormat="1" ht="13" x14ac:dyDescent="0.3">
      <c r="A5267" s="272"/>
      <c r="B5267" s="273"/>
      <c r="C5267" s="272"/>
      <c r="D5267" s="272"/>
      <c r="E5267" s="217"/>
      <c r="F5267" s="263"/>
      <c r="G5267" s="291"/>
      <c r="I5267" s="1"/>
      <c r="J5267" s="1"/>
      <c r="K5267" s="1"/>
      <c r="L5267"/>
    </row>
    <row r="5268" spans="1:12" s="57" customFormat="1" ht="13" x14ac:dyDescent="0.3">
      <c r="A5268" s="272"/>
      <c r="B5268" s="273"/>
      <c r="C5268" s="272"/>
      <c r="D5268" s="272"/>
      <c r="E5268" s="217"/>
      <c r="F5268" s="263"/>
      <c r="G5268" s="291"/>
      <c r="I5268" s="1"/>
      <c r="J5268" s="1"/>
      <c r="K5268" s="1"/>
      <c r="L5268"/>
    </row>
    <row r="5269" spans="1:12" s="57" customFormat="1" ht="13" x14ac:dyDescent="0.3">
      <c r="A5269" s="272"/>
      <c r="B5269" s="273"/>
      <c r="C5269" s="272"/>
      <c r="D5269" s="272"/>
      <c r="E5269" s="217"/>
      <c r="F5269" s="263"/>
      <c r="G5269" s="291"/>
      <c r="I5269" s="1"/>
      <c r="J5269" s="1"/>
      <c r="K5269" s="1"/>
      <c r="L5269"/>
    </row>
    <row r="5270" spans="1:12" s="57" customFormat="1" ht="13" x14ac:dyDescent="0.3">
      <c r="A5270" s="272"/>
      <c r="B5270" s="273"/>
      <c r="C5270" s="272"/>
      <c r="D5270" s="272"/>
      <c r="E5270" s="217"/>
      <c r="F5270" s="263"/>
      <c r="G5270" s="291"/>
      <c r="I5270" s="1"/>
      <c r="J5270" s="1"/>
      <c r="K5270" s="1"/>
      <c r="L5270"/>
    </row>
    <row r="5271" spans="1:12" s="57" customFormat="1" ht="13" x14ac:dyDescent="0.3">
      <c r="A5271" s="272"/>
      <c r="B5271" s="273"/>
      <c r="C5271" s="272"/>
      <c r="D5271" s="272"/>
      <c r="E5271" s="217"/>
      <c r="F5271" s="263"/>
      <c r="G5271" s="291"/>
      <c r="I5271" s="1"/>
      <c r="J5271" s="1"/>
      <c r="K5271" s="1"/>
      <c r="L5271"/>
    </row>
    <row r="5272" spans="1:12" s="57" customFormat="1" ht="13" x14ac:dyDescent="0.3">
      <c r="A5272" s="272"/>
      <c r="B5272" s="273"/>
      <c r="C5272" s="272"/>
      <c r="D5272" s="272"/>
      <c r="E5272" s="217"/>
      <c r="F5272" s="263"/>
      <c r="G5272" s="291"/>
      <c r="I5272" s="1"/>
      <c r="J5272" s="1"/>
      <c r="K5272" s="1"/>
      <c r="L5272"/>
    </row>
    <row r="5273" spans="1:12" s="57" customFormat="1" ht="13" x14ac:dyDescent="0.3">
      <c r="A5273" s="272"/>
      <c r="B5273" s="273"/>
      <c r="C5273" s="272"/>
      <c r="D5273" s="272"/>
      <c r="E5273" s="217"/>
      <c r="F5273" s="263"/>
      <c r="G5273" s="291"/>
      <c r="I5273" s="1"/>
      <c r="J5273" s="1"/>
      <c r="K5273" s="1"/>
      <c r="L5273"/>
    </row>
    <row r="5274" spans="1:12" s="57" customFormat="1" ht="13" x14ac:dyDescent="0.3">
      <c r="A5274" s="272"/>
      <c r="B5274" s="273"/>
      <c r="C5274" s="272"/>
      <c r="D5274" s="272"/>
      <c r="E5274" s="217"/>
      <c r="F5274" s="263"/>
      <c r="G5274" s="291"/>
      <c r="I5274" s="1"/>
      <c r="J5274" s="1"/>
      <c r="K5274" s="1"/>
      <c r="L5274"/>
    </row>
    <row r="5275" spans="1:12" s="57" customFormat="1" ht="13" x14ac:dyDescent="0.3">
      <c r="A5275" s="272"/>
      <c r="B5275" s="273"/>
      <c r="C5275" s="272"/>
      <c r="D5275" s="272"/>
      <c r="E5275" s="217"/>
      <c r="F5275" s="263"/>
      <c r="G5275" s="291"/>
      <c r="I5275" s="1"/>
      <c r="J5275" s="1"/>
      <c r="K5275" s="1"/>
      <c r="L5275"/>
    </row>
    <row r="5276" spans="1:12" s="57" customFormat="1" ht="13" x14ac:dyDescent="0.3">
      <c r="A5276" s="272"/>
      <c r="B5276" s="273"/>
      <c r="C5276" s="272"/>
      <c r="D5276" s="272"/>
      <c r="E5276" s="217"/>
      <c r="F5276" s="263"/>
      <c r="G5276" s="291"/>
      <c r="I5276" s="1"/>
      <c r="J5276" s="1"/>
      <c r="K5276" s="1"/>
      <c r="L5276"/>
    </row>
    <row r="5277" spans="1:12" s="57" customFormat="1" ht="13" x14ac:dyDescent="0.3">
      <c r="A5277" s="272"/>
      <c r="B5277" s="273"/>
      <c r="C5277" s="272"/>
      <c r="D5277" s="272"/>
      <c r="E5277" s="217"/>
      <c r="F5277" s="263"/>
      <c r="G5277" s="291"/>
      <c r="I5277" s="1"/>
      <c r="J5277" s="1"/>
      <c r="K5277" s="1"/>
      <c r="L5277"/>
    </row>
    <row r="5278" spans="1:12" s="57" customFormat="1" ht="13" x14ac:dyDescent="0.3">
      <c r="A5278" s="272"/>
      <c r="B5278" s="273"/>
      <c r="C5278" s="272"/>
      <c r="D5278" s="272"/>
      <c r="E5278" s="217"/>
      <c r="F5278" s="263"/>
      <c r="G5278" s="291"/>
      <c r="I5278" s="1"/>
      <c r="J5278" s="1"/>
      <c r="K5278" s="1"/>
      <c r="L5278"/>
    </row>
    <row r="5279" spans="1:12" s="57" customFormat="1" ht="13" x14ac:dyDescent="0.3">
      <c r="A5279" s="272"/>
      <c r="B5279" s="273"/>
      <c r="C5279" s="272"/>
      <c r="D5279" s="272"/>
      <c r="E5279" s="217"/>
      <c r="F5279" s="263"/>
      <c r="G5279" s="291"/>
      <c r="I5279" s="1"/>
      <c r="J5279" s="1"/>
      <c r="K5279" s="1"/>
      <c r="L5279"/>
    </row>
    <row r="5280" spans="1:12" s="57" customFormat="1" ht="13" x14ac:dyDescent="0.3">
      <c r="A5280" s="272"/>
      <c r="B5280" s="273"/>
      <c r="C5280" s="272"/>
      <c r="D5280" s="272"/>
      <c r="E5280" s="217"/>
      <c r="F5280" s="263"/>
      <c r="G5280" s="291"/>
      <c r="I5280" s="1"/>
      <c r="J5280" s="1"/>
      <c r="K5280" s="1"/>
      <c r="L5280"/>
    </row>
    <row r="5281" spans="1:12" s="57" customFormat="1" ht="13" x14ac:dyDescent="0.3">
      <c r="A5281" s="272"/>
      <c r="B5281" s="273"/>
      <c r="C5281" s="272"/>
      <c r="D5281" s="272"/>
      <c r="E5281" s="217"/>
      <c r="F5281" s="263"/>
      <c r="G5281" s="291"/>
      <c r="I5281" s="1"/>
      <c r="J5281" s="1"/>
      <c r="K5281" s="1"/>
      <c r="L5281"/>
    </row>
    <row r="5282" spans="1:12" s="57" customFormat="1" ht="13" x14ac:dyDescent="0.3">
      <c r="A5282" s="272"/>
      <c r="B5282" s="273"/>
      <c r="C5282" s="272"/>
      <c r="D5282" s="272"/>
      <c r="E5282" s="217"/>
      <c r="F5282" s="263"/>
      <c r="G5282" s="291"/>
      <c r="I5282" s="1"/>
      <c r="J5282" s="1"/>
      <c r="K5282" s="1"/>
      <c r="L5282"/>
    </row>
    <row r="5283" spans="1:12" s="57" customFormat="1" ht="13" x14ac:dyDescent="0.3">
      <c r="A5283" s="272"/>
      <c r="B5283" s="273"/>
      <c r="C5283" s="272"/>
      <c r="D5283" s="272"/>
      <c r="E5283" s="217"/>
      <c r="F5283" s="263"/>
      <c r="G5283" s="291"/>
      <c r="I5283" s="1"/>
      <c r="J5283" s="1"/>
      <c r="K5283" s="1"/>
      <c r="L5283"/>
    </row>
    <row r="5284" spans="1:12" s="57" customFormat="1" ht="13" x14ac:dyDescent="0.3">
      <c r="A5284" s="272"/>
      <c r="B5284" s="273"/>
      <c r="C5284" s="272"/>
      <c r="D5284" s="272"/>
      <c r="E5284" s="217"/>
      <c r="F5284" s="263"/>
      <c r="G5284" s="291"/>
      <c r="I5284" s="1"/>
      <c r="J5284" s="1"/>
      <c r="K5284" s="1"/>
      <c r="L5284"/>
    </row>
    <row r="5285" spans="1:12" s="57" customFormat="1" ht="13" x14ac:dyDescent="0.3">
      <c r="A5285" s="272"/>
      <c r="B5285" s="273"/>
      <c r="C5285" s="272"/>
      <c r="D5285" s="272"/>
      <c r="E5285" s="217"/>
      <c r="F5285" s="263"/>
      <c r="G5285" s="291"/>
      <c r="I5285" s="1"/>
      <c r="J5285" s="1"/>
      <c r="K5285" s="1"/>
      <c r="L5285"/>
    </row>
    <row r="5286" spans="1:12" s="57" customFormat="1" ht="13" x14ac:dyDescent="0.3">
      <c r="A5286" s="272"/>
      <c r="B5286" s="273"/>
      <c r="C5286" s="272"/>
      <c r="D5286" s="272"/>
      <c r="E5286" s="217"/>
      <c r="F5286" s="263"/>
      <c r="G5286" s="291"/>
      <c r="I5286" s="1"/>
      <c r="J5286" s="1"/>
      <c r="K5286" s="1"/>
      <c r="L5286"/>
    </row>
    <row r="5287" spans="1:12" s="57" customFormat="1" ht="13" x14ac:dyDescent="0.3">
      <c r="A5287" s="272"/>
      <c r="B5287" s="273"/>
      <c r="C5287" s="272"/>
      <c r="D5287" s="272"/>
      <c r="E5287" s="217"/>
      <c r="F5287" s="263"/>
      <c r="G5287" s="291"/>
      <c r="I5287" s="1"/>
      <c r="J5287" s="1"/>
      <c r="K5287" s="1"/>
      <c r="L5287"/>
    </row>
    <row r="5288" spans="1:12" s="57" customFormat="1" ht="13" x14ac:dyDescent="0.3">
      <c r="A5288" s="272"/>
      <c r="B5288" s="273"/>
      <c r="C5288" s="272"/>
      <c r="D5288" s="272"/>
      <c r="E5288" s="217"/>
      <c r="F5288" s="263"/>
      <c r="G5288" s="291"/>
      <c r="I5288" s="1"/>
      <c r="J5288" s="1"/>
      <c r="K5288" s="1"/>
      <c r="L5288"/>
    </row>
    <row r="5289" spans="1:12" s="57" customFormat="1" ht="13" x14ac:dyDescent="0.3">
      <c r="A5289" s="272"/>
      <c r="B5289" s="273"/>
      <c r="C5289" s="272"/>
      <c r="D5289" s="272"/>
      <c r="E5289" s="217"/>
      <c r="F5289" s="263"/>
      <c r="G5289" s="291"/>
      <c r="I5289" s="1"/>
      <c r="J5289" s="1"/>
      <c r="K5289" s="1"/>
      <c r="L5289"/>
    </row>
    <row r="5290" spans="1:12" s="57" customFormat="1" ht="13" x14ac:dyDescent="0.3">
      <c r="A5290" s="272"/>
      <c r="B5290" s="273"/>
      <c r="C5290" s="272"/>
      <c r="D5290" s="272"/>
      <c r="E5290" s="217"/>
      <c r="F5290" s="263"/>
      <c r="G5290" s="291"/>
      <c r="I5290" s="1"/>
      <c r="J5290" s="1"/>
      <c r="K5290" s="1"/>
      <c r="L5290"/>
    </row>
    <row r="5291" spans="1:12" s="57" customFormat="1" ht="13" x14ac:dyDescent="0.3">
      <c r="A5291" s="272"/>
      <c r="B5291" s="273"/>
      <c r="C5291" s="272"/>
      <c r="D5291" s="272"/>
      <c r="E5291" s="217"/>
      <c r="F5291" s="263"/>
      <c r="G5291" s="291"/>
      <c r="I5291" s="1"/>
      <c r="J5291" s="1"/>
      <c r="K5291" s="1"/>
      <c r="L5291"/>
    </row>
    <row r="5292" spans="1:12" s="57" customFormat="1" ht="13" x14ac:dyDescent="0.3">
      <c r="A5292" s="272"/>
      <c r="B5292" s="273"/>
      <c r="C5292" s="272"/>
      <c r="D5292" s="272"/>
      <c r="E5292" s="217"/>
      <c r="F5292" s="263"/>
      <c r="G5292" s="291"/>
      <c r="I5292" s="1"/>
      <c r="J5292" s="1"/>
      <c r="K5292" s="1"/>
      <c r="L5292"/>
    </row>
    <row r="5293" spans="1:12" s="57" customFormat="1" ht="13" x14ac:dyDescent="0.3">
      <c r="A5293" s="272"/>
      <c r="B5293" s="273"/>
      <c r="C5293" s="272"/>
      <c r="D5293" s="272"/>
      <c r="E5293" s="217"/>
      <c r="F5293" s="263"/>
      <c r="G5293" s="291"/>
      <c r="I5293" s="1"/>
      <c r="J5293" s="1"/>
      <c r="K5293" s="1"/>
      <c r="L5293"/>
    </row>
    <row r="5294" spans="1:12" s="57" customFormat="1" ht="13" x14ac:dyDescent="0.3">
      <c r="A5294" s="272"/>
      <c r="B5294" s="273"/>
      <c r="C5294" s="272"/>
      <c r="D5294" s="272"/>
      <c r="E5294" s="217"/>
      <c r="F5294" s="263"/>
      <c r="G5294" s="291"/>
      <c r="I5294" s="1"/>
      <c r="J5294" s="1"/>
      <c r="K5294" s="1"/>
      <c r="L5294"/>
    </row>
    <row r="5295" spans="1:12" s="57" customFormat="1" ht="13" x14ac:dyDescent="0.3">
      <c r="A5295" s="272"/>
      <c r="B5295" s="273"/>
      <c r="C5295" s="272"/>
      <c r="D5295" s="272"/>
      <c r="E5295" s="217"/>
      <c r="F5295" s="263"/>
      <c r="G5295" s="291"/>
      <c r="I5295" s="1"/>
      <c r="J5295" s="1"/>
      <c r="K5295" s="1"/>
      <c r="L5295"/>
    </row>
    <row r="5296" spans="1:12" s="57" customFormat="1" ht="13" x14ac:dyDescent="0.3">
      <c r="A5296" s="272"/>
      <c r="B5296" s="273"/>
      <c r="C5296" s="272"/>
      <c r="D5296" s="272"/>
      <c r="E5296" s="217"/>
      <c r="F5296" s="263"/>
      <c r="G5296" s="291"/>
      <c r="I5296" s="1"/>
      <c r="J5296" s="1"/>
      <c r="K5296" s="1"/>
      <c r="L5296"/>
    </row>
    <row r="5297" spans="1:12" s="57" customFormat="1" ht="13" x14ac:dyDescent="0.3">
      <c r="A5297" s="272"/>
      <c r="B5297" s="273"/>
      <c r="C5297" s="272"/>
      <c r="D5297" s="272"/>
      <c r="E5297" s="217"/>
      <c r="F5297" s="263"/>
      <c r="G5297" s="291"/>
      <c r="I5297" s="1"/>
      <c r="J5297" s="1"/>
      <c r="K5297" s="1"/>
      <c r="L5297"/>
    </row>
    <row r="5298" spans="1:12" s="57" customFormat="1" ht="13" x14ac:dyDescent="0.3">
      <c r="A5298" s="272"/>
      <c r="B5298" s="273"/>
      <c r="C5298" s="272"/>
      <c r="D5298" s="272"/>
      <c r="E5298" s="217"/>
      <c r="F5298" s="263"/>
      <c r="G5298" s="291"/>
      <c r="I5298" s="1"/>
      <c r="J5298" s="1"/>
      <c r="K5298" s="1"/>
      <c r="L5298"/>
    </row>
    <row r="5299" spans="1:12" s="57" customFormat="1" ht="13" x14ac:dyDescent="0.3">
      <c r="A5299" s="272"/>
      <c r="B5299" s="273"/>
      <c r="C5299" s="272"/>
      <c r="D5299" s="272"/>
      <c r="E5299" s="217"/>
      <c r="F5299" s="263"/>
      <c r="G5299" s="291"/>
      <c r="I5299" s="1"/>
      <c r="J5299" s="1"/>
      <c r="K5299" s="1"/>
      <c r="L5299"/>
    </row>
    <row r="5300" spans="1:12" s="57" customFormat="1" ht="13" x14ac:dyDescent="0.3">
      <c r="A5300" s="272"/>
      <c r="B5300" s="273"/>
      <c r="C5300" s="272"/>
      <c r="D5300" s="272"/>
      <c r="E5300" s="217"/>
      <c r="F5300" s="263"/>
      <c r="G5300" s="291"/>
      <c r="I5300" s="1"/>
      <c r="J5300" s="1"/>
      <c r="K5300" s="1"/>
      <c r="L5300"/>
    </row>
    <row r="5301" spans="1:12" s="57" customFormat="1" ht="13" x14ac:dyDescent="0.3">
      <c r="A5301" s="272"/>
      <c r="B5301" s="273"/>
      <c r="C5301" s="272"/>
      <c r="D5301" s="272"/>
      <c r="E5301" s="217"/>
      <c r="F5301" s="263"/>
      <c r="G5301" s="291"/>
      <c r="I5301" s="1"/>
      <c r="J5301" s="1"/>
      <c r="K5301" s="1"/>
      <c r="L5301"/>
    </row>
    <row r="5302" spans="1:12" s="57" customFormat="1" ht="13" x14ac:dyDescent="0.3">
      <c r="A5302" s="272"/>
      <c r="B5302" s="273"/>
      <c r="C5302" s="272"/>
      <c r="D5302" s="272"/>
      <c r="E5302" s="217"/>
      <c r="F5302" s="263"/>
      <c r="G5302" s="291"/>
      <c r="I5302" s="1"/>
      <c r="J5302" s="1"/>
      <c r="K5302" s="1"/>
      <c r="L5302"/>
    </row>
    <row r="5303" spans="1:12" s="57" customFormat="1" ht="13" x14ac:dyDescent="0.3">
      <c r="A5303" s="272"/>
      <c r="B5303" s="273"/>
      <c r="C5303" s="272"/>
      <c r="D5303" s="272"/>
      <c r="E5303" s="217"/>
      <c r="F5303" s="263"/>
      <c r="G5303" s="291"/>
      <c r="I5303" s="1"/>
      <c r="J5303" s="1"/>
      <c r="K5303" s="1"/>
      <c r="L5303"/>
    </row>
    <row r="5304" spans="1:12" s="57" customFormat="1" ht="13" x14ac:dyDescent="0.3">
      <c r="A5304" s="272"/>
      <c r="B5304" s="273"/>
      <c r="C5304" s="272"/>
      <c r="D5304" s="272"/>
      <c r="E5304" s="217"/>
      <c r="F5304" s="263"/>
      <c r="G5304" s="291"/>
      <c r="I5304" s="1"/>
      <c r="J5304" s="1"/>
      <c r="K5304" s="1"/>
      <c r="L5304"/>
    </row>
    <row r="5305" spans="1:12" s="57" customFormat="1" ht="13" x14ac:dyDescent="0.3">
      <c r="A5305" s="272"/>
      <c r="B5305" s="273"/>
      <c r="C5305" s="272"/>
      <c r="D5305" s="272"/>
      <c r="E5305" s="217"/>
      <c r="F5305" s="263"/>
      <c r="G5305" s="291"/>
      <c r="I5305" s="1"/>
      <c r="J5305" s="1"/>
      <c r="K5305" s="1"/>
      <c r="L5305"/>
    </row>
    <row r="5306" spans="1:12" s="57" customFormat="1" ht="13" x14ac:dyDescent="0.3">
      <c r="A5306" s="272"/>
      <c r="B5306" s="273"/>
      <c r="C5306" s="272"/>
      <c r="D5306" s="272"/>
      <c r="E5306" s="217"/>
      <c r="F5306" s="263"/>
      <c r="G5306" s="291"/>
      <c r="I5306" s="1"/>
      <c r="J5306" s="1"/>
      <c r="K5306" s="1"/>
      <c r="L5306"/>
    </row>
    <row r="5307" spans="1:12" s="57" customFormat="1" ht="13" x14ac:dyDescent="0.3">
      <c r="A5307" s="272"/>
      <c r="B5307" s="273"/>
      <c r="C5307" s="272"/>
      <c r="D5307" s="272"/>
      <c r="E5307" s="217"/>
      <c r="F5307" s="263"/>
      <c r="G5307" s="291"/>
      <c r="I5307" s="1"/>
      <c r="J5307" s="1"/>
      <c r="K5307" s="1"/>
      <c r="L5307"/>
    </row>
    <row r="5308" spans="1:12" s="57" customFormat="1" ht="13" x14ac:dyDescent="0.3">
      <c r="A5308" s="272"/>
      <c r="B5308" s="273"/>
      <c r="C5308" s="272"/>
      <c r="D5308" s="272"/>
      <c r="E5308" s="217"/>
      <c r="F5308" s="263"/>
      <c r="G5308" s="291"/>
      <c r="I5308" s="1"/>
      <c r="J5308" s="1"/>
      <c r="K5308" s="1"/>
      <c r="L5308"/>
    </row>
    <row r="5309" spans="1:12" s="57" customFormat="1" ht="13" x14ac:dyDescent="0.3">
      <c r="A5309" s="272"/>
      <c r="B5309" s="273"/>
      <c r="C5309" s="272"/>
      <c r="D5309" s="272"/>
      <c r="E5309" s="217"/>
      <c r="F5309" s="263"/>
      <c r="G5309" s="291"/>
      <c r="I5309" s="1"/>
      <c r="J5309" s="1"/>
      <c r="K5309" s="1"/>
      <c r="L5309"/>
    </row>
    <row r="5310" spans="1:12" s="57" customFormat="1" x14ac:dyDescent="0.25">
      <c r="A5310" s="272"/>
      <c r="B5310" s="273"/>
      <c r="C5310" s="272"/>
      <c r="D5310" s="272"/>
      <c r="E5310" s="217"/>
      <c r="F5310" s="263"/>
      <c r="G5310" s="179"/>
      <c r="I5310" s="1"/>
      <c r="J5310" s="1"/>
      <c r="K5310" s="1"/>
      <c r="L5310"/>
    </row>
    <row r="5311" spans="1:12" s="57" customFormat="1" x14ac:dyDescent="0.25">
      <c r="A5311" s="272"/>
      <c r="B5311" s="273"/>
      <c r="C5311" s="272"/>
      <c r="D5311" s="272"/>
      <c r="E5311" s="217"/>
      <c r="F5311" s="263"/>
      <c r="G5311" s="179"/>
      <c r="I5311" s="1"/>
      <c r="J5311" s="1"/>
      <c r="K5311" s="1"/>
      <c r="L5311"/>
    </row>
    <row r="5312" spans="1:12" s="57" customFormat="1" x14ac:dyDescent="0.25">
      <c r="A5312" s="272"/>
      <c r="B5312" s="273"/>
      <c r="C5312" s="272"/>
      <c r="D5312" s="272"/>
      <c r="E5312" s="217"/>
      <c r="F5312" s="263"/>
      <c r="G5312" s="179"/>
      <c r="I5312" s="1"/>
      <c r="J5312" s="1"/>
      <c r="K5312" s="1"/>
      <c r="L5312"/>
    </row>
    <row r="5313" spans="1:12" s="57" customFormat="1" x14ac:dyDescent="0.25">
      <c r="A5313" s="272"/>
      <c r="B5313" s="273"/>
      <c r="C5313" s="272"/>
      <c r="D5313" s="272"/>
      <c r="E5313" s="217"/>
      <c r="F5313" s="263"/>
      <c r="G5313" s="179"/>
      <c r="I5313" s="1"/>
      <c r="J5313" s="1"/>
      <c r="K5313" s="1"/>
      <c r="L5313"/>
    </row>
    <row r="5314" spans="1:12" s="57" customFormat="1" x14ac:dyDescent="0.25">
      <c r="A5314" s="272"/>
      <c r="B5314" s="273"/>
      <c r="C5314" s="272"/>
      <c r="D5314" s="272"/>
      <c r="E5314" s="217"/>
      <c r="F5314" s="263"/>
      <c r="G5314" s="179"/>
      <c r="I5314" s="1"/>
      <c r="J5314" s="1"/>
      <c r="K5314" s="1"/>
      <c r="L5314"/>
    </row>
    <row r="5315" spans="1:12" s="57" customFormat="1" x14ac:dyDescent="0.25">
      <c r="A5315" s="272"/>
      <c r="B5315" s="273"/>
      <c r="C5315" s="272"/>
      <c r="D5315" s="272"/>
      <c r="E5315" s="217"/>
      <c r="F5315" s="263"/>
      <c r="G5315" s="179"/>
      <c r="I5315" s="1"/>
      <c r="J5315" s="1"/>
      <c r="K5315" s="1"/>
      <c r="L5315"/>
    </row>
    <row r="5316" spans="1:12" s="57" customFormat="1" x14ac:dyDescent="0.25">
      <c r="A5316" s="272"/>
      <c r="B5316" s="273"/>
      <c r="C5316" s="272"/>
      <c r="D5316" s="272"/>
      <c r="E5316" s="217"/>
      <c r="F5316" s="263"/>
      <c r="G5316" s="179"/>
      <c r="I5316" s="1"/>
      <c r="J5316" s="1"/>
      <c r="K5316" s="1"/>
      <c r="L5316"/>
    </row>
    <row r="5317" spans="1:12" s="57" customFormat="1" x14ac:dyDescent="0.25">
      <c r="A5317" s="272"/>
      <c r="B5317" s="273"/>
      <c r="C5317" s="272"/>
      <c r="D5317" s="272"/>
      <c r="E5317" s="217"/>
      <c r="F5317" s="263"/>
      <c r="G5317" s="179"/>
      <c r="I5317" s="1"/>
      <c r="J5317" s="1"/>
      <c r="K5317" s="1"/>
      <c r="L5317"/>
    </row>
    <row r="5318" spans="1:12" ht="13" x14ac:dyDescent="0.25">
      <c r="A5318" s="227"/>
      <c r="B5318" s="268" t="s">
        <v>2905</v>
      </c>
      <c r="C5318" s="227"/>
      <c r="D5318" s="227"/>
      <c r="E5318" s="258"/>
      <c r="F5318" s="270"/>
    </row>
    <row r="5319" spans="1:12" ht="13" x14ac:dyDescent="0.25">
      <c r="A5319" s="227"/>
      <c r="B5319" s="247"/>
      <c r="C5319" s="227"/>
      <c r="D5319" s="227"/>
      <c r="E5319" s="258"/>
      <c r="F5319" s="263"/>
    </row>
    <row r="5320" spans="1:12" ht="13" x14ac:dyDescent="0.25">
      <c r="A5320" s="227"/>
      <c r="B5320" s="247" t="s">
        <v>3068</v>
      </c>
      <c r="C5320" s="227"/>
      <c r="D5320" s="227"/>
      <c r="E5320" s="258"/>
      <c r="F5320" s="263"/>
    </row>
    <row r="5321" spans="1:12" s="241" customFormat="1" ht="13" x14ac:dyDescent="0.25">
      <c r="A5321" s="227"/>
      <c r="B5321" s="256"/>
      <c r="C5321" s="255"/>
      <c r="D5321" s="255"/>
      <c r="E5321" s="260"/>
      <c r="F5321" s="263"/>
      <c r="L5321"/>
    </row>
    <row r="5322" spans="1:12" s="241" customFormat="1" ht="13" x14ac:dyDescent="0.25">
      <c r="A5322" s="227"/>
      <c r="B5322" s="274"/>
      <c r="C5322" s="255"/>
      <c r="D5322" s="255"/>
      <c r="E5322" s="260"/>
      <c r="F5322" s="263"/>
      <c r="L5322"/>
    </row>
    <row r="5323" spans="1:12" s="241" customFormat="1" ht="13" x14ac:dyDescent="0.25">
      <c r="A5323" s="227"/>
      <c r="B5323" s="274" t="str">
        <f>B5320</f>
        <v>Block C: Mini Admin Block: C-5 Ironmongery</v>
      </c>
      <c r="C5323" s="255"/>
      <c r="D5323" s="255"/>
      <c r="E5323" s="260"/>
      <c r="F5323" s="263"/>
      <c r="L5323"/>
    </row>
    <row r="5324" spans="1:12" s="241" customFormat="1" ht="13" x14ac:dyDescent="0.25">
      <c r="A5324" s="227"/>
      <c r="B5324" s="254" t="s">
        <v>2933</v>
      </c>
      <c r="C5324" s="255" t="s">
        <v>2910</v>
      </c>
      <c r="D5324" s="255"/>
      <c r="E5324" s="260"/>
      <c r="F5324" s="263"/>
      <c r="L5324"/>
    </row>
    <row r="5325" spans="1:12" s="241" customFormat="1" ht="13" x14ac:dyDescent="0.25">
      <c r="A5325" s="227"/>
      <c r="B5325" s="256"/>
      <c r="C5325" s="255"/>
      <c r="D5325" s="255"/>
      <c r="E5325" s="260"/>
      <c r="F5325" s="263"/>
      <c r="L5325"/>
    </row>
    <row r="5326" spans="1:12" s="241" customFormat="1" ht="13" x14ac:dyDescent="0.25">
      <c r="A5326" s="227"/>
      <c r="B5326" s="269" t="s">
        <v>2909</v>
      </c>
      <c r="C5326" s="255">
        <v>80</v>
      </c>
      <c r="D5326" s="255"/>
      <c r="E5326" s="260"/>
      <c r="F5326" s="263"/>
      <c r="L5326"/>
    </row>
    <row r="5327" spans="1:12" s="241" customFormat="1" ht="13" x14ac:dyDescent="0.25">
      <c r="A5327" s="227"/>
      <c r="B5327" s="269"/>
      <c r="C5327" s="255"/>
      <c r="D5327" s="255"/>
      <c r="E5327" s="260"/>
      <c r="F5327" s="263"/>
      <c r="L5327"/>
    </row>
    <row r="5328" spans="1:12" s="241" customFormat="1" ht="13" x14ac:dyDescent="0.25">
      <c r="A5328" s="227"/>
      <c r="B5328" s="256"/>
      <c r="C5328" s="255"/>
      <c r="D5328" s="255"/>
      <c r="E5328" s="260"/>
      <c r="F5328" s="263"/>
      <c r="L5328"/>
    </row>
    <row r="5329" spans="1:12" s="241" customFormat="1" ht="13" x14ac:dyDescent="0.25">
      <c r="A5329" s="227"/>
      <c r="B5329" s="256"/>
      <c r="C5329" s="255"/>
      <c r="D5329" s="255"/>
      <c r="E5329" s="260"/>
      <c r="F5329" s="263"/>
      <c r="L5329"/>
    </row>
    <row r="5330" spans="1:12" s="241" customFormat="1" ht="13" x14ac:dyDescent="0.25">
      <c r="A5330" s="227"/>
      <c r="B5330" s="256"/>
      <c r="C5330" s="255"/>
      <c r="D5330" s="255"/>
      <c r="E5330" s="260"/>
      <c r="F5330" s="263"/>
      <c r="L5330"/>
    </row>
    <row r="5331" spans="1:12" s="241" customFormat="1" ht="13" x14ac:dyDescent="0.25">
      <c r="A5331" s="227"/>
      <c r="B5331" s="256"/>
      <c r="C5331" s="255"/>
      <c r="D5331" s="255"/>
      <c r="E5331" s="260"/>
      <c r="F5331" s="263"/>
      <c r="L5331"/>
    </row>
    <row r="5332" spans="1:12" s="241" customFormat="1" ht="13" x14ac:dyDescent="0.25">
      <c r="A5332" s="227"/>
      <c r="B5332" s="256"/>
      <c r="C5332" s="255"/>
      <c r="D5332" s="255"/>
      <c r="E5332" s="260"/>
      <c r="F5332" s="263"/>
      <c r="L5332"/>
    </row>
    <row r="5333" spans="1:12" s="241" customFormat="1" ht="13" x14ac:dyDescent="0.25">
      <c r="A5333" s="227"/>
      <c r="B5333" s="256"/>
      <c r="C5333" s="255"/>
      <c r="D5333" s="255"/>
      <c r="E5333" s="260"/>
      <c r="F5333" s="263"/>
      <c r="L5333"/>
    </row>
    <row r="5334" spans="1:12" s="241" customFormat="1" ht="13" x14ac:dyDescent="0.25">
      <c r="A5334" s="227"/>
      <c r="B5334" s="256"/>
      <c r="C5334" s="255"/>
      <c r="D5334" s="255"/>
      <c r="E5334" s="260"/>
      <c r="F5334" s="263"/>
      <c r="L5334"/>
    </row>
    <row r="5335" spans="1:12" s="241" customFormat="1" ht="13" x14ac:dyDescent="0.25">
      <c r="A5335" s="227"/>
      <c r="B5335" s="256"/>
      <c r="C5335" s="255"/>
      <c r="D5335" s="255"/>
      <c r="E5335" s="260"/>
      <c r="F5335" s="263"/>
      <c r="L5335"/>
    </row>
    <row r="5336" spans="1:12" s="241" customFormat="1" ht="13" x14ac:dyDescent="0.25">
      <c r="A5336" s="227"/>
      <c r="B5336" s="256"/>
      <c r="C5336" s="255"/>
      <c r="D5336" s="255"/>
      <c r="E5336" s="260"/>
      <c r="F5336" s="263"/>
      <c r="L5336"/>
    </row>
    <row r="5337" spans="1:12" s="241" customFormat="1" ht="13" x14ac:dyDescent="0.25">
      <c r="A5337" s="227"/>
      <c r="B5337" s="256"/>
      <c r="C5337" s="255"/>
      <c r="D5337" s="255"/>
      <c r="E5337" s="260"/>
      <c r="F5337" s="263"/>
      <c r="L5337"/>
    </row>
    <row r="5338" spans="1:12" s="241" customFormat="1" ht="13" x14ac:dyDescent="0.25">
      <c r="A5338" s="227"/>
      <c r="B5338" s="256"/>
      <c r="C5338" s="255"/>
      <c r="D5338" s="255"/>
      <c r="E5338" s="260"/>
      <c r="F5338" s="263"/>
      <c r="L5338"/>
    </row>
    <row r="5339" spans="1:12" s="241" customFormat="1" ht="13" x14ac:dyDescent="0.25">
      <c r="A5339" s="227"/>
      <c r="B5339" s="256"/>
      <c r="C5339" s="255"/>
      <c r="D5339" s="255"/>
      <c r="E5339" s="260"/>
      <c r="F5339" s="263"/>
      <c r="L5339"/>
    </row>
    <row r="5340" spans="1:12" s="241" customFormat="1" ht="13" x14ac:dyDescent="0.25">
      <c r="A5340" s="227"/>
      <c r="B5340" s="256"/>
      <c r="C5340" s="255"/>
      <c r="D5340" s="255"/>
      <c r="E5340" s="260"/>
      <c r="F5340" s="263"/>
      <c r="L5340"/>
    </row>
    <row r="5341" spans="1:12" s="241" customFormat="1" ht="13" x14ac:dyDescent="0.25">
      <c r="A5341" s="227"/>
      <c r="B5341" s="256"/>
      <c r="C5341" s="255"/>
      <c r="D5341" s="255"/>
      <c r="E5341" s="260"/>
      <c r="F5341" s="263"/>
      <c r="L5341"/>
    </row>
    <row r="5342" spans="1:12" s="241" customFormat="1" ht="13" x14ac:dyDescent="0.25">
      <c r="A5342" s="227"/>
      <c r="B5342" s="256"/>
      <c r="C5342" s="255"/>
      <c r="D5342" s="255"/>
      <c r="E5342" s="260"/>
      <c r="F5342" s="263"/>
      <c r="L5342"/>
    </row>
    <row r="5343" spans="1:12" s="241" customFormat="1" ht="13" x14ac:dyDescent="0.25">
      <c r="A5343" s="227"/>
      <c r="B5343" s="256"/>
      <c r="C5343" s="255"/>
      <c r="D5343" s="255"/>
      <c r="E5343" s="260"/>
      <c r="F5343" s="263"/>
      <c r="L5343"/>
    </row>
    <row r="5344" spans="1:12" s="241" customFormat="1" ht="13" x14ac:dyDescent="0.25">
      <c r="A5344" s="227"/>
      <c r="B5344" s="256"/>
      <c r="C5344" s="255"/>
      <c r="D5344" s="255"/>
      <c r="E5344" s="260"/>
      <c r="F5344" s="263"/>
      <c r="L5344"/>
    </row>
    <row r="5345" spans="1:12" s="241" customFormat="1" ht="13" x14ac:dyDescent="0.25">
      <c r="A5345" s="227"/>
      <c r="B5345" s="256"/>
      <c r="C5345" s="255"/>
      <c r="D5345" s="255"/>
      <c r="E5345" s="260"/>
      <c r="F5345" s="263"/>
      <c r="L5345"/>
    </row>
    <row r="5346" spans="1:12" s="241" customFormat="1" ht="13" x14ac:dyDescent="0.25">
      <c r="A5346" s="227"/>
      <c r="B5346" s="256"/>
      <c r="C5346" s="255"/>
      <c r="D5346" s="255"/>
      <c r="E5346" s="260"/>
      <c r="F5346" s="263"/>
      <c r="L5346"/>
    </row>
    <row r="5347" spans="1:12" s="241" customFormat="1" ht="13" x14ac:dyDescent="0.25">
      <c r="A5347" s="227"/>
      <c r="B5347" s="256"/>
      <c r="C5347" s="255"/>
      <c r="D5347" s="255"/>
      <c r="E5347" s="260"/>
      <c r="F5347" s="263"/>
      <c r="L5347"/>
    </row>
    <row r="5348" spans="1:12" s="241" customFormat="1" ht="13" x14ac:dyDescent="0.25">
      <c r="A5348" s="227"/>
      <c r="B5348" s="256"/>
      <c r="C5348" s="255"/>
      <c r="D5348" s="255"/>
      <c r="E5348" s="260"/>
      <c r="F5348" s="263"/>
      <c r="L5348"/>
    </row>
    <row r="5349" spans="1:12" s="241" customFormat="1" ht="13" x14ac:dyDescent="0.25">
      <c r="A5349" s="227"/>
      <c r="B5349" s="256"/>
      <c r="C5349" s="255"/>
      <c r="D5349" s="255"/>
      <c r="E5349" s="260"/>
      <c r="F5349" s="263"/>
      <c r="L5349"/>
    </row>
    <row r="5350" spans="1:12" s="241" customFormat="1" ht="13" x14ac:dyDescent="0.25">
      <c r="A5350" s="227"/>
      <c r="B5350" s="256"/>
      <c r="C5350" s="255"/>
      <c r="D5350" s="255"/>
      <c r="E5350" s="260"/>
      <c r="F5350" s="263"/>
      <c r="L5350"/>
    </row>
    <row r="5351" spans="1:12" s="241" customFormat="1" ht="13" x14ac:dyDescent="0.25">
      <c r="A5351" s="227"/>
      <c r="B5351" s="256"/>
      <c r="C5351" s="255"/>
      <c r="D5351" s="255"/>
      <c r="E5351" s="260"/>
      <c r="F5351" s="263"/>
      <c r="L5351"/>
    </row>
    <row r="5352" spans="1:12" s="241" customFormat="1" ht="13" x14ac:dyDescent="0.25">
      <c r="A5352" s="227"/>
      <c r="B5352" s="256"/>
      <c r="C5352" s="255"/>
      <c r="D5352" s="255"/>
      <c r="E5352" s="260"/>
      <c r="F5352" s="263"/>
      <c r="L5352"/>
    </row>
    <row r="5353" spans="1:12" s="241" customFormat="1" ht="13" x14ac:dyDescent="0.25">
      <c r="A5353" s="227"/>
      <c r="B5353" s="256"/>
      <c r="C5353" s="255"/>
      <c r="D5353" s="255"/>
      <c r="E5353" s="260"/>
      <c r="F5353" s="263"/>
      <c r="L5353"/>
    </row>
    <row r="5354" spans="1:12" s="241" customFormat="1" ht="13" x14ac:dyDescent="0.25">
      <c r="A5354" s="227"/>
      <c r="B5354" s="256"/>
      <c r="C5354" s="255"/>
      <c r="D5354" s="255"/>
      <c r="E5354" s="260"/>
      <c r="F5354" s="263"/>
      <c r="L5354"/>
    </row>
    <row r="5355" spans="1:12" s="241" customFormat="1" ht="13" x14ac:dyDescent="0.25">
      <c r="A5355" s="227"/>
      <c r="B5355" s="256"/>
      <c r="C5355" s="255"/>
      <c r="D5355" s="255"/>
      <c r="E5355" s="260"/>
      <c r="F5355" s="263"/>
      <c r="L5355"/>
    </row>
    <row r="5356" spans="1:12" s="241" customFormat="1" ht="13" x14ac:dyDescent="0.25">
      <c r="A5356" s="227"/>
      <c r="B5356" s="256"/>
      <c r="C5356" s="255"/>
      <c r="D5356" s="255"/>
      <c r="E5356" s="260"/>
      <c r="F5356" s="263"/>
      <c r="L5356"/>
    </row>
    <row r="5357" spans="1:12" s="241" customFormat="1" ht="13" x14ac:dyDescent="0.25">
      <c r="A5357" s="227"/>
      <c r="B5357" s="256"/>
      <c r="C5357" s="255"/>
      <c r="D5357" s="255"/>
      <c r="E5357" s="260"/>
      <c r="F5357" s="263"/>
      <c r="L5357"/>
    </row>
    <row r="5358" spans="1:12" s="241" customFormat="1" ht="13" x14ac:dyDescent="0.25">
      <c r="A5358" s="227"/>
      <c r="B5358" s="256"/>
      <c r="C5358" s="255"/>
      <c r="D5358" s="255"/>
      <c r="E5358" s="260"/>
      <c r="F5358" s="263"/>
      <c r="L5358"/>
    </row>
    <row r="5359" spans="1:12" s="241" customFormat="1" ht="13" x14ac:dyDescent="0.25">
      <c r="A5359" s="227"/>
      <c r="B5359" s="256"/>
      <c r="C5359" s="255"/>
      <c r="D5359" s="255"/>
      <c r="E5359" s="260"/>
      <c r="F5359" s="263"/>
      <c r="L5359"/>
    </row>
    <row r="5360" spans="1:12" s="241" customFormat="1" ht="13" x14ac:dyDescent="0.25">
      <c r="A5360" s="227"/>
      <c r="B5360" s="256"/>
      <c r="C5360" s="255"/>
      <c r="D5360" s="255"/>
      <c r="E5360" s="260"/>
      <c r="F5360" s="263"/>
      <c r="L5360"/>
    </row>
    <row r="5361" spans="1:12" s="241" customFormat="1" ht="13" x14ac:dyDescent="0.25">
      <c r="A5361" s="227"/>
      <c r="B5361" s="256"/>
      <c r="C5361" s="255"/>
      <c r="D5361" s="255"/>
      <c r="E5361" s="260"/>
      <c r="F5361" s="263"/>
      <c r="L5361"/>
    </row>
    <row r="5362" spans="1:12" s="241" customFormat="1" ht="13" x14ac:dyDescent="0.25">
      <c r="A5362" s="227"/>
      <c r="B5362" s="256"/>
      <c r="C5362" s="255"/>
      <c r="D5362" s="255"/>
      <c r="E5362" s="260"/>
      <c r="F5362" s="263"/>
      <c r="L5362"/>
    </row>
    <row r="5363" spans="1:12" s="241" customFormat="1" ht="13" x14ac:dyDescent="0.25">
      <c r="A5363" s="227"/>
      <c r="B5363" s="256"/>
      <c r="C5363" s="255"/>
      <c r="D5363" s="255"/>
      <c r="E5363" s="260"/>
      <c r="F5363" s="263"/>
      <c r="L5363"/>
    </row>
    <row r="5364" spans="1:12" s="241" customFormat="1" ht="13" x14ac:dyDescent="0.25">
      <c r="A5364" s="227"/>
      <c r="B5364" s="256"/>
      <c r="C5364" s="255"/>
      <c r="D5364" s="255"/>
      <c r="E5364" s="260"/>
      <c r="F5364" s="263"/>
      <c r="L5364"/>
    </row>
    <row r="5365" spans="1:12" s="241" customFormat="1" ht="13" x14ac:dyDescent="0.25">
      <c r="A5365" s="227"/>
      <c r="B5365" s="256"/>
      <c r="C5365" s="255"/>
      <c r="D5365" s="255"/>
      <c r="E5365" s="260"/>
      <c r="F5365" s="263"/>
      <c r="L5365"/>
    </row>
    <row r="5366" spans="1:12" s="241" customFormat="1" ht="13" x14ac:dyDescent="0.25">
      <c r="A5366" s="227"/>
      <c r="B5366" s="256"/>
      <c r="C5366" s="255"/>
      <c r="D5366" s="255"/>
      <c r="E5366" s="260"/>
      <c r="F5366" s="263"/>
      <c r="L5366"/>
    </row>
    <row r="5367" spans="1:12" s="241" customFormat="1" ht="13" x14ac:dyDescent="0.25">
      <c r="A5367" s="227"/>
      <c r="B5367" s="256"/>
      <c r="C5367" s="255"/>
      <c r="D5367" s="255"/>
      <c r="E5367" s="260"/>
      <c r="F5367" s="263"/>
      <c r="L5367"/>
    </row>
    <row r="5368" spans="1:12" s="241" customFormat="1" ht="13" x14ac:dyDescent="0.25">
      <c r="A5368" s="227"/>
      <c r="B5368" s="256"/>
      <c r="C5368" s="255"/>
      <c r="D5368" s="255"/>
      <c r="E5368" s="260"/>
      <c r="F5368" s="263"/>
      <c r="L5368"/>
    </row>
    <row r="5369" spans="1:12" s="241" customFormat="1" ht="13" x14ac:dyDescent="0.25">
      <c r="A5369" s="227"/>
      <c r="B5369" s="256"/>
      <c r="C5369" s="255"/>
      <c r="D5369" s="255"/>
      <c r="E5369" s="260"/>
      <c r="F5369" s="263"/>
      <c r="L5369"/>
    </row>
    <row r="5370" spans="1:12" s="241" customFormat="1" ht="13" x14ac:dyDescent="0.25">
      <c r="A5370" s="227"/>
      <c r="B5370" s="256"/>
      <c r="C5370" s="255"/>
      <c r="D5370" s="255"/>
      <c r="E5370" s="260"/>
      <c r="F5370" s="263"/>
      <c r="L5370"/>
    </row>
    <row r="5371" spans="1:12" s="241" customFormat="1" ht="13" x14ac:dyDescent="0.25">
      <c r="A5371" s="227"/>
      <c r="B5371" s="256"/>
      <c r="C5371" s="255"/>
      <c r="D5371" s="255"/>
      <c r="E5371" s="260"/>
      <c r="F5371" s="263"/>
      <c r="L5371"/>
    </row>
    <row r="5372" spans="1:12" s="241" customFormat="1" ht="13" x14ac:dyDescent="0.25">
      <c r="A5372" s="227"/>
      <c r="B5372" s="256"/>
      <c r="C5372" s="255"/>
      <c r="D5372" s="255"/>
      <c r="E5372" s="260"/>
      <c r="F5372" s="263"/>
      <c r="L5372"/>
    </row>
    <row r="5373" spans="1:12" s="241" customFormat="1" ht="13" x14ac:dyDescent="0.25">
      <c r="A5373" s="227"/>
      <c r="B5373" s="256"/>
      <c r="C5373" s="255"/>
      <c r="D5373" s="255"/>
      <c r="E5373" s="260"/>
      <c r="F5373" s="263"/>
      <c r="L5373"/>
    </row>
    <row r="5374" spans="1:12" s="241" customFormat="1" ht="13" x14ac:dyDescent="0.25">
      <c r="A5374" s="227"/>
      <c r="B5374" s="256"/>
      <c r="C5374" s="255"/>
      <c r="D5374" s="255"/>
      <c r="E5374" s="260"/>
      <c r="F5374" s="263"/>
      <c r="L5374"/>
    </row>
    <row r="5375" spans="1:12" s="241" customFormat="1" ht="13" x14ac:dyDescent="0.25">
      <c r="A5375" s="227"/>
      <c r="B5375" s="256"/>
      <c r="C5375" s="255"/>
      <c r="D5375" s="255"/>
      <c r="E5375" s="260"/>
      <c r="F5375" s="263"/>
      <c r="L5375"/>
    </row>
    <row r="5376" spans="1:12" s="241" customFormat="1" ht="13" x14ac:dyDescent="0.25">
      <c r="A5376" s="227"/>
      <c r="B5376" s="256"/>
      <c r="C5376" s="255"/>
      <c r="D5376" s="255"/>
      <c r="E5376" s="260"/>
      <c r="F5376" s="263"/>
      <c r="L5376"/>
    </row>
    <row r="5377" spans="1:12" s="241" customFormat="1" ht="13" x14ac:dyDescent="0.25">
      <c r="A5377" s="227"/>
      <c r="B5377" s="256"/>
      <c r="C5377" s="255"/>
      <c r="D5377" s="255"/>
      <c r="E5377" s="260"/>
      <c r="F5377" s="263"/>
      <c r="L5377"/>
    </row>
    <row r="5378" spans="1:12" s="241" customFormat="1" ht="13" x14ac:dyDescent="0.25">
      <c r="A5378" s="227"/>
      <c r="B5378" s="256"/>
      <c r="C5378" s="255"/>
      <c r="D5378" s="255"/>
      <c r="E5378" s="260"/>
      <c r="F5378" s="263"/>
      <c r="L5378"/>
    </row>
    <row r="5379" spans="1:12" s="241" customFormat="1" ht="13" x14ac:dyDescent="0.25">
      <c r="A5379" s="227"/>
      <c r="B5379" s="256"/>
      <c r="C5379" s="255"/>
      <c r="D5379" s="255"/>
      <c r="E5379" s="260"/>
      <c r="F5379" s="263"/>
      <c r="L5379"/>
    </row>
    <row r="5380" spans="1:12" s="241" customFormat="1" ht="13" x14ac:dyDescent="0.25">
      <c r="A5380" s="227"/>
      <c r="B5380" s="256"/>
      <c r="C5380" s="255"/>
      <c r="D5380" s="255"/>
      <c r="E5380" s="260"/>
      <c r="F5380" s="263"/>
      <c r="L5380"/>
    </row>
    <row r="5381" spans="1:12" s="241" customFormat="1" ht="13" x14ac:dyDescent="0.25">
      <c r="A5381" s="227"/>
      <c r="B5381" s="256"/>
      <c r="C5381" s="255"/>
      <c r="D5381" s="255"/>
      <c r="E5381" s="260"/>
      <c r="F5381" s="263"/>
      <c r="L5381"/>
    </row>
    <row r="5382" spans="1:12" s="241" customFormat="1" ht="13" x14ac:dyDescent="0.25">
      <c r="A5382" s="227"/>
      <c r="B5382" s="256"/>
      <c r="C5382" s="255"/>
      <c r="D5382" s="255"/>
      <c r="E5382" s="260"/>
      <c r="F5382" s="263"/>
      <c r="L5382"/>
    </row>
    <row r="5383" spans="1:12" s="241" customFormat="1" ht="13" x14ac:dyDescent="0.25">
      <c r="A5383" s="227"/>
      <c r="B5383" s="256"/>
      <c r="C5383" s="255"/>
      <c r="D5383" s="255"/>
      <c r="E5383" s="260"/>
      <c r="F5383" s="263"/>
      <c r="L5383"/>
    </row>
    <row r="5384" spans="1:12" s="241" customFormat="1" ht="13" x14ac:dyDescent="0.25">
      <c r="A5384" s="227"/>
      <c r="B5384" s="256"/>
      <c r="C5384" s="255"/>
      <c r="D5384" s="255"/>
      <c r="E5384" s="260"/>
      <c r="F5384" s="263"/>
      <c r="L5384"/>
    </row>
    <row r="5385" spans="1:12" s="241" customFormat="1" ht="13" x14ac:dyDescent="0.25">
      <c r="A5385" s="227"/>
      <c r="B5385" s="256"/>
      <c r="C5385" s="255"/>
      <c r="D5385" s="255"/>
      <c r="E5385" s="260"/>
      <c r="F5385" s="263"/>
      <c r="L5385"/>
    </row>
    <row r="5386" spans="1:12" s="241" customFormat="1" ht="13" x14ac:dyDescent="0.25">
      <c r="A5386" s="227"/>
      <c r="B5386" s="256"/>
      <c r="C5386" s="255"/>
      <c r="D5386" s="255"/>
      <c r="E5386" s="260"/>
      <c r="F5386" s="263"/>
      <c r="L5386"/>
    </row>
    <row r="5387" spans="1:12" s="241" customFormat="1" ht="13" x14ac:dyDescent="0.25">
      <c r="A5387" s="227"/>
      <c r="B5387" s="256"/>
      <c r="C5387" s="255"/>
      <c r="D5387" s="255"/>
      <c r="E5387" s="260"/>
      <c r="F5387" s="263"/>
      <c r="L5387"/>
    </row>
    <row r="5388" spans="1:12" s="241" customFormat="1" ht="13" x14ac:dyDescent="0.25">
      <c r="A5388" s="227"/>
      <c r="B5388" s="256"/>
      <c r="C5388" s="255"/>
      <c r="D5388" s="255"/>
      <c r="E5388" s="260"/>
      <c r="F5388" s="263"/>
      <c r="L5388"/>
    </row>
    <row r="5389" spans="1:12" s="241" customFormat="1" ht="13" x14ac:dyDescent="0.25">
      <c r="A5389" s="227"/>
      <c r="B5389" s="256"/>
      <c r="C5389" s="255"/>
      <c r="D5389" s="255"/>
      <c r="E5389" s="260"/>
      <c r="F5389" s="263"/>
      <c r="L5389"/>
    </row>
    <row r="5390" spans="1:12" s="241" customFormat="1" ht="13" x14ac:dyDescent="0.25">
      <c r="A5390" s="227"/>
      <c r="B5390" s="256"/>
      <c r="C5390" s="255"/>
      <c r="D5390" s="255"/>
      <c r="E5390" s="260"/>
      <c r="F5390" s="263"/>
      <c r="L5390"/>
    </row>
    <row r="5391" spans="1:12" ht="13" x14ac:dyDescent="0.25">
      <c r="A5391" s="227"/>
      <c r="B5391" s="268" t="s">
        <v>1019</v>
      </c>
      <c r="C5391" s="227"/>
      <c r="D5391" s="227"/>
      <c r="E5391" s="258"/>
      <c r="F5391" s="270"/>
    </row>
    <row r="5392" spans="1:12" ht="13" x14ac:dyDescent="0.25">
      <c r="A5392" s="227"/>
      <c r="B5392" s="247"/>
      <c r="C5392" s="227"/>
      <c r="D5392" s="227"/>
      <c r="E5392" s="258"/>
      <c r="F5392" s="263"/>
    </row>
    <row r="5393" spans="1:12" ht="13" x14ac:dyDescent="0.25">
      <c r="A5393" s="227"/>
      <c r="B5393" s="247" t="str">
        <f>B5320</f>
        <v>Block C: Mini Admin Block: C-5 Ironmongery</v>
      </c>
      <c r="C5393" s="227"/>
      <c r="D5393" s="227"/>
      <c r="E5393" s="258"/>
      <c r="F5393" s="263"/>
    </row>
    <row r="5394" spans="1:12" x14ac:dyDescent="0.25">
      <c r="A5394" s="220"/>
      <c r="B5394" s="233"/>
      <c r="C5394" s="220"/>
      <c r="D5394" s="220"/>
      <c r="E5394" s="260"/>
      <c r="F5394" s="263"/>
    </row>
    <row r="5395" spans="1:12" ht="13" x14ac:dyDescent="0.25">
      <c r="A5395" s="224" t="s">
        <v>2263</v>
      </c>
      <c r="B5395" s="229" t="s">
        <v>20</v>
      </c>
      <c r="C5395" s="272"/>
      <c r="D5395" s="272"/>
      <c r="E5395" s="217"/>
      <c r="F5395" s="285"/>
    </row>
    <row r="5396" spans="1:12" x14ac:dyDescent="0.25">
      <c r="A5396" s="272"/>
      <c r="B5396" s="273"/>
      <c r="C5396" s="272"/>
      <c r="D5396" s="272"/>
      <c r="E5396" s="217"/>
      <c r="F5396" s="285"/>
    </row>
    <row r="5397" spans="1:12" ht="13" x14ac:dyDescent="0.25">
      <c r="A5397" s="272"/>
      <c r="B5397" s="229" t="s">
        <v>19</v>
      </c>
      <c r="C5397" s="272"/>
      <c r="D5397" s="272"/>
      <c r="E5397" s="217"/>
      <c r="F5397" s="285"/>
    </row>
    <row r="5398" spans="1:12" s="236" customFormat="1" x14ac:dyDescent="0.25">
      <c r="A5398" s="272"/>
      <c r="B5398" s="273"/>
      <c r="C5398" s="272"/>
      <c r="D5398" s="272"/>
      <c r="E5398" s="217"/>
      <c r="F5398" s="285"/>
      <c r="I5398" s="149"/>
      <c r="J5398" s="149"/>
      <c r="K5398" s="149"/>
      <c r="L5398"/>
    </row>
    <row r="5399" spans="1:12" s="236" customFormat="1" ht="13" x14ac:dyDescent="0.25">
      <c r="A5399" s="272"/>
      <c r="B5399" s="229" t="s">
        <v>18</v>
      </c>
      <c r="C5399" s="272"/>
      <c r="D5399" s="272"/>
      <c r="E5399" s="217"/>
      <c r="F5399" s="285"/>
      <c r="I5399" s="149"/>
      <c r="J5399" s="149"/>
      <c r="K5399" s="149"/>
      <c r="L5399"/>
    </row>
    <row r="5400" spans="1:12" s="236" customFormat="1" x14ac:dyDescent="0.25">
      <c r="A5400" s="272"/>
      <c r="B5400" s="273"/>
      <c r="C5400" s="272"/>
      <c r="D5400" s="272"/>
      <c r="E5400" s="217"/>
      <c r="F5400" s="285"/>
      <c r="I5400" s="149"/>
      <c r="J5400" s="149"/>
      <c r="K5400" s="149"/>
      <c r="L5400"/>
    </row>
    <row r="5401" spans="1:12" s="236" customFormat="1" ht="14.5" x14ac:dyDescent="0.25">
      <c r="A5401" s="272" t="s">
        <v>2264</v>
      </c>
      <c r="B5401" s="273" t="s">
        <v>2266</v>
      </c>
      <c r="C5401" s="272" t="s">
        <v>621</v>
      </c>
      <c r="D5401" s="281">
        <v>49.025000000000013</v>
      </c>
      <c r="E5401" s="217"/>
      <c r="F5401" s="285"/>
      <c r="I5401" s="149"/>
      <c r="J5401" s="149"/>
      <c r="K5401" s="149"/>
      <c r="L5401"/>
    </row>
    <row r="5402" spans="1:12" s="236" customFormat="1" ht="14.5" x14ac:dyDescent="0.25">
      <c r="A5402" s="272" t="s">
        <v>2265</v>
      </c>
      <c r="B5402" s="273" t="s">
        <v>2746</v>
      </c>
      <c r="C5402" s="272" t="s">
        <v>621</v>
      </c>
      <c r="D5402" s="281">
        <v>5</v>
      </c>
      <c r="E5402" s="217"/>
      <c r="F5402" s="285"/>
      <c r="I5402" s="149"/>
      <c r="J5402" s="149"/>
      <c r="K5402" s="149"/>
      <c r="L5402"/>
    </row>
    <row r="5403" spans="1:12" s="236" customFormat="1" x14ac:dyDescent="0.25">
      <c r="A5403" s="272"/>
      <c r="B5403" s="273"/>
      <c r="C5403" s="272"/>
      <c r="D5403" s="281"/>
      <c r="E5403" s="217"/>
      <c r="F5403" s="285"/>
      <c r="I5403" s="149"/>
      <c r="J5403" s="149"/>
      <c r="K5403" s="149"/>
      <c r="L5403"/>
    </row>
    <row r="5404" spans="1:12" s="236" customFormat="1" ht="13" x14ac:dyDescent="0.25">
      <c r="A5404" s="272"/>
      <c r="B5404" s="225" t="s">
        <v>2151</v>
      </c>
      <c r="C5404" s="272"/>
      <c r="D5404" s="281"/>
      <c r="E5404" s="217"/>
      <c r="F5404" s="285"/>
      <c r="I5404" s="149"/>
      <c r="J5404" s="149"/>
      <c r="K5404" s="149"/>
      <c r="L5404"/>
    </row>
    <row r="5405" spans="1:12" s="236" customFormat="1" ht="13" x14ac:dyDescent="0.25">
      <c r="A5405" s="272"/>
      <c r="B5405" s="225"/>
      <c r="C5405" s="272"/>
      <c r="D5405" s="281"/>
      <c r="E5405" s="217"/>
      <c r="F5405" s="285"/>
      <c r="I5405" s="149"/>
      <c r="J5405" s="149"/>
      <c r="K5405" s="149"/>
      <c r="L5405"/>
    </row>
    <row r="5406" spans="1:12" s="236" customFormat="1" ht="39" x14ac:dyDescent="0.25">
      <c r="A5406" s="272"/>
      <c r="B5406" s="225" t="s">
        <v>2152</v>
      </c>
      <c r="C5406" s="272"/>
      <c r="D5406" s="281"/>
      <c r="E5406" s="217"/>
      <c r="F5406" s="285"/>
      <c r="I5406" s="149"/>
      <c r="J5406" s="149"/>
      <c r="K5406" s="149"/>
      <c r="L5406"/>
    </row>
    <row r="5407" spans="1:12" s="236" customFormat="1" ht="13" x14ac:dyDescent="0.25">
      <c r="A5407" s="272"/>
      <c r="B5407" s="225"/>
      <c r="C5407" s="272"/>
      <c r="D5407" s="281"/>
      <c r="E5407" s="217"/>
      <c r="F5407" s="285"/>
      <c r="I5407" s="149"/>
      <c r="J5407" s="149"/>
      <c r="K5407" s="149"/>
      <c r="L5407"/>
    </row>
    <row r="5408" spans="1:12" s="236" customFormat="1" ht="13" x14ac:dyDescent="0.25">
      <c r="A5408" s="272"/>
      <c r="B5408" s="225" t="s">
        <v>2153</v>
      </c>
      <c r="C5408" s="272"/>
      <c r="D5408" s="281"/>
      <c r="E5408" s="217"/>
      <c r="F5408" s="285"/>
      <c r="I5408" s="149"/>
      <c r="J5408" s="149"/>
      <c r="K5408" s="149"/>
      <c r="L5408"/>
    </row>
    <row r="5409" spans="1:12" s="236" customFormat="1" ht="13" x14ac:dyDescent="0.25">
      <c r="A5409" s="272"/>
      <c r="B5409" s="225"/>
      <c r="C5409" s="272"/>
      <c r="D5409" s="281"/>
      <c r="E5409" s="217"/>
      <c r="F5409" s="285"/>
      <c r="I5409" s="149"/>
      <c r="J5409" s="149"/>
      <c r="K5409" s="149"/>
      <c r="L5409"/>
    </row>
    <row r="5410" spans="1:12" s="236" customFormat="1" x14ac:dyDescent="0.25">
      <c r="A5410" s="272"/>
      <c r="B5410" s="226" t="s">
        <v>2154</v>
      </c>
      <c r="C5410" s="272"/>
      <c r="D5410" s="281"/>
      <c r="E5410" s="217"/>
      <c r="F5410" s="285"/>
      <c r="I5410" s="149"/>
      <c r="J5410" s="149"/>
      <c r="K5410" s="149"/>
      <c r="L5410"/>
    </row>
    <row r="5411" spans="1:12" s="236" customFormat="1" x14ac:dyDescent="0.25">
      <c r="A5411" s="272"/>
      <c r="B5411" s="226" t="s">
        <v>2155</v>
      </c>
      <c r="C5411" s="272"/>
      <c r="D5411" s="281"/>
      <c r="E5411" s="217"/>
      <c r="F5411" s="285"/>
      <c r="I5411" s="149"/>
      <c r="J5411" s="149"/>
      <c r="K5411" s="149"/>
      <c r="L5411"/>
    </row>
    <row r="5412" spans="1:12" s="236" customFormat="1" x14ac:dyDescent="0.25">
      <c r="A5412" s="272"/>
      <c r="B5412" s="226" t="s">
        <v>2156</v>
      </c>
      <c r="C5412" s="272"/>
      <c r="D5412" s="281"/>
      <c r="E5412" s="217"/>
      <c r="F5412" s="285"/>
      <c r="I5412" s="149"/>
      <c r="J5412" s="149"/>
      <c r="K5412" s="149"/>
      <c r="L5412"/>
    </row>
    <row r="5413" spans="1:12" s="236" customFormat="1" ht="25" x14ac:dyDescent="0.25">
      <c r="A5413" s="272"/>
      <c r="B5413" s="226" t="s">
        <v>2157</v>
      </c>
      <c r="C5413" s="272"/>
      <c r="D5413" s="281"/>
      <c r="E5413" s="217"/>
      <c r="F5413" s="285"/>
      <c r="I5413" s="149"/>
      <c r="J5413" s="149"/>
      <c r="K5413" s="149"/>
      <c r="L5413"/>
    </row>
    <row r="5414" spans="1:12" s="236" customFormat="1" x14ac:dyDescent="0.25">
      <c r="A5414" s="272"/>
      <c r="B5414" s="226" t="s">
        <v>2747</v>
      </c>
      <c r="C5414" s="272"/>
      <c r="D5414" s="281"/>
      <c r="E5414" s="217"/>
      <c r="F5414" s="285"/>
      <c r="I5414" s="149"/>
      <c r="J5414" s="149"/>
      <c r="K5414" s="149"/>
      <c r="L5414"/>
    </row>
    <row r="5415" spans="1:12" s="236" customFormat="1" ht="13" x14ac:dyDescent="0.25">
      <c r="A5415" s="272"/>
      <c r="B5415" s="225"/>
      <c r="C5415" s="272"/>
      <c r="D5415" s="281"/>
      <c r="E5415" s="217"/>
      <c r="F5415" s="285"/>
      <c r="I5415" s="149"/>
      <c r="J5415" s="149"/>
      <c r="K5415" s="149"/>
      <c r="L5415"/>
    </row>
    <row r="5416" spans="1:12" s="236" customFormat="1" ht="14.5" x14ac:dyDescent="0.25">
      <c r="A5416" s="272" t="s">
        <v>2267</v>
      </c>
      <c r="B5416" s="226" t="s">
        <v>2158</v>
      </c>
      <c r="C5416" s="272" t="s">
        <v>621</v>
      </c>
      <c r="D5416" s="281">
        <v>49.025000000000013</v>
      </c>
      <c r="E5416" s="217"/>
      <c r="F5416" s="285"/>
      <c r="I5416" s="149"/>
      <c r="J5416" s="149"/>
      <c r="K5416" s="149"/>
      <c r="L5416"/>
    </row>
    <row r="5417" spans="1:12" s="236" customFormat="1" x14ac:dyDescent="0.25">
      <c r="A5417" s="220"/>
      <c r="B5417" s="233"/>
      <c r="C5417" s="220"/>
      <c r="D5417" s="220"/>
      <c r="E5417" s="260"/>
      <c r="F5417" s="263"/>
      <c r="I5417" s="149"/>
      <c r="J5417" s="149"/>
      <c r="K5417" s="149"/>
      <c r="L5417"/>
    </row>
    <row r="5418" spans="1:12" s="236" customFormat="1" ht="13" x14ac:dyDescent="0.25">
      <c r="A5418" s="220"/>
      <c r="B5418" s="254"/>
      <c r="C5418" s="220"/>
      <c r="D5418" s="220"/>
      <c r="E5418" s="260"/>
      <c r="F5418" s="263"/>
      <c r="I5418" s="149"/>
      <c r="J5418" s="149"/>
      <c r="K5418" s="149"/>
      <c r="L5418"/>
    </row>
    <row r="5419" spans="1:12" s="236" customFormat="1" ht="13" x14ac:dyDescent="0.25">
      <c r="A5419" s="220"/>
      <c r="B5419" s="254"/>
      <c r="C5419" s="220"/>
      <c r="D5419" s="220"/>
      <c r="E5419" s="260"/>
      <c r="F5419" s="263"/>
      <c r="I5419" s="149"/>
      <c r="J5419" s="149"/>
      <c r="K5419" s="149"/>
      <c r="L5419"/>
    </row>
    <row r="5420" spans="1:12" s="236" customFormat="1" ht="13" x14ac:dyDescent="0.25">
      <c r="A5420" s="220"/>
      <c r="B5420" s="254"/>
      <c r="C5420" s="220"/>
      <c r="D5420" s="220"/>
      <c r="E5420" s="260"/>
      <c r="F5420" s="263"/>
      <c r="I5420" s="149"/>
      <c r="J5420" s="149"/>
      <c r="K5420" s="149"/>
      <c r="L5420"/>
    </row>
    <row r="5421" spans="1:12" s="236" customFormat="1" ht="13" x14ac:dyDescent="0.25">
      <c r="A5421" s="220"/>
      <c r="B5421" s="254"/>
      <c r="C5421" s="220"/>
      <c r="D5421" s="220"/>
      <c r="E5421" s="260"/>
      <c r="F5421" s="263"/>
      <c r="I5421" s="149"/>
      <c r="J5421" s="149"/>
      <c r="K5421" s="149"/>
      <c r="L5421"/>
    </row>
    <row r="5422" spans="1:12" s="236" customFormat="1" ht="13" x14ac:dyDescent="0.25">
      <c r="A5422" s="220"/>
      <c r="B5422" s="254"/>
      <c r="C5422" s="220"/>
      <c r="D5422" s="220"/>
      <c r="E5422" s="260"/>
      <c r="F5422" s="263"/>
      <c r="I5422" s="149"/>
      <c r="J5422" s="149"/>
      <c r="K5422" s="149"/>
      <c r="L5422"/>
    </row>
    <row r="5423" spans="1:12" s="236" customFormat="1" ht="13" x14ac:dyDescent="0.25">
      <c r="A5423" s="220"/>
      <c r="B5423" s="254"/>
      <c r="C5423" s="220"/>
      <c r="D5423" s="220"/>
      <c r="E5423" s="260"/>
      <c r="F5423" s="263"/>
      <c r="I5423" s="149"/>
      <c r="J5423" s="149"/>
      <c r="K5423" s="149"/>
      <c r="L5423"/>
    </row>
    <row r="5424" spans="1:12" s="236" customFormat="1" x14ac:dyDescent="0.25">
      <c r="A5424" s="220"/>
      <c r="B5424" s="256"/>
      <c r="C5424" s="220"/>
      <c r="D5424" s="220"/>
      <c r="E5424" s="260"/>
      <c r="F5424" s="263"/>
      <c r="I5424" s="149"/>
      <c r="J5424" s="149"/>
      <c r="K5424" s="149"/>
      <c r="L5424"/>
    </row>
    <row r="5425" spans="1:12" s="236" customFormat="1" x14ac:dyDescent="0.25">
      <c r="A5425" s="220"/>
      <c r="B5425" s="256"/>
      <c r="C5425" s="220"/>
      <c r="D5425" s="220"/>
      <c r="E5425" s="260"/>
      <c r="F5425" s="263"/>
      <c r="I5425" s="149"/>
      <c r="J5425" s="149"/>
      <c r="K5425" s="149"/>
      <c r="L5425"/>
    </row>
    <row r="5426" spans="1:12" s="236" customFormat="1" x14ac:dyDescent="0.25">
      <c r="A5426" s="220"/>
      <c r="B5426" s="256"/>
      <c r="C5426" s="220"/>
      <c r="D5426" s="220"/>
      <c r="E5426" s="260"/>
      <c r="F5426" s="263"/>
      <c r="I5426" s="149"/>
      <c r="J5426" s="149"/>
      <c r="K5426" s="149"/>
      <c r="L5426"/>
    </row>
    <row r="5427" spans="1:12" s="236" customFormat="1" x14ac:dyDescent="0.25">
      <c r="A5427" s="220"/>
      <c r="B5427" s="256"/>
      <c r="C5427" s="220"/>
      <c r="D5427" s="220"/>
      <c r="E5427" s="260"/>
      <c r="F5427" s="263"/>
      <c r="I5427" s="149"/>
      <c r="J5427" s="149"/>
      <c r="K5427" s="149"/>
      <c r="L5427"/>
    </row>
    <row r="5428" spans="1:12" s="236" customFormat="1" x14ac:dyDescent="0.25">
      <c r="A5428" s="220"/>
      <c r="B5428" s="256"/>
      <c r="C5428" s="220"/>
      <c r="D5428" s="220"/>
      <c r="E5428" s="260"/>
      <c r="F5428" s="263"/>
      <c r="I5428" s="149"/>
      <c r="J5428" s="149"/>
      <c r="K5428" s="149"/>
      <c r="L5428"/>
    </row>
    <row r="5429" spans="1:12" s="236" customFormat="1" ht="13" x14ac:dyDescent="0.25">
      <c r="A5429" s="220"/>
      <c r="B5429" s="254"/>
      <c r="C5429" s="220"/>
      <c r="D5429" s="220"/>
      <c r="E5429" s="260"/>
      <c r="F5429" s="263"/>
      <c r="I5429" s="149"/>
      <c r="J5429" s="149"/>
      <c r="K5429" s="149"/>
      <c r="L5429"/>
    </row>
    <row r="5430" spans="1:12" s="236" customFormat="1" ht="13" x14ac:dyDescent="0.3">
      <c r="A5430" s="220"/>
      <c r="B5430" s="256"/>
      <c r="C5430" s="220"/>
      <c r="D5430" s="163"/>
      <c r="E5430" s="260"/>
      <c r="F5430" s="263"/>
      <c r="G5430" s="243"/>
      <c r="I5430" s="149"/>
      <c r="J5430" s="149"/>
      <c r="K5430" s="149"/>
      <c r="L5430"/>
    </row>
    <row r="5431" spans="1:12" s="236" customFormat="1" x14ac:dyDescent="0.25">
      <c r="A5431" s="220"/>
      <c r="B5431" s="256"/>
      <c r="C5431" s="220"/>
      <c r="D5431" s="220"/>
      <c r="E5431" s="260"/>
      <c r="F5431" s="263"/>
      <c r="I5431" s="149"/>
      <c r="J5431" s="149"/>
      <c r="K5431" s="149"/>
      <c r="L5431"/>
    </row>
    <row r="5432" spans="1:12" s="57" customFormat="1" ht="13" x14ac:dyDescent="0.3">
      <c r="A5432" s="272"/>
      <c r="B5432" s="273"/>
      <c r="C5432" s="272"/>
      <c r="D5432" s="272"/>
      <c r="E5432" s="217"/>
      <c r="F5432" s="263"/>
      <c r="G5432" s="291"/>
      <c r="I5432" s="1"/>
      <c r="J5432" s="1"/>
      <c r="K5432" s="1"/>
      <c r="L5432"/>
    </row>
    <row r="5433" spans="1:12" s="57" customFormat="1" ht="13" x14ac:dyDescent="0.3">
      <c r="A5433" s="272"/>
      <c r="B5433" s="273"/>
      <c r="C5433" s="272"/>
      <c r="D5433" s="272"/>
      <c r="E5433" s="217"/>
      <c r="F5433" s="263"/>
      <c r="G5433" s="291"/>
      <c r="I5433" s="1"/>
      <c r="J5433" s="1"/>
      <c r="K5433" s="1"/>
      <c r="L5433"/>
    </row>
    <row r="5434" spans="1:12" s="57" customFormat="1" ht="13" x14ac:dyDescent="0.3">
      <c r="A5434" s="272"/>
      <c r="B5434" s="273"/>
      <c r="C5434" s="272"/>
      <c r="D5434" s="272"/>
      <c r="E5434" s="217"/>
      <c r="F5434" s="263"/>
      <c r="G5434" s="291"/>
      <c r="I5434" s="1"/>
      <c r="J5434" s="1"/>
      <c r="K5434" s="1"/>
      <c r="L5434"/>
    </row>
    <row r="5435" spans="1:12" s="57" customFormat="1" ht="13" x14ac:dyDescent="0.3">
      <c r="A5435" s="272"/>
      <c r="B5435" s="273"/>
      <c r="C5435" s="272"/>
      <c r="D5435" s="272"/>
      <c r="E5435" s="217"/>
      <c r="F5435" s="263"/>
      <c r="G5435" s="291"/>
      <c r="I5435" s="1"/>
      <c r="J5435" s="1"/>
      <c r="K5435" s="1"/>
      <c r="L5435"/>
    </row>
    <row r="5436" spans="1:12" s="57" customFormat="1" ht="13" x14ac:dyDescent="0.3">
      <c r="A5436" s="272"/>
      <c r="B5436" s="273"/>
      <c r="C5436" s="272"/>
      <c r="D5436" s="272"/>
      <c r="E5436" s="217"/>
      <c r="F5436" s="263"/>
      <c r="G5436" s="291"/>
      <c r="I5436" s="1"/>
      <c r="J5436" s="1"/>
      <c r="K5436" s="1"/>
      <c r="L5436"/>
    </row>
    <row r="5437" spans="1:12" s="57" customFormat="1" ht="13" x14ac:dyDescent="0.3">
      <c r="A5437" s="272"/>
      <c r="B5437" s="273"/>
      <c r="C5437" s="272"/>
      <c r="D5437" s="272"/>
      <c r="E5437" s="217"/>
      <c r="F5437" s="263"/>
      <c r="G5437" s="291"/>
      <c r="I5437" s="1"/>
      <c r="J5437" s="1"/>
      <c r="K5437" s="1"/>
      <c r="L5437"/>
    </row>
    <row r="5438" spans="1:12" s="57" customFormat="1" ht="13" x14ac:dyDescent="0.3">
      <c r="A5438" s="272"/>
      <c r="B5438" s="273"/>
      <c r="C5438" s="272"/>
      <c r="D5438" s="272"/>
      <c r="E5438" s="217"/>
      <c r="F5438" s="263"/>
      <c r="G5438" s="291"/>
      <c r="I5438" s="1"/>
      <c r="J5438" s="1"/>
      <c r="K5438" s="1"/>
      <c r="L5438"/>
    </row>
    <row r="5439" spans="1:12" s="57" customFormat="1" ht="13" x14ac:dyDescent="0.3">
      <c r="A5439" s="272"/>
      <c r="B5439" s="273"/>
      <c r="C5439" s="272"/>
      <c r="D5439" s="272"/>
      <c r="E5439" s="217"/>
      <c r="F5439" s="263"/>
      <c r="G5439" s="291"/>
      <c r="I5439" s="1"/>
      <c r="J5439" s="1"/>
      <c r="K5439" s="1"/>
      <c r="L5439"/>
    </row>
    <row r="5440" spans="1:12" s="57" customFormat="1" ht="13" x14ac:dyDescent="0.3">
      <c r="A5440" s="272"/>
      <c r="B5440" s="273"/>
      <c r="C5440" s="272"/>
      <c r="D5440" s="272"/>
      <c r="E5440" s="217"/>
      <c r="F5440" s="263"/>
      <c r="G5440" s="291"/>
      <c r="I5440" s="1"/>
      <c r="J5440" s="1"/>
      <c r="K5440" s="1"/>
      <c r="L5440"/>
    </row>
    <row r="5441" spans="1:12" s="57" customFormat="1" ht="13" x14ac:dyDescent="0.3">
      <c r="A5441" s="272"/>
      <c r="B5441" s="273"/>
      <c r="C5441" s="272"/>
      <c r="D5441" s="272"/>
      <c r="E5441" s="217"/>
      <c r="F5441" s="263"/>
      <c r="G5441" s="291"/>
      <c r="I5441" s="1"/>
      <c r="J5441" s="1"/>
      <c r="K5441" s="1"/>
      <c r="L5441"/>
    </row>
    <row r="5442" spans="1:12" s="57" customFormat="1" ht="13" x14ac:dyDescent="0.3">
      <c r="A5442" s="272"/>
      <c r="B5442" s="273"/>
      <c r="C5442" s="272"/>
      <c r="D5442" s="272"/>
      <c r="E5442" s="217"/>
      <c r="F5442" s="263"/>
      <c r="G5442" s="291"/>
      <c r="I5442" s="1"/>
      <c r="J5442" s="1"/>
      <c r="K5442" s="1"/>
      <c r="L5442"/>
    </row>
    <row r="5443" spans="1:12" s="57" customFormat="1" ht="13" x14ac:dyDescent="0.3">
      <c r="A5443" s="272"/>
      <c r="B5443" s="273"/>
      <c r="C5443" s="272"/>
      <c r="D5443" s="272"/>
      <c r="E5443" s="217"/>
      <c r="F5443" s="263"/>
      <c r="G5443" s="291"/>
      <c r="I5443" s="1"/>
      <c r="J5443" s="1"/>
      <c r="K5443" s="1"/>
      <c r="L5443"/>
    </row>
    <row r="5444" spans="1:12" s="57" customFormat="1" ht="13" x14ac:dyDescent="0.3">
      <c r="A5444" s="272"/>
      <c r="B5444" s="273"/>
      <c r="C5444" s="272"/>
      <c r="D5444" s="272"/>
      <c r="E5444" s="217"/>
      <c r="F5444" s="263"/>
      <c r="G5444" s="291"/>
      <c r="I5444" s="1"/>
      <c r="J5444" s="1"/>
      <c r="K5444" s="1"/>
      <c r="L5444"/>
    </row>
    <row r="5445" spans="1:12" s="57" customFormat="1" ht="13" x14ac:dyDescent="0.3">
      <c r="A5445" s="272"/>
      <c r="B5445" s="273"/>
      <c r="C5445" s="272"/>
      <c r="D5445" s="272"/>
      <c r="E5445" s="217"/>
      <c r="F5445" s="263"/>
      <c r="G5445" s="291"/>
      <c r="I5445" s="1"/>
      <c r="J5445" s="1"/>
      <c r="K5445" s="1"/>
      <c r="L5445"/>
    </row>
    <row r="5446" spans="1:12" s="57" customFormat="1" ht="13" x14ac:dyDescent="0.3">
      <c r="A5446" s="272"/>
      <c r="B5446" s="273"/>
      <c r="C5446" s="272"/>
      <c r="D5446" s="272"/>
      <c r="E5446" s="217"/>
      <c r="F5446" s="263"/>
      <c r="G5446" s="291"/>
      <c r="I5446" s="1"/>
      <c r="J5446" s="1"/>
      <c r="K5446" s="1"/>
      <c r="L5446"/>
    </row>
    <row r="5447" spans="1:12" s="57" customFormat="1" ht="13" x14ac:dyDescent="0.3">
      <c r="A5447" s="272"/>
      <c r="B5447" s="273"/>
      <c r="C5447" s="272"/>
      <c r="D5447" s="272"/>
      <c r="E5447" s="217"/>
      <c r="F5447" s="263"/>
      <c r="G5447" s="291"/>
      <c r="I5447" s="1"/>
      <c r="J5447" s="1"/>
      <c r="K5447" s="1"/>
      <c r="L5447"/>
    </row>
    <row r="5448" spans="1:12" s="57" customFormat="1" ht="13" x14ac:dyDescent="0.3">
      <c r="A5448" s="272"/>
      <c r="B5448" s="273"/>
      <c r="C5448" s="272"/>
      <c r="D5448" s="272"/>
      <c r="E5448" s="217"/>
      <c r="F5448" s="263"/>
      <c r="G5448" s="291"/>
      <c r="I5448" s="1"/>
      <c r="J5448" s="1"/>
      <c r="K5448" s="1"/>
      <c r="L5448"/>
    </row>
    <row r="5449" spans="1:12" s="57" customFormat="1" ht="13" x14ac:dyDescent="0.3">
      <c r="A5449" s="272"/>
      <c r="B5449" s="273"/>
      <c r="C5449" s="272"/>
      <c r="D5449" s="272"/>
      <c r="E5449" s="217"/>
      <c r="F5449" s="263"/>
      <c r="G5449" s="291"/>
      <c r="I5449" s="1"/>
      <c r="J5449" s="1"/>
      <c r="K5449" s="1"/>
      <c r="L5449"/>
    </row>
    <row r="5450" spans="1:12" s="57" customFormat="1" ht="13" x14ac:dyDescent="0.3">
      <c r="A5450" s="272"/>
      <c r="B5450" s="273"/>
      <c r="C5450" s="272"/>
      <c r="D5450" s="272"/>
      <c r="E5450" s="217"/>
      <c r="F5450" s="263"/>
      <c r="G5450" s="291"/>
      <c r="I5450" s="1"/>
      <c r="J5450" s="1"/>
      <c r="K5450" s="1"/>
      <c r="L5450"/>
    </row>
    <row r="5451" spans="1:12" s="57" customFormat="1" ht="13" x14ac:dyDescent="0.3">
      <c r="A5451" s="272"/>
      <c r="B5451" s="273"/>
      <c r="C5451" s="272"/>
      <c r="D5451" s="272"/>
      <c r="E5451" s="217"/>
      <c r="F5451" s="263"/>
      <c r="G5451" s="291"/>
      <c r="I5451" s="1"/>
      <c r="J5451" s="1"/>
      <c r="K5451" s="1"/>
      <c r="L5451"/>
    </row>
    <row r="5452" spans="1:12" s="57" customFormat="1" x14ac:dyDescent="0.25">
      <c r="A5452" s="272"/>
      <c r="B5452" s="273"/>
      <c r="C5452" s="272"/>
      <c r="D5452" s="272"/>
      <c r="E5452" s="217"/>
      <c r="F5452" s="263"/>
      <c r="G5452" s="179"/>
      <c r="I5452" s="1"/>
      <c r="J5452" s="1"/>
      <c r="K5452" s="1"/>
      <c r="L5452"/>
    </row>
    <row r="5453" spans="1:12" s="57" customFormat="1" x14ac:dyDescent="0.25">
      <c r="A5453" s="272"/>
      <c r="B5453" s="273"/>
      <c r="C5453" s="272"/>
      <c r="D5453" s="272"/>
      <c r="E5453" s="217"/>
      <c r="F5453" s="263"/>
      <c r="G5453" s="179"/>
      <c r="I5453" s="1"/>
      <c r="J5453" s="1"/>
      <c r="K5453" s="1"/>
      <c r="L5453"/>
    </row>
    <row r="5454" spans="1:12" s="57" customFormat="1" x14ac:dyDescent="0.25">
      <c r="A5454" s="272"/>
      <c r="B5454" s="273"/>
      <c r="C5454" s="272"/>
      <c r="D5454" s="272"/>
      <c r="E5454" s="217"/>
      <c r="F5454" s="263"/>
      <c r="G5454" s="179"/>
      <c r="I5454" s="1"/>
      <c r="J5454" s="1"/>
      <c r="K5454" s="1"/>
      <c r="L5454"/>
    </row>
    <row r="5455" spans="1:12" s="57" customFormat="1" x14ac:dyDescent="0.25">
      <c r="A5455" s="272"/>
      <c r="B5455" s="273"/>
      <c r="C5455" s="272"/>
      <c r="D5455" s="272"/>
      <c r="E5455" s="217"/>
      <c r="F5455" s="263"/>
      <c r="G5455" s="179"/>
      <c r="I5455" s="1"/>
      <c r="J5455" s="1"/>
      <c r="K5455" s="1"/>
      <c r="L5455"/>
    </row>
    <row r="5456" spans="1:12" s="57" customFormat="1" x14ac:dyDescent="0.25">
      <c r="A5456" s="272"/>
      <c r="B5456" s="273"/>
      <c r="C5456" s="272"/>
      <c r="D5456" s="272"/>
      <c r="E5456" s="217"/>
      <c r="F5456" s="263"/>
      <c r="G5456" s="179"/>
      <c r="I5456" s="1"/>
      <c r="J5456" s="1"/>
      <c r="K5456" s="1"/>
      <c r="L5456"/>
    </row>
    <row r="5457" spans="1:12" s="57" customFormat="1" x14ac:dyDescent="0.25">
      <c r="A5457" s="272"/>
      <c r="B5457" s="273"/>
      <c r="C5457" s="272"/>
      <c r="D5457" s="272"/>
      <c r="E5457" s="217"/>
      <c r="F5457" s="263"/>
      <c r="G5457" s="179"/>
      <c r="I5457" s="1"/>
      <c r="J5457" s="1"/>
      <c r="K5457" s="1"/>
      <c r="L5457"/>
    </row>
    <row r="5458" spans="1:12" s="57" customFormat="1" x14ac:dyDescent="0.25">
      <c r="A5458" s="272"/>
      <c r="B5458" s="273"/>
      <c r="C5458" s="272"/>
      <c r="D5458" s="272"/>
      <c r="E5458" s="217"/>
      <c r="F5458" s="263"/>
      <c r="G5458" s="179"/>
      <c r="I5458" s="1"/>
      <c r="J5458" s="1"/>
      <c r="K5458" s="1"/>
      <c r="L5458"/>
    </row>
    <row r="5459" spans="1:12" s="57" customFormat="1" x14ac:dyDescent="0.25">
      <c r="A5459" s="272"/>
      <c r="B5459" s="273"/>
      <c r="C5459" s="272"/>
      <c r="D5459" s="272"/>
      <c r="E5459" s="217"/>
      <c r="F5459" s="263"/>
      <c r="G5459" s="179"/>
      <c r="I5459" s="1"/>
      <c r="J5459" s="1"/>
      <c r="K5459" s="1"/>
      <c r="L5459"/>
    </row>
    <row r="5460" spans="1:12" ht="13" x14ac:dyDescent="0.25">
      <c r="A5460" s="227"/>
      <c r="B5460" s="268" t="s">
        <v>2905</v>
      </c>
      <c r="C5460" s="227"/>
      <c r="D5460" s="227"/>
      <c r="E5460" s="258"/>
      <c r="F5460" s="270"/>
    </row>
    <row r="5461" spans="1:12" ht="13" x14ac:dyDescent="0.25">
      <c r="A5461" s="227"/>
      <c r="B5461" s="247"/>
      <c r="C5461" s="227"/>
      <c r="D5461" s="227"/>
      <c r="E5461" s="258"/>
      <c r="F5461" s="263"/>
    </row>
    <row r="5462" spans="1:12" ht="13" x14ac:dyDescent="0.25">
      <c r="A5462" s="227"/>
      <c r="B5462" s="247" t="s">
        <v>3069</v>
      </c>
      <c r="C5462" s="227"/>
      <c r="D5462" s="227"/>
      <c r="E5462" s="258"/>
      <c r="F5462" s="263"/>
    </row>
    <row r="5463" spans="1:12" s="241" customFormat="1" ht="13" x14ac:dyDescent="0.25">
      <c r="A5463" s="227"/>
      <c r="B5463" s="256"/>
      <c r="C5463" s="255"/>
      <c r="D5463" s="255"/>
      <c r="E5463" s="260"/>
      <c r="F5463" s="263"/>
      <c r="L5463"/>
    </row>
    <row r="5464" spans="1:12" s="241" customFormat="1" ht="13" x14ac:dyDescent="0.25">
      <c r="A5464" s="227"/>
      <c r="B5464" s="274"/>
      <c r="C5464" s="255"/>
      <c r="D5464" s="255"/>
      <c r="E5464" s="260"/>
      <c r="F5464" s="263"/>
      <c r="L5464"/>
    </row>
    <row r="5465" spans="1:12" s="241" customFormat="1" ht="13" x14ac:dyDescent="0.25">
      <c r="A5465" s="227"/>
      <c r="B5465" s="274" t="str">
        <f>B5462</f>
        <v>Block C: Mini Admin Block: C-6 Plastering</v>
      </c>
      <c r="C5465" s="255"/>
      <c r="D5465" s="255"/>
      <c r="E5465" s="260"/>
      <c r="F5465" s="263"/>
      <c r="L5465"/>
    </row>
    <row r="5466" spans="1:12" s="241" customFormat="1" ht="13" x14ac:dyDescent="0.25">
      <c r="A5466" s="227"/>
      <c r="B5466" s="254" t="s">
        <v>2933</v>
      </c>
      <c r="C5466" s="255" t="s">
        <v>2910</v>
      </c>
      <c r="D5466" s="255"/>
      <c r="E5466" s="260"/>
      <c r="F5466" s="263"/>
      <c r="L5466"/>
    </row>
    <row r="5467" spans="1:12" s="241" customFormat="1" ht="13" x14ac:dyDescent="0.25">
      <c r="A5467" s="227"/>
      <c r="B5467" s="256"/>
      <c r="C5467" s="255"/>
      <c r="D5467" s="255"/>
      <c r="E5467" s="260"/>
      <c r="F5467" s="263"/>
      <c r="L5467"/>
    </row>
    <row r="5468" spans="1:12" s="241" customFormat="1" ht="13" x14ac:dyDescent="0.25">
      <c r="A5468" s="227"/>
      <c r="B5468" s="269" t="s">
        <v>2909</v>
      </c>
      <c r="C5468" s="255">
        <v>82</v>
      </c>
      <c r="D5468" s="255"/>
      <c r="E5468" s="260"/>
      <c r="F5468" s="263"/>
      <c r="L5468"/>
    </row>
    <row r="5469" spans="1:12" s="241" customFormat="1" ht="13" x14ac:dyDescent="0.25">
      <c r="A5469" s="227"/>
      <c r="B5469" s="269"/>
      <c r="C5469" s="255"/>
      <c r="D5469" s="255"/>
      <c r="E5469" s="260"/>
      <c r="F5469" s="263"/>
      <c r="L5469"/>
    </row>
    <row r="5470" spans="1:12" s="241" customFormat="1" ht="13" x14ac:dyDescent="0.25">
      <c r="A5470" s="227"/>
      <c r="B5470" s="256"/>
      <c r="C5470" s="255"/>
      <c r="D5470" s="255"/>
      <c r="E5470" s="260"/>
      <c r="F5470" s="263"/>
      <c r="L5470"/>
    </row>
    <row r="5471" spans="1:12" s="241" customFormat="1" ht="13" x14ac:dyDescent="0.25">
      <c r="A5471" s="227"/>
      <c r="B5471" s="256"/>
      <c r="C5471" s="255"/>
      <c r="D5471" s="255"/>
      <c r="E5471" s="260"/>
      <c r="F5471" s="263"/>
      <c r="L5471"/>
    </row>
    <row r="5472" spans="1:12" s="241" customFormat="1" ht="13" x14ac:dyDescent="0.25">
      <c r="A5472" s="227"/>
      <c r="B5472" s="256"/>
      <c r="C5472" s="255"/>
      <c r="D5472" s="255"/>
      <c r="E5472" s="260"/>
      <c r="F5472" s="263"/>
      <c r="L5472"/>
    </row>
    <row r="5473" spans="1:12" s="241" customFormat="1" ht="13" x14ac:dyDescent="0.25">
      <c r="A5473" s="227"/>
      <c r="B5473" s="256"/>
      <c r="C5473" s="255"/>
      <c r="D5473" s="255"/>
      <c r="E5473" s="260"/>
      <c r="F5473" s="263"/>
      <c r="L5473"/>
    </row>
    <row r="5474" spans="1:12" s="241" customFormat="1" ht="13" x14ac:dyDescent="0.25">
      <c r="A5474" s="227"/>
      <c r="B5474" s="256"/>
      <c r="C5474" s="255"/>
      <c r="D5474" s="255"/>
      <c r="E5474" s="260"/>
      <c r="F5474" s="263"/>
      <c r="L5474"/>
    </row>
    <row r="5475" spans="1:12" s="241" customFormat="1" ht="13" x14ac:dyDescent="0.25">
      <c r="A5475" s="227"/>
      <c r="B5475" s="256"/>
      <c r="C5475" s="255"/>
      <c r="D5475" s="255"/>
      <c r="E5475" s="260"/>
      <c r="F5475" s="263"/>
      <c r="L5475"/>
    </row>
    <row r="5476" spans="1:12" s="241" customFormat="1" ht="13" x14ac:dyDescent="0.25">
      <c r="A5476" s="227"/>
      <c r="B5476" s="256"/>
      <c r="C5476" s="255"/>
      <c r="D5476" s="255"/>
      <c r="E5476" s="260"/>
      <c r="F5476" s="263"/>
      <c r="L5476"/>
    </row>
    <row r="5477" spans="1:12" s="241" customFormat="1" ht="13" x14ac:dyDescent="0.25">
      <c r="A5477" s="227"/>
      <c r="B5477" s="256"/>
      <c r="C5477" s="255"/>
      <c r="D5477" s="255"/>
      <c r="E5477" s="260"/>
      <c r="F5477" s="263"/>
      <c r="L5477"/>
    </row>
    <row r="5478" spans="1:12" s="241" customFormat="1" ht="13" x14ac:dyDescent="0.25">
      <c r="A5478" s="227"/>
      <c r="B5478" s="256"/>
      <c r="C5478" s="255"/>
      <c r="D5478" s="255"/>
      <c r="E5478" s="260"/>
      <c r="F5478" s="263"/>
      <c r="L5478"/>
    </row>
    <row r="5479" spans="1:12" s="241" customFormat="1" ht="13" x14ac:dyDescent="0.25">
      <c r="A5479" s="227"/>
      <c r="B5479" s="256"/>
      <c r="C5479" s="255"/>
      <c r="D5479" s="255"/>
      <c r="E5479" s="260"/>
      <c r="F5479" s="263"/>
      <c r="L5479"/>
    </row>
    <row r="5480" spans="1:12" s="241" customFormat="1" ht="13" x14ac:dyDescent="0.25">
      <c r="A5480" s="227"/>
      <c r="B5480" s="256"/>
      <c r="C5480" s="255"/>
      <c r="D5480" s="255"/>
      <c r="E5480" s="260"/>
      <c r="F5480" s="263"/>
      <c r="L5480"/>
    </row>
    <row r="5481" spans="1:12" s="241" customFormat="1" ht="13" x14ac:dyDescent="0.25">
      <c r="A5481" s="227"/>
      <c r="B5481" s="256"/>
      <c r="C5481" s="255"/>
      <c r="D5481" s="255"/>
      <c r="E5481" s="260"/>
      <c r="F5481" s="263"/>
      <c r="L5481"/>
    </row>
    <row r="5482" spans="1:12" s="241" customFormat="1" ht="13" x14ac:dyDescent="0.25">
      <c r="A5482" s="227"/>
      <c r="B5482" s="256"/>
      <c r="C5482" s="255"/>
      <c r="D5482" s="255"/>
      <c r="E5482" s="260"/>
      <c r="F5482" s="263"/>
      <c r="L5482"/>
    </row>
    <row r="5483" spans="1:12" s="241" customFormat="1" ht="13" x14ac:dyDescent="0.25">
      <c r="A5483" s="227"/>
      <c r="B5483" s="256"/>
      <c r="C5483" s="255"/>
      <c r="D5483" s="255"/>
      <c r="E5483" s="260"/>
      <c r="F5483" s="263"/>
      <c r="L5483"/>
    </row>
    <row r="5484" spans="1:12" s="241" customFormat="1" ht="13" x14ac:dyDescent="0.25">
      <c r="A5484" s="227"/>
      <c r="B5484" s="256"/>
      <c r="C5484" s="255"/>
      <c r="D5484" s="255"/>
      <c r="E5484" s="260"/>
      <c r="F5484" s="263"/>
      <c r="L5484"/>
    </row>
    <row r="5485" spans="1:12" s="241" customFormat="1" ht="13" x14ac:dyDescent="0.25">
      <c r="A5485" s="227"/>
      <c r="B5485" s="256"/>
      <c r="C5485" s="255"/>
      <c r="D5485" s="255"/>
      <c r="E5485" s="260"/>
      <c r="F5485" s="263"/>
      <c r="L5485"/>
    </row>
    <row r="5486" spans="1:12" s="241" customFormat="1" ht="13" x14ac:dyDescent="0.25">
      <c r="A5486" s="227"/>
      <c r="B5486" s="256"/>
      <c r="C5486" s="255"/>
      <c r="D5486" s="255"/>
      <c r="E5486" s="260"/>
      <c r="F5486" s="263"/>
      <c r="L5486"/>
    </row>
    <row r="5487" spans="1:12" s="241" customFormat="1" ht="13" x14ac:dyDescent="0.25">
      <c r="A5487" s="227"/>
      <c r="B5487" s="256"/>
      <c r="C5487" s="255"/>
      <c r="D5487" s="255"/>
      <c r="E5487" s="260"/>
      <c r="F5487" s="263"/>
      <c r="L5487"/>
    </row>
    <row r="5488" spans="1:12" s="241" customFormat="1" ht="13" x14ac:dyDescent="0.25">
      <c r="A5488" s="227"/>
      <c r="B5488" s="256"/>
      <c r="C5488" s="255"/>
      <c r="D5488" s="255"/>
      <c r="E5488" s="260"/>
      <c r="F5488" s="263"/>
      <c r="L5488"/>
    </row>
    <row r="5489" spans="1:12" s="241" customFormat="1" ht="13" x14ac:dyDescent="0.25">
      <c r="A5489" s="227"/>
      <c r="B5489" s="256"/>
      <c r="C5489" s="255"/>
      <c r="D5489" s="255"/>
      <c r="E5489" s="260"/>
      <c r="F5489" s="263"/>
      <c r="L5489"/>
    </row>
    <row r="5490" spans="1:12" s="241" customFormat="1" ht="13" x14ac:dyDescent="0.25">
      <c r="A5490" s="227"/>
      <c r="B5490" s="256"/>
      <c r="C5490" s="255"/>
      <c r="D5490" s="255"/>
      <c r="E5490" s="260"/>
      <c r="F5490" s="263"/>
      <c r="L5490"/>
    </row>
    <row r="5491" spans="1:12" s="241" customFormat="1" ht="13" x14ac:dyDescent="0.25">
      <c r="A5491" s="227"/>
      <c r="B5491" s="256"/>
      <c r="C5491" s="255"/>
      <c r="D5491" s="255"/>
      <c r="E5491" s="260"/>
      <c r="F5491" s="263"/>
      <c r="L5491"/>
    </row>
    <row r="5492" spans="1:12" s="241" customFormat="1" ht="13" x14ac:dyDescent="0.25">
      <c r="A5492" s="227"/>
      <c r="B5492" s="256"/>
      <c r="C5492" s="255"/>
      <c r="D5492" s="255"/>
      <c r="E5492" s="260"/>
      <c r="F5492" s="263"/>
      <c r="L5492"/>
    </row>
    <row r="5493" spans="1:12" s="241" customFormat="1" ht="13" x14ac:dyDescent="0.25">
      <c r="A5493" s="227"/>
      <c r="B5493" s="256"/>
      <c r="C5493" s="255"/>
      <c r="D5493" s="255"/>
      <c r="E5493" s="260"/>
      <c r="F5493" s="263"/>
      <c r="L5493"/>
    </row>
    <row r="5494" spans="1:12" s="241" customFormat="1" ht="13" x14ac:dyDescent="0.25">
      <c r="A5494" s="227"/>
      <c r="B5494" s="256"/>
      <c r="C5494" s="255"/>
      <c r="D5494" s="255"/>
      <c r="E5494" s="260"/>
      <c r="F5494" s="263"/>
      <c r="L5494"/>
    </row>
    <row r="5495" spans="1:12" s="241" customFormat="1" ht="13" x14ac:dyDescent="0.25">
      <c r="A5495" s="227"/>
      <c r="B5495" s="256"/>
      <c r="C5495" s="255"/>
      <c r="D5495" s="255"/>
      <c r="E5495" s="260"/>
      <c r="F5495" s="263"/>
      <c r="L5495"/>
    </row>
    <row r="5496" spans="1:12" s="241" customFormat="1" ht="13" x14ac:dyDescent="0.25">
      <c r="A5496" s="227"/>
      <c r="B5496" s="256"/>
      <c r="C5496" s="255"/>
      <c r="D5496" s="255"/>
      <c r="E5496" s="260"/>
      <c r="F5496" s="263"/>
      <c r="L5496"/>
    </row>
    <row r="5497" spans="1:12" s="241" customFormat="1" ht="13" x14ac:dyDescent="0.25">
      <c r="A5497" s="227"/>
      <c r="B5497" s="256"/>
      <c r="C5497" s="255"/>
      <c r="D5497" s="255"/>
      <c r="E5497" s="260"/>
      <c r="F5497" s="263"/>
      <c r="L5497"/>
    </row>
    <row r="5498" spans="1:12" s="241" customFormat="1" ht="13" x14ac:dyDescent="0.25">
      <c r="A5498" s="227"/>
      <c r="B5498" s="256"/>
      <c r="C5498" s="255"/>
      <c r="D5498" s="255"/>
      <c r="E5498" s="260"/>
      <c r="F5498" s="263"/>
      <c r="L5498"/>
    </row>
    <row r="5499" spans="1:12" s="241" customFormat="1" ht="13" x14ac:dyDescent="0.25">
      <c r="A5499" s="227"/>
      <c r="B5499" s="256"/>
      <c r="C5499" s="255"/>
      <c r="D5499" s="255"/>
      <c r="E5499" s="260"/>
      <c r="F5499" s="263"/>
      <c r="L5499"/>
    </row>
    <row r="5500" spans="1:12" s="241" customFormat="1" ht="13" x14ac:dyDescent="0.25">
      <c r="A5500" s="227"/>
      <c r="B5500" s="256"/>
      <c r="C5500" s="255"/>
      <c r="D5500" s="255"/>
      <c r="E5500" s="260"/>
      <c r="F5500" s="263"/>
      <c r="L5500"/>
    </row>
    <row r="5501" spans="1:12" s="241" customFormat="1" ht="13" x14ac:dyDescent="0.25">
      <c r="A5501" s="227"/>
      <c r="B5501" s="256"/>
      <c r="C5501" s="255"/>
      <c r="D5501" s="255"/>
      <c r="E5501" s="260"/>
      <c r="F5501" s="263"/>
      <c r="L5501"/>
    </row>
    <row r="5502" spans="1:12" s="241" customFormat="1" ht="13" x14ac:dyDescent="0.25">
      <c r="A5502" s="227"/>
      <c r="B5502" s="256"/>
      <c r="C5502" s="255"/>
      <c r="D5502" s="255"/>
      <c r="E5502" s="260"/>
      <c r="F5502" s="263"/>
      <c r="L5502"/>
    </row>
    <row r="5503" spans="1:12" s="241" customFormat="1" ht="13" x14ac:dyDescent="0.25">
      <c r="A5503" s="227"/>
      <c r="B5503" s="256"/>
      <c r="C5503" s="255"/>
      <c r="D5503" s="255"/>
      <c r="E5503" s="260"/>
      <c r="F5503" s="263"/>
      <c r="L5503"/>
    </row>
    <row r="5504" spans="1:12" s="241" customFormat="1" ht="13" x14ac:dyDescent="0.25">
      <c r="A5504" s="227"/>
      <c r="B5504" s="256"/>
      <c r="C5504" s="255"/>
      <c r="D5504" s="255"/>
      <c r="E5504" s="260"/>
      <c r="F5504" s="263"/>
      <c r="L5504"/>
    </row>
    <row r="5505" spans="1:12" s="241" customFormat="1" ht="13" x14ac:dyDescent="0.25">
      <c r="A5505" s="227"/>
      <c r="B5505" s="256"/>
      <c r="C5505" s="255"/>
      <c r="D5505" s="255"/>
      <c r="E5505" s="260"/>
      <c r="F5505" s="263"/>
      <c r="L5505"/>
    </row>
    <row r="5506" spans="1:12" s="241" customFormat="1" ht="13" x14ac:dyDescent="0.25">
      <c r="A5506" s="227"/>
      <c r="B5506" s="256"/>
      <c r="C5506" s="255"/>
      <c r="D5506" s="255"/>
      <c r="E5506" s="260"/>
      <c r="F5506" s="263"/>
      <c r="L5506"/>
    </row>
    <row r="5507" spans="1:12" s="241" customFormat="1" ht="13" x14ac:dyDescent="0.25">
      <c r="A5507" s="227"/>
      <c r="B5507" s="256"/>
      <c r="C5507" s="255"/>
      <c r="D5507" s="255"/>
      <c r="E5507" s="260"/>
      <c r="F5507" s="263"/>
      <c r="L5507"/>
    </row>
    <row r="5508" spans="1:12" s="241" customFormat="1" ht="13" x14ac:dyDescent="0.25">
      <c r="A5508" s="227"/>
      <c r="B5508" s="256"/>
      <c r="C5508" s="255"/>
      <c r="D5508" s="255"/>
      <c r="E5508" s="260"/>
      <c r="F5508" s="263"/>
      <c r="L5508"/>
    </row>
    <row r="5509" spans="1:12" s="241" customFormat="1" ht="13" x14ac:dyDescent="0.25">
      <c r="A5509" s="227"/>
      <c r="B5509" s="256"/>
      <c r="C5509" s="255"/>
      <c r="D5509" s="255"/>
      <c r="E5509" s="260"/>
      <c r="F5509" s="263"/>
      <c r="L5509"/>
    </row>
    <row r="5510" spans="1:12" s="241" customFormat="1" ht="13" x14ac:dyDescent="0.25">
      <c r="A5510" s="227"/>
      <c r="B5510" s="256"/>
      <c r="C5510" s="255"/>
      <c r="D5510" s="255"/>
      <c r="E5510" s="260"/>
      <c r="F5510" s="263"/>
      <c r="L5510"/>
    </row>
    <row r="5511" spans="1:12" s="241" customFormat="1" ht="13" x14ac:dyDescent="0.25">
      <c r="A5511" s="227"/>
      <c r="B5511" s="256"/>
      <c r="C5511" s="255"/>
      <c r="D5511" s="255"/>
      <c r="E5511" s="260"/>
      <c r="F5511" s="263"/>
      <c r="L5511"/>
    </row>
    <row r="5512" spans="1:12" s="241" customFormat="1" ht="13" x14ac:dyDescent="0.25">
      <c r="A5512" s="227"/>
      <c r="B5512" s="256"/>
      <c r="C5512" s="255"/>
      <c r="D5512" s="255"/>
      <c r="E5512" s="260"/>
      <c r="F5512" s="263"/>
      <c r="L5512"/>
    </row>
    <row r="5513" spans="1:12" s="241" customFormat="1" ht="13" x14ac:dyDescent="0.25">
      <c r="A5513" s="227"/>
      <c r="B5513" s="256"/>
      <c r="C5513" s="255"/>
      <c r="D5513" s="255"/>
      <c r="E5513" s="260"/>
      <c r="F5513" s="263"/>
      <c r="L5513"/>
    </row>
    <row r="5514" spans="1:12" s="241" customFormat="1" ht="13" x14ac:dyDescent="0.25">
      <c r="A5514" s="227"/>
      <c r="B5514" s="256"/>
      <c r="C5514" s="255"/>
      <c r="D5514" s="255"/>
      <c r="E5514" s="260"/>
      <c r="F5514" s="263"/>
      <c r="L5514"/>
    </row>
    <row r="5515" spans="1:12" s="241" customFormat="1" ht="13" x14ac:dyDescent="0.25">
      <c r="A5515" s="227"/>
      <c r="B5515" s="256"/>
      <c r="C5515" s="255"/>
      <c r="D5515" s="255"/>
      <c r="E5515" s="260"/>
      <c r="F5515" s="263"/>
      <c r="L5515"/>
    </row>
    <row r="5516" spans="1:12" s="241" customFormat="1" ht="13" x14ac:dyDescent="0.25">
      <c r="A5516" s="227"/>
      <c r="B5516" s="256"/>
      <c r="C5516" s="255"/>
      <c r="D5516" s="255"/>
      <c r="E5516" s="260"/>
      <c r="F5516" s="263"/>
      <c r="L5516"/>
    </row>
    <row r="5517" spans="1:12" s="241" customFormat="1" ht="13" x14ac:dyDescent="0.25">
      <c r="A5517" s="227"/>
      <c r="B5517" s="256"/>
      <c r="C5517" s="255"/>
      <c r="D5517" s="255"/>
      <c r="E5517" s="260"/>
      <c r="F5517" s="263"/>
      <c r="L5517"/>
    </row>
    <row r="5518" spans="1:12" s="241" customFormat="1" ht="13" x14ac:dyDescent="0.25">
      <c r="A5518" s="227"/>
      <c r="B5518" s="256"/>
      <c r="C5518" s="255"/>
      <c r="D5518" s="255"/>
      <c r="E5518" s="260"/>
      <c r="F5518" s="263"/>
      <c r="L5518"/>
    </row>
    <row r="5519" spans="1:12" s="241" customFormat="1" ht="13" x14ac:dyDescent="0.25">
      <c r="A5519" s="227"/>
      <c r="B5519" s="256"/>
      <c r="C5519" s="255"/>
      <c r="D5519" s="255"/>
      <c r="E5519" s="260"/>
      <c r="F5519" s="263"/>
      <c r="L5519"/>
    </row>
    <row r="5520" spans="1:12" s="241" customFormat="1" ht="13" x14ac:dyDescent="0.25">
      <c r="A5520" s="227"/>
      <c r="B5520" s="256"/>
      <c r="C5520" s="255"/>
      <c r="D5520" s="255"/>
      <c r="E5520" s="260"/>
      <c r="F5520" s="263"/>
      <c r="L5520"/>
    </row>
    <row r="5521" spans="1:12" s="241" customFormat="1" ht="13" x14ac:dyDescent="0.25">
      <c r="A5521" s="227"/>
      <c r="B5521" s="256"/>
      <c r="C5521" s="255"/>
      <c r="D5521" s="255"/>
      <c r="E5521" s="260"/>
      <c r="F5521" s="263"/>
      <c r="L5521"/>
    </row>
    <row r="5522" spans="1:12" s="241" customFormat="1" ht="13" x14ac:dyDescent="0.25">
      <c r="A5522" s="227"/>
      <c r="B5522" s="256"/>
      <c r="C5522" s="255"/>
      <c r="D5522" s="255"/>
      <c r="E5522" s="260"/>
      <c r="F5522" s="263"/>
      <c r="L5522"/>
    </row>
    <row r="5523" spans="1:12" s="241" customFormat="1" ht="13" x14ac:dyDescent="0.25">
      <c r="A5523" s="227"/>
      <c r="B5523" s="256"/>
      <c r="C5523" s="255"/>
      <c r="D5523" s="255"/>
      <c r="E5523" s="260"/>
      <c r="F5523" s="263"/>
      <c r="L5523"/>
    </row>
    <row r="5524" spans="1:12" s="241" customFormat="1" ht="13" x14ac:dyDescent="0.25">
      <c r="A5524" s="227"/>
      <c r="B5524" s="256"/>
      <c r="C5524" s="255"/>
      <c r="D5524" s="255"/>
      <c r="E5524" s="260"/>
      <c r="F5524" s="263"/>
      <c r="L5524"/>
    </row>
    <row r="5525" spans="1:12" s="241" customFormat="1" ht="13" x14ac:dyDescent="0.25">
      <c r="A5525" s="227"/>
      <c r="B5525" s="256"/>
      <c r="C5525" s="255"/>
      <c r="D5525" s="255"/>
      <c r="E5525" s="260"/>
      <c r="F5525" s="263"/>
      <c r="L5525"/>
    </row>
    <row r="5526" spans="1:12" s="241" customFormat="1" ht="13" x14ac:dyDescent="0.25">
      <c r="A5526" s="227"/>
      <c r="B5526" s="256"/>
      <c r="C5526" s="255"/>
      <c r="D5526" s="255"/>
      <c r="E5526" s="260"/>
      <c r="F5526" s="263"/>
      <c r="L5526"/>
    </row>
    <row r="5527" spans="1:12" s="241" customFormat="1" ht="13" x14ac:dyDescent="0.25">
      <c r="A5527" s="227"/>
      <c r="B5527" s="256"/>
      <c r="C5527" s="255"/>
      <c r="D5527" s="255"/>
      <c r="E5527" s="260"/>
      <c r="F5527" s="263"/>
      <c r="L5527"/>
    </row>
    <row r="5528" spans="1:12" s="241" customFormat="1" ht="13" x14ac:dyDescent="0.25">
      <c r="A5528" s="227"/>
      <c r="B5528" s="256"/>
      <c r="C5528" s="255"/>
      <c r="D5528" s="255"/>
      <c r="E5528" s="260"/>
      <c r="F5528" s="263"/>
      <c r="L5528"/>
    </row>
    <row r="5529" spans="1:12" s="241" customFormat="1" ht="13" x14ac:dyDescent="0.25">
      <c r="A5529" s="227"/>
      <c r="B5529" s="256"/>
      <c r="C5529" s="255"/>
      <c r="D5529" s="255"/>
      <c r="E5529" s="260"/>
      <c r="F5529" s="263"/>
      <c r="L5529"/>
    </row>
    <row r="5530" spans="1:12" s="241" customFormat="1" ht="13" x14ac:dyDescent="0.25">
      <c r="A5530" s="227"/>
      <c r="B5530" s="256"/>
      <c r="C5530" s="255"/>
      <c r="D5530" s="255"/>
      <c r="E5530" s="260"/>
      <c r="F5530" s="263"/>
      <c r="L5530"/>
    </row>
    <row r="5531" spans="1:12" s="241" customFormat="1" ht="13" x14ac:dyDescent="0.25">
      <c r="A5531" s="227"/>
      <c r="B5531" s="256"/>
      <c r="C5531" s="255"/>
      <c r="D5531" s="255"/>
      <c r="E5531" s="260"/>
      <c r="F5531" s="263"/>
      <c r="L5531"/>
    </row>
    <row r="5532" spans="1:12" s="241" customFormat="1" ht="13" x14ac:dyDescent="0.25">
      <c r="A5532" s="227"/>
      <c r="B5532" s="256"/>
      <c r="C5532" s="255"/>
      <c r="D5532" s="255"/>
      <c r="E5532" s="260"/>
      <c r="F5532" s="263"/>
      <c r="L5532"/>
    </row>
    <row r="5533" spans="1:12" ht="13" x14ac:dyDescent="0.25">
      <c r="A5533" s="227"/>
      <c r="B5533" s="268" t="s">
        <v>1019</v>
      </c>
      <c r="C5533" s="227"/>
      <c r="D5533" s="227"/>
      <c r="E5533" s="258"/>
      <c r="F5533" s="270"/>
    </row>
    <row r="5534" spans="1:12" ht="13" x14ac:dyDescent="0.25">
      <c r="A5534" s="227"/>
      <c r="B5534" s="247"/>
      <c r="C5534" s="227"/>
      <c r="D5534" s="227"/>
      <c r="E5534" s="258"/>
      <c r="F5534" s="263"/>
    </row>
    <row r="5535" spans="1:12" ht="13" x14ac:dyDescent="0.25">
      <c r="A5535" s="227"/>
      <c r="B5535" s="247" t="str">
        <f>B5462</f>
        <v>Block C: Mini Admin Block: C-6 Plastering</v>
      </c>
      <c r="C5535" s="227"/>
      <c r="D5535" s="227"/>
      <c r="E5535" s="258"/>
      <c r="F5535" s="263"/>
    </row>
    <row r="5536" spans="1:12" s="236" customFormat="1" x14ac:dyDescent="0.25">
      <c r="A5536" s="220"/>
      <c r="B5536" s="233"/>
      <c r="C5536" s="220"/>
      <c r="D5536" s="220"/>
      <c r="E5536" s="260"/>
      <c r="F5536" s="263"/>
      <c r="I5536" s="149"/>
      <c r="J5536" s="149"/>
      <c r="K5536" s="149"/>
      <c r="L5536"/>
    </row>
    <row r="5537" spans="1:12" s="236" customFormat="1" ht="13" x14ac:dyDescent="0.25">
      <c r="A5537" s="224" t="s">
        <v>2288</v>
      </c>
      <c r="B5537" s="229" t="s">
        <v>15</v>
      </c>
      <c r="C5537" s="272"/>
      <c r="D5537" s="272"/>
      <c r="E5537" s="217"/>
      <c r="F5537" s="285"/>
      <c r="I5537" s="149"/>
      <c r="J5537" s="149"/>
      <c r="K5537" s="149"/>
      <c r="L5537"/>
    </row>
    <row r="5538" spans="1:12" s="236" customFormat="1" x14ac:dyDescent="0.25">
      <c r="A5538" s="272"/>
      <c r="B5538" s="273"/>
      <c r="C5538" s="272"/>
      <c r="D5538" s="272"/>
      <c r="E5538" s="217"/>
      <c r="F5538" s="285"/>
      <c r="I5538" s="149"/>
      <c r="J5538" s="149"/>
      <c r="K5538" s="149"/>
      <c r="L5538"/>
    </row>
    <row r="5539" spans="1:12" s="236" customFormat="1" ht="13" x14ac:dyDescent="0.25">
      <c r="A5539" s="272"/>
      <c r="B5539" s="229" t="s">
        <v>1032</v>
      </c>
      <c r="C5539" s="272"/>
      <c r="D5539" s="272"/>
      <c r="E5539" s="217"/>
      <c r="F5539" s="285"/>
      <c r="I5539" s="149"/>
      <c r="J5539" s="149"/>
      <c r="K5539" s="149"/>
      <c r="L5539"/>
    </row>
    <row r="5540" spans="1:12" s="236" customFormat="1" x14ac:dyDescent="0.25">
      <c r="A5540" s="272"/>
      <c r="B5540" s="273"/>
      <c r="C5540" s="272"/>
      <c r="D5540" s="272"/>
      <c r="E5540" s="217"/>
      <c r="F5540" s="285"/>
      <c r="I5540" s="149"/>
      <c r="J5540" s="149"/>
      <c r="K5540" s="149"/>
      <c r="L5540"/>
    </row>
    <row r="5541" spans="1:12" s="236" customFormat="1" ht="13" x14ac:dyDescent="0.25">
      <c r="A5541" s="272"/>
      <c r="B5541" s="229" t="s">
        <v>1033</v>
      </c>
      <c r="C5541" s="272"/>
      <c r="D5541" s="272"/>
      <c r="E5541" s="217"/>
      <c r="F5541" s="285"/>
      <c r="I5541" s="149"/>
      <c r="J5541" s="149"/>
      <c r="K5541" s="149"/>
      <c r="L5541"/>
    </row>
    <row r="5542" spans="1:12" s="236" customFormat="1" ht="13" x14ac:dyDescent="0.25">
      <c r="A5542" s="272"/>
      <c r="B5542" s="229" t="s">
        <v>1034</v>
      </c>
      <c r="C5542" s="272"/>
      <c r="D5542" s="272"/>
      <c r="E5542" s="217"/>
      <c r="F5542" s="285"/>
      <c r="I5542" s="149"/>
      <c r="J5542" s="149"/>
      <c r="K5542" s="149"/>
      <c r="L5542"/>
    </row>
    <row r="5543" spans="1:12" s="236" customFormat="1" ht="13" x14ac:dyDescent="0.3">
      <c r="A5543" s="272"/>
      <c r="B5543" s="229" t="s">
        <v>1035</v>
      </c>
      <c r="C5543" s="272"/>
      <c r="D5543" s="272"/>
      <c r="E5543" s="217"/>
      <c r="F5543" s="285"/>
      <c r="G5543" s="243"/>
      <c r="I5543" s="149"/>
      <c r="J5543" s="149"/>
      <c r="K5543" s="149"/>
      <c r="L5543"/>
    </row>
    <row r="5544" spans="1:12" s="236" customFormat="1" x14ac:dyDescent="0.25">
      <c r="A5544" s="272"/>
      <c r="B5544" s="273"/>
      <c r="C5544" s="272"/>
      <c r="D5544" s="272"/>
      <c r="E5544" s="217"/>
      <c r="F5544" s="285"/>
      <c r="I5544" s="149"/>
      <c r="J5544" s="149"/>
      <c r="K5544" s="149"/>
      <c r="L5544"/>
    </row>
    <row r="5545" spans="1:12" s="236" customFormat="1" ht="14.5" x14ac:dyDescent="0.25">
      <c r="A5545" s="272" t="s">
        <v>2289</v>
      </c>
      <c r="B5545" s="273" t="s">
        <v>1036</v>
      </c>
      <c r="C5545" s="272" t="s">
        <v>621</v>
      </c>
      <c r="D5545" s="281">
        <v>2</v>
      </c>
      <c r="E5545" s="217"/>
      <c r="F5545" s="285"/>
      <c r="I5545" s="149"/>
      <c r="J5545" s="149"/>
      <c r="K5545" s="149"/>
      <c r="L5545"/>
    </row>
    <row r="5546" spans="1:12" s="57" customFormat="1" ht="13" x14ac:dyDescent="0.3">
      <c r="A5546" s="272"/>
      <c r="B5546" s="273"/>
      <c r="C5546" s="272"/>
      <c r="D5546" s="272"/>
      <c r="E5546" s="217"/>
      <c r="F5546" s="263"/>
      <c r="G5546" s="291"/>
      <c r="I5546" s="1"/>
      <c r="J5546" s="1"/>
      <c r="K5546" s="1"/>
      <c r="L5546"/>
    </row>
    <row r="5547" spans="1:12" s="57" customFormat="1" ht="13" x14ac:dyDescent="0.3">
      <c r="A5547" s="272"/>
      <c r="B5547" s="273"/>
      <c r="C5547" s="272"/>
      <c r="D5547" s="272"/>
      <c r="E5547" s="217"/>
      <c r="F5547" s="263"/>
      <c r="G5547" s="291"/>
      <c r="I5547" s="1"/>
      <c r="J5547" s="1"/>
      <c r="K5547" s="1"/>
      <c r="L5547"/>
    </row>
    <row r="5548" spans="1:12" s="57" customFormat="1" ht="13" x14ac:dyDescent="0.3">
      <c r="A5548" s="272"/>
      <c r="B5548" s="273"/>
      <c r="C5548" s="272"/>
      <c r="D5548" s="272"/>
      <c r="E5548" s="217"/>
      <c r="F5548" s="263"/>
      <c r="G5548" s="291"/>
      <c r="I5548" s="1"/>
      <c r="J5548" s="1"/>
      <c r="K5548" s="1"/>
      <c r="L5548"/>
    </row>
    <row r="5549" spans="1:12" s="57" customFormat="1" ht="13" x14ac:dyDescent="0.3">
      <c r="A5549" s="272"/>
      <c r="B5549" s="273"/>
      <c r="C5549" s="272"/>
      <c r="D5549" s="272"/>
      <c r="E5549" s="217"/>
      <c r="F5549" s="263"/>
      <c r="G5549" s="291"/>
      <c r="I5549" s="1"/>
      <c r="J5549" s="1"/>
      <c r="K5549" s="1"/>
      <c r="L5549"/>
    </row>
    <row r="5550" spans="1:12" s="57" customFormat="1" ht="13" x14ac:dyDescent="0.3">
      <c r="A5550" s="272"/>
      <c r="B5550" s="273"/>
      <c r="C5550" s="272"/>
      <c r="D5550" s="272"/>
      <c r="E5550" s="217"/>
      <c r="F5550" s="263"/>
      <c r="G5550" s="291"/>
      <c r="I5550" s="1"/>
      <c r="J5550" s="1"/>
      <c r="K5550" s="1"/>
      <c r="L5550"/>
    </row>
    <row r="5551" spans="1:12" s="57" customFormat="1" ht="13" x14ac:dyDescent="0.3">
      <c r="A5551" s="272"/>
      <c r="B5551" s="273"/>
      <c r="C5551" s="272"/>
      <c r="D5551" s="272"/>
      <c r="E5551" s="217"/>
      <c r="F5551" s="263"/>
      <c r="G5551" s="291"/>
      <c r="I5551" s="1"/>
      <c r="J5551" s="1"/>
      <c r="K5551" s="1"/>
      <c r="L5551"/>
    </row>
    <row r="5552" spans="1:12" s="57" customFormat="1" ht="13" x14ac:dyDescent="0.3">
      <c r="A5552" s="272"/>
      <c r="B5552" s="273"/>
      <c r="C5552" s="272"/>
      <c r="D5552" s="272"/>
      <c r="E5552" s="217"/>
      <c r="F5552" s="263"/>
      <c r="G5552" s="291"/>
      <c r="I5552" s="1"/>
      <c r="J5552" s="1"/>
      <c r="K5552" s="1"/>
      <c r="L5552"/>
    </row>
    <row r="5553" spans="1:12" s="57" customFormat="1" ht="13" x14ac:dyDescent="0.3">
      <c r="A5553" s="272"/>
      <c r="B5553" s="273"/>
      <c r="C5553" s="272"/>
      <c r="D5553" s="272"/>
      <c r="E5553" s="217"/>
      <c r="F5553" s="263"/>
      <c r="G5553" s="291"/>
      <c r="I5553" s="1"/>
      <c r="J5553" s="1"/>
      <c r="K5553" s="1"/>
      <c r="L5553"/>
    </row>
    <row r="5554" spans="1:12" s="57" customFormat="1" ht="13" x14ac:dyDescent="0.3">
      <c r="A5554" s="272"/>
      <c r="B5554" s="273"/>
      <c r="C5554" s="272"/>
      <c r="D5554" s="272"/>
      <c r="E5554" s="217"/>
      <c r="F5554" s="263"/>
      <c r="G5554" s="291"/>
      <c r="I5554" s="1"/>
      <c r="J5554" s="1"/>
      <c r="K5554" s="1"/>
      <c r="L5554"/>
    </row>
    <row r="5555" spans="1:12" s="57" customFormat="1" ht="13" x14ac:dyDescent="0.3">
      <c r="A5555" s="272"/>
      <c r="B5555" s="273"/>
      <c r="C5555" s="272"/>
      <c r="D5555" s="272"/>
      <c r="E5555" s="217"/>
      <c r="F5555" s="263"/>
      <c r="G5555" s="291"/>
      <c r="I5555" s="1"/>
      <c r="J5555" s="1"/>
      <c r="K5555" s="1"/>
      <c r="L5555"/>
    </row>
    <row r="5556" spans="1:12" s="57" customFormat="1" ht="13" x14ac:dyDescent="0.3">
      <c r="A5556" s="272"/>
      <c r="B5556" s="273"/>
      <c r="C5556" s="272"/>
      <c r="D5556" s="272"/>
      <c r="E5556" s="217"/>
      <c r="F5556" s="263"/>
      <c r="G5556" s="291"/>
      <c r="I5556" s="1"/>
      <c r="J5556" s="1"/>
      <c r="K5556" s="1"/>
      <c r="L5556"/>
    </row>
    <row r="5557" spans="1:12" s="57" customFormat="1" ht="13" x14ac:dyDescent="0.3">
      <c r="A5557" s="272"/>
      <c r="B5557" s="273"/>
      <c r="C5557" s="272"/>
      <c r="D5557" s="272"/>
      <c r="E5557" s="217"/>
      <c r="F5557" s="263"/>
      <c r="G5557" s="291"/>
      <c r="I5557" s="1"/>
      <c r="J5557" s="1"/>
      <c r="K5557" s="1"/>
      <c r="L5557"/>
    </row>
    <row r="5558" spans="1:12" s="57" customFormat="1" ht="13" x14ac:dyDescent="0.3">
      <c r="A5558" s="272"/>
      <c r="B5558" s="273"/>
      <c r="C5558" s="272"/>
      <c r="D5558" s="272"/>
      <c r="E5558" s="217"/>
      <c r="F5558" s="263"/>
      <c r="G5558" s="291"/>
      <c r="I5558" s="1"/>
      <c r="J5558" s="1"/>
      <c r="K5558" s="1"/>
      <c r="L5558"/>
    </row>
    <row r="5559" spans="1:12" s="57" customFormat="1" ht="13" x14ac:dyDescent="0.3">
      <c r="A5559" s="272"/>
      <c r="B5559" s="273"/>
      <c r="C5559" s="272"/>
      <c r="D5559" s="272"/>
      <c r="E5559" s="217"/>
      <c r="F5559" s="263"/>
      <c r="G5559" s="291"/>
      <c r="I5559" s="1"/>
      <c r="J5559" s="1"/>
      <c r="K5559" s="1"/>
      <c r="L5559"/>
    </row>
    <row r="5560" spans="1:12" s="57" customFormat="1" ht="13" x14ac:dyDescent="0.3">
      <c r="A5560" s="272"/>
      <c r="B5560" s="273"/>
      <c r="C5560" s="272"/>
      <c r="D5560" s="272"/>
      <c r="E5560" s="217"/>
      <c r="F5560" s="263"/>
      <c r="G5560" s="291"/>
      <c r="I5560" s="1"/>
      <c r="J5560" s="1"/>
      <c r="K5560" s="1"/>
      <c r="L5560"/>
    </row>
    <row r="5561" spans="1:12" s="57" customFormat="1" ht="13" x14ac:dyDescent="0.3">
      <c r="A5561" s="272"/>
      <c r="B5561" s="273"/>
      <c r="C5561" s="272"/>
      <c r="D5561" s="272"/>
      <c r="E5561" s="217"/>
      <c r="F5561" s="263"/>
      <c r="G5561" s="291"/>
      <c r="I5561" s="1"/>
      <c r="J5561" s="1"/>
      <c r="K5561" s="1"/>
      <c r="L5561"/>
    </row>
    <row r="5562" spans="1:12" s="57" customFormat="1" ht="13" x14ac:dyDescent="0.3">
      <c r="A5562" s="272"/>
      <c r="B5562" s="273"/>
      <c r="C5562" s="272"/>
      <c r="D5562" s="272"/>
      <c r="E5562" s="217"/>
      <c r="F5562" s="263"/>
      <c r="G5562" s="291"/>
      <c r="I5562" s="1"/>
      <c r="J5562" s="1"/>
      <c r="K5562" s="1"/>
      <c r="L5562"/>
    </row>
    <row r="5563" spans="1:12" s="57" customFormat="1" ht="13" x14ac:dyDescent="0.3">
      <c r="A5563" s="272"/>
      <c r="B5563" s="273"/>
      <c r="C5563" s="272"/>
      <c r="D5563" s="272"/>
      <c r="E5563" s="217"/>
      <c r="F5563" s="263"/>
      <c r="G5563" s="291"/>
      <c r="I5563" s="1"/>
      <c r="J5563" s="1"/>
      <c r="K5563" s="1"/>
      <c r="L5563"/>
    </row>
    <row r="5564" spans="1:12" s="57" customFormat="1" ht="13" x14ac:dyDescent="0.3">
      <c r="A5564" s="272"/>
      <c r="B5564" s="273"/>
      <c r="C5564" s="272"/>
      <c r="D5564" s="272"/>
      <c r="E5564" s="217"/>
      <c r="F5564" s="263"/>
      <c r="G5564" s="291"/>
      <c r="I5564" s="1"/>
      <c r="J5564" s="1"/>
      <c r="K5564" s="1"/>
      <c r="L5564"/>
    </row>
    <row r="5565" spans="1:12" s="57" customFormat="1" ht="13" x14ac:dyDescent="0.3">
      <c r="A5565" s="272"/>
      <c r="B5565" s="273"/>
      <c r="C5565" s="272"/>
      <c r="D5565" s="272"/>
      <c r="E5565" s="217"/>
      <c r="F5565" s="263"/>
      <c r="G5565" s="291"/>
      <c r="I5565" s="1"/>
      <c r="J5565" s="1"/>
      <c r="K5565" s="1"/>
      <c r="L5565"/>
    </row>
    <row r="5566" spans="1:12" s="57" customFormat="1" ht="13" x14ac:dyDescent="0.3">
      <c r="A5566" s="272"/>
      <c r="B5566" s="273"/>
      <c r="C5566" s="272"/>
      <c r="D5566" s="272"/>
      <c r="E5566" s="217"/>
      <c r="F5566" s="263"/>
      <c r="G5566" s="291"/>
      <c r="I5566" s="1"/>
      <c r="J5566" s="1"/>
      <c r="K5566" s="1"/>
      <c r="L5566"/>
    </row>
    <row r="5567" spans="1:12" s="57" customFormat="1" ht="13" x14ac:dyDescent="0.3">
      <c r="A5567" s="272"/>
      <c r="B5567" s="273"/>
      <c r="C5567" s="272"/>
      <c r="D5567" s="272"/>
      <c r="E5567" s="217"/>
      <c r="F5567" s="263"/>
      <c r="G5567" s="291"/>
      <c r="I5567" s="1"/>
      <c r="J5567" s="1"/>
      <c r="K5567" s="1"/>
      <c r="L5567"/>
    </row>
    <row r="5568" spans="1:12" s="57" customFormat="1" ht="13" x14ac:dyDescent="0.3">
      <c r="A5568" s="272"/>
      <c r="B5568" s="273"/>
      <c r="C5568" s="272"/>
      <c r="D5568" s="272"/>
      <c r="E5568" s="217"/>
      <c r="F5568" s="263"/>
      <c r="G5568" s="291"/>
      <c r="I5568" s="1"/>
      <c r="J5568" s="1"/>
      <c r="K5568" s="1"/>
      <c r="L5568"/>
    </row>
    <row r="5569" spans="1:12" s="57" customFormat="1" ht="13" x14ac:dyDescent="0.3">
      <c r="A5569" s="272"/>
      <c r="B5569" s="273"/>
      <c r="C5569" s="272"/>
      <c r="D5569" s="272"/>
      <c r="E5569" s="217"/>
      <c r="F5569" s="263"/>
      <c r="G5569" s="291"/>
      <c r="I5569" s="1"/>
      <c r="J5569" s="1"/>
      <c r="K5569" s="1"/>
      <c r="L5569"/>
    </row>
    <row r="5570" spans="1:12" s="57" customFormat="1" ht="13" x14ac:dyDescent="0.3">
      <c r="A5570" s="272"/>
      <c r="B5570" s="273"/>
      <c r="C5570" s="272"/>
      <c r="D5570" s="272"/>
      <c r="E5570" s="217"/>
      <c r="F5570" s="263"/>
      <c r="G5570" s="291"/>
      <c r="I5570" s="1"/>
      <c r="J5570" s="1"/>
      <c r="K5570" s="1"/>
      <c r="L5570"/>
    </row>
    <row r="5571" spans="1:12" s="57" customFormat="1" ht="13" x14ac:dyDescent="0.3">
      <c r="A5571" s="272"/>
      <c r="B5571" s="273"/>
      <c r="C5571" s="272"/>
      <c r="D5571" s="272"/>
      <c r="E5571" s="217"/>
      <c r="F5571" s="263"/>
      <c r="G5571" s="291"/>
      <c r="I5571" s="1"/>
      <c r="J5571" s="1"/>
      <c r="K5571" s="1"/>
      <c r="L5571"/>
    </row>
    <row r="5572" spans="1:12" s="57" customFormat="1" ht="13" x14ac:dyDescent="0.3">
      <c r="A5572" s="272"/>
      <c r="B5572" s="273"/>
      <c r="C5572" s="272"/>
      <c r="D5572" s="272"/>
      <c r="E5572" s="217"/>
      <c r="F5572" s="263"/>
      <c r="G5572" s="291"/>
      <c r="I5572" s="1"/>
      <c r="J5572" s="1"/>
      <c r="K5572" s="1"/>
      <c r="L5572"/>
    </row>
    <row r="5573" spans="1:12" s="57" customFormat="1" ht="13" x14ac:dyDescent="0.3">
      <c r="A5573" s="272"/>
      <c r="B5573" s="273"/>
      <c r="C5573" s="272"/>
      <c r="D5573" s="272"/>
      <c r="E5573" s="217"/>
      <c r="F5573" s="263"/>
      <c r="G5573" s="291"/>
      <c r="I5573" s="1"/>
      <c r="J5573" s="1"/>
      <c r="K5573" s="1"/>
      <c r="L5573"/>
    </row>
    <row r="5574" spans="1:12" s="57" customFormat="1" ht="13" x14ac:dyDescent="0.3">
      <c r="A5574" s="272"/>
      <c r="B5574" s="273"/>
      <c r="C5574" s="272"/>
      <c r="D5574" s="272"/>
      <c r="E5574" s="217"/>
      <c r="F5574" s="263"/>
      <c r="G5574" s="291"/>
      <c r="I5574" s="1"/>
      <c r="J5574" s="1"/>
      <c r="K5574" s="1"/>
      <c r="L5574"/>
    </row>
    <row r="5575" spans="1:12" s="57" customFormat="1" ht="13" x14ac:dyDescent="0.3">
      <c r="A5575" s="272"/>
      <c r="B5575" s="273"/>
      <c r="C5575" s="272"/>
      <c r="D5575" s="272"/>
      <c r="E5575" s="217"/>
      <c r="F5575" s="263"/>
      <c r="G5575" s="291"/>
      <c r="I5575" s="1"/>
      <c r="J5575" s="1"/>
      <c r="K5575" s="1"/>
      <c r="L5575"/>
    </row>
    <row r="5576" spans="1:12" s="57" customFormat="1" ht="13" x14ac:dyDescent="0.3">
      <c r="A5576" s="272"/>
      <c r="B5576" s="273"/>
      <c r="C5576" s="272"/>
      <c r="D5576" s="272"/>
      <c r="E5576" s="217"/>
      <c r="F5576" s="263"/>
      <c r="G5576" s="291"/>
      <c r="I5576" s="1"/>
      <c r="J5576" s="1"/>
      <c r="K5576" s="1"/>
      <c r="L5576"/>
    </row>
    <row r="5577" spans="1:12" s="57" customFormat="1" ht="13" x14ac:dyDescent="0.3">
      <c r="A5577" s="272"/>
      <c r="B5577" s="273"/>
      <c r="C5577" s="272"/>
      <c r="D5577" s="272"/>
      <c r="E5577" s="217"/>
      <c r="F5577" s="263"/>
      <c r="G5577" s="291"/>
      <c r="I5577" s="1"/>
      <c r="J5577" s="1"/>
      <c r="K5577" s="1"/>
      <c r="L5577"/>
    </row>
    <row r="5578" spans="1:12" s="57" customFormat="1" ht="13" x14ac:dyDescent="0.3">
      <c r="A5578" s="272"/>
      <c r="B5578" s="273"/>
      <c r="C5578" s="272"/>
      <c r="D5578" s="272"/>
      <c r="E5578" s="217"/>
      <c r="F5578" s="263"/>
      <c r="G5578" s="291"/>
      <c r="I5578" s="1"/>
      <c r="J5578" s="1"/>
      <c r="K5578" s="1"/>
      <c r="L5578"/>
    </row>
    <row r="5579" spans="1:12" s="57" customFormat="1" ht="13" x14ac:dyDescent="0.3">
      <c r="A5579" s="272"/>
      <c r="B5579" s="273"/>
      <c r="C5579" s="272"/>
      <c r="D5579" s="272"/>
      <c r="E5579" s="217"/>
      <c r="F5579" s="263"/>
      <c r="G5579" s="291"/>
      <c r="I5579" s="1"/>
      <c r="J5579" s="1"/>
      <c r="K5579" s="1"/>
      <c r="L5579"/>
    </row>
    <row r="5580" spans="1:12" s="57" customFormat="1" ht="13" x14ac:dyDescent="0.3">
      <c r="A5580" s="272"/>
      <c r="B5580" s="273"/>
      <c r="C5580" s="272"/>
      <c r="D5580" s="272"/>
      <c r="E5580" s="217"/>
      <c r="F5580" s="263"/>
      <c r="G5580" s="291"/>
      <c r="I5580" s="1"/>
      <c r="J5580" s="1"/>
      <c r="K5580" s="1"/>
      <c r="L5580"/>
    </row>
    <row r="5581" spans="1:12" s="57" customFormat="1" ht="13" x14ac:dyDescent="0.3">
      <c r="A5581" s="272"/>
      <c r="B5581" s="273"/>
      <c r="C5581" s="272"/>
      <c r="D5581" s="272"/>
      <c r="E5581" s="217"/>
      <c r="F5581" s="263"/>
      <c r="G5581" s="291"/>
      <c r="I5581" s="1"/>
      <c r="J5581" s="1"/>
      <c r="K5581" s="1"/>
      <c r="L5581"/>
    </row>
    <row r="5582" spans="1:12" s="57" customFormat="1" ht="13" x14ac:dyDescent="0.3">
      <c r="A5582" s="272"/>
      <c r="B5582" s="273"/>
      <c r="C5582" s="272"/>
      <c r="D5582" s="272"/>
      <c r="E5582" s="217"/>
      <c r="F5582" s="263"/>
      <c r="G5582" s="291"/>
      <c r="I5582" s="1"/>
      <c r="J5582" s="1"/>
      <c r="K5582" s="1"/>
      <c r="L5582"/>
    </row>
    <row r="5583" spans="1:12" s="57" customFormat="1" ht="13" x14ac:dyDescent="0.3">
      <c r="A5583" s="272"/>
      <c r="B5583" s="273"/>
      <c r="C5583" s="272"/>
      <c r="D5583" s="272"/>
      <c r="E5583" s="217"/>
      <c r="F5583" s="263"/>
      <c r="G5583" s="291"/>
      <c r="I5583" s="1"/>
      <c r="J5583" s="1"/>
      <c r="K5583" s="1"/>
      <c r="L5583"/>
    </row>
    <row r="5584" spans="1:12" s="57" customFormat="1" ht="13" x14ac:dyDescent="0.3">
      <c r="A5584" s="272"/>
      <c r="B5584" s="273"/>
      <c r="C5584" s="272"/>
      <c r="D5584" s="272"/>
      <c r="E5584" s="217"/>
      <c r="F5584" s="263"/>
      <c r="G5584" s="291"/>
      <c r="I5584" s="1"/>
      <c r="J5584" s="1"/>
      <c r="K5584" s="1"/>
      <c r="L5584"/>
    </row>
    <row r="5585" spans="1:12" s="57" customFormat="1" ht="13" x14ac:dyDescent="0.3">
      <c r="A5585" s="272"/>
      <c r="B5585" s="273"/>
      <c r="C5585" s="272"/>
      <c r="D5585" s="272"/>
      <c r="E5585" s="217"/>
      <c r="F5585" s="263"/>
      <c r="G5585" s="291"/>
      <c r="I5585" s="1"/>
      <c r="J5585" s="1"/>
      <c r="K5585" s="1"/>
      <c r="L5585"/>
    </row>
    <row r="5586" spans="1:12" s="57" customFormat="1" ht="13" x14ac:dyDescent="0.3">
      <c r="A5586" s="272"/>
      <c r="B5586" s="273"/>
      <c r="C5586" s="272"/>
      <c r="D5586" s="272"/>
      <c r="E5586" s="217"/>
      <c r="F5586" s="263"/>
      <c r="G5586" s="291"/>
      <c r="I5586" s="1"/>
      <c r="J5586" s="1"/>
      <c r="K5586" s="1"/>
      <c r="L5586"/>
    </row>
    <row r="5587" spans="1:12" s="57" customFormat="1" ht="13" x14ac:dyDescent="0.3">
      <c r="A5587" s="272"/>
      <c r="B5587" s="273"/>
      <c r="C5587" s="272"/>
      <c r="D5587" s="272"/>
      <c r="E5587" s="217"/>
      <c r="F5587" s="263"/>
      <c r="G5587" s="291"/>
      <c r="I5587" s="1"/>
      <c r="J5587" s="1"/>
      <c r="K5587" s="1"/>
      <c r="L5587"/>
    </row>
    <row r="5588" spans="1:12" s="57" customFormat="1" ht="13" x14ac:dyDescent="0.3">
      <c r="A5588" s="272"/>
      <c r="B5588" s="273"/>
      <c r="C5588" s="272"/>
      <c r="D5588" s="272"/>
      <c r="E5588" s="217"/>
      <c r="F5588" s="263"/>
      <c r="G5588" s="291"/>
      <c r="I5588" s="1"/>
      <c r="J5588" s="1"/>
      <c r="K5588" s="1"/>
      <c r="L5588"/>
    </row>
    <row r="5589" spans="1:12" s="57" customFormat="1" ht="13" x14ac:dyDescent="0.3">
      <c r="A5589" s="272"/>
      <c r="B5589" s="273"/>
      <c r="C5589" s="272"/>
      <c r="D5589" s="272"/>
      <c r="E5589" s="217"/>
      <c r="F5589" s="263"/>
      <c r="G5589" s="291"/>
      <c r="I5589" s="1"/>
      <c r="J5589" s="1"/>
      <c r="K5589" s="1"/>
      <c r="L5589"/>
    </row>
    <row r="5590" spans="1:12" s="57" customFormat="1" ht="13" x14ac:dyDescent="0.3">
      <c r="A5590" s="272"/>
      <c r="B5590" s="273"/>
      <c r="C5590" s="272"/>
      <c r="D5590" s="272"/>
      <c r="E5590" s="217"/>
      <c r="F5590" s="263"/>
      <c r="G5590" s="291"/>
      <c r="I5590" s="1"/>
      <c r="J5590" s="1"/>
      <c r="K5590" s="1"/>
      <c r="L5590"/>
    </row>
    <row r="5591" spans="1:12" s="57" customFormat="1" ht="13" x14ac:dyDescent="0.3">
      <c r="A5591" s="272"/>
      <c r="B5591" s="273"/>
      <c r="C5591" s="272"/>
      <c r="D5591" s="272"/>
      <c r="E5591" s="217"/>
      <c r="F5591" s="263"/>
      <c r="G5591" s="291"/>
      <c r="I5591" s="1"/>
      <c r="J5591" s="1"/>
      <c r="K5591" s="1"/>
      <c r="L5591"/>
    </row>
    <row r="5592" spans="1:12" s="57" customFormat="1" ht="13" x14ac:dyDescent="0.3">
      <c r="A5592" s="272"/>
      <c r="B5592" s="273"/>
      <c r="C5592" s="272"/>
      <c r="D5592" s="272"/>
      <c r="E5592" s="217"/>
      <c r="F5592" s="263"/>
      <c r="G5592" s="291"/>
      <c r="I5592" s="1"/>
      <c r="J5592" s="1"/>
      <c r="K5592" s="1"/>
      <c r="L5592"/>
    </row>
    <row r="5593" spans="1:12" s="57" customFormat="1" ht="13" x14ac:dyDescent="0.3">
      <c r="A5593" s="272"/>
      <c r="B5593" s="273"/>
      <c r="C5593" s="272"/>
      <c r="D5593" s="272"/>
      <c r="E5593" s="217"/>
      <c r="F5593" s="263"/>
      <c r="G5593" s="291"/>
      <c r="I5593" s="1"/>
      <c r="J5593" s="1"/>
      <c r="K5593" s="1"/>
      <c r="L5593"/>
    </row>
    <row r="5594" spans="1:12" s="57" customFormat="1" ht="13" x14ac:dyDescent="0.3">
      <c r="A5594" s="272"/>
      <c r="B5594" s="273"/>
      <c r="C5594" s="272"/>
      <c r="D5594" s="272"/>
      <c r="E5594" s="217"/>
      <c r="F5594" s="263"/>
      <c r="G5594" s="291"/>
      <c r="I5594" s="1"/>
      <c r="J5594" s="1"/>
      <c r="K5594" s="1"/>
      <c r="L5594"/>
    </row>
    <row r="5595" spans="1:12" s="57" customFormat="1" ht="13" x14ac:dyDescent="0.3">
      <c r="A5595" s="272"/>
      <c r="B5595" s="273"/>
      <c r="C5595" s="272"/>
      <c r="D5595" s="272"/>
      <c r="E5595" s="217"/>
      <c r="F5595" s="263"/>
      <c r="G5595" s="291"/>
      <c r="I5595" s="1"/>
      <c r="J5595" s="1"/>
      <c r="K5595" s="1"/>
      <c r="L5595"/>
    </row>
    <row r="5596" spans="1:12" s="57" customFormat="1" ht="13" x14ac:dyDescent="0.3">
      <c r="A5596" s="272"/>
      <c r="B5596" s="273"/>
      <c r="C5596" s="272"/>
      <c r="D5596" s="272"/>
      <c r="E5596" s="217"/>
      <c r="F5596" s="263"/>
      <c r="G5596" s="291"/>
      <c r="I5596" s="1"/>
      <c r="J5596" s="1"/>
      <c r="K5596" s="1"/>
      <c r="L5596"/>
    </row>
    <row r="5597" spans="1:12" s="57" customFormat="1" ht="13" x14ac:dyDescent="0.3">
      <c r="A5597" s="272"/>
      <c r="B5597" s="273"/>
      <c r="C5597" s="272"/>
      <c r="D5597" s="272"/>
      <c r="E5597" s="217"/>
      <c r="F5597" s="263"/>
      <c r="G5597" s="291"/>
      <c r="I5597" s="1"/>
      <c r="J5597" s="1"/>
      <c r="K5597" s="1"/>
      <c r="L5597"/>
    </row>
    <row r="5598" spans="1:12" s="57" customFormat="1" ht="13" x14ac:dyDescent="0.3">
      <c r="A5598" s="272"/>
      <c r="B5598" s="273"/>
      <c r="C5598" s="272"/>
      <c r="D5598" s="272"/>
      <c r="E5598" s="217"/>
      <c r="F5598" s="263"/>
      <c r="G5598" s="291"/>
      <c r="I5598" s="1"/>
      <c r="J5598" s="1"/>
      <c r="K5598" s="1"/>
      <c r="L5598"/>
    </row>
    <row r="5599" spans="1:12" s="57" customFormat="1" ht="13" x14ac:dyDescent="0.3">
      <c r="A5599" s="272"/>
      <c r="B5599" s="273"/>
      <c r="C5599" s="272"/>
      <c r="D5599" s="272"/>
      <c r="E5599" s="217"/>
      <c r="F5599" s="263"/>
      <c r="G5599" s="291"/>
      <c r="I5599" s="1"/>
      <c r="J5599" s="1"/>
      <c r="K5599" s="1"/>
      <c r="L5599"/>
    </row>
    <row r="5600" spans="1:12" s="57" customFormat="1" ht="13" x14ac:dyDescent="0.3">
      <c r="A5600" s="272"/>
      <c r="B5600" s="273"/>
      <c r="C5600" s="272"/>
      <c r="D5600" s="272"/>
      <c r="E5600" s="217"/>
      <c r="F5600" s="263"/>
      <c r="G5600" s="291"/>
      <c r="I5600" s="1"/>
      <c r="J5600" s="1"/>
      <c r="K5600" s="1"/>
      <c r="L5600"/>
    </row>
    <row r="5601" spans="1:12" s="57" customFormat="1" ht="13" x14ac:dyDescent="0.3">
      <c r="A5601" s="272"/>
      <c r="B5601" s="273"/>
      <c r="C5601" s="272"/>
      <c r="D5601" s="272"/>
      <c r="E5601" s="217"/>
      <c r="F5601" s="263"/>
      <c r="G5601" s="291"/>
      <c r="I5601" s="1"/>
      <c r="J5601" s="1"/>
      <c r="K5601" s="1"/>
      <c r="L5601"/>
    </row>
    <row r="5602" spans="1:12" s="57" customFormat="1" ht="13" x14ac:dyDescent="0.3">
      <c r="A5602" s="272"/>
      <c r="B5602" s="273"/>
      <c r="C5602" s="272"/>
      <c r="D5602" s="272"/>
      <c r="E5602" s="217"/>
      <c r="F5602" s="263"/>
      <c r="G5602" s="291"/>
      <c r="I5602" s="1"/>
      <c r="J5602" s="1"/>
      <c r="K5602" s="1"/>
      <c r="L5602"/>
    </row>
    <row r="5603" spans="1:12" s="57" customFormat="1" ht="13" x14ac:dyDescent="0.3">
      <c r="A5603" s="272"/>
      <c r="B5603" s="273"/>
      <c r="C5603" s="272"/>
      <c r="D5603" s="272"/>
      <c r="E5603" s="217"/>
      <c r="F5603" s="263"/>
      <c r="G5603" s="291"/>
      <c r="I5603" s="1"/>
      <c r="J5603" s="1"/>
      <c r="K5603" s="1"/>
      <c r="L5603"/>
    </row>
    <row r="5604" spans="1:12" s="57" customFormat="1" ht="13" x14ac:dyDescent="0.3">
      <c r="A5604" s="272"/>
      <c r="B5604" s="273"/>
      <c r="C5604" s="272"/>
      <c r="D5604" s="272"/>
      <c r="E5604" s="217"/>
      <c r="F5604" s="263"/>
      <c r="G5604" s="291"/>
      <c r="I5604" s="1"/>
      <c r="J5604" s="1"/>
      <c r="K5604" s="1"/>
      <c r="L5604"/>
    </row>
    <row r="5605" spans="1:12" s="57" customFormat="1" ht="13" x14ac:dyDescent="0.3">
      <c r="A5605" s="272"/>
      <c r="B5605" s="273"/>
      <c r="C5605" s="272"/>
      <c r="D5605" s="272"/>
      <c r="E5605" s="217"/>
      <c r="F5605" s="263"/>
      <c r="G5605" s="291"/>
      <c r="I5605" s="1"/>
      <c r="J5605" s="1"/>
      <c r="K5605" s="1"/>
      <c r="L5605"/>
    </row>
    <row r="5606" spans="1:12" ht="13" x14ac:dyDescent="0.25">
      <c r="A5606" s="227"/>
      <c r="B5606" s="268" t="s">
        <v>2905</v>
      </c>
      <c r="C5606" s="227"/>
      <c r="D5606" s="227"/>
      <c r="E5606" s="258"/>
      <c r="F5606" s="270"/>
    </row>
    <row r="5607" spans="1:12" ht="13" x14ac:dyDescent="0.25">
      <c r="A5607" s="227"/>
      <c r="B5607" s="247"/>
      <c r="C5607" s="227"/>
      <c r="D5607" s="227"/>
      <c r="E5607" s="258"/>
      <c r="F5607" s="263"/>
    </row>
    <row r="5608" spans="1:12" ht="13" x14ac:dyDescent="0.25">
      <c r="A5608" s="227"/>
      <c r="B5608" s="247" t="s">
        <v>3070</v>
      </c>
      <c r="C5608" s="227"/>
      <c r="D5608" s="227"/>
      <c r="E5608" s="258"/>
      <c r="F5608" s="263"/>
    </row>
    <row r="5609" spans="1:12" s="241" customFormat="1" ht="13" x14ac:dyDescent="0.25">
      <c r="A5609" s="227"/>
      <c r="B5609" s="256"/>
      <c r="C5609" s="255"/>
      <c r="D5609" s="255"/>
      <c r="E5609" s="260"/>
      <c r="F5609" s="263"/>
      <c r="L5609"/>
    </row>
    <row r="5610" spans="1:12" s="241" customFormat="1" ht="13" x14ac:dyDescent="0.25">
      <c r="A5610" s="227"/>
      <c r="B5610" s="274"/>
      <c r="C5610" s="255"/>
      <c r="D5610" s="255"/>
      <c r="E5610" s="260"/>
      <c r="F5610" s="263"/>
      <c r="L5610"/>
    </row>
    <row r="5611" spans="1:12" s="241" customFormat="1" ht="13" x14ac:dyDescent="0.25">
      <c r="A5611" s="227"/>
      <c r="B5611" s="274" t="str">
        <f>B5608</f>
        <v xml:space="preserve">Block C: Mini Admin Block: C-7 Tiling </v>
      </c>
      <c r="C5611" s="255"/>
      <c r="D5611" s="255"/>
      <c r="E5611" s="260"/>
      <c r="F5611" s="263"/>
      <c r="L5611"/>
    </row>
    <row r="5612" spans="1:12" s="241" customFormat="1" ht="13" x14ac:dyDescent="0.25">
      <c r="A5612" s="227"/>
      <c r="B5612" s="254" t="s">
        <v>2933</v>
      </c>
      <c r="C5612" s="255" t="s">
        <v>2910</v>
      </c>
      <c r="D5612" s="255"/>
      <c r="E5612" s="260"/>
      <c r="F5612" s="263"/>
      <c r="L5612"/>
    </row>
    <row r="5613" spans="1:12" s="241" customFormat="1" ht="13" x14ac:dyDescent="0.25">
      <c r="A5613" s="227"/>
      <c r="B5613" s="256"/>
      <c r="C5613" s="255"/>
      <c r="D5613" s="255"/>
      <c r="E5613" s="260"/>
      <c r="F5613" s="263"/>
      <c r="L5613"/>
    </row>
    <row r="5614" spans="1:12" s="241" customFormat="1" ht="13" x14ac:dyDescent="0.25">
      <c r="A5614" s="227"/>
      <c r="B5614" s="269" t="s">
        <v>2909</v>
      </c>
      <c r="C5614" s="255">
        <v>84</v>
      </c>
      <c r="D5614" s="255"/>
      <c r="E5614" s="260"/>
      <c r="F5614" s="263"/>
      <c r="L5614"/>
    </row>
    <row r="5615" spans="1:12" s="241" customFormat="1" ht="13" x14ac:dyDescent="0.25">
      <c r="A5615" s="227"/>
      <c r="B5615" s="269"/>
      <c r="C5615" s="255"/>
      <c r="D5615" s="255"/>
      <c r="E5615" s="260"/>
      <c r="F5615" s="263"/>
      <c r="L5615"/>
    </row>
    <row r="5616" spans="1:12" s="241" customFormat="1" ht="13" x14ac:dyDescent="0.25">
      <c r="A5616" s="227"/>
      <c r="B5616" s="256"/>
      <c r="C5616" s="255"/>
      <c r="D5616" s="255"/>
      <c r="E5616" s="260"/>
      <c r="F5616" s="263"/>
      <c r="L5616"/>
    </row>
    <row r="5617" spans="1:12" s="241" customFormat="1" ht="13" x14ac:dyDescent="0.25">
      <c r="A5617" s="227"/>
      <c r="B5617" s="256"/>
      <c r="C5617" s="255"/>
      <c r="D5617" s="255"/>
      <c r="E5617" s="260"/>
      <c r="F5617" s="263"/>
      <c r="L5617"/>
    </row>
    <row r="5618" spans="1:12" s="241" customFormat="1" ht="13" x14ac:dyDescent="0.25">
      <c r="A5618" s="227"/>
      <c r="B5618" s="256"/>
      <c r="C5618" s="255"/>
      <c r="D5618" s="255"/>
      <c r="E5618" s="260"/>
      <c r="F5618" s="263"/>
      <c r="L5618"/>
    </row>
    <row r="5619" spans="1:12" s="241" customFormat="1" ht="13" x14ac:dyDescent="0.25">
      <c r="A5619" s="227"/>
      <c r="B5619" s="256"/>
      <c r="C5619" s="255"/>
      <c r="D5619" s="255"/>
      <c r="E5619" s="260"/>
      <c r="F5619" s="263"/>
      <c r="L5619"/>
    </row>
    <row r="5620" spans="1:12" s="241" customFormat="1" ht="13" x14ac:dyDescent="0.25">
      <c r="A5620" s="227"/>
      <c r="B5620" s="256"/>
      <c r="C5620" s="255"/>
      <c r="D5620" s="255"/>
      <c r="E5620" s="260"/>
      <c r="F5620" s="263"/>
      <c r="L5620"/>
    </row>
    <row r="5621" spans="1:12" s="241" customFormat="1" ht="13" x14ac:dyDescent="0.25">
      <c r="A5621" s="227"/>
      <c r="B5621" s="256"/>
      <c r="C5621" s="255"/>
      <c r="D5621" s="255"/>
      <c r="E5621" s="260"/>
      <c r="F5621" s="263"/>
      <c r="L5621"/>
    </row>
    <row r="5622" spans="1:12" s="241" customFormat="1" ht="13" x14ac:dyDescent="0.25">
      <c r="A5622" s="227"/>
      <c r="B5622" s="256"/>
      <c r="C5622" s="255"/>
      <c r="D5622" s="255"/>
      <c r="E5622" s="260"/>
      <c r="F5622" s="263"/>
      <c r="L5622"/>
    </row>
    <row r="5623" spans="1:12" s="241" customFormat="1" ht="13" x14ac:dyDescent="0.25">
      <c r="A5623" s="227"/>
      <c r="B5623" s="256"/>
      <c r="C5623" s="255"/>
      <c r="D5623" s="255"/>
      <c r="E5623" s="260"/>
      <c r="F5623" s="263"/>
      <c r="L5623"/>
    </row>
    <row r="5624" spans="1:12" s="241" customFormat="1" ht="13" x14ac:dyDescent="0.25">
      <c r="A5624" s="227"/>
      <c r="B5624" s="256"/>
      <c r="C5624" s="255"/>
      <c r="D5624" s="255"/>
      <c r="E5624" s="260"/>
      <c r="F5624" s="263"/>
      <c r="L5624"/>
    </row>
    <row r="5625" spans="1:12" s="241" customFormat="1" ht="13" x14ac:dyDescent="0.25">
      <c r="A5625" s="227"/>
      <c r="B5625" s="256"/>
      <c r="C5625" s="255"/>
      <c r="D5625" s="255"/>
      <c r="E5625" s="260"/>
      <c r="F5625" s="263"/>
      <c r="L5625"/>
    </row>
    <row r="5626" spans="1:12" s="241" customFormat="1" ht="13" x14ac:dyDescent="0.25">
      <c r="A5626" s="227"/>
      <c r="B5626" s="256"/>
      <c r="C5626" s="255"/>
      <c r="D5626" s="255"/>
      <c r="E5626" s="260"/>
      <c r="F5626" s="263"/>
      <c r="L5626"/>
    </row>
    <row r="5627" spans="1:12" s="241" customFormat="1" ht="13" x14ac:dyDescent="0.25">
      <c r="A5627" s="227"/>
      <c r="B5627" s="256"/>
      <c r="C5627" s="255"/>
      <c r="D5627" s="255"/>
      <c r="E5627" s="260"/>
      <c r="F5627" s="263"/>
      <c r="L5627"/>
    </row>
    <row r="5628" spans="1:12" s="241" customFormat="1" ht="13" x14ac:dyDescent="0.25">
      <c r="A5628" s="227"/>
      <c r="B5628" s="256"/>
      <c r="C5628" s="255"/>
      <c r="D5628" s="255"/>
      <c r="E5628" s="260"/>
      <c r="F5628" s="263"/>
      <c r="L5628"/>
    </row>
    <row r="5629" spans="1:12" s="241" customFormat="1" ht="13" x14ac:dyDescent="0.25">
      <c r="A5629" s="227"/>
      <c r="B5629" s="256"/>
      <c r="C5629" s="255"/>
      <c r="D5629" s="255"/>
      <c r="E5629" s="260"/>
      <c r="F5629" s="263"/>
      <c r="L5629"/>
    </row>
    <row r="5630" spans="1:12" s="241" customFormat="1" ht="13" x14ac:dyDescent="0.25">
      <c r="A5630" s="227"/>
      <c r="B5630" s="256"/>
      <c r="C5630" s="255"/>
      <c r="D5630" s="255"/>
      <c r="E5630" s="260"/>
      <c r="F5630" s="263"/>
      <c r="L5630"/>
    </row>
    <row r="5631" spans="1:12" s="241" customFormat="1" ht="13" x14ac:dyDescent="0.25">
      <c r="A5631" s="227"/>
      <c r="B5631" s="256"/>
      <c r="C5631" s="255"/>
      <c r="D5631" s="255"/>
      <c r="E5631" s="260"/>
      <c r="F5631" s="263"/>
      <c r="L5631"/>
    </row>
    <row r="5632" spans="1:12" s="241" customFormat="1" ht="13" x14ac:dyDescent="0.25">
      <c r="A5632" s="227"/>
      <c r="B5632" s="256"/>
      <c r="C5632" s="255"/>
      <c r="D5632" s="255"/>
      <c r="E5632" s="260"/>
      <c r="F5632" s="263"/>
      <c r="L5632"/>
    </row>
    <row r="5633" spans="1:12" s="241" customFormat="1" ht="13" x14ac:dyDescent="0.25">
      <c r="A5633" s="227"/>
      <c r="B5633" s="256"/>
      <c r="C5633" s="255"/>
      <c r="D5633" s="255"/>
      <c r="E5633" s="260"/>
      <c r="F5633" s="263"/>
      <c r="L5633"/>
    </row>
    <row r="5634" spans="1:12" s="241" customFormat="1" ht="13" x14ac:dyDescent="0.25">
      <c r="A5634" s="227"/>
      <c r="B5634" s="256"/>
      <c r="C5634" s="255"/>
      <c r="D5634" s="255"/>
      <c r="E5634" s="260"/>
      <c r="F5634" s="263"/>
      <c r="L5634"/>
    </row>
    <row r="5635" spans="1:12" s="241" customFormat="1" ht="13" x14ac:dyDescent="0.25">
      <c r="A5635" s="227"/>
      <c r="B5635" s="256"/>
      <c r="C5635" s="255"/>
      <c r="D5635" s="255"/>
      <c r="E5635" s="260"/>
      <c r="F5635" s="263"/>
      <c r="L5635"/>
    </row>
    <row r="5636" spans="1:12" s="241" customFormat="1" ht="13" x14ac:dyDescent="0.25">
      <c r="A5636" s="227"/>
      <c r="B5636" s="256"/>
      <c r="C5636" s="255"/>
      <c r="D5636" s="255"/>
      <c r="E5636" s="260"/>
      <c r="F5636" s="263"/>
      <c r="L5636"/>
    </row>
    <row r="5637" spans="1:12" s="241" customFormat="1" ht="13" x14ac:dyDescent="0.25">
      <c r="A5637" s="227"/>
      <c r="B5637" s="256"/>
      <c r="C5637" s="255"/>
      <c r="D5637" s="255"/>
      <c r="E5637" s="260"/>
      <c r="F5637" s="263"/>
      <c r="L5637"/>
    </row>
    <row r="5638" spans="1:12" s="241" customFormat="1" ht="13" x14ac:dyDescent="0.25">
      <c r="A5638" s="227"/>
      <c r="B5638" s="256"/>
      <c r="C5638" s="255"/>
      <c r="D5638" s="255"/>
      <c r="E5638" s="260"/>
      <c r="F5638" s="263"/>
      <c r="L5638"/>
    </row>
    <row r="5639" spans="1:12" s="241" customFormat="1" ht="13" x14ac:dyDescent="0.25">
      <c r="A5639" s="227"/>
      <c r="B5639" s="256"/>
      <c r="C5639" s="255"/>
      <c r="D5639" s="255"/>
      <c r="E5639" s="260"/>
      <c r="F5639" s="263"/>
      <c r="L5639"/>
    </row>
    <row r="5640" spans="1:12" s="241" customFormat="1" ht="13" x14ac:dyDescent="0.25">
      <c r="A5640" s="227"/>
      <c r="B5640" s="256"/>
      <c r="C5640" s="255"/>
      <c r="D5640" s="255"/>
      <c r="E5640" s="260"/>
      <c r="F5640" s="263"/>
      <c r="L5640"/>
    </row>
    <row r="5641" spans="1:12" s="241" customFormat="1" ht="13" x14ac:dyDescent="0.25">
      <c r="A5641" s="227"/>
      <c r="B5641" s="256"/>
      <c r="C5641" s="255"/>
      <c r="D5641" s="255"/>
      <c r="E5641" s="260"/>
      <c r="F5641" s="263"/>
      <c r="L5641"/>
    </row>
    <row r="5642" spans="1:12" s="241" customFormat="1" ht="13" x14ac:dyDescent="0.25">
      <c r="A5642" s="227"/>
      <c r="B5642" s="256"/>
      <c r="C5642" s="255"/>
      <c r="D5642" s="255"/>
      <c r="E5642" s="260"/>
      <c r="F5642" s="263"/>
      <c r="L5642"/>
    </row>
    <row r="5643" spans="1:12" s="241" customFormat="1" ht="13" x14ac:dyDescent="0.25">
      <c r="A5643" s="227"/>
      <c r="B5643" s="256"/>
      <c r="C5643" s="255"/>
      <c r="D5643" s="255"/>
      <c r="E5643" s="260"/>
      <c r="F5643" s="263"/>
      <c r="L5643"/>
    </row>
    <row r="5644" spans="1:12" s="241" customFormat="1" ht="13" x14ac:dyDescent="0.25">
      <c r="A5644" s="227"/>
      <c r="B5644" s="256"/>
      <c r="C5644" s="255"/>
      <c r="D5644" s="255"/>
      <c r="E5644" s="260"/>
      <c r="F5644" s="263"/>
      <c r="L5644"/>
    </row>
    <row r="5645" spans="1:12" s="241" customFormat="1" ht="13" x14ac:dyDescent="0.25">
      <c r="A5645" s="227"/>
      <c r="B5645" s="256"/>
      <c r="C5645" s="255"/>
      <c r="D5645" s="255"/>
      <c r="E5645" s="260"/>
      <c r="F5645" s="263"/>
      <c r="L5645"/>
    </row>
    <row r="5646" spans="1:12" s="241" customFormat="1" ht="13" x14ac:dyDescent="0.25">
      <c r="A5646" s="227"/>
      <c r="B5646" s="256"/>
      <c r="C5646" s="255"/>
      <c r="D5646" s="255"/>
      <c r="E5646" s="260"/>
      <c r="F5646" s="263"/>
      <c r="L5646"/>
    </row>
    <row r="5647" spans="1:12" s="241" customFormat="1" ht="13" x14ac:dyDescent="0.25">
      <c r="A5647" s="227"/>
      <c r="B5647" s="256"/>
      <c r="C5647" s="255"/>
      <c r="D5647" s="255"/>
      <c r="E5647" s="260"/>
      <c r="F5647" s="263"/>
      <c r="L5647"/>
    </row>
    <row r="5648" spans="1:12" s="241" customFormat="1" ht="13" x14ac:dyDescent="0.25">
      <c r="A5648" s="227"/>
      <c r="B5648" s="256"/>
      <c r="C5648" s="255"/>
      <c r="D5648" s="255"/>
      <c r="E5648" s="260"/>
      <c r="F5648" s="263"/>
      <c r="L5648"/>
    </row>
    <row r="5649" spans="1:12" s="241" customFormat="1" ht="13" x14ac:dyDescent="0.25">
      <c r="A5649" s="227"/>
      <c r="B5649" s="256"/>
      <c r="C5649" s="255"/>
      <c r="D5649" s="255"/>
      <c r="E5649" s="260"/>
      <c r="F5649" s="263"/>
      <c r="L5649"/>
    </row>
    <row r="5650" spans="1:12" s="241" customFormat="1" ht="13" x14ac:dyDescent="0.25">
      <c r="A5650" s="227"/>
      <c r="B5650" s="256"/>
      <c r="C5650" s="255"/>
      <c r="D5650" s="255"/>
      <c r="E5650" s="260"/>
      <c r="F5650" s="263"/>
      <c r="L5650"/>
    </row>
    <row r="5651" spans="1:12" s="241" customFormat="1" ht="13" x14ac:dyDescent="0.25">
      <c r="A5651" s="227"/>
      <c r="B5651" s="256"/>
      <c r="C5651" s="255"/>
      <c r="D5651" s="255"/>
      <c r="E5651" s="260"/>
      <c r="F5651" s="263"/>
      <c r="L5651"/>
    </row>
    <row r="5652" spans="1:12" s="241" customFormat="1" ht="13" x14ac:dyDescent="0.25">
      <c r="A5652" s="227"/>
      <c r="B5652" s="256"/>
      <c r="C5652" s="255"/>
      <c r="D5652" s="255"/>
      <c r="E5652" s="260"/>
      <c r="F5652" s="263"/>
      <c r="L5652"/>
    </row>
    <row r="5653" spans="1:12" s="241" customFormat="1" ht="13" x14ac:dyDescent="0.25">
      <c r="A5653" s="227"/>
      <c r="B5653" s="256"/>
      <c r="C5653" s="255"/>
      <c r="D5653" s="255"/>
      <c r="E5653" s="260"/>
      <c r="F5653" s="263"/>
      <c r="L5653"/>
    </row>
    <row r="5654" spans="1:12" s="241" customFormat="1" ht="13" x14ac:dyDescent="0.25">
      <c r="A5654" s="227"/>
      <c r="B5654" s="256"/>
      <c r="C5654" s="255"/>
      <c r="D5654" s="255"/>
      <c r="E5654" s="260"/>
      <c r="F5654" s="263"/>
      <c r="L5654"/>
    </row>
    <row r="5655" spans="1:12" s="241" customFormat="1" ht="13" x14ac:dyDescent="0.25">
      <c r="A5655" s="227"/>
      <c r="B5655" s="256"/>
      <c r="C5655" s="255"/>
      <c r="D5655" s="255"/>
      <c r="E5655" s="260"/>
      <c r="F5655" s="263"/>
      <c r="L5655"/>
    </row>
    <row r="5656" spans="1:12" s="241" customFormat="1" ht="13" x14ac:dyDescent="0.25">
      <c r="A5656" s="227"/>
      <c r="B5656" s="256"/>
      <c r="C5656" s="255"/>
      <c r="D5656" s="255"/>
      <c r="E5656" s="260"/>
      <c r="F5656" s="263"/>
      <c r="L5656"/>
    </row>
    <row r="5657" spans="1:12" s="241" customFormat="1" ht="13" x14ac:dyDescent="0.25">
      <c r="A5657" s="227"/>
      <c r="B5657" s="256"/>
      <c r="C5657" s="255"/>
      <c r="D5657" s="255"/>
      <c r="E5657" s="260"/>
      <c r="F5657" s="263"/>
      <c r="L5657"/>
    </row>
    <row r="5658" spans="1:12" s="241" customFormat="1" ht="13" x14ac:dyDescent="0.25">
      <c r="A5658" s="227"/>
      <c r="B5658" s="256"/>
      <c r="C5658" s="255"/>
      <c r="D5658" s="255"/>
      <c r="E5658" s="260"/>
      <c r="F5658" s="263"/>
      <c r="L5658"/>
    </row>
    <row r="5659" spans="1:12" s="241" customFormat="1" ht="13" x14ac:dyDescent="0.25">
      <c r="A5659" s="227"/>
      <c r="B5659" s="256"/>
      <c r="C5659" s="255"/>
      <c r="D5659" s="255"/>
      <c r="E5659" s="260"/>
      <c r="F5659" s="263"/>
      <c r="L5659"/>
    </row>
    <row r="5660" spans="1:12" s="241" customFormat="1" ht="13" x14ac:dyDescent="0.25">
      <c r="A5660" s="227"/>
      <c r="B5660" s="256"/>
      <c r="C5660" s="255"/>
      <c r="D5660" s="255"/>
      <c r="E5660" s="260"/>
      <c r="F5660" s="263"/>
      <c r="L5660"/>
    </row>
    <row r="5661" spans="1:12" s="241" customFormat="1" ht="13" x14ac:dyDescent="0.25">
      <c r="A5661" s="227"/>
      <c r="B5661" s="256"/>
      <c r="C5661" s="255"/>
      <c r="D5661" s="255"/>
      <c r="E5661" s="260"/>
      <c r="F5661" s="263"/>
      <c r="L5661"/>
    </row>
    <row r="5662" spans="1:12" s="241" customFormat="1" ht="13" x14ac:dyDescent="0.25">
      <c r="A5662" s="227"/>
      <c r="B5662" s="256"/>
      <c r="C5662" s="255"/>
      <c r="D5662" s="255"/>
      <c r="E5662" s="260"/>
      <c r="F5662" s="263"/>
      <c r="L5662"/>
    </row>
    <row r="5663" spans="1:12" s="241" customFormat="1" ht="13" x14ac:dyDescent="0.25">
      <c r="A5663" s="227"/>
      <c r="B5663" s="256"/>
      <c r="C5663" s="255"/>
      <c r="D5663" s="255"/>
      <c r="E5663" s="260"/>
      <c r="F5663" s="263"/>
      <c r="L5663"/>
    </row>
    <row r="5664" spans="1:12" s="241" customFormat="1" ht="13" x14ac:dyDescent="0.25">
      <c r="A5664" s="227"/>
      <c r="B5664" s="256"/>
      <c r="C5664" s="255"/>
      <c r="D5664" s="255"/>
      <c r="E5664" s="260"/>
      <c r="F5664" s="263"/>
      <c r="L5664"/>
    </row>
    <row r="5665" spans="1:12" s="241" customFormat="1" ht="13" x14ac:dyDescent="0.25">
      <c r="A5665" s="227"/>
      <c r="B5665" s="256"/>
      <c r="C5665" s="255"/>
      <c r="D5665" s="255"/>
      <c r="E5665" s="260"/>
      <c r="F5665" s="263"/>
      <c r="L5665"/>
    </row>
    <row r="5666" spans="1:12" s="241" customFormat="1" ht="13" x14ac:dyDescent="0.25">
      <c r="A5666" s="227"/>
      <c r="B5666" s="256"/>
      <c r="C5666" s="255"/>
      <c r="D5666" s="255"/>
      <c r="E5666" s="260"/>
      <c r="F5666" s="263"/>
      <c r="L5666"/>
    </row>
    <row r="5667" spans="1:12" s="241" customFormat="1" ht="13" x14ac:dyDescent="0.25">
      <c r="A5667" s="227"/>
      <c r="B5667" s="256"/>
      <c r="C5667" s="255"/>
      <c r="D5667" s="255"/>
      <c r="E5667" s="260"/>
      <c r="F5667" s="263"/>
      <c r="L5667"/>
    </row>
    <row r="5668" spans="1:12" s="241" customFormat="1" ht="13" x14ac:dyDescent="0.25">
      <c r="A5668" s="227"/>
      <c r="B5668" s="256"/>
      <c r="C5668" s="255"/>
      <c r="D5668" s="255"/>
      <c r="E5668" s="260"/>
      <c r="F5668" s="263"/>
      <c r="L5668"/>
    </row>
    <row r="5669" spans="1:12" s="241" customFormat="1" ht="13" x14ac:dyDescent="0.25">
      <c r="A5669" s="227"/>
      <c r="B5669" s="256"/>
      <c r="C5669" s="255"/>
      <c r="D5669" s="255"/>
      <c r="E5669" s="260"/>
      <c r="F5669" s="263"/>
      <c r="L5669"/>
    </row>
    <row r="5670" spans="1:12" s="241" customFormat="1" ht="13" x14ac:dyDescent="0.25">
      <c r="A5670" s="227"/>
      <c r="B5670" s="256"/>
      <c r="C5670" s="255"/>
      <c r="D5670" s="255"/>
      <c r="E5670" s="260"/>
      <c r="F5670" s="263"/>
      <c r="L5670"/>
    </row>
    <row r="5671" spans="1:12" s="241" customFormat="1" ht="13" x14ac:dyDescent="0.25">
      <c r="A5671" s="227"/>
      <c r="B5671" s="256"/>
      <c r="C5671" s="255"/>
      <c r="D5671" s="255"/>
      <c r="E5671" s="260"/>
      <c r="F5671" s="263"/>
      <c r="L5671"/>
    </row>
    <row r="5672" spans="1:12" s="241" customFormat="1" ht="13" x14ac:dyDescent="0.25">
      <c r="A5672" s="227"/>
      <c r="B5672" s="256"/>
      <c r="C5672" s="255"/>
      <c r="D5672" s="255"/>
      <c r="E5672" s="260"/>
      <c r="F5672" s="263"/>
      <c r="L5672"/>
    </row>
    <row r="5673" spans="1:12" s="241" customFormat="1" ht="13" x14ac:dyDescent="0.25">
      <c r="A5673" s="227"/>
      <c r="B5673" s="256"/>
      <c r="C5673" s="255"/>
      <c r="D5673" s="255"/>
      <c r="E5673" s="260"/>
      <c r="F5673" s="263"/>
      <c r="L5673"/>
    </row>
    <row r="5674" spans="1:12" s="241" customFormat="1" ht="13" x14ac:dyDescent="0.25">
      <c r="A5674" s="227"/>
      <c r="B5674" s="256"/>
      <c r="C5674" s="255"/>
      <c r="D5674" s="255"/>
      <c r="E5674" s="260"/>
      <c r="F5674" s="263"/>
      <c r="L5674"/>
    </row>
    <row r="5675" spans="1:12" s="241" customFormat="1" ht="13" x14ac:dyDescent="0.25">
      <c r="A5675" s="227"/>
      <c r="B5675" s="256"/>
      <c r="C5675" s="255"/>
      <c r="D5675" s="255"/>
      <c r="E5675" s="260"/>
      <c r="F5675" s="263"/>
      <c r="L5675"/>
    </row>
    <row r="5676" spans="1:12" s="241" customFormat="1" ht="13" x14ac:dyDescent="0.25">
      <c r="A5676" s="227"/>
      <c r="B5676" s="256"/>
      <c r="C5676" s="255"/>
      <c r="D5676" s="255"/>
      <c r="E5676" s="260"/>
      <c r="F5676" s="263"/>
      <c r="L5676"/>
    </row>
    <row r="5677" spans="1:12" s="241" customFormat="1" ht="13" x14ac:dyDescent="0.25">
      <c r="A5677" s="227"/>
      <c r="B5677" s="256"/>
      <c r="C5677" s="255"/>
      <c r="D5677" s="255"/>
      <c r="E5677" s="260"/>
      <c r="F5677" s="263"/>
      <c r="L5677"/>
    </row>
    <row r="5678" spans="1:12" s="241" customFormat="1" ht="13" x14ac:dyDescent="0.25">
      <c r="A5678" s="227"/>
      <c r="B5678" s="256"/>
      <c r="C5678" s="255"/>
      <c r="D5678" s="255"/>
      <c r="E5678" s="260"/>
      <c r="F5678" s="263"/>
      <c r="L5678"/>
    </row>
    <row r="5679" spans="1:12" ht="13" x14ac:dyDescent="0.25">
      <c r="A5679" s="227"/>
      <c r="B5679" s="268" t="s">
        <v>1019</v>
      </c>
      <c r="C5679" s="227"/>
      <c r="D5679" s="227"/>
      <c r="E5679" s="258"/>
      <c r="F5679" s="270"/>
    </row>
    <row r="5680" spans="1:12" ht="13" x14ac:dyDescent="0.25">
      <c r="A5680" s="227"/>
      <c r="B5680" s="247"/>
      <c r="C5680" s="227"/>
      <c r="D5680" s="227"/>
      <c r="E5680" s="258"/>
      <c r="F5680" s="263"/>
    </row>
    <row r="5681" spans="1:12" ht="13" x14ac:dyDescent="0.25">
      <c r="A5681" s="227"/>
      <c r="B5681" s="247" t="str">
        <f>B5608</f>
        <v xml:space="preserve">Block C: Mini Admin Block: C-7 Tiling </v>
      </c>
      <c r="C5681" s="227"/>
      <c r="D5681" s="227"/>
      <c r="E5681" s="258"/>
      <c r="F5681" s="263"/>
    </row>
    <row r="5682" spans="1:12" ht="13" x14ac:dyDescent="0.25">
      <c r="A5682" s="227"/>
      <c r="B5682" s="247"/>
      <c r="C5682" s="227"/>
      <c r="D5682" s="227"/>
      <c r="E5682" s="258"/>
      <c r="F5682" s="263"/>
    </row>
    <row r="5683" spans="1:12" s="236" customFormat="1" ht="13" x14ac:dyDescent="0.25">
      <c r="A5683" s="224" t="s">
        <v>2290</v>
      </c>
      <c r="B5683" s="229" t="s">
        <v>296</v>
      </c>
      <c r="C5683" s="272"/>
      <c r="D5683" s="272"/>
      <c r="E5683" s="217"/>
      <c r="F5683" s="263"/>
      <c r="I5683" s="149"/>
      <c r="J5683" s="149"/>
      <c r="K5683" s="149"/>
      <c r="L5683"/>
    </row>
    <row r="5684" spans="1:12" s="236" customFormat="1" x14ac:dyDescent="0.25">
      <c r="A5684" s="272"/>
      <c r="B5684" s="273"/>
      <c r="C5684" s="272"/>
      <c r="D5684" s="272"/>
      <c r="E5684" s="217"/>
      <c r="F5684" s="263"/>
      <c r="I5684" s="149"/>
      <c r="J5684" s="149"/>
      <c r="K5684" s="149"/>
      <c r="L5684"/>
    </row>
    <row r="5685" spans="1:12" s="236" customFormat="1" ht="13" x14ac:dyDescent="0.25">
      <c r="A5685" s="272"/>
      <c r="B5685" s="229" t="s">
        <v>297</v>
      </c>
      <c r="C5685" s="272"/>
      <c r="D5685" s="272"/>
      <c r="E5685" s="217"/>
      <c r="F5685" s="263"/>
      <c r="I5685" s="149"/>
      <c r="J5685" s="149"/>
      <c r="K5685" s="149"/>
      <c r="L5685"/>
    </row>
    <row r="5686" spans="1:12" s="236" customFormat="1" x14ac:dyDescent="0.25">
      <c r="A5686" s="272"/>
      <c r="B5686" s="273"/>
      <c r="C5686" s="272"/>
      <c r="D5686" s="272"/>
      <c r="E5686" s="217"/>
      <c r="F5686" s="263"/>
      <c r="I5686" s="149"/>
      <c r="J5686" s="149"/>
      <c r="K5686" s="149"/>
      <c r="L5686"/>
    </row>
    <row r="5687" spans="1:12" s="236" customFormat="1" ht="13" x14ac:dyDescent="0.25">
      <c r="A5687" s="272"/>
      <c r="B5687" s="229" t="s">
        <v>298</v>
      </c>
      <c r="C5687" s="272"/>
      <c r="D5687" s="272"/>
      <c r="E5687" s="217"/>
      <c r="F5687" s="263"/>
      <c r="I5687" s="149"/>
      <c r="J5687" s="149"/>
      <c r="K5687" s="149"/>
      <c r="L5687"/>
    </row>
    <row r="5688" spans="1:12" s="236" customFormat="1" x14ac:dyDescent="0.25">
      <c r="A5688" s="272"/>
      <c r="B5688" s="273"/>
      <c r="C5688" s="272"/>
      <c r="D5688" s="272"/>
      <c r="E5688" s="217"/>
      <c r="F5688" s="263"/>
      <c r="I5688" s="149"/>
      <c r="J5688" s="149"/>
      <c r="K5688" s="149"/>
      <c r="L5688"/>
    </row>
    <row r="5689" spans="1:12" s="236" customFormat="1" ht="25" x14ac:dyDescent="0.25">
      <c r="A5689" s="272" t="s">
        <v>2291</v>
      </c>
      <c r="B5689" s="273" t="s">
        <v>2149</v>
      </c>
      <c r="C5689" s="272" t="s">
        <v>11</v>
      </c>
      <c r="D5689" s="272">
        <v>16</v>
      </c>
      <c r="E5689" s="217"/>
      <c r="F5689" s="263"/>
      <c r="I5689" s="149"/>
      <c r="J5689" s="149"/>
      <c r="K5689" s="149"/>
      <c r="L5689"/>
    </row>
    <row r="5690" spans="1:12" s="236" customFormat="1" x14ac:dyDescent="0.25">
      <c r="A5690" s="272"/>
      <c r="B5690" s="273"/>
      <c r="C5690" s="272"/>
      <c r="D5690" s="272"/>
      <c r="E5690" s="217"/>
      <c r="F5690" s="263"/>
      <c r="I5690" s="149"/>
      <c r="J5690" s="149"/>
      <c r="K5690" s="149"/>
      <c r="L5690"/>
    </row>
    <row r="5691" spans="1:12" s="236" customFormat="1" x14ac:dyDescent="0.25">
      <c r="A5691" s="272" t="s">
        <v>2292</v>
      </c>
      <c r="B5691" s="273" t="s">
        <v>2150</v>
      </c>
      <c r="C5691" s="272" t="s">
        <v>11</v>
      </c>
      <c r="D5691" s="272">
        <v>9</v>
      </c>
      <c r="E5691" s="217"/>
      <c r="F5691" s="263"/>
      <c r="I5691" s="149"/>
      <c r="J5691" s="149"/>
      <c r="K5691" s="149"/>
      <c r="L5691"/>
    </row>
    <row r="5692" spans="1:12" s="236" customFormat="1" x14ac:dyDescent="0.25">
      <c r="A5692" s="272"/>
      <c r="B5692" s="273"/>
      <c r="C5692" s="272"/>
      <c r="D5692" s="272"/>
      <c r="E5692" s="217"/>
      <c r="F5692" s="263"/>
      <c r="I5692" s="149"/>
      <c r="J5692" s="149"/>
      <c r="K5692" s="149"/>
      <c r="L5692"/>
    </row>
    <row r="5693" spans="1:12" s="236" customFormat="1" x14ac:dyDescent="0.25">
      <c r="A5693" s="272" t="s">
        <v>2293</v>
      </c>
      <c r="B5693" s="273" t="s">
        <v>303</v>
      </c>
      <c r="C5693" s="272" t="s">
        <v>2</v>
      </c>
      <c r="D5693" s="272">
        <v>6</v>
      </c>
      <c r="E5693" s="217"/>
      <c r="F5693" s="263"/>
      <c r="I5693" s="149"/>
      <c r="J5693" s="149"/>
      <c r="K5693" s="149"/>
      <c r="L5693"/>
    </row>
    <row r="5694" spans="1:12" s="236" customFormat="1" x14ac:dyDescent="0.25">
      <c r="A5694" s="272" t="s">
        <v>2294</v>
      </c>
      <c r="B5694" s="273" t="s">
        <v>304</v>
      </c>
      <c r="C5694" s="272" t="s">
        <v>2</v>
      </c>
      <c r="D5694" s="272">
        <v>4</v>
      </c>
      <c r="E5694" s="217"/>
      <c r="F5694" s="263"/>
      <c r="I5694" s="149"/>
      <c r="J5694" s="149"/>
      <c r="K5694" s="149"/>
      <c r="L5694"/>
    </row>
    <row r="5695" spans="1:12" s="236" customFormat="1" x14ac:dyDescent="0.25">
      <c r="A5695" s="272" t="s">
        <v>2295</v>
      </c>
      <c r="B5695" s="273" t="s">
        <v>305</v>
      </c>
      <c r="C5695" s="272" t="s">
        <v>2</v>
      </c>
      <c r="D5695" s="272">
        <v>3</v>
      </c>
      <c r="E5695" s="217"/>
      <c r="F5695" s="263"/>
      <c r="I5695" s="149"/>
      <c r="J5695" s="149"/>
      <c r="K5695" s="149"/>
      <c r="L5695"/>
    </row>
    <row r="5696" spans="1:12" s="236" customFormat="1" x14ac:dyDescent="0.25">
      <c r="A5696" s="272" t="s">
        <v>2296</v>
      </c>
      <c r="B5696" s="273" t="s">
        <v>306</v>
      </c>
      <c r="C5696" s="272" t="s">
        <v>2</v>
      </c>
      <c r="D5696" s="272">
        <v>3</v>
      </c>
      <c r="E5696" s="217"/>
      <c r="F5696" s="263"/>
      <c r="I5696" s="149"/>
      <c r="J5696" s="149"/>
      <c r="K5696" s="149"/>
      <c r="L5696"/>
    </row>
    <row r="5697" spans="1:12" s="236" customFormat="1" x14ac:dyDescent="0.25">
      <c r="A5697" s="272"/>
      <c r="B5697" s="273"/>
      <c r="C5697" s="272"/>
      <c r="D5697" s="272"/>
      <c r="E5697" s="217"/>
      <c r="F5697" s="263"/>
      <c r="I5697" s="149"/>
      <c r="J5697" s="149"/>
      <c r="K5697" s="149"/>
      <c r="L5697"/>
    </row>
    <row r="5698" spans="1:12" s="236" customFormat="1" ht="13" x14ac:dyDescent="0.25">
      <c r="A5698" s="272"/>
      <c r="B5698" s="229" t="s">
        <v>307</v>
      </c>
      <c r="C5698" s="272"/>
      <c r="D5698" s="272"/>
      <c r="E5698" s="217"/>
      <c r="F5698" s="263"/>
      <c r="I5698" s="149"/>
      <c r="J5698" s="149"/>
      <c r="K5698" s="149"/>
      <c r="L5698"/>
    </row>
    <row r="5699" spans="1:12" s="236" customFormat="1" ht="13" x14ac:dyDescent="0.25">
      <c r="A5699" s="272"/>
      <c r="B5699" s="229"/>
      <c r="C5699" s="272"/>
      <c r="D5699" s="272"/>
      <c r="E5699" s="217"/>
      <c r="F5699" s="263"/>
      <c r="I5699" s="149"/>
      <c r="J5699" s="149"/>
      <c r="K5699" s="149"/>
      <c r="L5699"/>
    </row>
    <row r="5700" spans="1:12" s="236" customFormat="1" ht="13" x14ac:dyDescent="0.25">
      <c r="A5700" s="272"/>
      <c r="B5700" s="229" t="s">
        <v>308</v>
      </c>
      <c r="C5700" s="272"/>
      <c r="D5700" s="272"/>
      <c r="E5700" s="217"/>
      <c r="F5700" s="263"/>
      <c r="I5700" s="149"/>
      <c r="J5700" s="149"/>
      <c r="K5700" s="149"/>
      <c r="L5700"/>
    </row>
    <row r="5701" spans="1:12" s="236" customFormat="1" x14ac:dyDescent="0.25">
      <c r="A5701" s="272"/>
      <c r="B5701" s="273"/>
      <c r="C5701" s="272"/>
      <c r="D5701" s="272"/>
      <c r="E5701" s="217"/>
      <c r="F5701" s="263"/>
      <c r="I5701" s="149"/>
      <c r="J5701" s="149"/>
      <c r="K5701" s="149"/>
      <c r="L5701"/>
    </row>
    <row r="5702" spans="1:12" s="236" customFormat="1" x14ac:dyDescent="0.25">
      <c r="A5702" s="272" t="s">
        <v>2297</v>
      </c>
      <c r="B5702" s="273" t="s">
        <v>311</v>
      </c>
      <c r="C5702" s="272" t="s">
        <v>2</v>
      </c>
      <c r="D5702" s="272">
        <v>1</v>
      </c>
      <c r="E5702" s="217"/>
      <c r="F5702" s="263"/>
      <c r="I5702" s="149"/>
      <c r="J5702" s="149"/>
      <c r="K5702" s="149"/>
      <c r="L5702"/>
    </row>
    <row r="5703" spans="1:12" s="236" customFormat="1" x14ac:dyDescent="0.25">
      <c r="A5703" s="272"/>
      <c r="B5703" s="273"/>
      <c r="C5703" s="272"/>
      <c r="D5703" s="272"/>
      <c r="E5703" s="217"/>
      <c r="F5703" s="263"/>
      <c r="I5703" s="149"/>
      <c r="J5703" s="149"/>
      <c r="K5703" s="149"/>
      <c r="L5703"/>
    </row>
    <row r="5704" spans="1:12" s="57" customFormat="1" ht="13" x14ac:dyDescent="0.3">
      <c r="A5704" s="272"/>
      <c r="B5704" s="229" t="s">
        <v>312</v>
      </c>
      <c r="C5704" s="272"/>
      <c r="D5704" s="272"/>
      <c r="E5704" s="217"/>
      <c r="F5704" s="263"/>
      <c r="G5704" s="291"/>
      <c r="I5704" s="1"/>
      <c r="J5704" s="1"/>
      <c r="K5704" s="1"/>
      <c r="L5704"/>
    </row>
    <row r="5705" spans="1:12" s="57" customFormat="1" ht="13" x14ac:dyDescent="0.3">
      <c r="A5705" s="272"/>
      <c r="B5705" s="229"/>
      <c r="C5705" s="272"/>
      <c r="D5705" s="272"/>
      <c r="E5705" s="217"/>
      <c r="F5705" s="263"/>
      <c r="G5705" s="291"/>
      <c r="I5705" s="1"/>
      <c r="J5705" s="1"/>
      <c r="K5705" s="1"/>
      <c r="L5705"/>
    </row>
    <row r="5706" spans="1:12" s="57" customFormat="1" ht="13" x14ac:dyDescent="0.3">
      <c r="A5706" s="272"/>
      <c r="B5706" s="229" t="s">
        <v>2748</v>
      </c>
      <c r="C5706" s="272"/>
      <c r="D5706" s="272"/>
      <c r="E5706" s="217"/>
      <c r="F5706" s="263"/>
      <c r="G5706" s="291"/>
      <c r="I5706" s="1"/>
      <c r="J5706" s="1"/>
      <c r="K5706" s="1"/>
      <c r="L5706"/>
    </row>
    <row r="5707" spans="1:12" s="57" customFormat="1" ht="13" x14ac:dyDescent="0.3">
      <c r="A5707" s="272"/>
      <c r="B5707" s="273"/>
      <c r="C5707" s="272"/>
      <c r="D5707" s="272"/>
      <c r="E5707" s="217"/>
      <c r="F5707" s="263"/>
      <c r="G5707" s="291"/>
      <c r="I5707" s="1"/>
      <c r="J5707" s="1"/>
      <c r="K5707" s="1"/>
      <c r="L5707"/>
    </row>
    <row r="5708" spans="1:12" s="57" customFormat="1" ht="75" x14ac:dyDescent="0.3">
      <c r="A5708" s="272" t="s">
        <v>2298</v>
      </c>
      <c r="B5708" s="273" t="s">
        <v>2749</v>
      </c>
      <c r="C5708" s="272" t="s">
        <v>2</v>
      </c>
      <c r="D5708" s="272">
        <v>1</v>
      </c>
      <c r="E5708" s="217"/>
      <c r="F5708" s="263"/>
      <c r="G5708" s="291"/>
      <c r="I5708" s="1"/>
      <c r="J5708" s="1"/>
      <c r="K5708" s="1"/>
      <c r="L5708"/>
    </row>
    <row r="5709" spans="1:12" s="57" customFormat="1" ht="13" x14ac:dyDescent="0.3">
      <c r="A5709" s="272"/>
      <c r="B5709" s="273"/>
      <c r="C5709" s="272"/>
      <c r="D5709" s="272"/>
      <c r="E5709" s="217"/>
      <c r="F5709" s="263"/>
      <c r="G5709" s="291"/>
      <c r="I5709" s="1"/>
      <c r="J5709" s="1"/>
      <c r="K5709" s="1"/>
      <c r="L5709"/>
    </row>
    <row r="5710" spans="1:12" s="57" customFormat="1" ht="13" x14ac:dyDescent="0.3">
      <c r="A5710" s="272"/>
      <c r="B5710" s="273"/>
      <c r="C5710" s="272"/>
      <c r="D5710" s="272"/>
      <c r="E5710" s="217"/>
      <c r="F5710" s="263"/>
      <c r="G5710" s="291"/>
      <c r="I5710" s="1"/>
      <c r="J5710" s="1"/>
      <c r="K5710" s="1"/>
      <c r="L5710"/>
    </row>
    <row r="5711" spans="1:12" s="57" customFormat="1" ht="13" x14ac:dyDescent="0.3">
      <c r="A5711" s="272"/>
      <c r="B5711" s="273"/>
      <c r="C5711" s="272"/>
      <c r="D5711" s="272"/>
      <c r="E5711" s="217"/>
      <c r="F5711" s="263"/>
      <c r="G5711" s="291"/>
      <c r="I5711" s="1"/>
      <c r="J5711" s="1"/>
      <c r="K5711" s="1"/>
      <c r="L5711"/>
    </row>
    <row r="5712" spans="1:12" s="57" customFormat="1" ht="13" x14ac:dyDescent="0.3">
      <c r="A5712" s="272"/>
      <c r="B5712" s="273"/>
      <c r="C5712" s="272"/>
      <c r="D5712" s="272"/>
      <c r="E5712" s="217"/>
      <c r="F5712" s="263"/>
      <c r="G5712" s="291"/>
      <c r="I5712" s="1"/>
      <c r="J5712" s="1"/>
      <c r="K5712" s="1"/>
      <c r="L5712"/>
    </row>
    <row r="5713" spans="1:12" s="57" customFormat="1" ht="13" x14ac:dyDescent="0.3">
      <c r="A5713" s="272"/>
      <c r="B5713" s="273"/>
      <c r="C5713" s="272"/>
      <c r="D5713" s="272"/>
      <c r="E5713" s="217"/>
      <c r="F5713" s="263"/>
      <c r="G5713" s="291"/>
      <c r="I5713" s="1"/>
      <c r="J5713" s="1"/>
      <c r="K5713" s="1"/>
      <c r="L5713"/>
    </row>
    <row r="5714" spans="1:12" s="57" customFormat="1" ht="13" x14ac:dyDescent="0.3">
      <c r="A5714" s="272"/>
      <c r="B5714" s="273"/>
      <c r="C5714" s="272"/>
      <c r="D5714" s="272"/>
      <c r="E5714" s="217"/>
      <c r="F5714" s="263"/>
      <c r="G5714" s="291"/>
      <c r="I5714" s="1"/>
      <c r="J5714" s="1"/>
      <c r="K5714" s="1"/>
      <c r="L5714"/>
    </row>
    <row r="5715" spans="1:12" s="57" customFormat="1" ht="13" x14ac:dyDescent="0.3">
      <c r="A5715" s="272"/>
      <c r="B5715" s="273"/>
      <c r="C5715" s="272"/>
      <c r="D5715" s="272"/>
      <c r="E5715" s="217"/>
      <c r="F5715" s="263"/>
      <c r="G5715" s="291"/>
      <c r="I5715" s="1"/>
      <c r="J5715" s="1"/>
      <c r="K5715" s="1"/>
      <c r="L5715"/>
    </row>
    <row r="5716" spans="1:12" s="57" customFormat="1" ht="13" x14ac:dyDescent="0.3">
      <c r="A5716" s="272"/>
      <c r="B5716" s="273"/>
      <c r="C5716" s="272"/>
      <c r="D5716" s="272"/>
      <c r="E5716" s="217"/>
      <c r="F5716" s="263"/>
      <c r="G5716" s="291"/>
      <c r="I5716" s="1"/>
      <c r="J5716" s="1"/>
      <c r="K5716" s="1"/>
      <c r="L5716"/>
    </row>
    <row r="5717" spans="1:12" s="57" customFormat="1" ht="13" x14ac:dyDescent="0.3">
      <c r="A5717" s="272"/>
      <c r="B5717" s="273"/>
      <c r="C5717" s="272"/>
      <c r="D5717" s="272"/>
      <c r="E5717" s="217"/>
      <c r="F5717" s="263"/>
      <c r="G5717" s="291"/>
      <c r="I5717" s="1"/>
      <c r="J5717" s="1"/>
      <c r="K5717" s="1"/>
      <c r="L5717"/>
    </row>
    <row r="5718" spans="1:12" s="57" customFormat="1" ht="13" x14ac:dyDescent="0.3">
      <c r="A5718" s="272"/>
      <c r="B5718" s="273"/>
      <c r="C5718" s="272"/>
      <c r="D5718" s="272"/>
      <c r="E5718" s="217"/>
      <c r="F5718" s="263"/>
      <c r="G5718" s="291"/>
      <c r="I5718" s="1"/>
      <c r="J5718" s="1"/>
      <c r="K5718" s="1"/>
      <c r="L5718"/>
    </row>
    <row r="5719" spans="1:12" s="57" customFormat="1" ht="13" x14ac:dyDescent="0.3">
      <c r="A5719" s="272"/>
      <c r="B5719" s="273"/>
      <c r="C5719" s="272"/>
      <c r="D5719" s="272"/>
      <c r="E5719" s="217"/>
      <c r="F5719" s="263"/>
      <c r="G5719" s="291"/>
      <c r="I5719" s="1"/>
      <c r="J5719" s="1"/>
      <c r="K5719" s="1"/>
      <c r="L5719"/>
    </row>
    <row r="5720" spans="1:12" s="57" customFormat="1" ht="13" x14ac:dyDescent="0.3">
      <c r="A5720" s="272"/>
      <c r="B5720" s="273"/>
      <c r="C5720" s="272"/>
      <c r="D5720" s="272"/>
      <c r="E5720" s="217"/>
      <c r="F5720" s="263"/>
      <c r="G5720" s="291"/>
      <c r="I5720" s="1"/>
      <c r="J5720" s="1"/>
      <c r="K5720" s="1"/>
      <c r="L5720"/>
    </row>
    <row r="5721" spans="1:12" s="57" customFormat="1" ht="13" x14ac:dyDescent="0.3">
      <c r="A5721" s="272"/>
      <c r="B5721" s="273"/>
      <c r="C5721" s="272"/>
      <c r="D5721" s="272"/>
      <c r="E5721" s="217"/>
      <c r="F5721" s="263"/>
      <c r="G5721" s="291"/>
      <c r="I5721" s="1"/>
      <c r="J5721" s="1"/>
      <c r="K5721" s="1"/>
      <c r="L5721"/>
    </row>
    <row r="5722" spans="1:12" s="57" customFormat="1" ht="13" x14ac:dyDescent="0.3">
      <c r="A5722" s="272"/>
      <c r="B5722" s="273"/>
      <c r="C5722" s="272"/>
      <c r="D5722" s="272"/>
      <c r="E5722" s="217"/>
      <c r="F5722" s="263"/>
      <c r="G5722" s="291"/>
      <c r="I5722" s="1"/>
      <c r="J5722" s="1"/>
      <c r="K5722" s="1"/>
      <c r="L5722"/>
    </row>
    <row r="5723" spans="1:12" s="57" customFormat="1" ht="13" x14ac:dyDescent="0.3">
      <c r="A5723" s="272"/>
      <c r="B5723" s="273"/>
      <c r="C5723" s="272"/>
      <c r="D5723" s="272"/>
      <c r="E5723" s="217"/>
      <c r="F5723" s="263"/>
      <c r="G5723" s="291"/>
      <c r="I5723" s="1"/>
      <c r="J5723" s="1"/>
      <c r="K5723" s="1"/>
      <c r="L5723"/>
    </row>
    <row r="5724" spans="1:12" s="57" customFormat="1" ht="13" x14ac:dyDescent="0.3">
      <c r="A5724" s="272"/>
      <c r="B5724" s="273"/>
      <c r="C5724" s="272"/>
      <c r="D5724" s="272"/>
      <c r="E5724" s="217"/>
      <c r="F5724" s="263"/>
      <c r="G5724" s="291"/>
      <c r="I5724" s="1"/>
      <c r="J5724" s="1"/>
      <c r="K5724" s="1"/>
      <c r="L5724"/>
    </row>
    <row r="5725" spans="1:12" s="57" customFormat="1" ht="13" x14ac:dyDescent="0.3">
      <c r="A5725" s="272"/>
      <c r="B5725" s="273"/>
      <c r="C5725" s="272"/>
      <c r="D5725" s="272"/>
      <c r="E5725" s="217"/>
      <c r="F5725" s="263"/>
      <c r="G5725" s="291"/>
      <c r="I5725" s="1"/>
      <c r="J5725" s="1"/>
      <c r="K5725" s="1"/>
      <c r="L5725"/>
    </row>
    <row r="5726" spans="1:12" s="57" customFormat="1" ht="13" x14ac:dyDescent="0.3">
      <c r="A5726" s="272"/>
      <c r="B5726" s="273"/>
      <c r="C5726" s="272"/>
      <c r="D5726" s="272"/>
      <c r="E5726" s="217"/>
      <c r="F5726" s="263"/>
      <c r="G5726" s="291"/>
      <c r="I5726" s="1"/>
      <c r="J5726" s="1"/>
      <c r="K5726" s="1"/>
      <c r="L5726"/>
    </row>
    <row r="5727" spans="1:12" s="57" customFormat="1" ht="13" x14ac:dyDescent="0.3">
      <c r="A5727" s="272"/>
      <c r="B5727" s="273"/>
      <c r="C5727" s="272"/>
      <c r="D5727" s="272"/>
      <c r="E5727" s="217"/>
      <c r="F5727" s="263"/>
      <c r="G5727" s="291"/>
      <c r="I5727" s="1"/>
      <c r="J5727" s="1"/>
      <c r="K5727" s="1"/>
      <c r="L5727"/>
    </row>
    <row r="5728" spans="1:12" s="57" customFormat="1" ht="13" x14ac:dyDescent="0.3">
      <c r="A5728" s="272"/>
      <c r="B5728" s="273"/>
      <c r="C5728" s="272"/>
      <c r="D5728" s="272"/>
      <c r="E5728" s="217"/>
      <c r="F5728" s="263"/>
      <c r="G5728" s="291"/>
      <c r="I5728" s="1"/>
      <c r="J5728" s="1"/>
      <c r="K5728" s="1"/>
      <c r="L5728"/>
    </row>
    <row r="5729" spans="1:12" s="57" customFormat="1" ht="13" x14ac:dyDescent="0.3">
      <c r="A5729" s="272"/>
      <c r="B5729" s="273"/>
      <c r="C5729" s="272"/>
      <c r="D5729" s="272"/>
      <c r="E5729" s="217"/>
      <c r="F5729" s="263"/>
      <c r="G5729" s="291"/>
      <c r="I5729" s="1"/>
      <c r="J5729" s="1"/>
      <c r="K5729" s="1"/>
      <c r="L5729"/>
    </row>
    <row r="5730" spans="1:12" s="57" customFormat="1" ht="13" x14ac:dyDescent="0.3">
      <c r="A5730" s="272"/>
      <c r="B5730" s="273"/>
      <c r="C5730" s="272"/>
      <c r="D5730" s="272"/>
      <c r="E5730" s="217"/>
      <c r="F5730" s="263"/>
      <c r="G5730" s="291"/>
      <c r="I5730" s="1"/>
      <c r="J5730" s="1"/>
      <c r="K5730" s="1"/>
      <c r="L5730"/>
    </row>
    <row r="5731" spans="1:12" s="57" customFormat="1" ht="13" x14ac:dyDescent="0.3">
      <c r="A5731" s="272"/>
      <c r="B5731" s="273"/>
      <c r="C5731" s="272"/>
      <c r="D5731" s="272"/>
      <c r="E5731" s="217"/>
      <c r="F5731" s="263"/>
      <c r="G5731" s="291"/>
      <c r="I5731" s="1"/>
      <c r="J5731" s="1"/>
      <c r="K5731" s="1"/>
      <c r="L5731"/>
    </row>
    <row r="5732" spans="1:12" s="57" customFormat="1" ht="13" x14ac:dyDescent="0.3">
      <c r="A5732" s="272"/>
      <c r="B5732" s="273"/>
      <c r="C5732" s="272"/>
      <c r="D5732" s="272"/>
      <c r="E5732" s="217"/>
      <c r="F5732" s="263"/>
      <c r="G5732" s="291"/>
      <c r="I5732" s="1"/>
      <c r="J5732" s="1"/>
      <c r="K5732" s="1"/>
      <c r="L5732"/>
    </row>
    <row r="5733" spans="1:12" s="57" customFormat="1" ht="13" x14ac:dyDescent="0.3">
      <c r="A5733" s="272"/>
      <c r="B5733" s="273"/>
      <c r="C5733" s="272"/>
      <c r="D5733" s="272"/>
      <c r="E5733" s="217"/>
      <c r="F5733" s="263"/>
      <c r="G5733" s="291"/>
      <c r="I5733" s="1"/>
      <c r="J5733" s="1"/>
      <c r="K5733" s="1"/>
      <c r="L5733"/>
    </row>
    <row r="5734" spans="1:12" s="57" customFormat="1" ht="13" x14ac:dyDescent="0.3">
      <c r="A5734" s="272"/>
      <c r="B5734" s="273"/>
      <c r="C5734" s="272"/>
      <c r="D5734" s="272"/>
      <c r="E5734" s="217"/>
      <c r="F5734" s="263"/>
      <c r="G5734" s="291"/>
      <c r="I5734" s="1"/>
      <c r="J5734" s="1"/>
      <c r="K5734" s="1"/>
      <c r="L5734"/>
    </row>
    <row r="5735" spans="1:12" s="57" customFormat="1" ht="13" x14ac:dyDescent="0.3">
      <c r="A5735" s="272"/>
      <c r="B5735" s="273"/>
      <c r="C5735" s="272"/>
      <c r="D5735" s="272"/>
      <c r="E5735" s="217"/>
      <c r="F5735" s="263"/>
      <c r="G5735" s="291"/>
      <c r="I5735" s="1"/>
      <c r="J5735" s="1"/>
      <c r="K5735" s="1"/>
      <c r="L5735"/>
    </row>
    <row r="5736" spans="1:12" s="57" customFormat="1" ht="13" x14ac:dyDescent="0.3">
      <c r="A5736" s="272"/>
      <c r="B5736" s="273"/>
      <c r="C5736" s="272"/>
      <c r="D5736" s="272"/>
      <c r="E5736" s="217"/>
      <c r="F5736" s="263"/>
      <c r="G5736" s="291"/>
      <c r="I5736" s="1"/>
      <c r="J5736" s="1"/>
      <c r="K5736" s="1"/>
      <c r="L5736"/>
    </row>
    <row r="5737" spans="1:12" s="57" customFormat="1" ht="13" x14ac:dyDescent="0.3">
      <c r="A5737" s="272"/>
      <c r="B5737" s="273"/>
      <c r="C5737" s="272"/>
      <c r="D5737" s="272"/>
      <c r="E5737" s="217"/>
      <c r="F5737" s="263"/>
      <c r="G5737" s="291"/>
      <c r="I5737" s="1"/>
      <c r="J5737" s="1"/>
      <c r="K5737" s="1"/>
      <c r="L5737"/>
    </row>
    <row r="5738" spans="1:12" s="57" customFormat="1" ht="13" x14ac:dyDescent="0.3">
      <c r="A5738" s="272"/>
      <c r="B5738" s="273"/>
      <c r="C5738" s="272"/>
      <c r="D5738" s="272"/>
      <c r="E5738" s="217"/>
      <c r="F5738" s="263"/>
      <c r="G5738" s="291"/>
      <c r="I5738" s="1"/>
      <c r="J5738" s="1"/>
      <c r="K5738" s="1"/>
      <c r="L5738"/>
    </row>
    <row r="5739" spans="1:12" s="57" customFormat="1" ht="13" x14ac:dyDescent="0.3">
      <c r="A5739" s="272"/>
      <c r="B5739" s="273"/>
      <c r="C5739" s="272"/>
      <c r="D5739" s="272"/>
      <c r="E5739" s="217"/>
      <c r="F5739" s="263"/>
      <c r="G5739" s="291"/>
      <c r="I5739" s="1"/>
      <c r="J5739" s="1"/>
      <c r="K5739" s="1"/>
      <c r="L5739"/>
    </row>
    <row r="5740" spans="1:12" s="57" customFormat="1" ht="13" x14ac:dyDescent="0.3">
      <c r="A5740" s="272"/>
      <c r="B5740" s="273"/>
      <c r="C5740" s="272"/>
      <c r="D5740" s="272"/>
      <c r="E5740" s="217"/>
      <c r="F5740" s="263"/>
      <c r="G5740" s="291"/>
      <c r="I5740" s="1"/>
      <c r="J5740" s="1"/>
      <c r="K5740" s="1"/>
      <c r="L5740"/>
    </row>
    <row r="5741" spans="1:12" s="57" customFormat="1" ht="13" x14ac:dyDescent="0.3">
      <c r="A5741" s="272"/>
      <c r="B5741" s="273"/>
      <c r="C5741" s="272"/>
      <c r="D5741" s="272"/>
      <c r="E5741" s="217"/>
      <c r="F5741" s="263"/>
      <c r="G5741" s="291"/>
      <c r="I5741" s="1"/>
      <c r="J5741" s="1"/>
      <c r="K5741" s="1"/>
      <c r="L5741"/>
    </row>
    <row r="5742" spans="1:12" s="57" customFormat="1" ht="13" x14ac:dyDescent="0.3">
      <c r="A5742" s="272"/>
      <c r="B5742" s="273"/>
      <c r="C5742" s="272"/>
      <c r="D5742" s="272"/>
      <c r="E5742" s="217"/>
      <c r="F5742" s="263"/>
      <c r="G5742" s="291"/>
      <c r="I5742" s="1"/>
      <c r="J5742" s="1"/>
      <c r="K5742" s="1"/>
      <c r="L5742"/>
    </row>
    <row r="5743" spans="1:12" s="57" customFormat="1" ht="13" x14ac:dyDescent="0.3">
      <c r="A5743" s="272"/>
      <c r="B5743" s="273"/>
      <c r="C5743" s="272"/>
      <c r="D5743" s="272"/>
      <c r="E5743" s="217"/>
      <c r="F5743" s="263"/>
      <c r="G5743" s="291"/>
      <c r="I5743" s="1"/>
      <c r="J5743" s="1"/>
      <c r="K5743" s="1"/>
      <c r="L5743"/>
    </row>
    <row r="5744" spans="1:12" s="57" customFormat="1" ht="13" x14ac:dyDescent="0.3">
      <c r="A5744" s="272"/>
      <c r="B5744" s="273"/>
      <c r="C5744" s="272"/>
      <c r="D5744" s="272"/>
      <c r="E5744" s="217"/>
      <c r="F5744" s="263"/>
      <c r="G5744" s="291"/>
      <c r="I5744" s="1"/>
      <c r="J5744" s="1"/>
      <c r="K5744" s="1"/>
      <c r="L5744"/>
    </row>
    <row r="5745" spans="1:12" ht="13" x14ac:dyDescent="0.25">
      <c r="A5745" s="227"/>
      <c r="B5745" s="268" t="s">
        <v>2905</v>
      </c>
      <c r="C5745" s="227"/>
      <c r="D5745" s="227"/>
      <c r="E5745" s="258"/>
      <c r="F5745" s="270"/>
    </row>
    <row r="5746" spans="1:12" ht="13" x14ac:dyDescent="0.25">
      <c r="A5746" s="227"/>
      <c r="B5746" s="247"/>
      <c r="C5746" s="227"/>
      <c r="D5746" s="227"/>
      <c r="E5746" s="258"/>
      <c r="F5746" s="263"/>
    </row>
    <row r="5747" spans="1:12" ht="13" x14ac:dyDescent="0.25">
      <c r="A5747" s="227"/>
      <c r="B5747" s="247" t="s">
        <v>3071</v>
      </c>
      <c r="C5747" s="227"/>
      <c r="D5747" s="227"/>
      <c r="E5747" s="258"/>
      <c r="F5747" s="263"/>
    </row>
    <row r="5748" spans="1:12" s="241" customFormat="1" ht="13" x14ac:dyDescent="0.25">
      <c r="A5748" s="227"/>
      <c r="B5748" s="256"/>
      <c r="C5748" s="255"/>
      <c r="D5748" s="255"/>
      <c r="E5748" s="260"/>
      <c r="F5748" s="263"/>
      <c r="L5748"/>
    </row>
    <row r="5749" spans="1:12" s="241" customFormat="1" ht="13" x14ac:dyDescent="0.25">
      <c r="A5749" s="227"/>
      <c r="B5749" s="274"/>
      <c r="C5749" s="255"/>
      <c r="D5749" s="255"/>
      <c r="E5749" s="260"/>
      <c r="F5749" s="263"/>
      <c r="L5749"/>
    </row>
    <row r="5750" spans="1:12" s="241" customFormat="1" ht="13" x14ac:dyDescent="0.25">
      <c r="A5750" s="227"/>
      <c r="B5750" s="274" t="str">
        <f>B5747</f>
        <v>Block C: Mini Admin Block: C-8 Plumbing and Drainage</v>
      </c>
      <c r="C5750" s="255"/>
      <c r="D5750" s="255"/>
      <c r="E5750" s="260"/>
      <c r="F5750" s="263"/>
      <c r="L5750"/>
    </row>
    <row r="5751" spans="1:12" s="241" customFormat="1" ht="13" x14ac:dyDescent="0.25">
      <c r="A5751" s="227"/>
      <c r="B5751" s="254" t="s">
        <v>2933</v>
      </c>
      <c r="C5751" s="255" t="s">
        <v>2910</v>
      </c>
      <c r="D5751" s="255"/>
      <c r="E5751" s="260"/>
      <c r="F5751" s="263"/>
      <c r="L5751"/>
    </row>
    <row r="5752" spans="1:12" s="241" customFormat="1" ht="13" x14ac:dyDescent="0.25">
      <c r="A5752" s="227"/>
      <c r="B5752" s="256"/>
      <c r="C5752" s="255"/>
      <c r="D5752" s="255"/>
      <c r="E5752" s="260"/>
      <c r="F5752" s="263"/>
      <c r="L5752"/>
    </row>
    <row r="5753" spans="1:12" s="241" customFormat="1" ht="13" x14ac:dyDescent="0.25">
      <c r="A5753" s="227"/>
      <c r="B5753" s="269" t="s">
        <v>2909</v>
      </c>
      <c r="C5753" s="255">
        <v>86</v>
      </c>
      <c r="D5753" s="255"/>
      <c r="E5753" s="260"/>
      <c r="F5753" s="263"/>
      <c r="L5753"/>
    </row>
    <row r="5754" spans="1:12" s="241" customFormat="1" ht="13" x14ac:dyDescent="0.25">
      <c r="A5754" s="227"/>
      <c r="B5754" s="269"/>
      <c r="C5754" s="255"/>
      <c r="D5754" s="255"/>
      <c r="E5754" s="260"/>
      <c r="F5754" s="263"/>
      <c r="L5754"/>
    </row>
    <row r="5755" spans="1:12" s="241" customFormat="1" ht="13" x14ac:dyDescent="0.25">
      <c r="A5755" s="227"/>
      <c r="B5755" s="256"/>
      <c r="C5755" s="255"/>
      <c r="D5755" s="255"/>
      <c r="E5755" s="260"/>
      <c r="F5755" s="263"/>
      <c r="L5755"/>
    </row>
    <row r="5756" spans="1:12" s="241" customFormat="1" ht="13" x14ac:dyDescent="0.25">
      <c r="A5756" s="227"/>
      <c r="B5756" s="256"/>
      <c r="C5756" s="255"/>
      <c r="D5756" s="255"/>
      <c r="E5756" s="260"/>
      <c r="F5756" s="263"/>
      <c r="L5756"/>
    </row>
    <row r="5757" spans="1:12" s="241" customFormat="1" ht="13" x14ac:dyDescent="0.25">
      <c r="A5757" s="227"/>
      <c r="B5757" s="256"/>
      <c r="C5757" s="255"/>
      <c r="D5757" s="255"/>
      <c r="E5757" s="260"/>
      <c r="F5757" s="263"/>
      <c r="L5757"/>
    </row>
    <row r="5758" spans="1:12" s="241" customFormat="1" ht="13" x14ac:dyDescent="0.25">
      <c r="A5758" s="227"/>
      <c r="B5758" s="256"/>
      <c r="C5758" s="255"/>
      <c r="D5758" s="255"/>
      <c r="E5758" s="260"/>
      <c r="F5758" s="263"/>
      <c r="L5758"/>
    </row>
    <row r="5759" spans="1:12" s="241" customFormat="1" ht="13" x14ac:dyDescent="0.25">
      <c r="A5759" s="227"/>
      <c r="B5759" s="256"/>
      <c r="C5759" s="255"/>
      <c r="D5759" s="255"/>
      <c r="E5759" s="260"/>
      <c r="F5759" s="263"/>
      <c r="L5759"/>
    </row>
    <row r="5760" spans="1:12" s="241" customFormat="1" ht="13" x14ac:dyDescent="0.25">
      <c r="A5760" s="227"/>
      <c r="B5760" s="256"/>
      <c r="C5760" s="255"/>
      <c r="D5760" s="255"/>
      <c r="E5760" s="260"/>
      <c r="F5760" s="263"/>
      <c r="L5760"/>
    </row>
    <row r="5761" spans="1:12" s="241" customFormat="1" ht="13" x14ac:dyDescent="0.25">
      <c r="A5761" s="227"/>
      <c r="B5761" s="256"/>
      <c r="C5761" s="255"/>
      <c r="D5761" s="255"/>
      <c r="E5761" s="260"/>
      <c r="F5761" s="263"/>
      <c r="L5761"/>
    </row>
    <row r="5762" spans="1:12" s="241" customFormat="1" ht="13" x14ac:dyDescent="0.25">
      <c r="A5762" s="227"/>
      <c r="B5762" s="256"/>
      <c r="C5762" s="255"/>
      <c r="D5762" s="255"/>
      <c r="E5762" s="260"/>
      <c r="F5762" s="263"/>
      <c r="L5762"/>
    </row>
    <row r="5763" spans="1:12" s="241" customFormat="1" ht="13" x14ac:dyDescent="0.25">
      <c r="A5763" s="227"/>
      <c r="B5763" s="256"/>
      <c r="C5763" s="255"/>
      <c r="D5763" s="255"/>
      <c r="E5763" s="260"/>
      <c r="F5763" s="263"/>
      <c r="L5763"/>
    </row>
    <row r="5764" spans="1:12" s="241" customFormat="1" ht="13" x14ac:dyDescent="0.25">
      <c r="A5764" s="227"/>
      <c r="B5764" s="256"/>
      <c r="C5764" s="255"/>
      <c r="D5764" s="255"/>
      <c r="E5764" s="260"/>
      <c r="F5764" s="263"/>
      <c r="L5764"/>
    </row>
    <row r="5765" spans="1:12" s="241" customFormat="1" ht="13" x14ac:dyDescent="0.25">
      <c r="A5765" s="227"/>
      <c r="B5765" s="256"/>
      <c r="C5765" s="255"/>
      <c r="D5765" s="255"/>
      <c r="E5765" s="260"/>
      <c r="F5765" s="263"/>
      <c r="L5765"/>
    </row>
    <row r="5766" spans="1:12" s="241" customFormat="1" ht="13" x14ac:dyDescent="0.25">
      <c r="A5766" s="227"/>
      <c r="B5766" s="256"/>
      <c r="C5766" s="255"/>
      <c r="D5766" s="255"/>
      <c r="E5766" s="260"/>
      <c r="F5766" s="263"/>
      <c r="L5766"/>
    </row>
    <row r="5767" spans="1:12" s="241" customFormat="1" ht="13" x14ac:dyDescent="0.25">
      <c r="A5767" s="227"/>
      <c r="B5767" s="256"/>
      <c r="C5767" s="255"/>
      <c r="D5767" s="255"/>
      <c r="E5767" s="260"/>
      <c r="F5767" s="263"/>
      <c r="L5767"/>
    </row>
    <row r="5768" spans="1:12" s="241" customFormat="1" ht="13" x14ac:dyDescent="0.25">
      <c r="A5768" s="227"/>
      <c r="B5768" s="256"/>
      <c r="C5768" s="255"/>
      <c r="D5768" s="255"/>
      <c r="E5768" s="260"/>
      <c r="F5768" s="263"/>
      <c r="L5768"/>
    </row>
    <row r="5769" spans="1:12" s="241" customFormat="1" ht="13" x14ac:dyDescent="0.25">
      <c r="A5769" s="227"/>
      <c r="B5769" s="256"/>
      <c r="C5769" s="255"/>
      <c r="D5769" s="255"/>
      <c r="E5769" s="260"/>
      <c r="F5769" s="263"/>
      <c r="L5769"/>
    </row>
    <row r="5770" spans="1:12" s="241" customFormat="1" ht="13" x14ac:dyDescent="0.25">
      <c r="A5770" s="227"/>
      <c r="B5770" s="256"/>
      <c r="C5770" s="255"/>
      <c r="D5770" s="255"/>
      <c r="E5770" s="260"/>
      <c r="F5770" s="263"/>
      <c r="L5770"/>
    </row>
    <row r="5771" spans="1:12" s="241" customFormat="1" ht="13" x14ac:dyDescent="0.25">
      <c r="A5771" s="227"/>
      <c r="B5771" s="256"/>
      <c r="C5771" s="255"/>
      <c r="D5771" s="255"/>
      <c r="E5771" s="260"/>
      <c r="F5771" s="263"/>
      <c r="L5771"/>
    </row>
    <row r="5772" spans="1:12" s="241" customFormat="1" ht="13" x14ac:dyDescent="0.25">
      <c r="A5772" s="227"/>
      <c r="B5772" s="256"/>
      <c r="C5772" s="255"/>
      <c r="D5772" s="255"/>
      <c r="E5772" s="260"/>
      <c r="F5772" s="263"/>
      <c r="L5772"/>
    </row>
    <row r="5773" spans="1:12" s="241" customFormat="1" ht="13" x14ac:dyDescent="0.25">
      <c r="A5773" s="227"/>
      <c r="B5773" s="256"/>
      <c r="C5773" s="255"/>
      <c r="D5773" s="255"/>
      <c r="E5773" s="260"/>
      <c r="F5773" s="263"/>
      <c r="L5773"/>
    </row>
    <row r="5774" spans="1:12" s="241" customFormat="1" ht="13" x14ac:dyDescent="0.25">
      <c r="A5774" s="227"/>
      <c r="B5774" s="256"/>
      <c r="C5774" s="255"/>
      <c r="D5774" s="255"/>
      <c r="E5774" s="260"/>
      <c r="F5774" s="263"/>
      <c r="L5774"/>
    </row>
    <row r="5775" spans="1:12" s="241" customFormat="1" ht="13" x14ac:dyDescent="0.25">
      <c r="A5775" s="227"/>
      <c r="B5775" s="256"/>
      <c r="C5775" s="255"/>
      <c r="D5775" s="255"/>
      <c r="E5775" s="260"/>
      <c r="F5775" s="263"/>
      <c r="L5775"/>
    </row>
    <row r="5776" spans="1:12" s="241" customFormat="1" ht="13" x14ac:dyDescent="0.25">
      <c r="A5776" s="227"/>
      <c r="B5776" s="256"/>
      <c r="C5776" s="255"/>
      <c r="D5776" s="255"/>
      <c r="E5776" s="260"/>
      <c r="F5776" s="263"/>
      <c r="L5776"/>
    </row>
    <row r="5777" spans="1:12" s="241" customFormat="1" ht="13" x14ac:dyDescent="0.25">
      <c r="A5777" s="227"/>
      <c r="B5777" s="256"/>
      <c r="C5777" s="255"/>
      <c r="D5777" s="255"/>
      <c r="E5777" s="260"/>
      <c r="F5777" s="263"/>
      <c r="L5777"/>
    </row>
    <row r="5778" spans="1:12" s="241" customFormat="1" ht="13" x14ac:dyDescent="0.25">
      <c r="A5778" s="227"/>
      <c r="B5778" s="256"/>
      <c r="C5778" s="255"/>
      <c r="D5778" s="255"/>
      <c r="E5778" s="260"/>
      <c r="F5778" s="263"/>
      <c r="L5778"/>
    </row>
    <row r="5779" spans="1:12" s="241" customFormat="1" ht="13" x14ac:dyDescent="0.25">
      <c r="A5779" s="227"/>
      <c r="B5779" s="256"/>
      <c r="C5779" s="255"/>
      <c r="D5779" s="255"/>
      <c r="E5779" s="260"/>
      <c r="F5779" s="263"/>
      <c r="L5779"/>
    </row>
    <row r="5780" spans="1:12" s="241" customFormat="1" ht="13" x14ac:dyDescent="0.25">
      <c r="A5780" s="227"/>
      <c r="B5780" s="256"/>
      <c r="C5780" s="255"/>
      <c r="D5780" s="255"/>
      <c r="E5780" s="260"/>
      <c r="F5780" s="263"/>
      <c r="L5780"/>
    </row>
    <row r="5781" spans="1:12" s="241" customFormat="1" ht="13" x14ac:dyDescent="0.25">
      <c r="A5781" s="227"/>
      <c r="B5781" s="256"/>
      <c r="C5781" s="255"/>
      <c r="D5781" s="255"/>
      <c r="E5781" s="260"/>
      <c r="F5781" s="263"/>
      <c r="L5781"/>
    </row>
    <row r="5782" spans="1:12" s="241" customFormat="1" ht="13" x14ac:dyDescent="0.25">
      <c r="A5782" s="227"/>
      <c r="B5782" s="256"/>
      <c r="C5782" s="255"/>
      <c r="D5782" s="255"/>
      <c r="E5782" s="260"/>
      <c r="F5782" s="263"/>
      <c r="L5782"/>
    </row>
    <row r="5783" spans="1:12" s="241" customFormat="1" ht="13" x14ac:dyDescent="0.25">
      <c r="A5783" s="227"/>
      <c r="B5783" s="256"/>
      <c r="C5783" s="255"/>
      <c r="D5783" s="255"/>
      <c r="E5783" s="260"/>
      <c r="F5783" s="263"/>
      <c r="L5783"/>
    </row>
    <row r="5784" spans="1:12" s="241" customFormat="1" ht="13" x14ac:dyDescent="0.25">
      <c r="A5784" s="227"/>
      <c r="B5784" s="256"/>
      <c r="C5784" s="255"/>
      <c r="D5784" s="255"/>
      <c r="E5784" s="260"/>
      <c r="F5784" s="263"/>
      <c r="L5784"/>
    </row>
    <row r="5785" spans="1:12" s="241" customFormat="1" ht="13" x14ac:dyDescent="0.25">
      <c r="A5785" s="227"/>
      <c r="B5785" s="256"/>
      <c r="C5785" s="255"/>
      <c r="D5785" s="255"/>
      <c r="E5785" s="260"/>
      <c r="F5785" s="263"/>
      <c r="L5785"/>
    </row>
    <row r="5786" spans="1:12" s="241" customFormat="1" ht="13" x14ac:dyDescent="0.25">
      <c r="A5786" s="227"/>
      <c r="B5786" s="256"/>
      <c r="C5786" s="255"/>
      <c r="D5786" s="255"/>
      <c r="E5786" s="260"/>
      <c r="F5786" s="263"/>
      <c r="L5786"/>
    </row>
    <row r="5787" spans="1:12" s="241" customFormat="1" ht="13" x14ac:dyDescent="0.25">
      <c r="A5787" s="227"/>
      <c r="B5787" s="256"/>
      <c r="C5787" s="255"/>
      <c r="D5787" s="255"/>
      <c r="E5787" s="260"/>
      <c r="F5787" s="263"/>
      <c r="L5787"/>
    </row>
    <row r="5788" spans="1:12" s="241" customFormat="1" ht="13" x14ac:dyDescent="0.25">
      <c r="A5788" s="227"/>
      <c r="B5788" s="256"/>
      <c r="C5788" s="255"/>
      <c r="D5788" s="255"/>
      <c r="E5788" s="260"/>
      <c r="F5788" s="263"/>
      <c r="L5788"/>
    </row>
    <row r="5789" spans="1:12" s="241" customFormat="1" ht="13" x14ac:dyDescent="0.25">
      <c r="A5789" s="227"/>
      <c r="B5789" s="256"/>
      <c r="C5789" s="255"/>
      <c r="D5789" s="255"/>
      <c r="E5789" s="260"/>
      <c r="F5789" s="263"/>
      <c r="L5789"/>
    </row>
    <row r="5790" spans="1:12" s="241" customFormat="1" ht="13" x14ac:dyDescent="0.25">
      <c r="A5790" s="227"/>
      <c r="B5790" s="256"/>
      <c r="C5790" s="255"/>
      <c r="D5790" s="255"/>
      <c r="E5790" s="260"/>
      <c r="F5790" s="263"/>
      <c r="L5790"/>
    </row>
    <row r="5791" spans="1:12" s="241" customFormat="1" ht="13" x14ac:dyDescent="0.25">
      <c r="A5791" s="227"/>
      <c r="B5791" s="256"/>
      <c r="C5791" s="255"/>
      <c r="D5791" s="255"/>
      <c r="E5791" s="260"/>
      <c r="F5791" s="263"/>
      <c r="L5791"/>
    </row>
    <row r="5792" spans="1:12" s="241" customFormat="1" ht="13" x14ac:dyDescent="0.25">
      <c r="A5792" s="227"/>
      <c r="B5792" s="256"/>
      <c r="C5792" s="255"/>
      <c r="D5792" s="255"/>
      <c r="E5792" s="260"/>
      <c r="F5792" s="263"/>
      <c r="L5792"/>
    </row>
    <row r="5793" spans="1:12" s="241" customFormat="1" ht="13" x14ac:dyDescent="0.25">
      <c r="A5793" s="227"/>
      <c r="B5793" s="256"/>
      <c r="C5793" s="255"/>
      <c r="D5793" s="255"/>
      <c r="E5793" s="260"/>
      <c r="F5793" s="263"/>
      <c r="L5793"/>
    </row>
    <row r="5794" spans="1:12" s="241" customFormat="1" ht="13" x14ac:dyDescent="0.25">
      <c r="A5794" s="227"/>
      <c r="B5794" s="256"/>
      <c r="C5794" s="255"/>
      <c r="D5794" s="255"/>
      <c r="E5794" s="260"/>
      <c r="F5794" s="263"/>
      <c r="L5794"/>
    </row>
    <row r="5795" spans="1:12" s="241" customFormat="1" ht="13" x14ac:dyDescent="0.25">
      <c r="A5795" s="227"/>
      <c r="B5795" s="256"/>
      <c r="C5795" s="255"/>
      <c r="D5795" s="255"/>
      <c r="E5795" s="260"/>
      <c r="F5795" s="263"/>
      <c r="L5795"/>
    </row>
    <row r="5796" spans="1:12" s="241" customFormat="1" ht="13" x14ac:dyDescent="0.25">
      <c r="A5796" s="227"/>
      <c r="B5796" s="256"/>
      <c r="C5796" s="255"/>
      <c r="D5796" s="255"/>
      <c r="E5796" s="260"/>
      <c r="F5796" s="263"/>
      <c r="L5796"/>
    </row>
    <row r="5797" spans="1:12" s="241" customFormat="1" ht="13" x14ac:dyDescent="0.25">
      <c r="A5797" s="227"/>
      <c r="B5797" s="256"/>
      <c r="C5797" s="255"/>
      <c r="D5797" s="255"/>
      <c r="E5797" s="260"/>
      <c r="F5797" s="263"/>
      <c r="L5797"/>
    </row>
    <row r="5798" spans="1:12" s="241" customFormat="1" ht="13" x14ac:dyDescent="0.25">
      <c r="A5798" s="227"/>
      <c r="B5798" s="256"/>
      <c r="C5798" s="255"/>
      <c r="D5798" s="255"/>
      <c r="E5798" s="260"/>
      <c r="F5798" s="263"/>
      <c r="L5798"/>
    </row>
    <row r="5799" spans="1:12" s="241" customFormat="1" ht="13" x14ac:dyDescent="0.25">
      <c r="A5799" s="227"/>
      <c r="B5799" s="256"/>
      <c r="C5799" s="255"/>
      <c r="D5799" s="255"/>
      <c r="E5799" s="260"/>
      <c r="F5799" s="263"/>
      <c r="L5799"/>
    </row>
    <row r="5800" spans="1:12" s="241" customFormat="1" ht="13" x14ac:dyDescent="0.25">
      <c r="A5800" s="227"/>
      <c r="B5800" s="256"/>
      <c r="C5800" s="255"/>
      <c r="D5800" s="255"/>
      <c r="E5800" s="260"/>
      <c r="F5800" s="263"/>
      <c r="L5800"/>
    </row>
    <row r="5801" spans="1:12" s="241" customFormat="1" ht="13" x14ac:dyDescent="0.25">
      <c r="A5801" s="227"/>
      <c r="B5801" s="256"/>
      <c r="C5801" s="255"/>
      <c r="D5801" s="255"/>
      <c r="E5801" s="260"/>
      <c r="F5801" s="263"/>
      <c r="L5801"/>
    </row>
    <row r="5802" spans="1:12" s="241" customFormat="1" ht="13" x14ac:dyDescent="0.25">
      <c r="A5802" s="227"/>
      <c r="B5802" s="256"/>
      <c r="C5802" s="255"/>
      <c r="D5802" s="255"/>
      <c r="E5802" s="260"/>
      <c r="F5802" s="263"/>
      <c r="L5802"/>
    </row>
    <row r="5803" spans="1:12" s="241" customFormat="1" ht="13" x14ac:dyDescent="0.25">
      <c r="A5803" s="227"/>
      <c r="B5803" s="256"/>
      <c r="C5803" s="255"/>
      <c r="D5803" s="255"/>
      <c r="E5803" s="260"/>
      <c r="F5803" s="263"/>
      <c r="L5803"/>
    </row>
    <row r="5804" spans="1:12" s="241" customFormat="1" ht="13" x14ac:dyDescent="0.25">
      <c r="A5804" s="227"/>
      <c r="B5804" s="256"/>
      <c r="C5804" s="255"/>
      <c r="D5804" s="255"/>
      <c r="E5804" s="260"/>
      <c r="F5804" s="263"/>
      <c r="L5804"/>
    </row>
    <row r="5805" spans="1:12" s="241" customFormat="1" ht="13" x14ac:dyDescent="0.25">
      <c r="A5805" s="227"/>
      <c r="B5805" s="256"/>
      <c r="C5805" s="255"/>
      <c r="D5805" s="255"/>
      <c r="E5805" s="260"/>
      <c r="F5805" s="263"/>
      <c r="L5805"/>
    </row>
    <row r="5806" spans="1:12" s="241" customFormat="1" ht="13" x14ac:dyDescent="0.25">
      <c r="A5806" s="227"/>
      <c r="B5806" s="256"/>
      <c r="C5806" s="255"/>
      <c r="D5806" s="255"/>
      <c r="E5806" s="260"/>
      <c r="F5806" s="263"/>
      <c r="L5806"/>
    </row>
    <row r="5807" spans="1:12" s="241" customFormat="1" ht="13" x14ac:dyDescent="0.25">
      <c r="A5807" s="227"/>
      <c r="B5807" s="256"/>
      <c r="C5807" s="255"/>
      <c r="D5807" s="255"/>
      <c r="E5807" s="260"/>
      <c r="F5807" s="263"/>
      <c r="L5807"/>
    </row>
    <row r="5808" spans="1:12" s="241" customFormat="1" ht="13" x14ac:dyDescent="0.25">
      <c r="A5808" s="227"/>
      <c r="B5808" s="256"/>
      <c r="C5808" s="255"/>
      <c r="D5808" s="255"/>
      <c r="E5808" s="260"/>
      <c r="F5808" s="263"/>
      <c r="L5808"/>
    </row>
    <row r="5809" spans="1:12" s="241" customFormat="1" ht="13" x14ac:dyDescent="0.25">
      <c r="A5809" s="227"/>
      <c r="B5809" s="256"/>
      <c r="C5809" s="255"/>
      <c r="D5809" s="255"/>
      <c r="E5809" s="260"/>
      <c r="F5809" s="263"/>
      <c r="L5809"/>
    </row>
    <row r="5810" spans="1:12" s="241" customFormat="1" ht="13" x14ac:dyDescent="0.25">
      <c r="A5810" s="227"/>
      <c r="B5810" s="256"/>
      <c r="C5810" s="255"/>
      <c r="D5810" s="255"/>
      <c r="E5810" s="260"/>
      <c r="F5810" s="263"/>
      <c r="L5810"/>
    </row>
    <row r="5811" spans="1:12" s="241" customFormat="1" ht="13" x14ac:dyDescent="0.25">
      <c r="A5811" s="227"/>
      <c r="B5811" s="256"/>
      <c r="C5811" s="255"/>
      <c r="D5811" s="255"/>
      <c r="E5811" s="260"/>
      <c r="F5811" s="263"/>
      <c r="L5811"/>
    </row>
    <row r="5812" spans="1:12" s="241" customFormat="1" ht="13" x14ac:dyDescent="0.25">
      <c r="A5812" s="227"/>
      <c r="B5812" s="256"/>
      <c r="C5812" s="255"/>
      <c r="D5812" s="255"/>
      <c r="E5812" s="260"/>
      <c r="F5812" s="263"/>
      <c r="L5812"/>
    </row>
    <row r="5813" spans="1:12" s="241" customFormat="1" ht="13" x14ac:dyDescent="0.25">
      <c r="A5813" s="227"/>
      <c r="B5813" s="256"/>
      <c r="C5813" s="255"/>
      <c r="D5813" s="255"/>
      <c r="E5813" s="260"/>
      <c r="F5813" s="263"/>
      <c r="L5813"/>
    </row>
    <row r="5814" spans="1:12" s="241" customFormat="1" ht="13" x14ac:dyDescent="0.25">
      <c r="A5814" s="227"/>
      <c r="B5814" s="256"/>
      <c r="C5814" s="255"/>
      <c r="D5814" s="255"/>
      <c r="E5814" s="260"/>
      <c r="F5814" s="263"/>
      <c r="L5814"/>
    </row>
    <row r="5815" spans="1:12" s="241" customFormat="1" ht="13" x14ac:dyDescent="0.25">
      <c r="A5815" s="227"/>
      <c r="B5815" s="256"/>
      <c r="C5815" s="255"/>
      <c r="D5815" s="255"/>
      <c r="E5815" s="260"/>
      <c r="F5815" s="263"/>
      <c r="L5815"/>
    </row>
    <row r="5816" spans="1:12" s="241" customFormat="1" ht="13" x14ac:dyDescent="0.25">
      <c r="A5816" s="227"/>
      <c r="B5816" s="256"/>
      <c r="C5816" s="255"/>
      <c r="D5816" s="255"/>
      <c r="E5816" s="260"/>
      <c r="F5816" s="263"/>
      <c r="L5816"/>
    </row>
    <row r="5817" spans="1:12" s="241" customFormat="1" ht="13" x14ac:dyDescent="0.25">
      <c r="A5817" s="227"/>
      <c r="B5817" s="256"/>
      <c r="C5817" s="255"/>
      <c r="D5817" s="255"/>
      <c r="E5817" s="260"/>
      <c r="F5817" s="263"/>
      <c r="L5817"/>
    </row>
    <row r="5818" spans="1:12" ht="13" x14ac:dyDescent="0.25">
      <c r="A5818" s="227"/>
      <c r="B5818" s="268" t="s">
        <v>1019</v>
      </c>
      <c r="C5818" s="227"/>
      <c r="D5818" s="227"/>
      <c r="E5818" s="258"/>
      <c r="F5818" s="270"/>
    </row>
    <row r="5819" spans="1:12" ht="13" x14ac:dyDescent="0.25">
      <c r="A5819" s="227"/>
      <c r="B5819" s="247"/>
      <c r="C5819" s="227"/>
      <c r="D5819" s="227"/>
      <c r="E5819" s="258"/>
      <c r="F5819" s="263"/>
    </row>
    <row r="5820" spans="1:12" ht="13" x14ac:dyDescent="0.25">
      <c r="A5820" s="227"/>
      <c r="B5820" s="247" t="str">
        <f>B5747</f>
        <v>Block C: Mini Admin Block: C-8 Plumbing and Drainage</v>
      </c>
      <c r="C5820" s="227"/>
      <c r="D5820" s="227"/>
      <c r="E5820" s="258"/>
      <c r="F5820" s="263"/>
    </row>
    <row r="5821" spans="1:12" s="236" customFormat="1" x14ac:dyDescent="0.25">
      <c r="A5821" s="220"/>
      <c r="B5821" s="233"/>
      <c r="C5821" s="220"/>
      <c r="D5821" s="220"/>
      <c r="E5821" s="260"/>
      <c r="F5821" s="263"/>
      <c r="I5821" s="149"/>
      <c r="J5821" s="149"/>
      <c r="K5821" s="149"/>
      <c r="L5821"/>
    </row>
    <row r="5822" spans="1:12" s="236" customFormat="1" ht="13" x14ac:dyDescent="0.25">
      <c r="A5822" s="224" t="s">
        <v>2299</v>
      </c>
      <c r="B5822" s="229" t="s">
        <v>320</v>
      </c>
      <c r="C5822" s="272"/>
      <c r="D5822" s="272"/>
      <c r="E5822" s="217"/>
      <c r="F5822" s="285"/>
      <c r="I5822" s="149"/>
      <c r="J5822" s="149"/>
      <c r="K5822" s="149"/>
      <c r="L5822"/>
    </row>
    <row r="5823" spans="1:12" s="236" customFormat="1" ht="13" x14ac:dyDescent="0.25">
      <c r="A5823" s="272"/>
      <c r="B5823" s="232"/>
      <c r="C5823" s="283"/>
      <c r="D5823" s="272"/>
      <c r="E5823" s="217"/>
      <c r="F5823" s="285"/>
      <c r="I5823" s="149"/>
      <c r="J5823" s="149"/>
      <c r="K5823" s="149"/>
      <c r="L5823"/>
    </row>
    <row r="5824" spans="1:12" s="236" customFormat="1" ht="13" x14ac:dyDescent="0.25">
      <c r="A5824" s="272"/>
      <c r="B5824" s="229" t="s">
        <v>321</v>
      </c>
      <c r="C5824" s="272"/>
      <c r="D5824" s="272"/>
      <c r="E5824" s="217"/>
      <c r="F5824" s="285"/>
      <c r="I5824" s="149"/>
      <c r="J5824" s="149"/>
      <c r="K5824" s="149"/>
      <c r="L5824"/>
    </row>
    <row r="5825" spans="1:12" s="236" customFormat="1" ht="13" x14ac:dyDescent="0.25">
      <c r="A5825" s="272"/>
      <c r="B5825" s="229"/>
      <c r="C5825" s="272"/>
      <c r="D5825" s="272"/>
      <c r="E5825" s="217"/>
      <c r="F5825" s="285"/>
      <c r="I5825" s="149"/>
      <c r="J5825" s="149"/>
      <c r="K5825" s="149"/>
      <c r="L5825"/>
    </row>
    <row r="5826" spans="1:12" s="236" customFormat="1" ht="13" x14ac:dyDescent="0.25">
      <c r="A5826" s="272"/>
      <c r="B5826" s="229" t="s">
        <v>322</v>
      </c>
      <c r="C5826" s="272"/>
      <c r="D5826" s="272"/>
      <c r="E5826" s="217"/>
      <c r="F5826" s="285"/>
      <c r="I5826" s="149"/>
      <c r="J5826" s="149"/>
      <c r="K5826" s="149"/>
      <c r="L5826"/>
    </row>
    <row r="5827" spans="1:12" s="236" customFormat="1" ht="13" x14ac:dyDescent="0.25">
      <c r="A5827" s="272"/>
      <c r="B5827" s="229"/>
      <c r="C5827" s="272"/>
      <c r="D5827" s="272"/>
      <c r="E5827" s="217"/>
      <c r="F5827" s="285"/>
      <c r="I5827" s="149"/>
      <c r="J5827" s="149"/>
      <c r="K5827" s="149"/>
      <c r="L5827"/>
    </row>
    <row r="5828" spans="1:12" s="236" customFormat="1" ht="14.5" x14ac:dyDescent="0.3">
      <c r="A5828" s="272" t="s">
        <v>2300</v>
      </c>
      <c r="B5828" s="273" t="s">
        <v>323</v>
      </c>
      <c r="C5828" s="272" t="s">
        <v>621</v>
      </c>
      <c r="D5828" s="272">
        <v>3</v>
      </c>
      <c r="E5828" s="217"/>
      <c r="F5828" s="285"/>
      <c r="G5828" s="243"/>
      <c r="I5828" s="149"/>
      <c r="J5828" s="149"/>
      <c r="K5828" s="149"/>
      <c r="L5828"/>
    </row>
    <row r="5829" spans="1:12" s="236" customFormat="1" x14ac:dyDescent="0.25">
      <c r="A5829" s="220"/>
      <c r="B5829" s="233"/>
      <c r="C5829" s="220"/>
      <c r="D5829" s="220"/>
      <c r="E5829" s="260"/>
      <c r="F5829" s="263"/>
      <c r="I5829" s="149"/>
      <c r="J5829" s="149"/>
      <c r="K5829" s="149"/>
      <c r="L5829"/>
    </row>
    <row r="5830" spans="1:12" s="57" customFormat="1" ht="13" x14ac:dyDescent="0.3">
      <c r="A5830" s="272"/>
      <c r="B5830" s="273"/>
      <c r="C5830" s="272"/>
      <c r="D5830" s="272"/>
      <c r="E5830" s="217"/>
      <c r="F5830" s="263"/>
      <c r="G5830" s="291"/>
      <c r="I5830" s="1"/>
      <c r="J5830" s="1"/>
      <c r="K5830" s="1"/>
      <c r="L5830"/>
    </row>
    <row r="5831" spans="1:12" s="57" customFormat="1" ht="13" x14ac:dyDescent="0.3">
      <c r="A5831" s="272"/>
      <c r="B5831" s="273"/>
      <c r="C5831" s="272"/>
      <c r="D5831" s="272"/>
      <c r="E5831" s="217"/>
      <c r="F5831" s="263"/>
      <c r="G5831" s="291"/>
      <c r="I5831" s="1"/>
      <c r="J5831" s="1"/>
      <c r="K5831" s="1"/>
      <c r="L5831"/>
    </row>
    <row r="5832" spans="1:12" s="57" customFormat="1" ht="13" x14ac:dyDescent="0.3">
      <c r="A5832" s="272"/>
      <c r="B5832" s="273"/>
      <c r="C5832" s="272"/>
      <c r="D5832" s="272"/>
      <c r="E5832" s="217"/>
      <c r="F5832" s="263"/>
      <c r="G5832" s="291"/>
      <c r="I5832" s="1"/>
      <c r="J5832" s="1"/>
      <c r="K5832" s="1"/>
      <c r="L5832"/>
    </row>
    <row r="5833" spans="1:12" s="57" customFormat="1" ht="13" x14ac:dyDescent="0.3">
      <c r="A5833" s="272"/>
      <c r="B5833" s="273"/>
      <c r="C5833" s="272"/>
      <c r="D5833" s="272"/>
      <c r="E5833" s="217"/>
      <c r="F5833" s="263"/>
      <c r="G5833" s="291"/>
      <c r="I5833" s="1"/>
      <c r="J5833" s="1"/>
      <c r="K5833" s="1"/>
      <c r="L5833"/>
    </row>
    <row r="5834" spans="1:12" s="57" customFormat="1" ht="13" x14ac:dyDescent="0.3">
      <c r="A5834" s="272"/>
      <c r="B5834" s="273"/>
      <c r="C5834" s="272"/>
      <c r="D5834" s="272"/>
      <c r="E5834" s="217"/>
      <c r="F5834" s="263"/>
      <c r="G5834" s="291"/>
      <c r="I5834" s="1"/>
      <c r="J5834" s="1"/>
      <c r="K5834" s="1"/>
      <c r="L5834"/>
    </row>
    <row r="5835" spans="1:12" s="57" customFormat="1" ht="13" x14ac:dyDescent="0.3">
      <c r="A5835" s="272"/>
      <c r="B5835" s="273"/>
      <c r="C5835" s="272"/>
      <c r="D5835" s="272"/>
      <c r="E5835" s="217"/>
      <c r="F5835" s="263"/>
      <c r="G5835" s="291"/>
      <c r="I5835" s="1"/>
      <c r="J5835" s="1"/>
      <c r="K5835" s="1"/>
      <c r="L5835"/>
    </row>
    <row r="5836" spans="1:12" s="57" customFormat="1" ht="13" x14ac:dyDescent="0.3">
      <c r="A5836" s="272"/>
      <c r="B5836" s="273"/>
      <c r="C5836" s="272"/>
      <c r="D5836" s="272"/>
      <c r="E5836" s="217"/>
      <c r="F5836" s="263"/>
      <c r="G5836" s="291"/>
      <c r="I5836" s="1"/>
      <c r="J5836" s="1"/>
      <c r="K5836" s="1"/>
      <c r="L5836"/>
    </row>
    <row r="5837" spans="1:12" s="57" customFormat="1" ht="13" x14ac:dyDescent="0.3">
      <c r="A5837" s="272"/>
      <c r="B5837" s="273"/>
      <c r="C5837" s="272"/>
      <c r="D5837" s="272"/>
      <c r="E5837" s="217"/>
      <c r="F5837" s="263"/>
      <c r="G5837" s="291"/>
      <c r="I5837" s="1"/>
      <c r="J5837" s="1"/>
      <c r="K5837" s="1"/>
      <c r="L5837"/>
    </row>
    <row r="5838" spans="1:12" s="57" customFormat="1" ht="13" x14ac:dyDescent="0.3">
      <c r="A5838" s="272"/>
      <c r="B5838" s="273"/>
      <c r="C5838" s="272"/>
      <c r="D5838" s="272"/>
      <c r="E5838" s="217"/>
      <c r="F5838" s="263"/>
      <c r="G5838" s="291"/>
      <c r="I5838" s="1"/>
      <c r="J5838" s="1"/>
      <c r="K5838" s="1"/>
      <c r="L5838"/>
    </row>
    <row r="5839" spans="1:12" s="57" customFormat="1" ht="13" x14ac:dyDescent="0.3">
      <c r="A5839" s="272"/>
      <c r="B5839" s="273"/>
      <c r="C5839" s="272"/>
      <c r="D5839" s="272"/>
      <c r="E5839" s="217"/>
      <c r="F5839" s="263"/>
      <c r="G5839" s="291"/>
      <c r="I5839" s="1"/>
      <c r="J5839" s="1"/>
      <c r="K5839" s="1"/>
      <c r="L5839"/>
    </row>
    <row r="5840" spans="1:12" s="57" customFormat="1" ht="13" x14ac:dyDescent="0.3">
      <c r="A5840" s="272"/>
      <c r="B5840" s="273"/>
      <c r="C5840" s="272"/>
      <c r="D5840" s="272"/>
      <c r="E5840" s="217"/>
      <c r="F5840" s="263"/>
      <c r="G5840" s="291"/>
      <c r="I5840" s="1"/>
      <c r="J5840" s="1"/>
      <c r="K5840" s="1"/>
      <c r="L5840"/>
    </row>
    <row r="5841" spans="1:12" s="57" customFormat="1" ht="13" x14ac:dyDescent="0.3">
      <c r="A5841" s="272"/>
      <c r="B5841" s="273"/>
      <c r="C5841" s="272"/>
      <c r="D5841" s="272"/>
      <c r="E5841" s="217"/>
      <c r="F5841" s="263"/>
      <c r="G5841" s="291"/>
      <c r="I5841" s="1"/>
      <c r="J5841" s="1"/>
      <c r="K5841" s="1"/>
      <c r="L5841"/>
    </row>
    <row r="5842" spans="1:12" s="57" customFormat="1" ht="13" x14ac:dyDescent="0.3">
      <c r="A5842" s="272"/>
      <c r="B5842" s="273"/>
      <c r="C5842" s="272"/>
      <c r="D5842" s="272"/>
      <c r="E5842" s="217"/>
      <c r="F5842" s="263"/>
      <c r="G5842" s="291"/>
      <c r="I5842" s="1"/>
      <c r="J5842" s="1"/>
      <c r="K5842" s="1"/>
      <c r="L5842"/>
    </row>
    <row r="5843" spans="1:12" s="57" customFormat="1" ht="13" x14ac:dyDescent="0.3">
      <c r="A5843" s="272"/>
      <c r="B5843" s="273"/>
      <c r="C5843" s="272"/>
      <c r="D5843" s="272"/>
      <c r="E5843" s="217"/>
      <c r="F5843" s="263"/>
      <c r="G5843" s="291"/>
      <c r="I5843" s="1"/>
      <c r="J5843" s="1"/>
      <c r="K5843" s="1"/>
      <c r="L5843"/>
    </row>
    <row r="5844" spans="1:12" s="57" customFormat="1" ht="13" x14ac:dyDescent="0.3">
      <c r="A5844" s="272"/>
      <c r="B5844" s="273"/>
      <c r="C5844" s="272"/>
      <c r="D5844" s="272"/>
      <c r="E5844" s="217"/>
      <c r="F5844" s="263"/>
      <c r="G5844" s="291"/>
      <c r="I5844" s="1"/>
      <c r="J5844" s="1"/>
      <c r="K5844" s="1"/>
      <c r="L5844"/>
    </row>
    <row r="5845" spans="1:12" s="57" customFormat="1" ht="13" x14ac:dyDescent="0.3">
      <c r="A5845" s="272"/>
      <c r="B5845" s="273"/>
      <c r="C5845" s="272"/>
      <c r="D5845" s="272"/>
      <c r="E5845" s="217"/>
      <c r="F5845" s="263"/>
      <c r="G5845" s="291"/>
      <c r="I5845" s="1"/>
      <c r="J5845" s="1"/>
      <c r="K5845" s="1"/>
      <c r="L5845"/>
    </row>
    <row r="5846" spans="1:12" s="57" customFormat="1" ht="13" x14ac:dyDescent="0.3">
      <c r="A5846" s="272"/>
      <c r="B5846" s="273"/>
      <c r="C5846" s="272"/>
      <c r="D5846" s="272"/>
      <c r="E5846" s="217"/>
      <c r="F5846" s="263"/>
      <c r="G5846" s="291"/>
      <c r="I5846" s="1"/>
      <c r="J5846" s="1"/>
      <c r="K5846" s="1"/>
      <c r="L5846"/>
    </row>
    <row r="5847" spans="1:12" s="57" customFormat="1" ht="13" x14ac:dyDescent="0.3">
      <c r="A5847" s="272"/>
      <c r="B5847" s="273"/>
      <c r="C5847" s="272"/>
      <c r="D5847" s="272"/>
      <c r="E5847" s="217"/>
      <c r="F5847" s="263"/>
      <c r="G5847" s="291"/>
      <c r="I5847" s="1"/>
      <c r="J5847" s="1"/>
      <c r="K5847" s="1"/>
      <c r="L5847"/>
    </row>
    <row r="5848" spans="1:12" s="57" customFormat="1" ht="13" x14ac:dyDescent="0.3">
      <c r="A5848" s="272"/>
      <c r="B5848" s="273"/>
      <c r="C5848" s="272"/>
      <c r="D5848" s="272"/>
      <c r="E5848" s="217"/>
      <c r="F5848" s="263"/>
      <c r="G5848" s="291"/>
      <c r="I5848" s="1"/>
      <c r="J5848" s="1"/>
      <c r="K5848" s="1"/>
      <c r="L5848"/>
    </row>
    <row r="5849" spans="1:12" s="57" customFormat="1" ht="13" x14ac:dyDescent="0.3">
      <c r="A5849" s="272"/>
      <c r="B5849" s="273"/>
      <c r="C5849" s="272"/>
      <c r="D5849" s="272"/>
      <c r="E5849" s="217"/>
      <c r="F5849" s="263"/>
      <c r="G5849" s="291"/>
      <c r="I5849" s="1"/>
      <c r="J5849" s="1"/>
      <c r="K5849" s="1"/>
      <c r="L5849"/>
    </row>
    <row r="5850" spans="1:12" s="57" customFormat="1" ht="13" x14ac:dyDescent="0.3">
      <c r="A5850" s="272"/>
      <c r="B5850" s="273"/>
      <c r="C5850" s="272"/>
      <c r="D5850" s="272"/>
      <c r="E5850" s="217"/>
      <c r="F5850" s="263"/>
      <c r="G5850" s="291"/>
      <c r="I5850" s="1"/>
      <c r="J5850" s="1"/>
      <c r="K5850" s="1"/>
      <c r="L5850"/>
    </row>
    <row r="5851" spans="1:12" s="57" customFormat="1" ht="13" x14ac:dyDescent="0.3">
      <c r="A5851" s="272"/>
      <c r="B5851" s="273"/>
      <c r="C5851" s="272"/>
      <c r="D5851" s="272"/>
      <c r="E5851" s="217"/>
      <c r="F5851" s="263"/>
      <c r="G5851" s="291"/>
      <c r="I5851" s="1"/>
      <c r="J5851" s="1"/>
      <c r="K5851" s="1"/>
      <c r="L5851"/>
    </row>
    <row r="5852" spans="1:12" s="57" customFormat="1" ht="13" x14ac:dyDescent="0.3">
      <c r="A5852" s="272"/>
      <c r="B5852" s="273"/>
      <c r="C5852" s="272"/>
      <c r="D5852" s="272"/>
      <c r="E5852" s="217"/>
      <c r="F5852" s="263"/>
      <c r="G5852" s="291"/>
      <c r="I5852" s="1"/>
      <c r="J5852" s="1"/>
      <c r="K5852" s="1"/>
      <c r="L5852"/>
    </row>
    <row r="5853" spans="1:12" s="57" customFormat="1" ht="13" x14ac:dyDescent="0.3">
      <c r="A5853" s="272"/>
      <c r="B5853" s="273"/>
      <c r="C5853" s="272"/>
      <c r="D5853" s="272"/>
      <c r="E5853" s="217"/>
      <c r="F5853" s="263"/>
      <c r="G5853" s="291"/>
      <c r="I5853" s="1"/>
      <c r="J5853" s="1"/>
      <c r="K5853" s="1"/>
      <c r="L5853"/>
    </row>
    <row r="5854" spans="1:12" s="57" customFormat="1" ht="13" x14ac:dyDescent="0.3">
      <c r="A5854" s="272"/>
      <c r="B5854" s="273"/>
      <c r="C5854" s="272"/>
      <c r="D5854" s="272"/>
      <c r="E5854" s="217"/>
      <c r="F5854" s="263"/>
      <c r="G5854" s="291"/>
      <c r="I5854" s="1"/>
      <c r="J5854" s="1"/>
      <c r="K5854" s="1"/>
      <c r="L5854"/>
    </row>
    <row r="5855" spans="1:12" s="57" customFormat="1" ht="13" x14ac:dyDescent="0.3">
      <c r="A5855" s="272"/>
      <c r="B5855" s="273"/>
      <c r="C5855" s="272"/>
      <c r="D5855" s="272"/>
      <c r="E5855" s="217"/>
      <c r="F5855" s="263"/>
      <c r="G5855" s="291"/>
      <c r="I5855" s="1"/>
      <c r="J5855" s="1"/>
      <c r="K5855" s="1"/>
      <c r="L5855"/>
    </row>
    <row r="5856" spans="1:12" s="57" customFormat="1" ht="13" x14ac:dyDescent="0.3">
      <c r="A5856" s="272"/>
      <c r="B5856" s="273"/>
      <c r="C5856" s="272"/>
      <c r="D5856" s="272"/>
      <c r="E5856" s="217"/>
      <c r="F5856" s="263"/>
      <c r="G5856" s="291"/>
      <c r="I5856" s="1"/>
      <c r="J5856" s="1"/>
      <c r="K5856" s="1"/>
      <c r="L5856"/>
    </row>
    <row r="5857" spans="1:12" s="57" customFormat="1" ht="13" x14ac:dyDescent="0.3">
      <c r="A5857" s="272"/>
      <c r="B5857" s="273"/>
      <c r="C5857" s="272"/>
      <c r="D5857" s="272"/>
      <c r="E5857" s="217"/>
      <c r="F5857" s="263"/>
      <c r="G5857" s="291"/>
      <c r="I5857" s="1"/>
      <c r="J5857" s="1"/>
      <c r="K5857" s="1"/>
      <c r="L5857"/>
    </row>
    <row r="5858" spans="1:12" s="57" customFormat="1" ht="13" x14ac:dyDescent="0.3">
      <c r="A5858" s="272"/>
      <c r="B5858" s="273"/>
      <c r="C5858" s="272"/>
      <c r="D5858" s="272"/>
      <c r="E5858" s="217"/>
      <c r="F5858" s="263"/>
      <c r="G5858" s="291"/>
      <c r="I5858" s="1"/>
      <c r="J5858" s="1"/>
      <c r="K5858" s="1"/>
      <c r="L5858"/>
    </row>
    <row r="5859" spans="1:12" s="57" customFormat="1" ht="13" x14ac:dyDescent="0.3">
      <c r="A5859" s="272"/>
      <c r="B5859" s="273"/>
      <c r="C5859" s="272"/>
      <c r="D5859" s="272"/>
      <c r="E5859" s="217"/>
      <c r="F5859" s="263"/>
      <c r="G5859" s="291"/>
      <c r="I5859" s="1"/>
      <c r="J5859" s="1"/>
      <c r="K5859" s="1"/>
      <c r="L5859"/>
    </row>
    <row r="5860" spans="1:12" s="57" customFormat="1" ht="13" x14ac:dyDescent="0.3">
      <c r="A5860" s="272"/>
      <c r="B5860" s="273"/>
      <c r="C5860" s="272"/>
      <c r="D5860" s="272"/>
      <c r="E5860" s="217"/>
      <c r="F5860" s="263"/>
      <c r="G5860" s="291"/>
      <c r="I5860" s="1"/>
      <c r="J5860" s="1"/>
      <c r="K5860" s="1"/>
      <c r="L5860"/>
    </row>
    <row r="5861" spans="1:12" s="57" customFormat="1" ht="13" x14ac:dyDescent="0.3">
      <c r="A5861" s="272"/>
      <c r="B5861" s="273"/>
      <c r="C5861" s="272"/>
      <c r="D5861" s="272"/>
      <c r="E5861" s="217"/>
      <c r="F5861" s="263"/>
      <c r="G5861" s="291"/>
      <c r="I5861" s="1"/>
      <c r="J5861" s="1"/>
      <c r="K5861" s="1"/>
      <c r="L5861"/>
    </row>
    <row r="5862" spans="1:12" s="57" customFormat="1" ht="13" x14ac:dyDescent="0.3">
      <c r="A5862" s="272"/>
      <c r="B5862" s="273"/>
      <c r="C5862" s="272"/>
      <c r="D5862" s="272"/>
      <c r="E5862" s="217"/>
      <c r="F5862" s="263"/>
      <c r="G5862" s="291"/>
      <c r="I5862" s="1"/>
      <c r="J5862" s="1"/>
      <c r="K5862" s="1"/>
      <c r="L5862"/>
    </row>
    <row r="5863" spans="1:12" s="57" customFormat="1" ht="13" x14ac:dyDescent="0.3">
      <c r="A5863" s="272"/>
      <c r="B5863" s="273"/>
      <c r="C5863" s="272"/>
      <c r="D5863" s="272"/>
      <c r="E5863" s="217"/>
      <c r="F5863" s="263"/>
      <c r="G5863" s="291"/>
      <c r="I5863" s="1"/>
      <c r="J5863" s="1"/>
      <c r="K5863" s="1"/>
      <c r="L5863"/>
    </row>
    <row r="5864" spans="1:12" s="57" customFormat="1" ht="13" x14ac:dyDescent="0.3">
      <c r="A5864" s="272"/>
      <c r="B5864" s="273"/>
      <c r="C5864" s="272"/>
      <c r="D5864" s="272"/>
      <c r="E5864" s="217"/>
      <c r="F5864" s="263"/>
      <c r="G5864" s="291"/>
      <c r="I5864" s="1"/>
      <c r="J5864" s="1"/>
      <c r="K5864" s="1"/>
      <c r="L5864"/>
    </row>
    <row r="5865" spans="1:12" s="57" customFormat="1" ht="13" x14ac:dyDescent="0.3">
      <c r="A5865" s="272"/>
      <c r="B5865" s="273"/>
      <c r="C5865" s="272"/>
      <c r="D5865" s="272"/>
      <c r="E5865" s="217"/>
      <c r="F5865" s="263"/>
      <c r="G5865" s="291"/>
      <c r="I5865" s="1"/>
      <c r="J5865" s="1"/>
      <c r="K5865" s="1"/>
      <c r="L5865"/>
    </row>
    <row r="5866" spans="1:12" s="57" customFormat="1" ht="13" x14ac:dyDescent="0.3">
      <c r="A5866" s="272"/>
      <c r="B5866" s="273"/>
      <c r="C5866" s="272"/>
      <c r="D5866" s="272"/>
      <c r="E5866" s="217"/>
      <c r="F5866" s="263"/>
      <c r="G5866" s="291"/>
      <c r="I5866" s="1"/>
      <c r="J5866" s="1"/>
      <c r="K5866" s="1"/>
      <c r="L5866"/>
    </row>
    <row r="5867" spans="1:12" s="57" customFormat="1" ht="13" x14ac:dyDescent="0.3">
      <c r="A5867" s="272"/>
      <c r="B5867" s="273"/>
      <c r="C5867" s="272"/>
      <c r="D5867" s="272"/>
      <c r="E5867" s="217"/>
      <c r="F5867" s="263"/>
      <c r="G5867" s="291"/>
      <c r="I5867" s="1"/>
      <c r="J5867" s="1"/>
      <c r="K5867" s="1"/>
      <c r="L5867"/>
    </row>
    <row r="5868" spans="1:12" s="57" customFormat="1" ht="13" x14ac:dyDescent="0.3">
      <c r="A5868" s="272"/>
      <c r="B5868" s="273"/>
      <c r="C5868" s="272"/>
      <c r="D5868" s="272"/>
      <c r="E5868" s="217"/>
      <c r="F5868" s="263"/>
      <c r="G5868" s="291"/>
      <c r="I5868" s="1"/>
      <c r="J5868" s="1"/>
      <c r="K5868" s="1"/>
      <c r="L5868"/>
    </row>
    <row r="5869" spans="1:12" s="57" customFormat="1" ht="13" x14ac:dyDescent="0.3">
      <c r="A5869" s="272"/>
      <c r="B5869" s="273"/>
      <c r="C5869" s="272"/>
      <c r="D5869" s="272"/>
      <c r="E5869" s="217"/>
      <c r="F5869" s="263"/>
      <c r="G5869" s="291"/>
      <c r="I5869" s="1"/>
      <c r="J5869" s="1"/>
      <c r="K5869" s="1"/>
      <c r="L5869"/>
    </row>
    <row r="5870" spans="1:12" s="57" customFormat="1" ht="13" x14ac:dyDescent="0.3">
      <c r="A5870" s="272"/>
      <c r="B5870" s="273"/>
      <c r="C5870" s="272"/>
      <c r="D5870" s="272"/>
      <c r="E5870" s="217"/>
      <c r="F5870" s="263"/>
      <c r="G5870" s="291"/>
      <c r="I5870" s="1"/>
      <c r="J5870" s="1"/>
      <c r="K5870" s="1"/>
      <c r="L5870"/>
    </row>
    <row r="5871" spans="1:12" s="57" customFormat="1" ht="13" x14ac:dyDescent="0.3">
      <c r="A5871" s="272"/>
      <c r="B5871" s="273"/>
      <c r="C5871" s="272"/>
      <c r="D5871" s="272"/>
      <c r="E5871" s="217"/>
      <c r="F5871" s="263"/>
      <c r="G5871" s="291"/>
      <c r="I5871" s="1"/>
      <c r="J5871" s="1"/>
      <c r="K5871" s="1"/>
      <c r="L5871"/>
    </row>
    <row r="5872" spans="1:12" s="57" customFormat="1" ht="13" x14ac:dyDescent="0.3">
      <c r="A5872" s="272"/>
      <c r="B5872" s="273"/>
      <c r="C5872" s="272"/>
      <c r="D5872" s="272"/>
      <c r="E5872" s="217"/>
      <c r="F5872" s="263"/>
      <c r="G5872" s="291"/>
      <c r="I5872" s="1"/>
      <c r="J5872" s="1"/>
      <c r="K5872" s="1"/>
      <c r="L5872"/>
    </row>
    <row r="5873" spans="1:12" s="57" customFormat="1" ht="13" x14ac:dyDescent="0.3">
      <c r="A5873" s="272"/>
      <c r="B5873" s="273"/>
      <c r="C5873" s="272"/>
      <c r="D5873" s="272"/>
      <c r="E5873" s="217"/>
      <c r="F5873" s="263"/>
      <c r="G5873" s="291"/>
      <c r="I5873" s="1"/>
      <c r="J5873" s="1"/>
      <c r="K5873" s="1"/>
      <c r="L5873"/>
    </row>
    <row r="5874" spans="1:12" s="57" customFormat="1" ht="13" x14ac:dyDescent="0.3">
      <c r="A5874" s="272"/>
      <c r="B5874" s="273"/>
      <c r="C5874" s="272"/>
      <c r="D5874" s="272"/>
      <c r="E5874" s="217"/>
      <c r="F5874" s="263"/>
      <c r="G5874" s="291"/>
      <c r="I5874" s="1"/>
      <c r="J5874" s="1"/>
      <c r="K5874" s="1"/>
      <c r="L5874"/>
    </row>
    <row r="5875" spans="1:12" s="57" customFormat="1" ht="13" x14ac:dyDescent="0.3">
      <c r="A5875" s="272"/>
      <c r="B5875" s="273"/>
      <c r="C5875" s="272"/>
      <c r="D5875" s="272"/>
      <c r="E5875" s="217"/>
      <c r="F5875" s="263"/>
      <c r="G5875" s="291"/>
      <c r="I5875" s="1"/>
      <c r="J5875" s="1"/>
      <c r="K5875" s="1"/>
      <c r="L5875"/>
    </row>
    <row r="5876" spans="1:12" s="57" customFormat="1" ht="13" x14ac:dyDescent="0.3">
      <c r="A5876" s="272"/>
      <c r="B5876" s="273"/>
      <c r="C5876" s="272"/>
      <c r="D5876" s="272"/>
      <c r="E5876" s="217"/>
      <c r="F5876" s="263"/>
      <c r="G5876" s="291"/>
      <c r="I5876" s="1"/>
      <c r="J5876" s="1"/>
      <c r="K5876" s="1"/>
      <c r="L5876"/>
    </row>
    <row r="5877" spans="1:12" s="57" customFormat="1" ht="13" x14ac:dyDescent="0.3">
      <c r="A5877" s="272"/>
      <c r="B5877" s="273"/>
      <c r="C5877" s="272"/>
      <c r="D5877" s="272"/>
      <c r="E5877" s="217"/>
      <c r="F5877" s="263"/>
      <c r="G5877" s="291"/>
      <c r="I5877" s="1"/>
      <c r="J5877" s="1"/>
      <c r="K5877" s="1"/>
      <c r="L5877"/>
    </row>
    <row r="5878" spans="1:12" s="57" customFormat="1" ht="13" x14ac:dyDescent="0.3">
      <c r="A5878" s="272"/>
      <c r="B5878" s="273"/>
      <c r="C5878" s="272"/>
      <c r="D5878" s="272"/>
      <c r="E5878" s="217"/>
      <c r="F5878" s="263"/>
      <c r="G5878" s="291"/>
      <c r="I5878" s="1"/>
      <c r="J5878" s="1"/>
      <c r="K5878" s="1"/>
      <c r="L5878"/>
    </row>
    <row r="5879" spans="1:12" s="57" customFormat="1" ht="13" x14ac:dyDescent="0.3">
      <c r="A5879" s="272"/>
      <c r="B5879" s="273"/>
      <c r="C5879" s="272"/>
      <c r="D5879" s="272"/>
      <c r="E5879" s="217"/>
      <c r="F5879" s="263"/>
      <c r="G5879" s="291"/>
      <c r="I5879" s="1"/>
      <c r="J5879" s="1"/>
      <c r="K5879" s="1"/>
      <c r="L5879"/>
    </row>
    <row r="5880" spans="1:12" s="57" customFormat="1" ht="13" x14ac:dyDescent="0.3">
      <c r="A5880" s="272"/>
      <c r="B5880" s="273"/>
      <c r="C5880" s="272"/>
      <c r="D5880" s="272"/>
      <c r="E5880" s="217"/>
      <c r="F5880" s="263"/>
      <c r="G5880" s="291"/>
      <c r="I5880" s="1"/>
      <c r="J5880" s="1"/>
      <c r="K5880" s="1"/>
      <c r="L5880"/>
    </row>
    <row r="5881" spans="1:12" s="57" customFormat="1" ht="13" x14ac:dyDescent="0.3">
      <c r="A5881" s="272"/>
      <c r="B5881" s="273"/>
      <c r="C5881" s="272"/>
      <c r="D5881" s="272"/>
      <c r="E5881" s="217"/>
      <c r="F5881" s="263"/>
      <c r="G5881" s="291"/>
      <c r="I5881" s="1"/>
      <c r="J5881" s="1"/>
      <c r="K5881" s="1"/>
      <c r="L5881"/>
    </row>
    <row r="5882" spans="1:12" s="57" customFormat="1" ht="13" x14ac:dyDescent="0.3">
      <c r="A5882" s="272"/>
      <c r="B5882" s="273"/>
      <c r="C5882" s="272"/>
      <c r="D5882" s="272"/>
      <c r="E5882" s="217"/>
      <c r="F5882" s="263"/>
      <c r="G5882" s="291"/>
      <c r="I5882" s="1"/>
      <c r="J5882" s="1"/>
      <c r="K5882" s="1"/>
      <c r="L5882"/>
    </row>
    <row r="5883" spans="1:12" s="57" customFormat="1" ht="13" x14ac:dyDescent="0.3">
      <c r="A5883" s="272"/>
      <c r="B5883" s="273"/>
      <c r="C5883" s="272"/>
      <c r="D5883" s="272"/>
      <c r="E5883" s="217"/>
      <c r="F5883" s="263"/>
      <c r="G5883" s="291"/>
      <c r="I5883" s="1"/>
      <c r="J5883" s="1"/>
      <c r="K5883" s="1"/>
      <c r="L5883"/>
    </row>
    <row r="5884" spans="1:12" s="57" customFormat="1" ht="13" x14ac:dyDescent="0.3">
      <c r="A5884" s="272"/>
      <c r="B5884" s="273"/>
      <c r="C5884" s="272"/>
      <c r="D5884" s="272"/>
      <c r="E5884" s="217"/>
      <c r="F5884" s="263"/>
      <c r="G5884" s="291"/>
      <c r="I5884" s="1"/>
      <c r="J5884" s="1"/>
      <c r="K5884" s="1"/>
      <c r="L5884"/>
    </row>
    <row r="5885" spans="1:12" s="57" customFormat="1" ht="13" x14ac:dyDescent="0.3">
      <c r="A5885" s="272"/>
      <c r="B5885" s="273"/>
      <c r="C5885" s="272"/>
      <c r="D5885" s="272"/>
      <c r="E5885" s="217"/>
      <c r="F5885" s="263"/>
      <c r="G5885" s="291"/>
      <c r="I5885" s="1"/>
      <c r="J5885" s="1"/>
      <c r="K5885" s="1"/>
      <c r="L5885"/>
    </row>
    <row r="5886" spans="1:12" s="57" customFormat="1" ht="13" x14ac:dyDescent="0.3">
      <c r="A5886" s="272"/>
      <c r="B5886" s="273"/>
      <c r="C5886" s="272"/>
      <c r="D5886" s="272"/>
      <c r="E5886" s="217"/>
      <c r="F5886" s="263"/>
      <c r="G5886" s="291"/>
      <c r="I5886" s="1"/>
      <c r="J5886" s="1"/>
      <c r="K5886" s="1"/>
      <c r="L5886"/>
    </row>
    <row r="5887" spans="1:12" s="57" customFormat="1" ht="13" x14ac:dyDescent="0.3">
      <c r="A5887" s="272"/>
      <c r="B5887" s="273"/>
      <c r="C5887" s="272"/>
      <c r="D5887" s="272"/>
      <c r="E5887" s="217"/>
      <c r="F5887" s="263"/>
      <c r="G5887" s="291"/>
      <c r="I5887" s="1"/>
      <c r="J5887" s="1"/>
      <c r="K5887" s="1"/>
      <c r="L5887"/>
    </row>
    <row r="5888" spans="1:12" s="57" customFormat="1" ht="13" x14ac:dyDescent="0.3">
      <c r="A5888" s="272"/>
      <c r="B5888" s="273"/>
      <c r="C5888" s="272"/>
      <c r="D5888" s="272"/>
      <c r="E5888" s="217"/>
      <c r="F5888" s="263"/>
      <c r="G5888" s="291"/>
      <c r="I5888" s="1"/>
      <c r="J5888" s="1"/>
      <c r="K5888" s="1"/>
      <c r="L5888"/>
    </row>
    <row r="5889" spans="1:12" s="57" customFormat="1" ht="13" x14ac:dyDescent="0.3">
      <c r="A5889" s="272"/>
      <c r="B5889" s="273"/>
      <c r="C5889" s="272"/>
      <c r="D5889" s="272"/>
      <c r="E5889" s="217"/>
      <c r="F5889" s="263"/>
      <c r="G5889" s="291"/>
      <c r="I5889" s="1"/>
      <c r="J5889" s="1"/>
      <c r="K5889" s="1"/>
      <c r="L5889"/>
    </row>
    <row r="5890" spans="1:12" s="57" customFormat="1" ht="13" x14ac:dyDescent="0.3">
      <c r="A5890" s="272"/>
      <c r="B5890" s="273"/>
      <c r="C5890" s="272"/>
      <c r="D5890" s="272"/>
      <c r="E5890" s="217"/>
      <c r="F5890" s="263"/>
      <c r="G5890" s="291"/>
      <c r="I5890" s="1"/>
      <c r="J5890" s="1"/>
      <c r="K5890" s="1"/>
      <c r="L5890"/>
    </row>
    <row r="5891" spans="1:12" ht="13" x14ac:dyDescent="0.25">
      <c r="A5891" s="227"/>
      <c r="B5891" s="268" t="s">
        <v>2905</v>
      </c>
      <c r="C5891" s="227"/>
      <c r="D5891" s="227"/>
      <c r="E5891" s="258"/>
      <c r="F5891" s="270"/>
    </row>
    <row r="5892" spans="1:12" ht="13" x14ac:dyDescent="0.25">
      <c r="A5892" s="227"/>
      <c r="B5892" s="247"/>
      <c r="C5892" s="227"/>
      <c r="D5892" s="227"/>
      <c r="E5892" s="258"/>
      <c r="F5892" s="263"/>
    </row>
    <row r="5893" spans="1:12" ht="13" x14ac:dyDescent="0.25">
      <c r="A5893" s="227"/>
      <c r="B5893" s="247" t="s">
        <v>3072</v>
      </c>
      <c r="C5893" s="227"/>
      <c r="D5893" s="227"/>
      <c r="E5893" s="258"/>
      <c r="F5893" s="263"/>
    </row>
    <row r="5894" spans="1:12" s="241" customFormat="1" ht="13" x14ac:dyDescent="0.25">
      <c r="A5894" s="227"/>
      <c r="B5894" s="256"/>
      <c r="C5894" s="255"/>
      <c r="D5894" s="255"/>
      <c r="E5894" s="260"/>
      <c r="F5894" s="263"/>
      <c r="L5894"/>
    </row>
    <row r="5895" spans="1:12" s="241" customFormat="1" ht="13" x14ac:dyDescent="0.25">
      <c r="A5895" s="227"/>
      <c r="B5895" s="274"/>
      <c r="C5895" s="255"/>
      <c r="D5895" s="255"/>
      <c r="E5895" s="260"/>
      <c r="F5895" s="263"/>
      <c r="L5895"/>
    </row>
    <row r="5896" spans="1:12" s="241" customFormat="1" ht="13" x14ac:dyDescent="0.25">
      <c r="A5896" s="227"/>
      <c r="B5896" s="274" t="str">
        <f>B5893</f>
        <v>Block C: Mini Admin Block: C-9 Glazing</v>
      </c>
      <c r="C5896" s="255"/>
      <c r="D5896" s="255"/>
      <c r="E5896" s="260"/>
      <c r="F5896" s="263"/>
      <c r="L5896"/>
    </row>
    <row r="5897" spans="1:12" s="241" customFormat="1" ht="13" x14ac:dyDescent="0.25">
      <c r="A5897" s="227"/>
      <c r="B5897" s="254" t="s">
        <v>2933</v>
      </c>
      <c r="C5897" s="255" t="s">
        <v>2910</v>
      </c>
      <c r="D5897" s="255"/>
      <c r="E5897" s="260"/>
      <c r="F5897" s="263"/>
      <c r="L5897"/>
    </row>
    <row r="5898" spans="1:12" s="241" customFormat="1" ht="13" x14ac:dyDescent="0.25">
      <c r="A5898" s="227"/>
      <c r="B5898" s="256"/>
      <c r="C5898" s="255"/>
      <c r="D5898" s="255"/>
      <c r="E5898" s="260"/>
      <c r="F5898" s="263"/>
      <c r="L5898"/>
    </row>
    <row r="5899" spans="1:12" s="241" customFormat="1" ht="13" x14ac:dyDescent="0.25">
      <c r="A5899" s="227"/>
      <c r="B5899" s="269" t="s">
        <v>2909</v>
      </c>
      <c r="C5899" s="255">
        <v>88</v>
      </c>
      <c r="D5899" s="255"/>
      <c r="E5899" s="260"/>
      <c r="F5899" s="263"/>
      <c r="L5899"/>
    </row>
    <row r="5900" spans="1:12" s="241" customFormat="1" ht="13" x14ac:dyDescent="0.25">
      <c r="A5900" s="227"/>
      <c r="B5900" s="269"/>
      <c r="C5900" s="255"/>
      <c r="D5900" s="255"/>
      <c r="E5900" s="260"/>
      <c r="F5900" s="263"/>
      <c r="L5900"/>
    </row>
    <row r="5901" spans="1:12" s="241" customFormat="1" ht="13" x14ac:dyDescent="0.25">
      <c r="A5901" s="227"/>
      <c r="B5901" s="256"/>
      <c r="C5901" s="255"/>
      <c r="D5901" s="255"/>
      <c r="E5901" s="260"/>
      <c r="F5901" s="263"/>
      <c r="L5901"/>
    </row>
    <row r="5902" spans="1:12" s="241" customFormat="1" ht="13" x14ac:dyDescent="0.25">
      <c r="A5902" s="227"/>
      <c r="B5902" s="256"/>
      <c r="C5902" s="255"/>
      <c r="D5902" s="255"/>
      <c r="E5902" s="260"/>
      <c r="F5902" s="263"/>
      <c r="L5902"/>
    </row>
    <row r="5903" spans="1:12" s="241" customFormat="1" ht="13" x14ac:dyDescent="0.25">
      <c r="A5903" s="227"/>
      <c r="B5903" s="256"/>
      <c r="C5903" s="255"/>
      <c r="D5903" s="255"/>
      <c r="E5903" s="260"/>
      <c r="F5903" s="263"/>
      <c r="L5903"/>
    </row>
    <row r="5904" spans="1:12" s="241" customFormat="1" ht="13" x14ac:dyDescent="0.25">
      <c r="A5904" s="227"/>
      <c r="B5904" s="256"/>
      <c r="C5904" s="255"/>
      <c r="D5904" s="255"/>
      <c r="E5904" s="260"/>
      <c r="F5904" s="263"/>
      <c r="L5904"/>
    </row>
    <row r="5905" spans="1:12" s="241" customFormat="1" ht="13" x14ac:dyDescent="0.25">
      <c r="A5905" s="227"/>
      <c r="B5905" s="256"/>
      <c r="C5905" s="255"/>
      <c r="D5905" s="255"/>
      <c r="E5905" s="260"/>
      <c r="F5905" s="263"/>
      <c r="L5905"/>
    </row>
    <row r="5906" spans="1:12" s="241" customFormat="1" ht="13" x14ac:dyDescent="0.25">
      <c r="A5906" s="227"/>
      <c r="B5906" s="256"/>
      <c r="C5906" s="255"/>
      <c r="D5906" s="255"/>
      <c r="E5906" s="260"/>
      <c r="F5906" s="263"/>
      <c r="L5906"/>
    </row>
    <row r="5907" spans="1:12" s="241" customFormat="1" ht="13" x14ac:dyDescent="0.25">
      <c r="A5907" s="227"/>
      <c r="B5907" s="256"/>
      <c r="C5907" s="255"/>
      <c r="D5907" s="255"/>
      <c r="E5907" s="260"/>
      <c r="F5907" s="263"/>
      <c r="L5907"/>
    </row>
    <row r="5908" spans="1:12" s="241" customFormat="1" ht="13" x14ac:dyDescent="0.25">
      <c r="A5908" s="227"/>
      <c r="B5908" s="256"/>
      <c r="C5908" s="255"/>
      <c r="D5908" s="255"/>
      <c r="E5908" s="260"/>
      <c r="F5908" s="263"/>
      <c r="L5908"/>
    </row>
    <row r="5909" spans="1:12" s="241" customFormat="1" ht="13" x14ac:dyDescent="0.25">
      <c r="A5909" s="227"/>
      <c r="B5909" s="256"/>
      <c r="C5909" s="255"/>
      <c r="D5909" s="255"/>
      <c r="E5909" s="260"/>
      <c r="F5909" s="263"/>
      <c r="L5909"/>
    </row>
    <row r="5910" spans="1:12" s="241" customFormat="1" ht="13" x14ac:dyDescent="0.25">
      <c r="A5910" s="227"/>
      <c r="B5910" s="256"/>
      <c r="C5910" s="255"/>
      <c r="D5910" s="255"/>
      <c r="E5910" s="260"/>
      <c r="F5910" s="263"/>
      <c r="L5910"/>
    </row>
    <row r="5911" spans="1:12" s="241" customFormat="1" ht="13" x14ac:dyDescent="0.25">
      <c r="A5911" s="227"/>
      <c r="B5911" s="256"/>
      <c r="C5911" s="255"/>
      <c r="D5911" s="255"/>
      <c r="E5911" s="260"/>
      <c r="F5911" s="263"/>
      <c r="L5911"/>
    </row>
    <row r="5912" spans="1:12" s="241" customFormat="1" ht="13" x14ac:dyDescent="0.25">
      <c r="A5912" s="227"/>
      <c r="B5912" s="256"/>
      <c r="C5912" s="255"/>
      <c r="D5912" s="255"/>
      <c r="E5912" s="260"/>
      <c r="F5912" s="263"/>
      <c r="L5912"/>
    </row>
    <row r="5913" spans="1:12" s="241" customFormat="1" ht="13" x14ac:dyDescent="0.25">
      <c r="A5913" s="227"/>
      <c r="B5913" s="256"/>
      <c r="C5913" s="255"/>
      <c r="D5913" s="255"/>
      <c r="E5913" s="260"/>
      <c r="F5913" s="263"/>
      <c r="L5913"/>
    </row>
    <row r="5914" spans="1:12" s="241" customFormat="1" ht="13" x14ac:dyDescent="0.25">
      <c r="A5914" s="227"/>
      <c r="B5914" s="256"/>
      <c r="C5914" s="255"/>
      <c r="D5914" s="255"/>
      <c r="E5914" s="260"/>
      <c r="F5914" s="263"/>
      <c r="L5914"/>
    </row>
    <row r="5915" spans="1:12" s="241" customFormat="1" ht="13" x14ac:dyDescent="0.25">
      <c r="A5915" s="227"/>
      <c r="B5915" s="256"/>
      <c r="C5915" s="255"/>
      <c r="D5915" s="255"/>
      <c r="E5915" s="260"/>
      <c r="F5915" s="263"/>
      <c r="L5915"/>
    </row>
    <row r="5916" spans="1:12" s="241" customFormat="1" ht="13" x14ac:dyDescent="0.25">
      <c r="A5916" s="227"/>
      <c r="B5916" s="256"/>
      <c r="C5916" s="255"/>
      <c r="D5916" s="255"/>
      <c r="E5916" s="260"/>
      <c r="F5916" s="263"/>
      <c r="L5916"/>
    </row>
    <row r="5917" spans="1:12" s="241" customFormat="1" ht="13" x14ac:dyDescent="0.25">
      <c r="A5917" s="227"/>
      <c r="B5917" s="256"/>
      <c r="C5917" s="255"/>
      <c r="D5917" s="255"/>
      <c r="E5917" s="260"/>
      <c r="F5917" s="263"/>
      <c r="L5917"/>
    </row>
    <row r="5918" spans="1:12" s="241" customFormat="1" ht="13" x14ac:dyDescent="0.25">
      <c r="A5918" s="227"/>
      <c r="B5918" s="256"/>
      <c r="C5918" s="255"/>
      <c r="D5918" s="255"/>
      <c r="E5918" s="260"/>
      <c r="F5918" s="263"/>
      <c r="L5918"/>
    </row>
    <row r="5919" spans="1:12" s="241" customFormat="1" ht="13" x14ac:dyDescent="0.25">
      <c r="A5919" s="227"/>
      <c r="B5919" s="256"/>
      <c r="C5919" s="255"/>
      <c r="D5919" s="255"/>
      <c r="E5919" s="260"/>
      <c r="F5919" s="263"/>
      <c r="L5919"/>
    </row>
    <row r="5920" spans="1:12" s="241" customFormat="1" ht="13" x14ac:dyDescent="0.25">
      <c r="A5920" s="227"/>
      <c r="B5920" s="256"/>
      <c r="C5920" s="255"/>
      <c r="D5920" s="255"/>
      <c r="E5920" s="260"/>
      <c r="F5920" s="263"/>
      <c r="L5920"/>
    </row>
    <row r="5921" spans="1:12" s="241" customFormat="1" ht="13" x14ac:dyDescent="0.25">
      <c r="A5921" s="227"/>
      <c r="B5921" s="256"/>
      <c r="C5921" s="255"/>
      <c r="D5921" s="255"/>
      <c r="E5921" s="260"/>
      <c r="F5921" s="263"/>
      <c r="L5921"/>
    </row>
    <row r="5922" spans="1:12" s="241" customFormat="1" ht="13" x14ac:dyDescent="0.25">
      <c r="A5922" s="227"/>
      <c r="B5922" s="256"/>
      <c r="C5922" s="255"/>
      <c r="D5922" s="255"/>
      <c r="E5922" s="260"/>
      <c r="F5922" s="263"/>
      <c r="L5922"/>
    </row>
    <row r="5923" spans="1:12" s="241" customFormat="1" ht="13" x14ac:dyDescent="0.25">
      <c r="A5923" s="227"/>
      <c r="B5923" s="256"/>
      <c r="C5923" s="255"/>
      <c r="D5923" s="255"/>
      <c r="E5923" s="260"/>
      <c r="F5923" s="263"/>
      <c r="L5923"/>
    </row>
    <row r="5924" spans="1:12" s="241" customFormat="1" ht="13" x14ac:dyDescent="0.25">
      <c r="A5924" s="227"/>
      <c r="B5924" s="256"/>
      <c r="C5924" s="255"/>
      <c r="D5924" s="255"/>
      <c r="E5924" s="260"/>
      <c r="F5924" s="263"/>
      <c r="L5924"/>
    </row>
    <row r="5925" spans="1:12" s="241" customFormat="1" ht="13" x14ac:dyDescent="0.25">
      <c r="A5925" s="227"/>
      <c r="B5925" s="256"/>
      <c r="C5925" s="255"/>
      <c r="D5925" s="255"/>
      <c r="E5925" s="260"/>
      <c r="F5925" s="263"/>
      <c r="L5925"/>
    </row>
    <row r="5926" spans="1:12" s="241" customFormat="1" ht="13" x14ac:dyDescent="0.25">
      <c r="A5926" s="227"/>
      <c r="B5926" s="256"/>
      <c r="C5926" s="255"/>
      <c r="D5926" s="255"/>
      <c r="E5926" s="260"/>
      <c r="F5926" s="263"/>
      <c r="L5926"/>
    </row>
    <row r="5927" spans="1:12" s="241" customFormat="1" ht="13" x14ac:dyDescent="0.25">
      <c r="A5927" s="227"/>
      <c r="B5927" s="256"/>
      <c r="C5927" s="255"/>
      <c r="D5927" s="255"/>
      <c r="E5927" s="260"/>
      <c r="F5927" s="263"/>
      <c r="L5927"/>
    </row>
    <row r="5928" spans="1:12" s="241" customFormat="1" ht="13" x14ac:dyDescent="0.25">
      <c r="A5928" s="227"/>
      <c r="B5928" s="256"/>
      <c r="C5928" s="255"/>
      <c r="D5928" s="255"/>
      <c r="E5928" s="260"/>
      <c r="F5928" s="263"/>
      <c r="L5928"/>
    </row>
    <row r="5929" spans="1:12" s="241" customFormat="1" ht="13" x14ac:dyDescent="0.25">
      <c r="A5929" s="227"/>
      <c r="B5929" s="256"/>
      <c r="C5929" s="255"/>
      <c r="D5929" s="255"/>
      <c r="E5929" s="260"/>
      <c r="F5929" s="263"/>
      <c r="L5929"/>
    </row>
    <row r="5930" spans="1:12" s="241" customFormat="1" ht="13" x14ac:dyDescent="0.25">
      <c r="A5930" s="227"/>
      <c r="B5930" s="256"/>
      <c r="C5930" s="255"/>
      <c r="D5930" s="255"/>
      <c r="E5930" s="260"/>
      <c r="F5930" s="263"/>
      <c r="L5930"/>
    </row>
    <row r="5931" spans="1:12" s="241" customFormat="1" ht="13" x14ac:dyDescent="0.25">
      <c r="A5931" s="227"/>
      <c r="B5931" s="256"/>
      <c r="C5931" s="255"/>
      <c r="D5931" s="255"/>
      <c r="E5931" s="260"/>
      <c r="F5931" s="263"/>
      <c r="L5931"/>
    </row>
    <row r="5932" spans="1:12" s="241" customFormat="1" ht="13" x14ac:dyDescent="0.25">
      <c r="A5932" s="227"/>
      <c r="B5932" s="256"/>
      <c r="C5932" s="255"/>
      <c r="D5932" s="255"/>
      <c r="E5932" s="260"/>
      <c r="F5932" s="263"/>
      <c r="L5932"/>
    </row>
    <row r="5933" spans="1:12" s="241" customFormat="1" ht="13" x14ac:dyDescent="0.25">
      <c r="A5933" s="227"/>
      <c r="B5933" s="256"/>
      <c r="C5933" s="255"/>
      <c r="D5933" s="255"/>
      <c r="E5933" s="260"/>
      <c r="F5933" s="263"/>
      <c r="L5933"/>
    </row>
    <row r="5934" spans="1:12" s="241" customFormat="1" ht="13" x14ac:dyDescent="0.25">
      <c r="A5934" s="227"/>
      <c r="B5934" s="256"/>
      <c r="C5934" s="255"/>
      <c r="D5934" s="255"/>
      <c r="E5934" s="260"/>
      <c r="F5934" s="263"/>
      <c r="L5934"/>
    </row>
    <row r="5935" spans="1:12" s="241" customFormat="1" ht="13" x14ac:dyDescent="0.25">
      <c r="A5935" s="227"/>
      <c r="B5935" s="256"/>
      <c r="C5935" s="255"/>
      <c r="D5935" s="255"/>
      <c r="E5935" s="260"/>
      <c r="F5935" s="263"/>
      <c r="L5935"/>
    </row>
    <row r="5936" spans="1:12" s="241" customFormat="1" ht="13" x14ac:dyDescent="0.25">
      <c r="A5936" s="227"/>
      <c r="B5936" s="256"/>
      <c r="C5936" s="255"/>
      <c r="D5936" s="255"/>
      <c r="E5936" s="260"/>
      <c r="F5936" s="263"/>
      <c r="L5936"/>
    </row>
    <row r="5937" spans="1:12" s="241" customFormat="1" ht="13" x14ac:dyDescent="0.25">
      <c r="A5937" s="227"/>
      <c r="B5937" s="256"/>
      <c r="C5937" s="255"/>
      <c r="D5937" s="255"/>
      <c r="E5937" s="260"/>
      <c r="F5937" s="263"/>
      <c r="L5937"/>
    </row>
    <row r="5938" spans="1:12" s="241" customFormat="1" ht="13" x14ac:dyDescent="0.25">
      <c r="A5938" s="227"/>
      <c r="B5938" s="256"/>
      <c r="C5938" s="255"/>
      <c r="D5938" s="255"/>
      <c r="E5938" s="260"/>
      <c r="F5938" s="263"/>
      <c r="L5938"/>
    </row>
    <row r="5939" spans="1:12" s="241" customFormat="1" ht="13" x14ac:dyDescent="0.25">
      <c r="A5939" s="227"/>
      <c r="B5939" s="256"/>
      <c r="C5939" s="255"/>
      <c r="D5939" s="255"/>
      <c r="E5939" s="260"/>
      <c r="F5939" s="263"/>
      <c r="L5939"/>
    </row>
    <row r="5940" spans="1:12" s="241" customFormat="1" ht="13" x14ac:dyDescent="0.25">
      <c r="A5940" s="227"/>
      <c r="B5940" s="256"/>
      <c r="C5940" s="255"/>
      <c r="D5940" s="255"/>
      <c r="E5940" s="260"/>
      <c r="F5940" s="263"/>
      <c r="L5940"/>
    </row>
    <row r="5941" spans="1:12" s="241" customFormat="1" ht="13" x14ac:dyDescent="0.25">
      <c r="A5941" s="227"/>
      <c r="B5941" s="256"/>
      <c r="C5941" s="255"/>
      <c r="D5941" s="255"/>
      <c r="E5941" s="260"/>
      <c r="F5941" s="263"/>
      <c r="L5941"/>
    </row>
    <row r="5942" spans="1:12" s="241" customFormat="1" ht="13" x14ac:dyDescent="0.25">
      <c r="A5942" s="227"/>
      <c r="B5942" s="256"/>
      <c r="C5942" s="255"/>
      <c r="D5942" s="255"/>
      <c r="E5942" s="260"/>
      <c r="F5942" s="263"/>
      <c r="L5942"/>
    </row>
    <row r="5943" spans="1:12" s="241" customFormat="1" ht="13" x14ac:dyDescent="0.25">
      <c r="A5943" s="227"/>
      <c r="B5943" s="256"/>
      <c r="C5943" s="255"/>
      <c r="D5943" s="255"/>
      <c r="E5943" s="260"/>
      <c r="F5943" s="263"/>
      <c r="L5943"/>
    </row>
    <row r="5944" spans="1:12" s="241" customFormat="1" ht="13" x14ac:dyDescent="0.25">
      <c r="A5944" s="227"/>
      <c r="B5944" s="256"/>
      <c r="C5944" s="255"/>
      <c r="D5944" s="255"/>
      <c r="E5944" s="260"/>
      <c r="F5944" s="263"/>
      <c r="L5944"/>
    </row>
    <row r="5945" spans="1:12" s="241" customFormat="1" ht="13" x14ac:dyDescent="0.25">
      <c r="A5945" s="227"/>
      <c r="B5945" s="256"/>
      <c r="C5945" s="255"/>
      <c r="D5945" s="255"/>
      <c r="E5945" s="260"/>
      <c r="F5945" s="263"/>
      <c r="L5945"/>
    </row>
    <row r="5946" spans="1:12" s="241" customFormat="1" ht="13" x14ac:dyDescent="0.25">
      <c r="A5946" s="227"/>
      <c r="B5946" s="256"/>
      <c r="C5946" s="255"/>
      <c r="D5946" s="255"/>
      <c r="E5946" s="260"/>
      <c r="F5946" s="263"/>
      <c r="L5946"/>
    </row>
    <row r="5947" spans="1:12" s="241" customFormat="1" ht="13" x14ac:dyDescent="0.25">
      <c r="A5947" s="227"/>
      <c r="B5947" s="256"/>
      <c r="C5947" s="255"/>
      <c r="D5947" s="255"/>
      <c r="E5947" s="260"/>
      <c r="F5947" s="263"/>
      <c r="L5947"/>
    </row>
    <row r="5948" spans="1:12" s="241" customFormat="1" ht="13" x14ac:dyDescent="0.25">
      <c r="A5948" s="227"/>
      <c r="B5948" s="256"/>
      <c r="C5948" s="255"/>
      <c r="D5948" s="255"/>
      <c r="E5948" s="260"/>
      <c r="F5948" s="263"/>
      <c r="L5948"/>
    </row>
    <row r="5949" spans="1:12" s="241" customFormat="1" ht="13" x14ac:dyDescent="0.25">
      <c r="A5949" s="227"/>
      <c r="B5949" s="256"/>
      <c r="C5949" s="255"/>
      <c r="D5949" s="255"/>
      <c r="E5949" s="260"/>
      <c r="F5949" s="263"/>
      <c r="L5949"/>
    </row>
    <row r="5950" spans="1:12" s="241" customFormat="1" ht="13" x14ac:dyDescent="0.25">
      <c r="A5950" s="227"/>
      <c r="B5950" s="256"/>
      <c r="C5950" s="255"/>
      <c r="D5950" s="255"/>
      <c r="E5950" s="260"/>
      <c r="F5950" s="263"/>
      <c r="L5950"/>
    </row>
    <row r="5951" spans="1:12" s="241" customFormat="1" ht="13" x14ac:dyDescent="0.25">
      <c r="A5951" s="227"/>
      <c r="B5951" s="256"/>
      <c r="C5951" s="255"/>
      <c r="D5951" s="255"/>
      <c r="E5951" s="260"/>
      <c r="F5951" s="263"/>
      <c r="L5951"/>
    </row>
    <row r="5952" spans="1:12" s="241" customFormat="1" ht="13" x14ac:dyDescent="0.25">
      <c r="A5952" s="227"/>
      <c r="B5952" s="256"/>
      <c r="C5952" s="255"/>
      <c r="D5952" s="255"/>
      <c r="E5952" s="260"/>
      <c r="F5952" s="263"/>
      <c r="L5952"/>
    </row>
    <row r="5953" spans="1:12" s="241" customFormat="1" ht="13" x14ac:dyDescent="0.25">
      <c r="A5953" s="227"/>
      <c r="B5953" s="256"/>
      <c r="C5953" s="255"/>
      <c r="D5953" s="255"/>
      <c r="E5953" s="260"/>
      <c r="F5953" s="263"/>
      <c r="L5953"/>
    </row>
    <row r="5954" spans="1:12" s="241" customFormat="1" ht="13" x14ac:dyDescent="0.25">
      <c r="A5954" s="227"/>
      <c r="B5954" s="256"/>
      <c r="C5954" s="255"/>
      <c r="D5954" s="255"/>
      <c r="E5954" s="260"/>
      <c r="F5954" s="263"/>
      <c r="L5954"/>
    </row>
    <row r="5955" spans="1:12" s="241" customFormat="1" ht="13" x14ac:dyDescent="0.25">
      <c r="A5955" s="227"/>
      <c r="B5955" s="256"/>
      <c r="C5955" s="255"/>
      <c r="D5955" s="255"/>
      <c r="E5955" s="260"/>
      <c r="F5955" s="263"/>
      <c r="L5955"/>
    </row>
    <row r="5956" spans="1:12" s="241" customFormat="1" ht="13" x14ac:dyDescent="0.25">
      <c r="A5956" s="227"/>
      <c r="B5956" s="256"/>
      <c r="C5956" s="255"/>
      <c r="D5956" s="255"/>
      <c r="E5956" s="260"/>
      <c r="F5956" s="263"/>
      <c r="L5956"/>
    </row>
    <row r="5957" spans="1:12" s="241" customFormat="1" ht="13" x14ac:dyDescent="0.25">
      <c r="A5957" s="227"/>
      <c r="B5957" s="256"/>
      <c r="C5957" s="255"/>
      <c r="D5957" s="255"/>
      <c r="E5957" s="260"/>
      <c r="F5957" s="263"/>
      <c r="L5957"/>
    </row>
    <row r="5958" spans="1:12" s="241" customFormat="1" ht="13" x14ac:dyDescent="0.25">
      <c r="A5958" s="227"/>
      <c r="B5958" s="256"/>
      <c r="C5958" s="255"/>
      <c r="D5958" s="255"/>
      <c r="E5958" s="260"/>
      <c r="F5958" s="263"/>
      <c r="L5958"/>
    </row>
    <row r="5959" spans="1:12" s="241" customFormat="1" ht="13" x14ac:dyDescent="0.25">
      <c r="A5959" s="227"/>
      <c r="B5959" s="256"/>
      <c r="C5959" s="255"/>
      <c r="D5959" s="255"/>
      <c r="E5959" s="260"/>
      <c r="F5959" s="263"/>
      <c r="L5959"/>
    </row>
    <row r="5960" spans="1:12" s="241" customFormat="1" ht="13" x14ac:dyDescent="0.25">
      <c r="A5960" s="227"/>
      <c r="B5960" s="256"/>
      <c r="C5960" s="255"/>
      <c r="D5960" s="255"/>
      <c r="E5960" s="260"/>
      <c r="F5960" s="263"/>
      <c r="L5960"/>
    </row>
    <row r="5961" spans="1:12" s="241" customFormat="1" ht="13" x14ac:dyDescent="0.25">
      <c r="A5961" s="227"/>
      <c r="B5961" s="256"/>
      <c r="C5961" s="255"/>
      <c r="D5961" s="255"/>
      <c r="E5961" s="260"/>
      <c r="F5961" s="263"/>
      <c r="L5961"/>
    </row>
    <row r="5962" spans="1:12" s="241" customFormat="1" ht="13" x14ac:dyDescent="0.25">
      <c r="A5962" s="227"/>
      <c r="B5962" s="256"/>
      <c r="C5962" s="255"/>
      <c r="D5962" s="255"/>
      <c r="E5962" s="260"/>
      <c r="F5962" s="263"/>
      <c r="L5962"/>
    </row>
    <row r="5963" spans="1:12" s="241" customFormat="1" ht="13" x14ac:dyDescent="0.25">
      <c r="A5963" s="227"/>
      <c r="B5963" s="256"/>
      <c r="C5963" s="255"/>
      <c r="D5963" s="255"/>
      <c r="E5963" s="260"/>
      <c r="F5963" s="263"/>
      <c r="L5963"/>
    </row>
    <row r="5964" spans="1:12" ht="13" x14ac:dyDescent="0.25">
      <c r="A5964" s="227"/>
      <c r="B5964" s="268" t="s">
        <v>1019</v>
      </c>
      <c r="C5964" s="227"/>
      <c r="D5964" s="227"/>
      <c r="E5964" s="258"/>
      <c r="F5964" s="270"/>
    </row>
    <row r="5965" spans="1:12" ht="13" x14ac:dyDescent="0.25">
      <c r="A5965" s="227"/>
      <c r="B5965" s="247"/>
      <c r="C5965" s="227"/>
      <c r="D5965" s="227"/>
      <c r="E5965" s="258"/>
      <c r="F5965" s="263"/>
    </row>
    <row r="5966" spans="1:12" ht="13" x14ac:dyDescent="0.25">
      <c r="A5966" s="227"/>
      <c r="B5966" s="247" t="str">
        <f>B5893</f>
        <v>Block C: Mini Admin Block: C-9 Glazing</v>
      </c>
      <c r="C5966" s="227"/>
      <c r="D5966" s="227"/>
      <c r="E5966" s="258"/>
      <c r="F5966" s="263"/>
    </row>
    <row r="5967" spans="1:12" s="236" customFormat="1" x14ac:dyDescent="0.25">
      <c r="A5967" s="220"/>
      <c r="B5967" s="233"/>
      <c r="C5967" s="220"/>
      <c r="D5967" s="220"/>
      <c r="E5967" s="260"/>
      <c r="F5967" s="263"/>
      <c r="I5967" s="149"/>
      <c r="J5967" s="149"/>
      <c r="K5967" s="149"/>
      <c r="L5967"/>
    </row>
    <row r="5968" spans="1:12" s="236" customFormat="1" ht="13" x14ac:dyDescent="0.25">
      <c r="A5968" s="224" t="s">
        <v>2301</v>
      </c>
      <c r="B5968" s="229" t="s">
        <v>324</v>
      </c>
      <c r="C5968" s="272"/>
      <c r="D5968" s="272"/>
      <c r="E5968" s="217"/>
      <c r="F5968" s="285"/>
      <c r="I5968" s="149"/>
      <c r="J5968" s="149"/>
      <c r="K5968" s="149"/>
      <c r="L5968"/>
    </row>
    <row r="5969" spans="1:12" s="236" customFormat="1" ht="13" x14ac:dyDescent="0.25">
      <c r="A5969" s="272"/>
      <c r="B5969" s="229"/>
      <c r="C5969" s="272"/>
      <c r="D5969" s="272"/>
      <c r="E5969" s="217"/>
      <c r="F5969" s="285"/>
      <c r="I5969" s="149"/>
      <c r="J5969" s="149"/>
      <c r="K5969" s="149"/>
      <c r="L5969"/>
    </row>
    <row r="5970" spans="1:12" s="236" customFormat="1" ht="26" x14ac:dyDescent="0.25">
      <c r="A5970" s="272"/>
      <c r="B5970" s="229" t="s">
        <v>2166</v>
      </c>
      <c r="C5970" s="272"/>
      <c r="D5970" s="272"/>
      <c r="E5970" s="217"/>
      <c r="F5970" s="285"/>
      <c r="I5970" s="149"/>
      <c r="J5970" s="149"/>
      <c r="K5970" s="149"/>
      <c r="L5970"/>
    </row>
    <row r="5971" spans="1:12" s="236" customFormat="1" x14ac:dyDescent="0.25">
      <c r="A5971" s="272"/>
      <c r="B5971" s="273"/>
      <c r="C5971" s="272"/>
      <c r="D5971" s="272"/>
      <c r="E5971" s="217"/>
      <c r="F5971" s="285"/>
      <c r="I5971" s="149"/>
      <c r="J5971" s="149"/>
      <c r="K5971" s="149"/>
      <c r="L5971"/>
    </row>
    <row r="5972" spans="1:12" s="236" customFormat="1" ht="14.5" x14ac:dyDescent="0.25">
      <c r="A5972" s="272" t="s">
        <v>2302</v>
      </c>
      <c r="B5972" s="273" t="s">
        <v>526</v>
      </c>
      <c r="C5972" s="272" t="s">
        <v>621</v>
      </c>
      <c r="D5972" s="272">
        <v>121.52000000000001</v>
      </c>
      <c r="E5972" s="217"/>
      <c r="F5972" s="285"/>
      <c r="I5972" s="149"/>
      <c r="J5972" s="149"/>
      <c r="K5972" s="149"/>
      <c r="L5972"/>
    </row>
    <row r="5973" spans="1:12" s="236" customFormat="1" ht="14.5" x14ac:dyDescent="0.25">
      <c r="A5973" s="272" t="s">
        <v>2303</v>
      </c>
      <c r="B5973" s="273" t="s">
        <v>1029</v>
      </c>
      <c r="C5973" s="272" t="s">
        <v>621</v>
      </c>
      <c r="D5973" s="272">
        <v>2</v>
      </c>
      <c r="E5973" s="217"/>
      <c r="F5973" s="285"/>
      <c r="I5973" s="149"/>
      <c r="J5973" s="149"/>
      <c r="K5973" s="149"/>
      <c r="L5973"/>
    </row>
    <row r="5974" spans="1:12" s="236" customFormat="1" x14ac:dyDescent="0.25">
      <c r="A5974" s="272"/>
      <c r="B5974" s="273"/>
      <c r="C5974" s="272"/>
      <c r="D5974" s="272"/>
      <c r="E5974" s="217"/>
      <c r="F5974" s="285"/>
      <c r="I5974" s="149"/>
      <c r="J5974" s="149"/>
      <c r="K5974" s="149"/>
      <c r="L5974"/>
    </row>
    <row r="5975" spans="1:12" s="236" customFormat="1" ht="26" x14ac:dyDescent="0.25">
      <c r="A5975" s="272"/>
      <c r="B5975" s="229" t="s">
        <v>2166</v>
      </c>
      <c r="C5975" s="272"/>
      <c r="D5975" s="272"/>
      <c r="E5975" s="217"/>
      <c r="F5975" s="285"/>
      <c r="I5975" s="149"/>
      <c r="J5975" s="149"/>
      <c r="K5975" s="149"/>
      <c r="L5975"/>
    </row>
    <row r="5976" spans="1:12" s="236" customFormat="1" x14ac:dyDescent="0.25">
      <c r="A5976" s="272"/>
      <c r="B5976" s="273"/>
      <c r="C5976" s="272"/>
      <c r="D5976" s="272"/>
      <c r="E5976" s="217"/>
      <c r="F5976" s="285"/>
      <c r="I5976" s="149"/>
      <c r="J5976" s="149"/>
      <c r="K5976" s="149"/>
      <c r="L5976"/>
    </row>
    <row r="5977" spans="1:12" s="236" customFormat="1" ht="14.5" x14ac:dyDescent="0.25">
      <c r="A5977" s="272" t="s">
        <v>2304</v>
      </c>
      <c r="B5977" s="273" t="s">
        <v>527</v>
      </c>
      <c r="C5977" s="272" t="s">
        <v>621</v>
      </c>
      <c r="D5977" s="281">
        <v>80.639999999999986</v>
      </c>
      <c r="E5977" s="217"/>
      <c r="F5977" s="285"/>
      <c r="I5977" s="149"/>
      <c r="J5977" s="149"/>
      <c r="K5977" s="149"/>
      <c r="L5977"/>
    </row>
    <row r="5978" spans="1:12" s="236" customFormat="1" ht="14.5" x14ac:dyDescent="0.25">
      <c r="A5978" s="272" t="s">
        <v>2305</v>
      </c>
      <c r="B5978" s="273" t="s">
        <v>1029</v>
      </c>
      <c r="C5978" s="272" t="s">
        <v>621</v>
      </c>
      <c r="D5978" s="272">
        <v>2</v>
      </c>
      <c r="E5978" s="217"/>
      <c r="F5978" s="285"/>
      <c r="I5978" s="149"/>
      <c r="J5978" s="149"/>
      <c r="K5978" s="149"/>
      <c r="L5978"/>
    </row>
    <row r="5979" spans="1:12" s="236" customFormat="1" x14ac:dyDescent="0.25">
      <c r="A5979" s="272"/>
      <c r="B5979" s="273"/>
      <c r="C5979" s="272"/>
      <c r="D5979" s="272"/>
      <c r="E5979" s="217"/>
      <c r="F5979" s="285"/>
      <c r="I5979" s="149"/>
      <c r="J5979" s="149"/>
      <c r="K5979" s="149"/>
      <c r="L5979"/>
    </row>
    <row r="5980" spans="1:12" s="236" customFormat="1" ht="26" x14ac:dyDescent="0.25">
      <c r="A5980" s="272"/>
      <c r="B5980" s="229" t="s">
        <v>2168</v>
      </c>
      <c r="C5980" s="272"/>
      <c r="D5980" s="272"/>
      <c r="E5980" s="217"/>
      <c r="F5980" s="285"/>
      <c r="I5980" s="149"/>
      <c r="J5980" s="149"/>
      <c r="K5980" s="149"/>
      <c r="L5980"/>
    </row>
    <row r="5981" spans="1:12" s="236" customFormat="1" ht="13" x14ac:dyDescent="0.25">
      <c r="A5981" s="272"/>
      <c r="B5981" s="229"/>
      <c r="C5981" s="272"/>
      <c r="D5981" s="272"/>
      <c r="E5981" s="217"/>
      <c r="F5981" s="285"/>
      <c r="I5981" s="149"/>
      <c r="J5981" s="149"/>
      <c r="K5981" s="149"/>
      <c r="L5981"/>
    </row>
    <row r="5982" spans="1:12" s="236" customFormat="1" x14ac:dyDescent="0.25">
      <c r="A5982" s="272" t="s">
        <v>2306</v>
      </c>
      <c r="B5982" s="273" t="s">
        <v>332</v>
      </c>
      <c r="C5982" s="272" t="s">
        <v>11</v>
      </c>
      <c r="D5982" s="272">
        <v>22</v>
      </c>
      <c r="E5982" s="217"/>
      <c r="F5982" s="285"/>
      <c r="I5982" s="149"/>
      <c r="J5982" s="149"/>
      <c r="K5982" s="149"/>
      <c r="L5982"/>
    </row>
    <row r="5983" spans="1:12" s="236" customFormat="1" x14ac:dyDescent="0.25">
      <c r="A5983" s="272"/>
      <c r="B5983" s="273"/>
      <c r="C5983" s="272"/>
      <c r="D5983" s="272"/>
      <c r="E5983" s="217"/>
      <c r="F5983" s="285"/>
      <c r="I5983" s="149"/>
      <c r="J5983" s="149"/>
      <c r="K5983" s="149"/>
      <c r="L5983"/>
    </row>
    <row r="5984" spans="1:12" s="236" customFormat="1" ht="39" x14ac:dyDescent="0.25">
      <c r="A5984" s="272"/>
      <c r="B5984" s="229" t="s">
        <v>2169</v>
      </c>
      <c r="C5984" s="272"/>
      <c r="D5984" s="272"/>
      <c r="E5984" s="217"/>
      <c r="F5984" s="285"/>
      <c r="I5984" s="149"/>
      <c r="J5984" s="149"/>
      <c r="K5984" s="149"/>
      <c r="L5984"/>
    </row>
    <row r="5985" spans="1:12" s="236" customFormat="1" x14ac:dyDescent="0.25">
      <c r="A5985" s="272"/>
      <c r="B5985" s="273"/>
      <c r="C5985" s="272"/>
      <c r="D5985" s="272"/>
      <c r="E5985" s="217"/>
      <c r="F5985" s="285"/>
      <c r="I5985" s="149"/>
      <c r="J5985" s="149"/>
      <c r="K5985" s="149"/>
      <c r="L5985"/>
    </row>
    <row r="5986" spans="1:12" s="236" customFormat="1" ht="14.5" x14ac:dyDescent="0.25">
      <c r="A5986" s="272" t="s">
        <v>2307</v>
      </c>
      <c r="B5986" s="273" t="s">
        <v>336</v>
      </c>
      <c r="C5986" s="272" t="s">
        <v>621</v>
      </c>
      <c r="D5986" s="272">
        <v>3</v>
      </c>
      <c r="E5986" s="217"/>
      <c r="F5986" s="285"/>
      <c r="I5986" s="149"/>
      <c r="J5986" s="149"/>
      <c r="K5986" s="149"/>
      <c r="L5986"/>
    </row>
    <row r="5987" spans="1:12" s="236" customFormat="1" ht="14.5" x14ac:dyDescent="0.25">
      <c r="A5987" s="272" t="s">
        <v>2308</v>
      </c>
      <c r="B5987" s="273" t="s">
        <v>287</v>
      </c>
      <c r="C5987" s="272" t="s">
        <v>621</v>
      </c>
      <c r="D5987" s="272">
        <v>3</v>
      </c>
      <c r="E5987" s="217"/>
      <c r="F5987" s="285"/>
      <c r="I5987" s="149"/>
      <c r="J5987" s="149"/>
      <c r="K5987" s="149"/>
      <c r="L5987"/>
    </row>
    <row r="5988" spans="1:12" s="236" customFormat="1" x14ac:dyDescent="0.25">
      <c r="A5988" s="272"/>
      <c r="B5988" s="273"/>
      <c r="C5988" s="272"/>
      <c r="D5988" s="272"/>
      <c r="E5988" s="217"/>
      <c r="F5988" s="285"/>
      <c r="I5988" s="149"/>
      <c r="J5988" s="149"/>
      <c r="K5988" s="149"/>
      <c r="L5988"/>
    </row>
    <row r="5989" spans="1:12" s="236" customFormat="1" ht="26" x14ac:dyDescent="0.25">
      <c r="A5989" s="272"/>
      <c r="B5989" s="229" t="s">
        <v>2170</v>
      </c>
      <c r="C5989" s="272"/>
      <c r="D5989" s="272"/>
      <c r="E5989" s="217"/>
      <c r="F5989" s="285"/>
      <c r="I5989" s="149"/>
      <c r="J5989" s="149"/>
      <c r="K5989" s="149"/>
      <c r="L5989"/>
    </row>
    <row r="5990" spans="1:12" s="236" customFormat="1" x14ac:dyDescent="0.25">
      <c r="A5990" s="272"/>
      <c r="B5990" s="273"/>
      <c r="C5990" s="272"/>
      <c r="D5990" s="272"/>
      <c r="E5990" s="217"/>
      <c r="F5990" s="285"/>
      <c r="I5990" s="149"/>
      <c r="J5990" s="149"/>
      <c r="K5990" s="149"/>
      <c r="L5990"/>
    </row>
    <row r="5991" spans="1:12" s="236" customFormat="1" ht="14.5" x14ac:dyDescent="0.3">
      <c r="A5991" s="272" t="s">
        <v>2309</v>
      </c>
      <c r="B5991" s="273" t="s">
        <v>285</v>
      </c>
      <c r="C5991" s="272" t="s">
        <v>621</v>
      </c>
      <c r="D5991" s="272">
        <v>9</v>
      </c>
      <c r="E5991" s="217"/>
      <c r="F5991" s="285"/>
      <c r="G5991" s="243"/>
      <c r="I5991" s="149"/>
      <c r="J5991" s="149"/>
      <c r="K5991" s="149"/>
      <c r="L5991"/>
    </row>
    <row r="5992" spans="1:12" s="236" customFormat="1" x14ac:dyDescent="0.25">
      <c r="A5992" s="220"/>
      <c r="B5992" s="233"/>
      <c r="C5992" s="220"/>
      <c r="D5992" s="220"/>
      <c r="E5992" s="260"/>
      <c r="F5992" s="263"/>
      <c r="I5992" s="149"/>
      <c r="J5992" s="149"/>
      <c r="K5992" s="149"/>
      <c r="L5992"/>
    </row>
    <row r="5993" spans="1:12" s="57" customFormat="1" ht="13" x14ac:dyDescent="0.3">
      <c r="A5993" s="272"/>
      <c r="B5993" s="273"/>
      <c r="C5993" s="272"/>
      <c r="D5993" s="272"/>
      <c r="E5993" s="217"/>
      <c r="F5993" s="263"/>
      <c r="G5993" s="291"/>
      <c r="I5993" s="1"/>
      <c r="J5993" s="1"/>
      <c r="K5993" s="1"/>
      <c r="L5993"/>
    </row>
    <row r="5994" spans="1:12" s="57" customFormat="1" ht="13" x14ac:dyDescent="0.3">
      <c r="A5994" s="272"/>
      <c r="B5994" s="273"/>
      <c r="C5994" s="272"/>
      <c r="D5994" s="272"/>
      <c r="E5994" s="217"/>
      <c r="F5994" s="263"/>
      <c r="G5994" s="291"/>
      <c r="I5994" s="1"/>
      <c r="J5994" s="1"/>
      <c r="K5994" s="1"/>
      <c r="L5994"/>
    </row>
    <row r="5995" spans="1:12" s="57" customFormat="1" ht="13" x14ac:dyDescent="0.3">
      <c r="A5995" s="272"/>
      <c r="B5995" s="273"/>
      <c r="C5995" s="272"/>
      <c r="D5995" s="272"/>
      <c r="E5995" s="217"/>
      <c r="F5995" s="263"/>
      <c r="G5995" s="291"/>
      <c r="I5995" s="1"/>
      <c r="J5995" s="1"/>
      <c r="K5995" s="1"/>
      <c r="L5995"/>
    </row>
    <row r="5996" spans="1:12" s="57" customFormat="1" ht="13" x14ac:dyDescent="0.3">
      <c r="A5996" s="272"/>
      <c r="B5996" s="273"/>
      <c r="C5996" s="272"/>
      <c r="D5996" s="272"/>
      <c r="E5996" s="217"/>
      <c r="F5996" s="263"/>
      <c r="G5996" s="291"/>
      <c r="I5996" s="1"/>
      <c r="J5996" s="1"/>
      <c r="K5996" s="1"/>
      <c r="L5996"/>
    </row>
    <row r="5997" spans="1:12" s="57" customFormat="1" ht="13" x14ac:dyDescent="0.3">
      <c r="A5997" s="272"/>
      <c r="B5997" s="273"/>
      <c r="C5997" s="272"/>
      <c r="D5997" s="272"/>
      <c r="E5997" s="217"/>
      <c r="F5997" s="263"/>
      <c r="G5997" s="291"/>
      <c r="I5997" s="1"/>
      <c r="J5997" s="1"/>
      <c r="K5997" s="1"/>
      <c r="L5997"/>
    </row>
    <row r="5998" spans="1:12" s="57" customFormat="1" ht="13" x14ac:dyDescent="0.3">
      <c r="A5998" s="272"/>
      <c r="B5998" s="273"/>
      <c r="C5998" s="272"/>
      <c r="D5998" s="272"/>
      <c r="E5998" s="217"/>
      <c r="F5998" s="263"/>
      <c r="G5998" s="291"/>
      <c r="I5998" s="1"/>
      <c r="J5998" s="1"/>
      <c r="K5998" s="1"/>
      <c r="L5998"/>
    </row>
    <row r="5999" spans="1:12" s="57" customFormat="1" ht="13" x14ac:dyDescent="0.3">
      <c r="A5999" s="272"/>
      <c r="B5999" s="273"/>
      <c r="C5999" s="272"/>
      <c r="D5999" s="272"/>
      <c r="E5999" s="217"/>
      <c r="F5999" s="263"/>
      <c r="G5999" s="291"/>
      <c r="I5999" s="1"/>
      <c r="J5999" s="1"/>
      <c r="K5999" s="1"/>
      <c r="L5999"/>
    </row>
    <row r="6000" spans="1:12" s="57" customFormat="1" ht="13" x14ac:dyDescent="0.3">
      <c r="A6000" s="272"/>
      <c r="B6000" s="273"/>
      <c r="C6000" s="272"/>
      <c r="D6000" s="272"/>
      <c r="E6000" s="217"/>
      <c r="F6000" s="263"/>
      <c r="G6000" s="291"/>
      <c r="I6000" s="1"/>
      <c r="J6000" s="1"/>
      <c r="K6000" s="1"/>
      <c r="L6000"/>
    </row>
    <row r="6001" spans="1:12" s="57" customFormat="1" ht="13" x14ac:dyDescent="0.3">
      <c r="A6001" s="272"/>
      <c r="B6001" s="273"/>
      <c r="C6001" s="272"/>
      <c r="D6001" s="272"/>
      <c r="E6001" s="217"/>
      <c r="F6001" s="263"/>
      <c r="G6001" s="291"/>
      <c r="I6001" s="1"/>
      <c r="J6001" s="1"/>
      <c r="K6001" s="1"/>
      <c r="L6001"/>
    </row>
    <row r="6002" spans="1:12" s="57" customFormat="1" ht="13" x14ac:dyDescent="0.3">
      <c r="A6002" s="272"/>
      <c r="B6002" s="273"/>
      <c r="C6002" s="272"/>
      <c r="D6002" s="272"/>
      <c r="E6002" s="217"/>
      <c r="F6002" s="263"/>
      <c r="G6002" s="291"/>
      <c r="I6002" s="1"/>
      <c r="J6002" s="1"/>
      <c r="K6002" s="1"/>
      <c r="L6002"/>
    </row>
    <row r="6003" spans="1:12" s="57" customFormat="1" ht="13" x14ac:dyDescent="0.3">
      <c r="A6003" s="272"/>
      <c r="B6003" s="273"/>
      <c r="C6003" s="272"/>
      <c r="D6003" s="272"/>
      <c r="E6003" s="217"/>
      <c r="F6003" s="263"/>
      <c r="G6003" s="291"/>
      <c r="I6003" s="1"/>
      <c r="J6003" s="1"/>
      <c r="K6003" s="1"/>
      <c r="L6003"/>
    </row>
    <row r="6004" spans="1:12" s="57" customFormat="1" ht="13" x14ac:dyDescent="0.3">
      <c r="A6004" s="272"/>
      <c r="B6004" s="273"/>
      <c r="C6004" s="272"/>
      <c r="D6004" s="272"/>
      <c r="E6004" s="217"/>
      <c r="F6004" s="263"/>
      <c r="G6004" s="291"/>
      <c r="I6004" s="1"/>
      <c r="J6004" s="1"/>
      <c r="K6004" s="1"/>
      <c r="L6004"/>
    </row>
    <row r="6005" spans="1:12" s="57" customFormat="1" ht="13" x14ac:dyDescent="0.3">
      <c r="A6005" s="272"/>
      <c r="B6005" s="273"/>
      <c r="C6005" s="272"/>
      <c r="D6005" s="272"/>
      <c r="E6005" s="217"/>
      <c r="F6005" s="263"/>
      <c r="G6005" s="291"/>
      <c r="I6005" s="1"/>
      <c r="J6005" s="1"/>
      <c r="K6005" s="1"/>
      <c r="L6005"/>
    </row>
    <row r="6006" spans="1:12" s="57" customFormat="1" ht="13" x14ac:dyDescent="0.3">
      <c r="A6006" s="272"/>
      <c r="B6006" s="273"/>
      <c r="C6006" s="272"/>
      <c r="D6006" s="272"/>
      <c r="E6006" s="217"/>
      <c r="F6006" s="263"/>
      <c r="G6006" s="291"/>
      <c r="I6006" s="1"/>
      <c r="J6006" s="1"/>
      <c r="K6006" s="1"/>
      <c r="L6006"/>
    </row>
    <row r="6007" spans="1:12" s="57" customFormat="1" ht="13" x14ac:dyDescent="0.3">
      <c r="A6007" s="272"/>
      <c r="B6007" s="273"/>
      <c r="C6007" s="272"/>
      <c r="D6007" s="272"/>
      <c r="E6007" s="217"/>
      <c r="F6007" s="263"/>
      <c r="G6007" s="291"/>
      <c r="I6007" s="1"/>
      <c r="J6007" s="1"/>
      <c r="K6007" s="1"/>
      <c r="L6007"/>
    </row>
    <row r="6008" spans="1:12" s="57" customFormat="1" ht="13" x14ac:dyDescent="0.3">
      <c r="A6008" s="272"/>
      <c r="B6008" s="273"/>
      <c r="C6008" s="272"/>
      <c r="D6008" s="272"/>
      <c r="E6008" s="217"/>
      <c r="F6008" s="263"/>
      <c r="G6008" s="291"/>
      <c r="I6008" s="1"/>
      <c r="J6008" s="1"/>
      <c r="K6008" s="1"/>
      <c r="L6008"/>
    </row>
    <row r="6009" spans="1:12" s="57" customFormat="1" ht="13" x14ac:dyDescent="0.3">
      <c r="A6009" s="272"/>
      <c r="B6009" s="273"/>
      <c r="C6009" s="272"/>
      <c r="D6009" s="272"/>
      <c r="E6009" s="217"/>
      <c r="F6009" s="263"/>
      <c r="G6009" s="291"/>
      <c r="I6009" s="1"/>
      <c r="J6009" s="1"/>
      <c r="K6009" s="1"/>
      <c r="L6009"/>
    </row>
    <row r="6010" spans="1:12" s="57" customFormat="1" ht="13" x14ac:dyDescent="0.3">
      <c r="A6010" s="272"/>
      <c r="B6010" s="273"/>
      <c r="C6010" s="272"/>
      <c r="D6010" s="272"/>
      <c r="E6010" s="217"/>
      <c r="F6010" s="263"/>
      <c r="G6010" s="291"/>
      <c r="I6010" s="1"/>
      <c r="J6010" s="1"/>
      <c r="K6010" s="1"/>
      <c r="L6010"/>
    </row>
    <row r="6011" spans="1:12" s="57" customFormat="1" ht="13" x14ac:dyDescent="0.3">
      <c r="A6011" s="272"/>
      <c r="B6011" s="273"/>
      <c r="C6011" s="272"/>
      <c r="D6011" s="272"/>
      <c r="E6011" s="217"/>
      <c r="F6011" s="263"/>
      <c r="G6011" s="291"/>
      <c r="I6011" s="1"/>
      <c r="J6011" s="1"/>
      <c r="K6011" s="1"/>
      <c r="L6011"/>
    </row>
    <row r="6012" spans="1:12" s="57" customFormat="1" ht="13" x14ac:dyDescent="0.3">
      <c r="A6012" s="272"/>
      <c r="B6012" s="273"/>
      <c r="C6012" s="272"/>
      <c r="D6012" s="272"/>
      <c r="E6012" s="217"/>
      <c r="F6012" s="263"/>
      <c r="G6012" s="291"/>
      <c r="I6012" s="1"/>
      <c r="J6012" s="1"/>
      <c r="K6012" s="1"/>
      <c r="L6012"/>
    </row>
    <row r="6013" spans="1:12" s="57" customFormat="1" ht="13" x14ac:dyDescent="0.3">
      <c r="A6013" s="272"/>
      <c r="B6013" s="273"/>
      <c r="C6013" s="272"/>
      <c r="D6013" s="272"/>
      <c r="E6013" s="217"/>
      <c r="F6013" s="263"/>
      <c r="G6013" s="291"/>
      <c r="I6013" s="1"/>
      <c r="J6013" s="1"/>
      <c r="K6013" s="1"/>
      <c r="L6013"/>
    </row>
    <row r="6014" spans="1:12" s="57" customFormat="1" ht="13" x14ac:dyDescent="0.3">
      <c r="A6014" s="272"/>
      <c r="B6014" s="273"/>
      <c r="C6014" s="272"/>
      <c r="D6014" s="272"/>
      <c r="E6014" s="217"/>
      <c r="F6014" s="263"/>
      <c r="G6014" s="291"/>
      <c r="I6014" s="1"/>
      <c r="J6014" s="1"/>
      <c r="K6014" s="1"/>
      <c r="L6014"/>
    </row>
    <row r="6015" spans="1:12" s="57" customFormat="1" ht="13" x14ac:dyDescent="0.3">
      <c r="A6015" s="272"/>
      <c r="B6015" s="273"/>
      <c r="C6015" s="272"/>
      <c r="D6015" s="272"/>
      <c r="E6015" s="217"/>
      <c r="F6015" s="263"/>
      <c r="G6015" s="291"/>
      <c r="I6015" s="1"/>
      <c r="J6015" s="1"/>
      <c r="K6015" s="1"/>
      <c r="L6015"/>
    </row>
    <row r="6016" spans="1:12" s="57" customFormat="1" ht="13" x14ac:dyDescent="0.3">
      <c r="A6016" s="272"/>
      <c r="B6016" s="273"/>
      <c r="C6016" s="272"/>
      <c r="D6016" s="272"/>
      <c r="E6016" s="217"/>
      <c r="F6016" s="263"/>
      <c r="G6016" s="291"/>
      <c r="I6016" s="1"/>
      <c r="J6016" s="1"/>
      <c r="K6016" s="1"/>
      <c r="L6016"/>
    </row>
    <row r="6017" spans="1:12" s="57" customFormat="1" ht="13" x14ac:dyDescent="0.3">
      <c r="A6017" s="272"/>
      <c r="B6017" s="273"/>
      <c r="C6017" s="272"/>
      <c r="D6017" s="272"/>
      <c r="E6017" s="217"/>
      <c r="F6017" s="263"/>
      <c r="G6017" s="291"/>
      <c r="I6017" s="1"/>
      <c r="J6017" s="1"/>
      <c r="K6017" s="1"/>
      <c r="L6017"/>
    </row>
    <row r="6018" spans="1:12" s="57" customFormat="1" ht="13" x14ac:dyDescent="0.3">
      <c r="A6018" s="272"/>
      <c r="B6018" s="273"/>
      <c r="C6018" s="272"/>
      <c r="D6018" s="272"/>
      <c r="E6018" s="217"/>
      <c r="F6018" s="263"/>
      <c r="G6018" s="291"/>
      <c r="I6018" s="1"/>
      <c r="J6018" s="1"/>
      <c r="K6018" s="1"/>
      <c r="L6018"/>
    </row>
    <row r="6019" spans="1:12" s="57" customFormat="1" ht="13" x14ac:dyDescent="0.3">
      <c r="A6019" s="272"/>
      <c r="B6019" s="273"/>
      <c r="C6019" s="272"/>
      <c r="D6019" s="272"/>
      <c r="E6019" s="217"/>
      <c r="F6019" s="263"/>
      <c r="G6019" s="291"/>
      <c r="I6019" s="1"/>
      <c r="J6019" s="1"/>
      <c r="K6019" s="1"/>
      <c r="L6019"/>
    </row>
    <row r="6020" spans="1:12" s="57" customFormat="1" ht="13" x14ac:dyDescent="0.3">
      <c r="A6020" s="272"/>
      <c r="B6020" s="273"/>
      <c r="C6020" s="272"/>
      <c r="D6020" s="272"/>
      <c r="E6020" s="217"/>
      <c r="F6020" s="263"/>
      <c r="G6020" s="291"/>
      <c r="I6020" s="1"/>
      <c r="J6020" s="1"/>
      <c r="K6020" s="1"/>
      <c r="L6020"/>
    </row>
    <row r="6021" spans="1:12" s="57" customFormat="1" ht="13" x14ac:dyDescent="0.3">
      <c r="A6021" s="272"/>
      <c r="B6021" s="273"/>
      <c r="C6021" s="272"/>
      <c r="D6021" s="272"/>
      <c r="E6021" s="217"/>
      <c r="F6021" s="263"/>
      <c r="G6021" s="291"/>
      <c r="I6021" s="1"/>
      <c r="J6021" s="1"/>
      <c r="K6021" s="1"/>
      <c r="L6021"/>
    </row>
    <row r="6022" spans="1:12" s="57" customFormat="1" ht="13" x14ac:dyDescent="0.3">
      <c r="A6022" s="272"/>
      <c r="B6022" s="273"/>
      <c r="C6022" s="272"/>
      <c r="D6022" s="272"/>
      <c r="E6022" s="217"/>
      <c r="F6022" s="263"/>
      <c r="G6022" s="291"/>
      <c r="I6022" s="1"/>
      <c r="J6022" s="1"/>
      <c r="K6022" s="1"/>
      <c r="L6022"/>
    </row>
    <row r="6023" spans="1:12" s="57" customFormat="1" ht="13" x14ac:dyDescent="0.3">
      <c r="A6023" s="272"/>
      <c r="B6023" s="273"/>
      <c r="C6023" s="272"/>
      <c r="D6023" s="272"/>
      <c r="E6023" s="217"/>
      <c r="F6023" s="263"/>
      <c r="G6023" s="291"/>
      <c r="I6023" s="1"/>
      <c r="J6023" s="1"/>
      <c r="K6023" s="1"/>
      <c r="L6023"/>
    </row>
    <row r="6024" spans="1:12" s="57" customFormat="1" ht="13" x14ac:dyDescent="0.3">
      <c r="A6024" s="272"/>
      <c r="B6024" s="273"/>
      <c r="C6024" s="272"/>
      <c r="D6024" s="272"/>
      <c r="E6024" s="217"/>
      <c r="F6024" s="263"/>
      <c r="G6024" s="291"/>
      <c r="I6024" s="1"/>
      <c r="J6024" s="1"/>
      <c r="K6024" s="1"/>
      <c r="L6024"/>
    </row>
    <row r="6025" spans="1:12" s="57" customFormat="1" ht="13" x14ac:dyDescent="0.3">
      <c r="A6025" s="272"/>
      <c r="B6025" s="273"/>
      <c r="C6025" s="272"/>
      <c r="D6025" s="272"/>
      <c r="E6025" s="217"/>
      <c r="F6025" s="263"/>
      <c r="G6025" s="291"/>
      <c r="I6025" s="1"/>
      <c r="J6025" s="1"/>
      <c r="K6025" s="1"/>
      <c r="L6025"/>
    </row>
    <row r="6026" spans="1:12" s="57" customFormat="1" ht="13" x14ac:dyDescent="0.3">
      <c r="A6026" s="272"/>
      <c r="B6026" s="273"/>
      <c r="C6026" s="272"/>
      <c r="D6026" s="272"/>
      <c r="E6026" s="217"/>
      <c r="F6026" s="263"/>
      <c r="G6026" s="291"/>
      <c r="I6026" s="1"/>
      <c r="J6026" s="1"/>
      <c r="K6026" s="1"/>
      <c r="L6026"/>
    </row>
    <row r="6027" spans="1:12" s="57" customFormat="1" ht="13" x14ac:dyDescent="0.3">
      <c r="A6027" s="272"/>
      <c r="B6027" s="273"/>
      <c r="C6027" s="272"/>
      <c r="D6027" s="272"/>
      <c r="E6027" s="217"/>
      <c r="F6027" s="263"/>
      <c r="G6027" s="291"/>
      <c r="I6027" s="1"/>
      <c r="J6027" s="1"/>
      <c r="K6027" s="1"/>
      <c r="L6027"/>
    </row>
    <row r="6028" spans="1:12" s="57" customFormat="1" ht="13" x14ac:dyDescent="0.3">
      <c r="A6028" s="272"/>
      <c r="B6028" s="273"/>
      <c r="C6028" s="272"/>
      <c r="D6028" s="272"/>
      <c r="E6028" s="217"/>
      <c r="F6028" s="263"/>
      <c r="G6028" s="291"/>
      <c r="I6028" s="1"/>
      <c r="J6028" s="1"/>
      <c r="K6028" s="1"/>
      <c r="L6028"/>
    </row>
    <row r="6029" spans="1:12" ht="13" x14ac:dyDescent="0.25">
      <c r="A6029" s="227"/>
      <c r="B6029" s="268" t="s">
        <v>2905</v>
      </c>
      <c r="C6029" s="227"/>
      <c r="D6029" s="227"/>
      <c r="E6029" s="258"/>
      <c r="F6029" s="270"/>
    </row>
    <row r="6030" spans="1:12" ht="13" x14ac:dyDescent="0.25">
      <c r="A6030" s="227"/>
      <c r="B6030" s="247"/>
      <c r="C6030" s="227"/>
      <c r="D6030" s="227"/>
      <c r="E6030" s="258"/>
      <c r="F6030" s="263"/>
    </row>
    <row r="6031" spans="1:12" ht="13" x14ac:dyDescent="0.25">
      <c r="A6031" s="227"/>
      <c r="B6031" s="247" t="s">
        <v>3073</v>
      </c>
      <c r="C6031" s="227"/>
      <c r="D6031" s="227"/>
      <c r="E6031" s="258"/>
      <c r="F6031" s="263"/>
    </row>
    <row r="6032" spans="1:12" s="241" customFormat="1" ht="13" x14ac:dyDescent="0.25">
      <c r="A6032" s="227"/>
      <c r="B6032" s="256"/>
      <c r="C6032" s="255"/>
      <c r="D6032" s="255"/>
      <c r="E6032" s="260"/>
      <c r="F6032" s="263"/>
      <c r="L6032"/>
    </row>
    <row r="6033" spans="1:12" s="241" customFormat="1" ht="13" x14ac:dyDescent="0.25">
      <c r="A6033" s="227"/>
      <c r="B6033" s="274"/>
      <c r="C6033" s="255"/>
      <c r="D6033" s="255"/>
      <c r="E6033" s="260"/>
      <c r="F6033" s="263"/>
      <c r="L6033"/>
    </row>
    <row r="6034" spans="1:12" s="241" customFormat="1" ht="13" x14ac:dyDescent="0.25">
      <c r="A6034" s="227"/>
      <c r="B6034" s="274" t="str">
        <f>B6031</f>
        <v>Block C: Mini Admin Block: C-10 Paintwork</v>
      </c>
      <c r="C6034" s="255"/>
      <c r="D6034" s="255"/>
      <c r="E6034" s="260"/>
      <c r="F6034" s="263"/>
      <c r="L6034"/>
    </row>
    <row r="6035" spans="1:12" s="241" customFormat="1" ht="13" x14ac:dyDescent="0.25">
      <c r="A6035" s="227"/>
      <c r="B6035" s="254" t="s">
        <v>2933</v>
      </c>
      <c r="C6035" s="255" t="s">
        <v>2910</v>
      </c>
      <c r="D6035" s="255"/>
      <c r="E6035" s="260"/>
      <c r="F6035" s="263"/>
      <c r="L6035"/>
    </row>
    <row r="6036" spans="1:12" s="241" customFormat="1" ht="13" x14ac:dyDescent="0.25">
      <c r="A6036" s="227"/>
      <c r="B6036" s="256"/>
      <c r="C6036" s="255"/>
      <c r="D6036" s="255"/>
      <c r="E6036" s="260"/>
      <c r="F6036" s="263"/>
      <c r="L6036"/>
    </row>
    <row r="6037" spans="1:12" s="241" customFormat="1" ht="13" x14ac:dyDescent="0.25">
      <c r="A6037" s="227"/>
      <c r="B6037" s="269" t="s">
        <v>2909</v>
      </c>
      <c r="C6037" s="255">
        <v>90</v>
      </c>
      <c r="D6037" s="255"/>
      <c r="E6037" s="260"/>
      <c r="F6037" s="263"/>
      <c r="L6037"/>
    </row>
    <row r="6038" spans="1:12" s="241" customFormat="1" ht="13" x14ac:dyDescent="0.25">
      <c r="A6038" s="227"/>
      <c r="B6038" s="269"/>
      <c r="C6038" s="255"/>
      <c r="D6038" s="255"/>
      <c r="E6038" s="260"/>
      <c r="F6038" s="263"/>
      <c r="L6038"/>
    </row>
    <row r="6039" spans="1:12" s="241" customFormat="1" ht="13" x14ac:dyDescent="0.25">
      <c r="A6039" s="227"/>
      <c r="B6039" s="256"/>
      <c r="C6039" s="255"/>
      <c r="D6039" s="255"/>
      <c r="E6039" s="260"/>
      <c r="F6039" s="263"/>
      <c r="L6039"/>
    </row>
    <row r="6040" spans="1:12" s="241" customFormat="1" ht="13" x14ac:dyDescent="0.25">
      <c r="A6040" s="227"/>
      <c r="B6040" s="256"/>
      <c r="C6040" s="255"/>
      <c r="D6040" s="255"/>
      <c r="E6040" s="260"/>
      <c r="F6040" s="263"/>
      <c r="L6040"/>
    </row>
    <row r="6041" spans="1:12" s="241" customFormat="1" ht="13" x14ac:dyDescent="0.25">
      <c r="A6041" s="227"/>
      <c r="B6041" s="256"/>
      <c r="C6041" s="255"/>
      <c r="D6041" s="255"/>
      <c r="E6041" s="260"/>
      <c r="F6041" s="263"/>
      <c r="L6041"/>
    </row>
    <row r="6042" spans="1:12" s="241" customFormat="1" ht="13" x14ac:dyDescent="0.25">
      <c r="A6042" s="227"/>
      <c r="B6042" s="256"/>
      <c r="C6042" s="255"/>
      <c r="D6042" s="255"/>
      <c r="E6042" s="260"/>
      <c r="F6042" s="263"/>
      <c r="L6042"/>
    </row>
    <row r="6043" spans="1:12" s="241" customFormat="1" ht="13" x14ac:dyDescent="0.25">
      <c r="A6043" s="227"/>
      <c r="B6043" s="256"/>
      <c r="C6043" s="255"/>
      <c r="D6043" s="255"/>
      <c r="E6043" s="260"/>
      <c r="F6043" s="263"/>
      <c r="L6043"/>
    </row>
    <row r="6044" spans="1:12" s="241" customFormat="1" ht="13" x14ac:dyDescent="0.25">
      <c r="A6044" s="227"/>
      <c r="B6044" s="256"/>
      <c r="C6044" s="255"/>
      <c r="D6044" s="255"/>
      <c r="E6044" s="260"/>
      <c r="F6044" s="263"/>
      <c r="L6044"/>
    </row>
    <row r="6045" spans="1:12" s="241" customFormat="1" ht="13" x14ac:dyDescent="0.25">
      <c r="A6045" s="227"/>
      <c r="B6045" s="256"/>
      <c r="C6045" s="255"/>
      <c r="D6045" s="255"/>
      <c r="E6045" s="260"/>
      <c r="F6045" s="263"/>
      <c r="L6045"/>
    </row>
    <row r="6046" spans="1:12" s="241" customFormat="1" ht="13" x14ac:dyDescent="0.25">
      <c r="A6046" s="227"/>
      <c r="B6046" s="256"/>
      <c r="C6046" s="255"/>
      <c r="D6046" s="255"/>
      <c r="E6046" s="260"/>
      <c r="F6046" s="263"/>
      <c r="L6046"/>
    </row>
    <row r="6047" spans="1:12" s="241" customFormat="1" ht="13" x14ac:dyDescent="0.25">
      <c r="A6047" s="227"/>
      <c r="B6047" s="256"/>
      <c r="C6047" s="255"/>
      <c r="D6047" s="255"/>
      <c r="E6047" s="260"/>
      <c r="F6047" s="263"/>
      <c r="L6047"/>
    </row>
    <row r="6048" spans="1:12" s="241" customFormat="1" ht="13" x14ac:dyDescent="0.25">
      <c r="A6048" s="227"/>
      <c r="B6048" s="256"/>
      <c r="C6048" s="255"/>
      <c r="D6048" s="255"/>
      <c r="E6048" s="260"/>
      <c r="F6048" s="263"/>
      <c r="L6048"/>
    </row>
    <row r="6049" spans="1:12" s="241" customFormat="1" ht="13" x14ac:dyDescent="0.25">
      <c r="A6049" s="227"/>
      <c r="B6049" s="256"/>
      <c r="C6049" s="255"/>
      <c r="D6049" s="255"/>
      <c r="E6049" s="260"/>
      <c r="F6049" s="263"/>
      <c r="L6049"/>
    </row>
    <row r="6050" spans="1:12" s="241" customFormat="1" ht="13" x14ac:dyDescent="0.25">
      <c r="A6050" s="227"/>
      <c r="B6050" s="256"/>
      <c r="C6050" s="255"/>
      <c r="D6050" s="255"/>
      <c r="E6050" s="260"/>
      <c r="F6050" s="263"/>
      <c r="L6050"/>
    </row>
    <row r="6051" spans="1:12" s="241" customFormat="1" ht="13" x14ac:dyDescent="0.25">
      <c r="A6051" s="227"/>
      <c r="B6051" s="256"/>
      <c r="C6051" s="255"/>
      <c r="D6051" s="255"/>
      <c r="E6051" s="260"/>
      <c r="F6051" s="263"/>
      <c r="L6051"/>
    </row>
    <row r="6052" spans="1:12" s="241" customFormat="1" ht="13" x14ac:dyDescent="0.25">
      <c r="A6052" s="227"/>
      <c r="B6052" s="256"/>
      <c r="C6052" s="255"/>
      <c r="D6052" s="255"/>
      <c r="E6052" s="260"/>
      <c r="F6052" s="263"/>
      <c r="L6052"/>
    </row>
    <row r="6053" spans="1:12" s="241" customFormat="1" ht="13" x14ac:dyDescent="0.25">
      <c r="A6053" s="227"/>
      <c r="B6053" s="256"/>
      <c r="C6053" s="255"/>
      <c r="D6053" s="255"/>
      <c r="E6053" s="260"/>
      <c r="F6053" s="263"/>
      <c r="L6053"/>
    </row>
    <row r="6054" spans="1:12" s="241" customFormat="1" ht="13" x14ac:dyDescent="0.25">
      <c r="A6054" s="227"/>
      <c r="B6054" s="256"/>
      <c r="C6054" s="255"/>
      <c r="D6054" s="255"/>
      <c r="E6054" s="260"/>
      <c r="F6054" s="263"/>
      <c r="L6054"/>
    </row>
    <row r="6055" spans="1:12" s="241" customFormat="1" ht="13" x14ac:dyDescent="0.25">
      <c r="A6055" s="227"/>
      <c r="B6055" s="256"/>
      <c r="C6055" s="255"/>
      <c r="D6055" s="255"/>
      <c r="E6055" s="260"/>
      <c r="F6055" s="263"/>
      <c r="L6055"/>
    </row>
    <row r="6056" spans="1:12" s="241" customFormat="1" ht="13" x14ac:dyDescent="0.25">
      <c r="A6056" s="227"/>
      <c r="B6056" s="256"/>
      <c r="C6056" s="255"/>
      <c r="D6056" s="255"/>
      <c r="E6056" s="260"/>
      <c r="F6056" s="263"/>
      <c r="L6056"/>
    </row>
    <row r="6057" spans="1:12" s="241" customFormat="1" ht="13" x14ac:dyDescent="0.25">
      <c r="A6057" s="227"/>
      <c r="B6057" s="256"/>
      <c r="C6057" s="255"/>
      <c r="D6057" s="255"/>
      <c r="E6057" s="260"/>
      <c r="F6057" s="263"/>
      <c r="L6057"/>
    </row>
    <row r="6058" spans="1:12" s="241" customFormat="1" ht="13" x14ac:dyDescent="0.25">
      <c r="A6058" s="227"/>
      <c r="B6058" s="256"/>
      <c r="C6058" s="255"/>
      <c r="D6058" s="255"/>
      <c r="E6058" s="260"/>
      <c r="F6058" s="263"/>
      <c r="L6058"/>
    </row>
    <row r="6059" spans="1:12" s="241" customFormat="1" ht="13" x14ac:dyDescent="0.25">
      <c r="A6059" s="227"/>
      <c r="B6059" s="256"/>
      <c r="C6059" s="255"/>
      <c r="D6059" s="255"/>
      <c r="E6059" s="260"/>
      <c r="F6059" s="263"/>
      <c r="L6059"/>
    </row>
    <row r="6060" spans="1:12" s="241" customFormat="1" ht="13" x14ac:dyDescent="0.25">
      <c r="A6060" s="227"/>
      <c r="B6060" s="256"/>
      <c r="C6060" s="255"/>
      <c r="D6060" s="255"/>
      <c r="E6060" s="260"/>
      <c r="F6060" s="263"/>
      <c r="L6060"/>
    </row>
    <row r="6061" spans="1:12" s="241" customFormat="1" ht="13" x14ac:dyDescent="0.25">
      <c r="A6061" s="227"/>
      <c r="B6061" s="256"/>
      <c r="C6061" s="255"/>
      <c r="D6061" s="255"/>
      <c r="E6061" s="260"/>
      <c r="F6061" s="263"/>
      <c r="L6061"/>
    </row>
    <row r="6062" spans="1:12" s="241" customFormat="1" ht="13" x14ac:dyDescent="0.25">
      <c r="A6062" s="227"/>
      <c r="B6062" s="256"/>
      <c r="C6062" s="255"/>
      <c r="D6062" s="255"/>
      <c r="E6062" s="260"/>
      <c r="F6062" s="263"/>
      <c r="L6062"/>
    </row>
    <row r="6063" spans="1:12" s="241" customFormat="1" ht="13" x14ac:dyDescent="0.25">
      <c r="A6063" s="227"/>
      <c r="B6063" s="256"/>
      <c r="C6063" s="255"/>
      <c r="D6063" s="255"/>
      <c r="E6063" s="260"/>
      <c r="F6063" s="263"/>
      <c r="L6063"/>
    </row>
    <row r="6064" spans="1:12" s="241" customFormat="1" ht="13" x14ac:dyDescent="0.25">
      <c r="A6064" s="227"/>
      <c r="B6064" s="256"/>
      <c r="C6064" s="255"/>
      <c r="D6064" s="255"/>
      <c r="E6064" s="260"/>
      <c r="F6064" s="263"/>
      <c r="L6064"/>
    </row>
    <row r="6065" spans="1:12" s="241" customFormat="1" ht="13" x14ac:dyDescent="0.25">
      <c r="A6065" s="227"/>
      <c r="B6065" s="256"/>
      <c r="C6065" s="255"/>
      <c r="D6065" s="255"/>
      <c r="E6065" s="260"/>
      <c r="F6065" s="263"/>
      <c r="L6065"/>
    </row>
    <row r="6066" spans="1:12" s="241" customFormat="1" ht="13" x14ac:dyDescent="0.25">
      <c r="A6066" s="227"/>
      <c r="B6066" s="256"/>
      <c r="C6066" s="255"/>
      <c r="D6066" s="255"/>
      <c r="E6066" s="260"/>
      <c r="F6066" s="263"/>
      <c r="L6066"/>
    </row>
    <row r="6067" spans="1:12" s="241" customFormat="1" ht="13" x14ac:dyDescent="0.25">
      <c r="A6067" s="227"/>
      <c r="B6067" s="256"/>
      <c r="C6067" s="255"/>
      <c r="D6067" s="255"/>
      <c r="E6067" s="260"/>
      <c r="F6067" s="263"/>
      <c r="L6067"/>
    </row>
    <row r="6068" spans="1:12" s="241" customFormat="1" ht="13" x14ac:dyDescent="0.25">
      <c r="A6068" s="227"/>
      <c r="B6068" s="256"/>
      <c r="C6068" s="255"/>
      <c r="D6068" s="255"/>
      <c r="E6068" s="260"/>
      <c r="F6068" s="263"/>
      <c r="L6068"/>
    </row>
    <row r="6069" spans="1:12" s="241" customFormat="1" ht="13" x14ac:dyDescent="0.25">
      <c r="A6069" s="227"/>
      <c r="B6069" s="256"/>
      <c r="C6069" s="255"/>
      <c r="D6069" s="255"/>
      <c r="E6069" s="260"/>
      <c r="F6069" s="263"/>
      <c r="L6069"/>
    </row>
    <row r="6070" spans="1:12" s="241" customFormat="1" ht="13" x14ac:dyDescent="0.25">
      <c r="A6070" s="227"/>
      <c r="B6070" s="256"/>
      <c r="C6070" s="255"/>
      <c r="D6070" s="255"/>
      <c r="E6070" s="260"/>
      <c r="F6070" s="263"/>
      <c r="L6070"/>
    </row>
    <row r="6071" spans="1:12" s="241" customFormat="1" ht="13" x14ac:dyDescent="0.25">
      <c r="A6071" s="227"/>
      <c r="B6071" s="256"/>
      <c r="C6071" s="255"/>
      <c r="D6071" s="255"/>
      <c r="E6071" s="260"/>
      <c r="F6071" s="263"/>
      <c r="L6071"/>
    </row>
    <row r="6072" spans="1:12" s="241" customFormat="1" ht="13" x14ac:dyDescent="0.25">
      <c r="A6072" s="227"/>
      <c r="B6072" s="256"/>
      <c r="C6072" s="255"/>
      <c r="D6072" s="255"/>
      <c r="E6072" s="260"/>
      <c r="F6072" s="263"/>
      <c r="L6072"/>
    </row>
    <row r="6073" spans="1:12" s="241" customFormat="1" ht="13" x14ac:dyDescent="0.25">
      <c r="A6073" s="227"/>
      <c r="B6073" s="256"/>
      <c r="C6073" s="255"/>
      <c r="D6073" s="255"/>
      <c r="E6073" s="260"/>
      <c r="F6073" s="263"/>
      <c r="L6073"/>
    </row>
    <row r="6074" spans="1:12" s="241" customFormat="1" ht="13" x14ac:dyDescent="0.25">
      <c r="A6074" s="227"/>
      <c r="B6074" s="256"/>
      <c r="C6074" s="255"/>
      <c r="D6074" s="255"/>
      <c r="E6074" s="260"/>
      <c r="F6074" s="263"/>
      <c r="L6074"/>
    </row>
    <row r="6075" spans="1:12" s="241" customFormat="1" ht="13" x14ac:dyDescent="0.25">
      <c r="A6075" s="227"/>
      <c r="B6075" s="256"/>
      <c r="C6075" s="255"/>
      <c r="D6075" s="255"/>
      <c r="E6075" s="260"/>
      <c r="F6075" s="263"/>
      <c r="L6075"/>
    </row>
    <row r="6076" spans="1:12" s="241" customFormat="1" ht="13" x14ac:dyDescent="0.25">
      <c r="A6076" s="227"/>
      <c r="B6076" s="256"/>
      <c r="C6076" s="255"/>
      <c r="D6076" s="255"/>
      <c r="E6076" s="260"/>
      <c r="F6076" s="263"/>
      <c r="L6076"/>
    </row>
    <row r="6077" spans="1:12" s="241" customFormat="1" ht="13" x14ac:dyDescent="0.25">
      <c r="A6077" s="227"/>
      <c r="B6077" s="256"/>
      <c r="C6077" s="255"/>
      <c r="D6077" s="255"/>
      <c r="E6077" s="260"/>
      <c r="F6077" s="263"/>
      <c r="L6077"/>
    </row>
    <row r="6078" spans="1:12" s="241" customFormat="1" ht="13" x14ac:dyDescent="0.25">
      <c r="A6078" s="227"/>
      <c r="B6078" s="256"/>
      <c r="C6078" s="255"/>
      <c r="D6078" s="255"/>
      <c r="E6078" s="260"/>
      <c r="F6078" s="263"/>
      <c r="L6078"/>
    </row>
    <row r="6079" spans="1:12" s="241" customFormat="1" ht="13" x14ac:dyDescent="0.25">
      <c r="A6079" s="227"/>
      <c r="B6079" s="256"/>
      <c r="C6079" s="255"/>
      <c r="D6079" s="255"/>
      <c r="E6079" s="260"/>
      <c r="F6079" s="263"/>
      <c r="L6079"/>
    </row>
    <row r="6080" spans="1:12" s="241" customFormat="1" ht="13" x14ac:dyDescent="0.25">
      <c r="A6080" s="227"/>
      <c r="B6080" s="256"/>
      <c r="C6080" s="255"/>
      <c r="D6080" s="255"/>
      <c r="E6080" s="260"/>
      <c r="F6080" s="263"/>
      <c r="L6080"/>
    </row>
    <row r="6081" spans="1:12" s="241" customFormat="1" ht="13" x14ac:dyDescent="0.25">
      <c r="A6081" s="227"/>
      <c r="B6081" s="256"/>
      <c r="C6081" s="255"/>
      <c r="D6081" s="255"/>
      <c r="E6081" s="260"/>
      <c r="F6081" s="263"/>
      <c r="L6081"/>
    </row>
    <row r="6082" spans="1:12" s="241" customFormat="1" ht="13" x14ac:dyDescent="0.25">
      <c r="A6082" s="227"/>
      <c r="B6082" s="256"/>
      <c r="C6082" s="255"/>
      <c r="D6082" s="255"/>
      <c r="E6082" s="260"/>
      <c r="F6082" s="263"/>
      <c r="L6082"/>
    </row>
    <row r="6083" spans="1:12" s="241" customFormat="1" ht="13" x14ac:dyDescent="0.25">
      <c r="A6083" s="227"/>
      <c r="B6083" s="256"/>
      <c r="C6083" s="255"/>
      <c r="D6083" s="255"/>
      <c r="E6083" s="260"/>
      <c r="F6083" s="263"/>
      <c r="L6083"/>
    </row>
    <row r="6084" spans="1:12" s="241" customFormat="1" ht="13" x14ac:dyDescent="0.25">
      <c r="A6084" s="227"/>
      <c r="B6084" s="256"/>
      <c r="C6084" s="255"/>
      <c r="D6084" s="255"/>
      <c r="E6084" s="260"/>
      <c r="F6084" s="263"/>
      <c r="L6084"/>
    </row>
    <row r="6085" spans="1:12" s="241" customFormat="1" ht="13" x14ac:dyDescent="0.25">
      <c r="A6085" s="227"/>
      <c r="B6085" s="256"/>
      <c r="C6085" s="255"/>
      <c r="D6085" s="255"/>
      <c r="E6085" s="260"/>
      <c r="F6085" s="263"/>
      <c r="L6085"/>
    </row>
    <row r="6086" spans="1:12" s="241" customFormat="1" ht="13" x14ac:dyDescent="0.25">
      <c r="A6086" s="227"/>
      <c r="B6086" s="256"/>
      <c r="C6086" s="255"/>
      <c r="D6086" s="255"/>
      <c r="E6086" s="260"/>
      <c r="F6086" s="263"/>
      <c r="L6086"/>
    </row>
    <row r="6087" spans="1:12" s="241" customFormat="1" ht="13" x14ac:dyDescent="0.25">
      <c r="A6087" s="227"/>
      <c r="B6087" s="256"/>
      <c r="C6087" s="255"/>
      <c r="D6087" s="255"/>
      <c r="E6087" s="260"/>
      <c r="F6087" s="263"/>
      <c r="L6087"/>
    </row>
    <row r="6088" spans="1:12" s="241" customFormat="1" ht="13" x14ac:dyDescent="0.25">
      <c r="A6088" s="227"/>
      <c r="B6088" s="256"/>
      <c r="C6088" s="255"/>
      <c r="D6088" s="255"/>
      <c r="E6088" s="260"/>
      <c r="F6088" s="263"/>
      <c r="L6088"/>
    </row>
    <row r="6089" spans="1:12" s="241" customFormat="1" ht="13" x14ac:dyDescent="0.25">
      <c r="A6089" s="227"/>
      <c r="B6089" s="256"/>
      <c r="C6089" s="255"/>
      <c r="D6089" s="255"/>
      <c r="E6089" s="260"/>
      <c r="F6089" s="263"/>
      <c r="L6089"/>
    </row>
    <row r="6090" spans="1:12" s="241" customFormat="1" ht="13" x14ac:dyDescent="0.25">
      <c r="A6090" s="227"/>
      <c r="B6090" s="256"/>
      <c r="C6090" s="255"/>
      <c r="D6090" s="255"/>
      <c r="E6090" s="260"/>
      <c r="F6090" s="263"/>
      <c r="L6090"/>
    </row>
    <row r="6091" spans="1:12" s="241" customFormat="1" ht="13" x14ac:dyDescent="0.25">
      <c r="A6091" s="227"/>
      <c r="B6091" s="256"/>
      <c r="C6091" s="255"/>
      <c r="D6091" s="255"/>
      <c r="E6091" s="260"/>
      <c r="F6091" s="263"/>
      <c r="L6091"/>
    </row>
    <row r="6092" spans="1:12" s="241" customFormat="1" ht="13" x14ac:dyDescent="0.25">
      <c r="A6092" s="227"/>
      <c r="B6092" s="256"/>
      <c r="C6092" s="255"/>
      <c r="D6092" s="255"/>
      <c r="E6092" s="260"/>
      <c r="F6092" s="263"/>
      <c r="L6092"/>
    </row>
    <row r="6093" spans="1:12" s="241" customFormat="1" ht="13" x14ac:dyDescent="0.25">
      <c r="A6093" s="227"/>
      <c r="B6093" s="256"/>
      <c r="C6093" s="255"/>
      <c r="D6093" s="255"/>
      <c r="E6093" s="260"/>
      <c r="F6093" s="263"/>
      <c r="L6093"/>
    </row>
    <row r="6094" spans="1:12" s="241" customFormat="1" ht="13" x14ac:dyDescent="0.25">
      <c r="A6094" s="227"/>
      <c r="B6094" s="256"/>
      <c r="C6094" s="255"/>
      <c r="D6094" s="255"/>
      <c r="E6094" s="260"/>
      <c r="F6094" s="263"/>
      <c r="L6094"/>
    </row>
    <row r="6095" spans="1:12" s="241" customFormat="1" ht="13" x14ac:dyDescent="0.25">
      <c r="A6095" s="227"/>
      <c r="B6095" s="256"/>
      <c r="C6095" s="255"/>
      <c r="D6095" s="255"/>
      <c r="E6095" s="260"/>
      <c r="F6095" s="263"/>
      <c r="L6095"/>
    </row>
    <row r="6096" spans="1:12" s="241" customFormat="1" ht="13" x14ac:dyDescent="0.25">
      <c r="A6096" s="227"/>
      <c r="B6096" s="256"/>
      <c r="C6096" s="255"/>
      <c r="D6096" s="255"/>
      <c r="E6096" s="260"/>
      <c r="F6096" s="263"/>
      <c r="L6096"/>
    </row>
    <row r="6097" spans="1:12" s="241" customFormat="1" ht="13" x14ac:dyDescent="0.25">
      <c r="A6097" s="227"/>
      <c r="B6097" s="256"/>
      <c r="C6097" s="255"/>
      <c r="D6097" s="255"/>
      <c r="E6097" s="260"/>
      <c r="F6097" s="263"/>
      <c r="L6097"/>
    </row>
    <row r="6098" spans="1:12" s="241" customFormat="1" ht="13" x14ac:dyDescent="0.25">
      <c r="A6098" s="227"/>
      <c r="B6098" s="256"/>
      <c r="C6098" s="255"/>
      <c r="D6098" s="255"/>
      <c r="E6098" s="260"/>
      <c r="F6098" s="263"/>
      <c r="L6098"/>
    </row>
    <row r="6099" spans="1:12" s="241" customFormat="1" ht="13" x14ac:dyDescent="0.25">
      <c r="A6099" s="227"/>
      <c r="B6099" s="256"/>
      <c r="C6099" s="255"/>
      <c r="D6099" s="255"/>
      <c r="E6099" s="260"/>
      <c r="F6099" s="263"/>
      <c r="L6099"/>
    </row>
    <row r="6100" spans="1:12" s="241" customFormat="1" ht="13" x14ac:dyDescent="0.25">
      <c r="A6100" s="227"/>
      <c r="B6100" s="256"/>
      <c r="C6100" s="255"/>
      <c r="D6100" s="255"/>
      <c r="E6100" s="260"/>
      <c r="F6100" s="263"/>
      <c r="L6100"/>
    </row>
    <row r="6101" spans="1:12" s="241" customFormat="1" ht="13" x14ac:dyDescent="0.25">
      <c r="A6101" s="227"/>
      <c r="B6101" s="256"/>
      <c r="C6101" s="255"/>
      <c r="D6101" s="255"/>
      <c r="E6101" s="260"/>
      <c r="F6101" s="263"/>
      <c r="L6101"/>
    </row>
    <row r="6102" spans="1:12" s="236" customFormat="1" ht="13" x14ac:dyDescent="0.25">
      <c r="A6102" s="227"/>
      <c r="B6102" s="268" t="s">
        <v>1019</v>
      </c>
      <c r="C6102" s="227"/>
      <c r="D6102" s="227"/>
      <c r="E6102" s="258"/>
      <c r="F6102" s="270"/>
      <c r="L6102"/>
    </row>
    <row r="6103" spans="1:12" s="236" customFormat="1" ht="13" x14ac:dyDescent="0.25">
      <c r="A6103" s="227"/>
      <c r="B6103" s="247"/>
      <c r="C6103" s="227"/>
      <c r="D6103" s="227"/>
      <c r="E6103" s="258"/>
      <c r="F6103" s="263"/>
      <c r="L6103"/>
    </row>
    <row r="6104" spans="1:12" s="236" customFormat="1" ht="13" x14ac:dyDescent="0.25">
      <c r="A6104" s="227"/>
      <c r="B6104" s="247" t="str">
        <f>B6031</f>
        <v>Block C: Mini Admin Block: C-10 Paintwork</v>
      </c>
      <c r="C6104" s="227"/>
      <c r="D6104" s="227"/>
      <c r="E6104" s="258"/>
      <c r="F6104" s="263"/>
      <c r="L6104"/>
    </row>
    <row r="6105" spans="1:12" s="241" customFormat="1" ht="13" x14ac:dyDescent="0.25">
      <c r="A6105" s="227"/>
      <c r="B6105" s="256"/>
      <c r="C6105" s="255"/>
      <c r="D6105" s="255"/>
      <c r="E6105" s="260"/>
      <c r="F6105" s="263"/>
      <c r="L6105"/>
    </row>
    <row r="6106" spans="1:12" s="241" customFormat="1" ht="13" x14ac:dyDescent="0.25">
      <c r="A6106" s="227"/>
      <c r="B6106" s="274"/>
      <c r="C6106" s="255"/>
      <c r="D6106" s="255"/>
      <c r="E6106" s="260"/>
      <c r="F6106" s="263"/>
      <c r="L6106"/>
    </row>
    <row r="6107" spans="1:12" s="241" customFormat="1" ht="13" x14ac:dyDescent="0.25">
      <c r="A6107" s="227"/>
      <c r="B6107" s="254" t="s">
        <v>2935</v>
      </c>
      <c r="C6107" s="255"/>
      <c r="D6107" s="255"/>
      <c r="E6107" s="260"/>
      <c r="F6107" s="263"/>
      <c r="L6107"/>
    </row>
    <row r="6108" spans="1:12" s="241" customFormat="1" ht="13" x14ac:dyDescent="0.25">
      <c r="A6108" s="227"/>
      <c r="B6108" s="254" t="s">
        <v>2934</v>
      </c>
      <c r="C6108" s="255" t="s">
        <v>2910</v>
      </c>
      <c r="D6108" s="255"/>
      <c r="E6108" s="260"/>
      <c r="F6108" s="263"/>
      <c r="L6108"/>
    </row>
    <row r="6109" spans="1:12" s="241" customFormat="1" ht="13" x14ac:dyDescent="0.25">
      <c r="A6109" s="227"/>
      <c r="B6109" s="256"/>
      <c r="C6109" s="255"/>
      <c r="D6109" s="255"/>
      <c r="E6109" s="260"/>
      <c r="F6109" s="263"/>
      <c r="L6109"/>
    </row>
    <row r="6110" spans="1:12" s="241" customFormat="1" ht="13" x14ac:dyDescent="0.25">
      <c r="A6110" s="227"/>
      <c r="B6110" s="269"/>
      <c r="C6110" s="255"/>
      <c r="D6110" s="255"/>
      <c r="E6110" s="260"/>
      <c r="F6110" s="263"/>
      <c r="L6110"/>
    </row>
    <row r="6111" spans="1:12" s="241" customFormat="1" x14ac:dyDescent="0.25">
      <c r="A6111" s="276">
        <v>1</v>
      </c>
      <c r="B6111" s="275" t="s">
        <v>2925</v>
      </c>
      <c r="C6111" s="255">
        <f>C6113-2</f>
        <v>72</v>
      </c>
      <c r="D6111" s="255"/>
      <c r="E6111" s="260"/>
      <c r="F6111" s="263"/>
      <c r="L6111"/>
    </row>
    <row r="6112" spans="1:12" s="241" customFormat="1" x14ac:dyDescent="0.25">
      <c r="A6112" s="276"/>
      <c r="B6112" s="275"/>
      <c r="C6112" s="255"/>
      <c r="D6112" s="255"/>
      <c r="E6112" s="260"/>
      <c r="F6112" s="263"/>
      <c r="L6112"/>
    </row>
    <row r="6113" spans="1:12" s="241" customFormat="1" x14ac:dyDescent="0.25">
      <c r="A6113" s="276">
        <v>2</v>
      </c>
      <c r="B6113" s="275" t="s">
        <v>1653</v>
      </c>
      <c r="C6113" s="255">
        <f>C6115-2</f>
        <v>74</v>
      </c>
      <c r="D6113" s="255"/>
      <c r="E6113" s="260"/>
      <c r="F6113" s="263"/>
      <c r="L6113"/>
    </row>
    <row r="6114" spans="1:12" s="241" customFormat="1" x14ac:dyDescent="0.25">
      <c r="A6114" s="276"/>
      <c r="B6114" s="275"/>
      <c r="C6114" s="255"/>
      <c r="D6114" s="255"/>
      <c r="E6114" s="260"/>
      <c r="F6114" s="263"/>
      <c r="L6114"/>
    </row>
    <row r="6115" spans="1:12" s="241" customFormat="1" x14ac:dyDescent="0.25">
      <c r="A6115" s="276">
        <v>3</v>
      </c>
      <c r="B6115" s="275" t="s">
        <v>1652</v>
      </c>
      <c r="C6115" s="255">
        <f>C6117-2</f>
        <v>76</v>
      </c>
      <c r="D6115" s="255"/>
      <c r="E6115" s="260"/>
      <c r="F6115" s="263"/>
      <c r="L6115"/>
    </row>
    <row r="6116" spans="1:12" s="241" customFormat="1" x14ac:dyDescent="0.25">
      <c r="A6116" s="276"/>
      <c r="B6116" s="275"/>
      <c r="C6116" s="255"/>
      <c r="D6116" s="255"/>
      <c r="E6116" s="260"/>
      <c r="F6116" s="263"/>
      <c r="L6116"/>
    </row>
    <row r="6117" spans="1:12" s="241" customFormat="1" x14ac:dyDescent="0.25">
      <c r="A6117" s="276">
        <v>4</v>
      </c>
      <c r="B6117" s="275" t="s">
        <v>3074</v>
      </c>
      <c r="C6117" s="255">
        <f>C6119-2</f>
        <v>78</v>
      </c>
      <c r="D6117" s="255"/>
      <c r="E6117" s="260"/>
      <c r="F6117" s="263"/>
      <c r="L6117"/>
    </row>
    <row r="6118" spans="1:12" s="241" customFormat="1" x14ac:dyDescent="0.25">
      <c r="A6118" s="276"/>
      <c r="B6118" s="275"/>
      <c r="C6118" s="255"/>
      <c r="D6118" s="255"/>
      <c r="E6118" s="260"/>
      <c r="F6118" s="263"/>
      <c r="L6118"/>
    </row>
    <row r="6119" spans="1:12" s="241" customFormat="1" x14ac:dyDescent="0.25">
      <c r="A6119" s="276">
        <v>5</v>
      </c>
      <c r="B6119" s="275" t="s">
        <v>1066</v>
      </c>
      <c r="C6119" s="255">
        <f>C6121-2</f>
        <v>80</v>
      </c>
      <c r="D6119" s="255"/>
      <c r="E6119" s="260"/>
      <c r="F6119" s="263"/>
      <c r="L6119"/>
    </row>
    <row r="6120" spans="1:12" s="241" customFormat="1" x14ac:dyDescent="0.25">
      <c r="A6120" s="276"/>
      <c r="B6120" s="275"/>
      <c r="C6120" s="255"/>
      <c r="D6120" s="255"/>
      <c r="E6120" s="260"/>
      <c r="F6120" s="263"/>
      <c r="L6120"/>
    </row>
    <row r="6121" spans="1:12" s="241" customFormat="1" x14ac:dyDescent="0.25">
      <c r="A6121" s="276">
        <v>6</v>
      </c>
      <c r="B6121" s="275" t="s">
        <v>1651</v>
      </c>
      <c r="C6121" s="255">
        <f>C6123-2</f>
        <v>82</v>
      </c>
      <c r="D6121" s="255"/>
      <c r="E6121" s="260"/>
      <c r="F6121" s="263"/>
      <c r="L6121"/>
    </row>
    <row r="6122" spans="1:12" s="241" customFormat="1" x14ac:dyDescent="0.25">
      <c r="A6122" s="276"/>
      <c r="B6122" s="275"/>
      <c r="C6122" s="255"/>
      <c r="D6122" s="255"/>
      <c r="E6122" s="260"/>
      <c r="F6122" s="263"/>
      <c r="L6122"/>
    </row>
    <row r="6123" spans="1:12" s="241" customFormat="1" x14ac:dyDescent="0.25">
      <c r="A6123" s="276">
        <v>7</v>
      </c>
      <c r="B6123" s="275" t="s">
        <v>1650</v>
      </c>
      <c r="C6123" s="255">
        <f>C6125-2</f>
        <v>84</v>
      </c>
      <c r="D6123" s="255"/>
      <c r="E6123" s="260"/>
      <c r="F6123" s="263"/>
      <c r="L6123"/>
    </row>
    <row r="6124" spans="1:12" s="241" customFormat="1" x14ac:dyDescent="0.25">
      <c r="A6124" s="276"/>
      <c r="B6124" s="275"/>
      <c r="C6124" s="255"/>
      <c r="D6124" s="255"/>
      <c r="E6124" s="260"/>
      <c r="F6124" s="263"/>
      <c r="L6124"/>
    </row>
    <row r="6125" spans="1:12" s="241" customFormat="1" x14ac:dyDescent="0.25">
      <c r="A6125" s="276">
        <v>8</v>
      </c>
      <c r="B6125" s="275" t="s">
        <v>1649</v>
      </c>
      <c r="C6125" s="255">
        <f>C6127-2</f>
        <v>86</v>
      </c>
      <c r="D6125" s="255"/>
      <c r="E6125" s="260"/>
      <c r="F6125" s="263"/>
      <c r="L6125"/>
    </row>
    <row r="6126" spans="1:12" s="241" customFormat="1" x14ac:dyDescent="0.25">
      <c r="A6126" s="276"/>
      <c r="B6126" s="275"/>
      <c r="C6126" s="255"/>
      <c r="D6126" s="255"/>
      <c r="E6126" s="260"/>
      <c r="F6126" s="263"/>
      <c r="L6126"/>
    </row>
    <row r="6127" spans="1:12" s="241" customFormat="1" x14ac:dyDescent="0.25">
      <c r="A6127" s="276">
        <v>9</v>
      </c>
      <c r="B6127" s="275" t="s">
        <v>1648</v>
      </c>
      <c r="C6127" s="255">
        <f>C6129-2</f>
        <v>88</v>
      </c>
      <c r="D6127" s="255"/>
      <c r="E6127" s="260"/>
      <c r="F6127" s="263"/>
      <c r="L6127"/>
    </row>
    <row r="6128" spans="1:12" s="241" customFormat="1" x14ac:dyDescent="0.25">
      <c r="A6128" s="276"/>
      <c r="B6128" s="275"/>
      <c r="C6128" s="255"/>
      <c r="D6128" s="255"/>
      <c r="E6128" s="260"/>
      <c r="F6128" s="263"/>
      <c r="L6128"/>
    </row>
    <row r="6129" spans="1:12" s="241" customFormat="1" x14ac:dyDescent="0.25">
      <c r="A6129" s="276">
        <v>10</v>
      </c>
      <c r="B6129" s="275" t="s">
        <v>2927</v>
      </c>
      <c r="C6129" s="255">
        <v>90</v>
      </c>
      <c r="D6129" s="255"/>
      <c r="E6129" s="260"/>
      <c r="F6129" s="263"/>
      <c r="L6129"/>
    </row>
    <row r="6130" spans="1:12" s="241" customFormat="1" x14ac:dyDescent="0.25">
      <c r="A6130" s="276"/>
      <c r="B6130" s="275"/>
      <c r="C6130" s="255"/>
      <c r="D6130" s="255"/>
      <c r="E6130" s="260"/>
      <c r="F6130" s="263"/>
      <c r="L6130"/>
    </row>
    <row r="6131" spans="1:12" s="241" customFormat="1" x14ac:dyDescent="0.25">
      <c r="A6131" s="276"/>
      <c r="B6131" s="275"/>
      <c r="C6131" s="255"/>
      <c r="D6131" s="255"/>
      <c r="E6131" s="260"/>
      <c r="F6131" s="263"/>
      <c r="L6131"/>
    </row>
    <row r="6132" spans="1:12" s="241" customFormat="1" x14ac:dyDescent="0.25">
      <c r="A6132" s="276"/>
      <c r="B6132" s="275"/>
      <c r="C6132" s="255"/>
      <c r="D6132" s="255"/>
      <c r="E6132" s="260"/>
      <c r="F6132" s="263"/>
      <c r="L6132"/>
    </row>
    <row r="6133" spans="1:12" s="241" customFormat="1" x14ac:dyDescent="0.25">
      <c r="A6133" s="276"/>
      <c r="B6133" s="275"/>
      <c r="C6133" s="255"/>
      <c r="D6133" s="255"/>
      <c r="E6133" s="260"/>
      <c r="F6133" s="263"/>
      <c r="L6133"/>
    </row>
    <row r="6134" spans="1:12" s="241" customFormat="1" x14ac:dyDescent="0.25">
      <c r="A6134" s="276"/>
      <c r="B6134" s="275"/>
      <c r="C6134" s="255"/>
      <c r="D6134" s="255"/>
      <c r="E6134" s="260"/>
      <c r="F6134" s="263"/>
      <c r="L6134"/>
    </row>
    <row r="6135" spans="1:12" s="241" customFormat="1" x14ac:dyDescent="0.25">
      <c r="A6135" s="276"/>
      <c r="B6135" s="275"/>
      <c r="C6135" s="255"/>
      <c r="D6135" s="255"/>
      <c r="E6135" s="260"/>
      <c r="F6135" s="263"/>
      <c r="L6135"/>
    </row>
    <row r="6136" spans="1:12" s="241" customFormat="1" x14ac:dyDescent="0.25">
      <c r="A6136" s="276"/>
      <c r="B6136" s="275"/>
      <c r="C6136" s="255"/>
      <c r="D6136" s="255"/>
      <c r="E6136" s="260"/>
      <c r="F6136" s="263"/>
      <c r="L6136"/>
    </row>
    <row r="6137" spans="1:12" s="241" customFormat="1" x14ac:dyDescent="0.25">
      <c r="A6137" s="276"/>
      <c r="B6137" s="275"/>
      <c r="C6137" s="255"/>
      <c r="D6137" s="255"/>
      <c r="E6137" s="260"/>
      <c r="F6137" s="263"/>
      <c r="L6137"/>
    </row>
    <row r="6138" spans="1:12" s="241" customFormat="1" x14ac:dyDescent="0.25">
      <c r="A6138" s="276"/>
      <c r="B6138" s="275"/>
      <c r="C6138" s="255"/>
      <c r="D6138" s="255"/>
      <c r="E6138" s="260"/>
      <c r="F6138" s="263"/>
      <c r="L6138"/>
    </row>
    <row r="6139" spans="1:12" s="241" customFormat="1" x14ac:dyDescent="0.25">
      <c r="A6139" s="276"/>
      <c r="B6139" s="275"/>
      <c r="C6139" s="255"/>
      <c r="D6139" s="255"/>
      <c r="E6139" s="260"/>
      <c r="F6139" s="263"/>
      <c r="L6139"/>
    </row>
    <row r="6140" spans="1:12" s="241" customFormat="1" x14ac:dyDescent="0.25">
      <c r="A6140" s="276"/>
      <c r="B6140" s="275"/>
      <c r="C6140" s="255"/>
      <c r="D6140" s="255"/>
      <c r="E6140" s="260"/>
      <c r="F6140" s="263"/>
      <c r="L6140"/>
    </row>
    <row r="6141" spans="1:12" s="241" customFormat="1" x14ac:dyDescent="0.25">
      <c r="A6141" s="276"/>
      <c r="B6141" s="275"/>
      <c r="C6141" s="255"/>
      <c r="D6141" s="255"/>
      <c r="E6141" s="260"/>
      <c r="F6141" s="263"/>
      <c r="L6141"/>
    </row>
    <row r="6142" spans="1:12" s="241" customFormat="1" x14ac:dyDescent="0.25">
      <c r="A6142" s="276"/>
      <c r="B6142" s="275"/>
      <c r="C6142" s="255"/>
      <c r="D6142" s="255"/>
      <c r="E6142" s="260"/>
      <c r="F6142" s="263"/>
      <c r="L6142"/>
    </row>
    <row r="6143" spans="1:12" s="241" customFormat="1" x14ac:dyDescent="0.25">
      <c r="A6143" s="276"/>
      <c r="B6143" s="275"/>
      <c r="C6143" s="255"/>
      <c r="D6143" s="255"/>
      <c r="E6143" s="260"/>
      <c r="F6143" s="263"/>
      <c r="L6143"/>
    </row>
    <row r="6144" spans="1:12" s="241" customFormat="1" x14ac:dyDescent="0.25">
      <c r="A6144" s="276"/>
      <c r="B6144" s="275"/>
      <c r="C6144" s="255"/>
      <c r="D6144" s="255"/>
      <c r="E6144" s="260"/>
      <c r="F6144" s="263"/>
      <c r="L6144"/>
    </row>
    <row r="6145" spans="1:12" s="241" customFormat="1" x14ac:dyDescent="0.25">
      <c r="A6145" s="276"/>
      <c r="B6145" s="275"/>
      <c r="C6145" s="255"/>
      <c r="D6145" s="255"/>
      <c r="E6145" s="260"/>
      <c r="F6145" s="263"/>
      <c r="L6145"/>
    </row>
    <row r="6146" spans="1:12" s="241" customFormat="1" x14ac:dyDescent="0.25">
      <c r="A6146" s="276"/>
      <c r="B6146" s="275"/>
      <c r="C6146" s="255"/>
      <c r="D6146" s="255"/>
      <c r="E6146" s="260"/>
      <c r="F6146" s="263"/>
      <c r="L6146"/>
    </row>
    <row r="6147" spans="1:12" s="241" customFormat="1" x14ac:dyDescent="0.25">
      <c r="A6147" s="276"/>
      <c r="B6147" s="275"/>
      <c r="C6147" s="255"/>
      <c r="D6147" s="255"/>
      <c r="E6147" s="260"/>
      <c r="F6147" s="263"/>
      <c r="L6147"/>
    </row>
    <row r="6148" spans="1:12" s="241" customFormat="1" x14ac:dyDescent="0.25">
      <c r="A6148" s="276"/>
      <c r="B6148" s="275"/>
      <c r="C6148" s="255"/>
      <c r="D6148" s="255"/>
      <c r="E6148" s="260"/>
      <c r="F6148" s="263"/>
      <c r="L6148"/>
    </row>
    <row r="6149" spans="1:12" s="241" customFormat="1" x14ac:dyDescent="0.25">
      <c r="A6149" s="276"/>
      <c r="B6149" s="275"/>
      <c r="C6149" s="255"/>
      <c r="D6149" s="255"/>
      <c r="E6149" s="260"/>
      <c r="F6149" s="263"/>
      <c r="L6149"/>
    </row>
    <row r="6150" spans="1:12" s="241" customFormat="1" x14ac:dyDescent="0.25">
      <c r="A6150" s="276"/>
      <c r="B6150" s="275"/>
      <c r="C6150" s="255"/>
      <c r="D6150" s="255"/>
      <c r="E6150" s="260"/>
      <c r="F6150" s="263"/>
      <c r="L6150"/>
    </row>
    <row r="6151" spans="1:12" s="241" customFormat="1" x14ac:dyDescent="0.25">
      <c r="A6151" s="276"/>
      <c r="B6151" s="275"/>
      <c r="C6151" s="255"/>
      <c r="D6151" s="255"/>
      <c r="E6151" s="260"/>
      <c r="F6151" s="263"/>
      <c r="L6151"/>
    </row>
    <row r="6152" spans="1:12" s="241" customFormat="1" x14ac:dyDescent="0.25">
      <c r="A6152" s="276"/>
      <c r="B6152" s="275"/>
      <c r="C6152" s="255"/>
      <c r="D6152" s="255"/>
      <c r="E6152" s="260"/>
      <c r="F6152" s="263"/>
      <c r="L6152"/>
    </row>
    <row r="6153" spans="1:12" s="241" customFormat="1" x14ac:dyDescent="0.25">
      <c r="A6153" s="276"/>
      <c r="B6153" s="275"/>
      <c r="C6153" s="255"/>
      <c r="D6153" s="255"/>
      <c r="E6153" s="260"/>
      <c r="F6153" s="263"/>
      <c r="L6153"/>
    </row>
    <row r="6154" spans="1:12" s="241" customFormat="1" x14ac:dyDescent="0.25">
      <c r="A6154" s="276"/>
      <c r="B6154" s="275"/>
      <c r="C6154" s="255"/>
      <c r="D6154" s="255"/>
      <c r="E6154" s="260"/>
      <c r="F6154" s="263"/>
      <c r="L6154"/>
    </row>
    <row r="6155" spans="1:12" s="241" customFormat="1" x14ac:dyDescent="0.25">
      <c r="A6155" s="276"/>
      <c r="B6155" s="275"/>
      <c r="C6155" s="255"/>
      <c r="D6155" s="255"/>
      <c r="E6155" s="260"/>
      <c r="F6155" s="263"/>
      <c r="L6155"/>
    </row>
    <row r="6156" spans="1:12" s="241" customFormat="1" x14ac:dyDescent="0.25">
      <c r="A6156" s="276"/>
      <c r="B6156" s="275"/>
      <c r="C6156" s="255"/>
      <c r="D6156" s="255"/>
      <c r="E6156" s="260"/>
      <c r="F6156" s="263"/>
      <c r="L6156"/>
    </row>
    <row r="6157" spans="1:12" s="241" customFormat="1" x14ac:dyDescent="0.25">
      <c r="A6157" s="276"/>
      <c r="B6157" s="275"/>
      <c r="C6157" s="255"/>
      <c r="D6157" s="255"/>
      <c r="E6157" s="260"/>
      <c r="F6157" s="263"/>
      <c r="L6157"/>
    </row>
    <row r="6158" spans="1:12" s="241" customFormat="1" x14ac:dyDescent="0.25">
      <c r="A6158" s="276"/>
      <c r="B6158" s="275"/>
      <c r="C6158" s="255"/>
      <c r="D6158" s="255"/>
      <c r="E6158" s="260"/>
      <c r="F6158" s="263"/>
      <c r="L6158"/>
    </row>
    <row r="6159" spans="1:12" s="241" customFormat="1" x14ac:dyDescent="0.25">
      <c r="A6159" s="276"/>
      <c r="B6159" s="275"/>
      <c r="C6159" s="255"/>
      <c r="D6159" s="255"/>
      <c r="E6159" s="260"/>
      <c r="F6159" s="263"/>
      <c r="L6159"/>
    </row>
    <row r="6160" spans="1:12" s="241" customFormat="1" x14ac:dyDescent="0.25">
      <c r="A6160" s="276"/>
      <c r="B6160" s="275"/>
      <c r="C6160" s="255"/>
      <c r="D6160" s="255"/>
      <c r="E6160" s="260"/>
      <c r="F6160" s="263"/>
      <c r="L6160"/>
    </row>
    <row r="6161" spans="1:12" s="241" customFormat="1" x14ac:dyDescent="0.25">
      <c r="A6161" s="276"/>
      <c r="B6161" s="275"/>
      <c r="C6161" s="255"/>
      <c r="D6161" s="255"/>
      <c r="E6161" s="260"/>
      <c r="F6161" s="263"/>
      <c r="L6161"/>
    </row>
    <row r="6162" spans="1:12" s="241" customFormat="1" x14ac:dyDescent="0.25">
      <c r="A6162" s="276"/>
      <c r="B6162" s="275"/>
      <c r="C6162" s="255"/>
      <c r="D6162" s="255"/>
      <c r="E6162" s="260"/>
      <c r="F6162" s="263"/>
      <c r="L6162"/>
    </row>
    <row r="6163" spans="1:12" s="241" customFormat="1" x14ac:dyDescent="0.25">
      <c r="A6163" s="276"/>
      <c r="B6163" s="275"/>
      <c r="C6163" s="255"/>
      <c r="D6163" s="255"/>
      <c r="E6163" s="260"/>
      <c r="F6163" s="263"/>
      <c r="L6163"/>
    </row>
    <row r="6164" spans="1:12" s="241" customFormat="1" x14ac:dyDescent="0.25">
      <c r="A6164" s="276"/>
      <c r="B6164" s="275"/>
      <c r="C6164" s="255"/>
      <c r="D6164" s="255"/>
      <c r="E6164" s="260"/>
      <c r="F6164" s="263"/>
      <c r="L6164"/>
    </row>
    <row r="6165" spans="1:12" s="241" customFormat="1" x14ac:dyDescent="0.25">
      <c r="A6165" s="276"/>
      <c r="B6165" s="275"/>
      <c r="C6165" s="255"/>
      <c r="D6165" s="255"/>
      <c r="E6165" s="260"/>
      <c r="F6165" s="263"/>
      <c r="L6165"/>
    </row>
    <row r="6166" spans="1:12" s="241" customFormat="1" x14ac:dyDescent="0.25">
      <c r="A6166" s="276"/>
      <c r="B6166" s="275"/>
      <c r="C6166" s="255"/>
      <c r="D6166" s="255"/>
      <c r="E6166" s="260"/>
      <c r="F6166" s="263"/>
      <c r="L6166"/>
    </row>
    <row r="6167" spans="1:12" s="241" customFormat="1" x14ac:dyDescent="0.25">
      <c r="A6167" s="276"/>
      <c r="B6167" s="275"/>
      <c r="C6167" s="255"/>
      <c r="D6167" s="255"/>
      <c r="E6167" s="260"/>
      <c r="F6167" s="263"/>
      <c r="L6167"/>
    </row>
    <row r="6168" spans="1:12" s="241" customFormat="1" x14ac:dyDescent="0.25">
      <c r="A6168" s="276"/>
      <c r="B6168" s="275"/>
      <c r="C6168" s="255"/>
      <c r="D6168" s="255"/>
      <c r="E6168" s="260"/>
      <c r="F6168" s="263"/>
      <c r="L6168"/>
    </row>
    <row r="6169" spans="1:12" s="241" customFormat="1" x14ac:dyDescent="0.25">
      <c r="A6169" s="276"/>
      <c r="B6169" s="275"/>
      <c r="C6169" s="255"/>
      <c r="D6169" s="255"/>
      <c r="E6169" s="260"/>
      <c r="F6169" s="263"/>
      <c r="L6169"/>
    </row>
    <row r="6170" spans="1:12" s="241" customFormat="1" x14ac:dyDescent="0.25">
      <c r="A6170" s="276"/>
      <c r="B6170" s="275"/>
      <c r="C6170" s="255"/>
      <c r="D6170" s="255"/>
      <c r="E6170" s="260"/>
      <c r="F6170" s="263"/>
      <c r="L6170"/>
    </row>
    <row r="6171" spans="1:12" s="241" customFormat="1" x14ac:dyDescent="0.25">
      <c r="A6171" s="276"/>
      <c r="B6171" s="275"/>
      <c r="C6171" s="255"/>
      <c r="D6171" s="255"/>
      <c r="E6171" s="260"/>
      <c r="F6171" s="263"/>
      <c r="L6171"/>
    </row>
    <row r="6172" spans="1:12" s="241" customFormat="1" x14ac:dyDescent="0.25">
      <c r="A6172" s="276"/>
      <c r="B6172" s="275"/>
      <c r="C6172" s="255"/>
      <c r="D6172" s="255"/>
      <c r="E6172" s="260"/>
      <c r="F6172" s="263"/>
      <c r="L6172"/>
    </row>
    <row r="6173" spans="1:12" s="241" customFormat="1" x14ac:dyDescent="0.25">
      <c r="A6173" s="276"/>
      <c r="B6173" s="275"/>
      <c r="C6173" s="255"/>
      <c r="D6173" s="255"/>
      <c r="E6173" s="260"/>
      <c r="F6173" s="263"/>
      <c r="L6173"/>
    </row>
    <row r="6174" spans="1:12" s="241" customFormat="1" ht="13" x14ac:dyDescent="0.25">
      <c r="A6174" s="227"/>
      <c r="B6174" s="256"/>
      <c r="C6174" s="255"/>
      <c r="D6174" s="255"/>
      <c r="E6174" s="260"/>
      <c r="F6174" s="263"/>
      <c r="L6174"/>
    </row>
    <row r="6175" spans="1:12" ht="13" x14ac:dyDescent="0.25">
      <c r="A6175" s="227"/>
      <c r="B6175" s="268" t="s">
        <v>1637</v>
      </c>
      <c r="C6175" s="227"/>
      <c r="D6175" s="227"/>
      <c r="E6175" s="258"/>
      <c r="F6175" s="270"/>
    </row>
    <row r="6176" spans="1:12" ht="13" x14ac:dyDescent="0.25">
      <c r="A6176" s="227"/>
      <c r="B6176" s="247"/>
      <c r="C6176" s="227"/>
      <c r="D6176" s="227"/>
      <c r="E6176" s="258"/>
      <c r="F6176" s="263"/>
    </row>
    <row r="6177" spans="1:6" ht="13" x14ac:dyDescent="0.25">
      <c r="A6177" s="227"/>
      <c r="B6177" s="247" t="str">
        <f>B6107</f>
        <v>Block C: Mini Admin Block</v>
      </c>
      <c r="C6177" s="227"/>
      <c r="D6177" s="227"/>
      <c r="E6177" s="258"/>
      <c r="F6177" s="263"/>
    </row>
    <row r="6178" spans="1:6" ht="13" x14ac:dyDescent="0.25">
      <c r="A6178" s="227"/>
      <c r="B6178" s="246"/>
      <c r="C6178" s="248"/>
      <c r="D6178" s="248"/>
      <c r="E6178" s="260"/>
      <c r="F6178" s="263"/>
    </row>
    <row r="6179" spans="1:6" ht="13" x14ac:dyDescent="0.25">
      <c r="A6179" s="227"/>
      <c r="B6179" s="246"/>
      <c r="C6179" s="248"/>
      <c r="D6179" s="248"/>
      <c r="E6179" s="260"/>
      <c r="F6179" s="263"/>
    </row>
    <row r="6180" spans="1:6" ht="13" x14ac:dyDescent="0.25">
      <c r="A6180" s="227"/>
      <c r="B6180" s="244"/>
      <c r="C6180" s="248"/>
      <c r="D6180" s="248"/>
      <c r="E6180" s="260"/>
      <c r="F6180" s="263"/>
    </row>
    <row r="6181" spans="1:6" ht="13" x14ac:dyDescent="0.25">
      <c r="A6181" s="227"/>
      <c r="B6181" s="246"/>
      <c r="C6181" s="248"/>
      <c r="D6181" s="248"/>
      <c r="E6181" s="260"/>
      <c r="F6181" s="263"/>
    </row>
    <row r="6182" spans="1:6" ht="13" x14ac:dyDescent="0.25">
      <c r="A6182" s="227"/>
      <c r="B6182" s="230" t="s">
        <v>2946</v>
      </c>
      <c r="C6182" s="248"/>
      <c r="D6182" s="248"/>
      <c r="E6182" s="260"/>
      <c r="F6182" s="263"/>
    </row>
    <row r="6183" spans="1:6" ht="13" x14ac:dyDescent="0.25">
      <c r="A6183" s="227"/>
      <c r="B6183" s="230"/>
      <c r="C6183" s="220"/>
      <c r="D6183" s="220"/>
      <c r="E6183" s="260"/>
      <c r="F6183" s="263"/>
    </row>
    <row r="6184" spans="1:6" ht="13" x14ac:dyDescent="0.25">
      <c r="A6184" s="227" t="s">
        <v>2310</v>
      </c>
      <c r="B6184" s="230" t="s">
        <v>2173</v>
      </c>
      <c r="C6184" s="220"/>
      <c r="D6184" s="220"/>
      <c r="E6184" s="260"/>
      <c r="F6184" s="263"/>
    </row>
    <row r="6185" spans="1:6" ht="13" x14ac:dyDescent="0.25">
      <c r="A6185" s="224"/>
      <c r="B6185" s="229"/>
      <c r="C6185" s="272"/>
      <c r="D6185" s="272"/>
      <c r="E6185" s="218"/>
      <c r="F6185" s="216"/>
    </row>
    <row r="6186" spans="1:6" ht="13" x14ac:dyDescent="0.25">
      <c r="A6186" s="224"/>
      <c r="B6186" s="305" t="s">
        <v>1024</v>
      </c>
      <c r="C6186" s="303"/>
      <c r="D6186" s="272"/>
      <c r="E6186" s="218"/>
      <c r="F6186" s="216"/>
    </row>
    <row r="6187" spans="1:6" ht="13" x14ac:dyDescent="0.25">
      <c r="A6187" s="224"/>
      <c r="B6187" s="302"/>
      <c r="C6187" s="303"/>
      <c r="D6187" s="272"/>
      <c r="E6187" s="218"/>
      <c r="F6187" s="216"/>
    </row>
    <row r="6188" spans="1:6" ht="14.5" x14ac:dyDescent="0.25">
      <c r="A6188" s="272" t="s">
        <v>2311</v>
      </c>
      <c r="B6188" s="302" t="s">
        <v>1025</v>
      </c>
      <c r="C6188" s="272" t="s">
        <v>621</v>
      </c>
      <c r="D6188" s="272">
        <v>50</v>
      </c>
      <c r="E6188" s="218"/>
      <c r="F6188" s="216"/>
    </row>
    <row r="6189" spans="1:6" ht="13" x14ac:dyDescent="0.25">
      <c r="A6189" s="224"/>
      <c r="B6189" s="302"/>
      <c r="C6189" s="303"/>
      <c r="D6189" s="272"/>
      <c r="E6189" s="218"/>
      <c r="F6189" s="216"/>
    </row>
    <row r="6190" spans="1:6" ht="13" x14ac:dyDescent="0.25">
      <c r="A6190" s="224"/>
      <c r="B6190" s="305" t="s">
        <v>520</v>
      </c>
      <c r="C6190" s="303"/>
      <c r="D6190" s="272"/>
      <c r="E6190" s="218"/>
      <c r="F6190" s="216"/>
    </row>
    <row r="6191" spans="1:6" ht="13" x14ac:dyDescent="0.25">
      <c r="A6191" s="224"/>
      <c r="B6191" s="302"/>
      <c r="C6191" s="303"/>
      <c r="D6191" s="272"/>
      <c r="E6191" s="218"/>
      <c r="F6191" s="216"/>
    </row>
    <row r="6192" spans="1:6" ht="25" x14ac:dyDescent="0.25">
      <c r="A6192" s="272" t="s">
        <v>2312</v>
      </c>
      <c r="B6192" s="302" t="s">
        <v>2744</v>
      </c>
      <c r="C6192" s="272" t="s">
        <v>621</v>
      </c>
      <c r="D6192" s="272">
        <v>58</v>
      </c>
      <c r="E6192" s="218"/>
      <c r="F6192" s="216"/>
    </row>
    <row r="6193" spans="1:6" x14ac:dyDescent="0.25">
      <c r="A6193" s="272"/>
      <c r="B6193" s="302"/>
      <c r="C6193" s="303"/>
      <c r="D6193" s="272"/>
      <c r="E6193" s="218"/>
      <c r="F6193" s="216"/>
    </row>
    <row r="6194" spans="1:6" ht="14.5" x14ac:dyDescent="0.25">
      <c r="A6194" s="272" t="s">
        <v>2313</v>
      </c>
      <c r="B6194" s="302" t="s">
        <v>1023</v>
      </c>
      <c r="C6194" s="272" t="s">
        <v>621</v>
      </c>
      <c r="D6194" s="272">
        <v>9</v>
      </c>
      <c r="E6194" s="218"/>
      <c r="F6194" s="216"/>
    </row>
    <row r="6195" spans="1:6" ht="13" x14ac:dyDescent="0.25">
      <c r="A6195" s="224"/>
      <c r="B6195" s="302"/>
      <c r="C6195" s="303"/>
      <c r="D6195" s="272"/>
      <c r="E6195" s="218"/>
      <c r="F6195" s="216"/>
    </row>
    <row r="6196" spans="1:6" ht="13" x14ac:dyDescent="0.25">
      <c r="A6196" s="224"/>
      <c r="B6196" s="305" t="s">
        <v>382</v>
      </c>
      <c r="C6196" s="303"/>
      <c r="D6196" s="272"/>
      <c r="E6196" s="218"/>
      <c r="F6196" s="216"/>
    </row>
    <row r="6197" spans="1:6" ht="13" x14ac:dyDescent="0.25">
      <c r="A6197" s="224"/>
      <c r="B6197" s="306"/>
      <c r="C6197" s="303"/>
      <c r="D6197" s="272"/>
      <c r="E6197" s="218"/>
      <c r="F6197" s="216"/>
    </row>
    <row r="6198" spans="1:6" ht="26" x14ac:dyDescent="0.25">
      <c r="A6198" s="224"/>
      <c r="B6198" s="307" t="s">
        <v>2219</v>
      </c>
      <c r="C6198" s="303"/>
      <c r="D6198" s="272"/>
      <c r="E6198" s="218"/>
      <c r="F6198" s="216"/>
    </row>
    <row r="6199" spans="1:6" ht="13" x14ac:dyDescent="0.25">
      <c r="A6199" s="224"/>
      <c r="B6199" s="302"/>
      <c r="C6199" s="303"/>
      <c r="D6199" s="272"/>
      <c r="E6199" s="218"/>
      <c r="F6199" s="216"/>
    </row>
    <row r="6200" spans="1:6" x14ac:dyDescent="0.25">
      <c r="A6200" s="272" t="s">
        <v>2314</v>
      </c>
      <c r="B6200" s="302" t="s">
        <v>516</v>
      </c>
      <c r="C6200" s="303" t="s">
        <v>2</v>
      </c>
      <c r="D6200" s="272">
        <v>4</v>
      </c>
      <c r="E6200" s="218"/>
      <c r="F6200" s="216"/>
    </row>
    <row r="6201" spans="1:6" ht="13" x14ac:dyDescent="0.25">
      <c r="A6201" s="224"/>
      <c r="B6201" s="302"/>
      <c r="C6201" s="303"/>
      <c r="D6201" s="272"/>
      <c r="E6201" s="218"/>
      <c r="F6201" s="216"/>
    </row>
    <row r="6202" spans="1:6" ht="26" x14ac:dyDescent="0.25">
      <c r="A6202" s="224"/>
      <c r="B6202" s="307" t="s">
        <v>2176</v>
      </c>
      <c r="C6202" s="303"/>
      <c r="D6202" s="272"/>
      <c r="E6202" s="218"/>
      <c r="F6202" s="216"/>
    </row>
    <row r="6203" spans="1:6" ht="13" x14ac:dyDescent="0.25">
      <c r="A6203" s="224"/>
      <c r="B6203" s="308"/>
      <c r="C6203" s="303"/>
      <c r="D6203" s="272"/>
      <c r="E6203" s="218"/>
      <c r="F6203" s="216"/>
    </row>
    <row r="6204" spans="1:6" x14ac:dyDescent="0.25">
      <c r="A6204" s="272" t="s">
        <v>2315</v>
      </c>
      <c r="B6204" s="302" t="s">
        <v>286</v>
      </c>
      <c r="C6204" s="303" t="s">
        <v>11</v>
      </c>
      <c r="D6204" s="272">
        <v>60</v>
      </c>
      <c r="E6204" s="218"/>
      <c r="F6204" s="216"/>
    </row>
    <row r="6205" spans="1:6" x14ac:dyDescent="0.25">
      <c r="A6205" s="272" t="s">
        <v>2316</v>
      </c>
      <c r="B6205" s="302" t="s">
        <v>1022</v>
      </c>
      <c r="C6205" s="303" t="s">
        <v>11</v>
      </c>
      <c r="D6205" s="272">
        <v>36</v>
      </c>
      <c r="E6205" s="218"/>
      <c r="F6205" s="216"/>
    </row>
    <row r="6206" spans="1:6" x14ac:dyDescent="0.25">
      <c r="A6206" s="272" t="s">
        <v>2317</v>
      </c>
      <c r="B6206" s="302" t="s">
        <v>469</v>
      </c>
      <c r="C6206" s="303" t="s">
        <v>11</v>
      </c>
      <c r="D6206" s="272">
        <v>60</v>
      </c>
      <c r="E6206" s="218"/>
      <c r="F6206" s="216"/>
    </row>
    <row r="6207" spans="1:6" x14ac:dyDescent="0.25">
      <c r="A6207" s="272" t="s">
        <v>2318</v>
      </c>
      <c r="B6207" s="302" t="s">
        <v>470</v>
      </c>
      <c r="C6207" s="303" t="s">
        <v>11</v>
      </c>
      <c r="D6207" s="272">
        <v>30</v>
      </c>
      <c r="E6207" s="218"/>
      <c r="F6207" s="216"/>
    </row>
    <row r="6208" spans="1:6" ht="13" x14ac:dyDescent="0.25">
      <c r="A6208" s="224"/>
      <c r="B6208" s="302"/>
      <c r="C6208" s="303"/>
      <c r="D6208" s="272"/>
      <c r="E6208" s="218"/>
      <c r="F6208" s="216"/>
    </row>
    <row r="6209" spans="1:6" ht="13" x14ac:dyDescent="0.25">
      <c r="A6209" s="224"/>
      <c r="B6209" s="305" t="s">
        <v>404</v>
      </c>
      <c r="C6209" s="303"/>
      <c r="D6209" s="272"/>
      <c r="E6209" s="218"/>
      <c r="F6209" s="216"/>
    </row>
    <row r="6210" spans="1:6" ht="13" x14ac:dyDescent="0.25">
      <c r="A6210" s="224"/>
      <c r="B6210" s="302"/>
      <c r="C6210" s="303"/>
      <c r="D6210" s="272"/>
      <c r="E6210" s="218"/>
      <c r="F6210" s="216"/>
    </row>
    <row r="6211" spans="1:6" x14ac:dyDescent="0.25">
      <c r="A6211" s="272" t="s">
        <v>2319</v>
      </c>
      <c r="B6211" s="302" t="s">
        <v>405</v>
      </c>
      <c r="C6211" s="303" t="s">
        <v>2</v>
      </c>
      <c r="D6211" s="272">
        <v>4</v>
      </c>
      <c r="E6211" s="218"/>
      <c r="F6211" s="216"/>
    </row>
    <row r="6212" spans="1:6" x14ac:dyDescent="0.25">
      <c r="A6212" s="272" t="s">
        <v>2320</v>
      </c>
      <c r="B6212" s="302" t="s">
        <v>523</v>
      </c>
      <c r="C6212" s="303" t="s">
        <v>2</v>
      </c>
      <c r="D6212" s="272">
        <v>12</v>
      </c>
      <c r="E6212" s="218"/>
      <c r="F6212" s="216"/>
    </row>
    <row r="6213" spans="1:6" ht="13" x14ac:dyDescent="0.25">
      <c r="A6213" s="224"/>
      <c r="B6213" s="302"/>
      <c r="C6213" s="303"/>
      <c r="D6213" s="272"/>
      <c r="E6213" s="218"/>
      <c r="F6213" s="216"/>
    </row>
    <row r="6214" spans="1:6" ht="13" x14ac:dyDescent="0.25">
      <c r="A6214" s="224"/>
      <c r="B6214" s="306" t="s">
        <v>420</v>
      </c>
      <c r="C6214" s="303"/>
      <c r="D6214" s="272"/>
      <c r="E6214" s="218"/>
      <c r="F6214" s="216"/>
    </row>
    <row r="6215" spans="1:6" ht="13" x14ac:dyDescent="0.25">
      <c r="A6215" s="224"/>
      <c r="B6215" s="302"/>
      <c r="C6215" s="303"/>
      <c r="D6215" s="272"/>
      <c r="E6215" s="218"/>
      <c r="F6215" s="216"/>
    </row>
    <row r="6216" spans="1:6" ht="14.5" x14ac:dyDescent="0.25">
      <c r="A6216" s="272" t="s">
        <v>2321</v>
      </c>
      <c r="B6216" s="302" t="s">
        <v>2741</v>
      </c>
      <c r="C6216" s="272" t="s">
        <v>621</v>
      </c>
      <c r="D6216" s="281">
        <v>413</v>
      </c>
      <c r="E6216" s="218"/>
      <c r="F6216" s="216"/>
    </row>
    <row r="6217" spans="1:6" ht="14.5" x14ac:dyDescent="0.25">
      <c r="A6217" s="272" t="s">
        <v>2322</v>
      </c>
      <c r="B6217" s="302" t="s">
        <v>2742</v>
      </c>
      <c r="C6217" s="272" t="s">
        <v>621</v>
      </c>
      <c r="D6217" s="281">
        <v>327</v>
      </c>
      <c r="E6217" s="218"/>
      <c r="F6217" s="216"/>
    </row>
    <row r="6218" spans="1:6" ht="14.5" x14ac:dyDescent="0.25">
      <c r="A6218" s="272" t="s">
        <v>2323</v>
      </c>
      <c r="B6218" s="302" t="s">
        <v>2743</v>
      </c>
      <c r="C6218" s="272" t="s">
        <v>621</v>
      </c>
      <c r="D6218" s="281">
        <v>220</v>
      </c>
      <c r="E6218" s="218"/>
      <c r="F6218" s="216"/>
    </row>
    <row r="6219" spans="1:6" ht="14.5" x14ac:dyDescent="0.25">
      <c r="A6219" s="272" t="s">
        <v>2324</v>
      </c>
      <c r="B6219" s="302" t="s">
        <v>1026</v>
      </c>
      <c r="C6219" s="272" t="s">
        <v>621</v>
      </c>
      <c r="D6219" s="281">
        <v>120</v>
      </c>
      <c r="E6219" s="218"/>
      <c r="F6219" s="216"/>
    </row>
    <row r="6220" spans="1:6" ht="14.5" x14ac:dyDescent="0.25">
      <c r="A6220" s="272" t="s">
        <v>2325</v>
      </c>
      <c r="B6220" s="302" t="s">
        <v>524</v>
      </c>
      <c r="C6220" s="272" t="s">
        <v>621</v>
      </c>
      <c r="D6220" s="281">
        <v>17</v>
      </c>
      <c r="E6220" s="218"/>
      <c r="F6220" s="216"/>
    </row>
    <row r="6221" spans="1:6" x14ac:dyDescent="0.25">
      <c r="A6221" s="272"/>
      <c r="B6221" s="273"/>
      <c r="C6221" s="272"/>
      <c r="D6221" s="272"/>
      <c r="E6221" s="217"/>
      <c r="F6221" s="285"/>
    </row>
    <row r="6222" spans="1:6" x14ac:dyDescent="0.25">
      <c r="A6222" s="272"/>
      <c r="B6222" s="273"/>
      <c r="C6222" s="272"/>
      <c r="D6222" s="272"/>
      <c r="E6222" s="217"/>
      <c r="F6222" s="285"/>
    </row>
    <row r="6223" spans="1:6" x14ac:dyDescent="0.25">
      <c r="A6223" s="272"/>
      <c r="B6223" s="273"/>
      <c r="C6223" s="272"/>
      <c r="D6223" s="272"/>
      <c r="E6223" s="217"/>
      <c r="F6223" s="285"/>
    </row>
    <row r="6224" spans="1:6" ht="13" x14ac:dyDescent="0.25">
      <c r="A6224" s="227"/>
      <c r="B6224" s="234"/>
      <c r="C6224" s="223"/>
      <c r="D6224" s="272"/>
      <c r="E6224" s="217"/>
      <c r="F6224" s="285"/>
    </row>
    <row r="6225" spans="1:6" ht="13" x14ac:dyDescent="0.25">
      <c r="A6225" s="227"/>
      <c r="B6225" s="234"/>
      <c r="C6225" s="223"/>
      <c r="D6225" s="272"/>
      <c r="E6225" s="217"/>
      <c r="F6225" s="285"/>
    </row>
    <row r="6226" spans="1:6" ht="13" x14ac:dyDescent="0.25">
      <c r="A6226" s="227"/>
      <c r="B6226" s="234"/>
      <c r="C6226" s="223"/>
      <c r="D6226" s="272"/>
      <c r="E6226" s="217"/>
      <c r="F6226" s="285"/>
    </row>
    <row r="6227" spans="1:6" ht="13" x14ac:dyDescent="0.25">
      <c r="A6227" s="227"/>
      <c r="B6227" s="234"/>
      <c r="C6227" s="223"/>
      <c r="D6227" s="272"/>
      <c r="E6227" s="217"/>
      <c r="F6227" s="285"/>
    </row>
    <row r="6228" spans="1:6" ht="13" x14ac:dyDescent="0.25">
      <c r="A6228" s="227"/>
      <c r="B6228" s="234"/>
      <c r="C6228" s="223"/>
      <c r="D6228" s="272"/>
      <c r="E6228" s="217"/>
      <c r="F6228" s="285"/>
    </row>
    <row r="6229" spans="1:6" ht="13" x14ac:dyDescent="0.25">
      <c r="A6229" s="227"/>
      <c r="B6229" s="234"/>
      <c r="C6229" s="223"/>
      <c r="D6229" s="272"/>
      <c r="E6229" s="217"/>
      <c r="F6229" s="285"/>
    </row>
    <row r="6230" spans="1:6" ht="13" x14ac:dyDescent="0.25">
      <c r="A6230" s="227"/>
      <c r="B6230" s="234"/>
      <c r="C6230" s="223"/>
      <c r="D6230" s="272"/>
      <c r="E6230" s="217"/>
      <c r="F6230" s="285"/>
    </row>
    <row r="6231" spans="1:6" ht="13" x14ac:dyDescent="0.25">
      <c r="A6231" s="227"/>
      <c r="B6231" s="234"/>
      <c r="C6231" s="223"/>
      <c r="D6231" s="272"/>
      <c r="E6231" s="217"/>
      <c r="F6231" s="285"/>
    </row>
    <row r="6232" spans="1:6" ht="13" x14ac:dyDescent="0.25">
      <c r="A6232" s="227"/>
      <c r="B6232" s="234"/>
      <c r="C6232" s="223"/>
      <c r="D6232" s="272"/>
      <c r="E6232" s="217"/>
      <c r="F6232" s="285"/>
    </row>
    <row r="6233" spans="1:6" ht="13" x14ac:dyDescent="0.25">
      <c r="A6233" s="227"/>
      <c r="B6233" s="234"/>
      <c r="C6233" s="223"/>
      <c r="D6233" s="220"/>
      <c r="E6233" s="260"/>
      <c r="F6233" s="263"/>
    </row>
    <row r="6234" spans="1:6" ht="13" x14ac:dyDescent="0.25">
      <c r="A6234" s="227"/>
      <c r="B6234" s="234"/>
      <c r="C6234" s="223"/>
      <c r="D6234" s="220"/>
      <c r="E6234" s="260"/>
      <c r="F6234" s="263"/>
    </row>
    <row r="6235" spans="1:6" ht="13" x14ac:dyDescent="0.25">
      <c r="A6235" s="227"/>
      <c r="B6235" s="234"/>
      <c r="C6235" s="223"/>
      <c r="D6235" s="220"/>
      <c r="E6235" s="260"/>
      <c r="F6235" s="263"/>
    </row>
    <row r="6236" spans="1:6" ht="13" x14ac:dyDescent="0.25">
      <c r="A6236" s="227"/>
      <c r="B6236" s="234"/>
      <c r="C6236" s="223"/>
      <c r="D6236" s="220"/>
      <c r="E6236" s="260"/>
      <c r="F6236" s="263"/>
    </row>
    <row r="6237" spans="1:6" ht="13" x14ac:dyDescent="0.25">
      <c r="A6237" s="227"/>
      <c r="B6237" s="234"/>
      <c r="C6237" s="223"/>
      <c r="D6237" s="220"/>
      <c r="E6237" s="260"/>
      <c r="F6237" s="263"/>
    </row>
    <row r="6238" spans="1:6" ht="13" x14ac:dyDescent="0.25">
      <c r="A6238" s="227"/>
      <c r="B6238" s="234"/>
      <c r="C6238" s="223"/>
      <c r="D6238" s="220"/>
      <c r="E6238" s="260"/>
      <c r="F6238" s="263"/>
    </row>
    <row r="6239" spans="1:6" ht="13" x14ac:dyDescent="0.25">
      <c r="A6239" s="227"/>
      <c r="B6239" s="234"/>
      <c r="C6239" s="223"/>
      <c r="D6239" s="220"/>
      <c r="E6239" s="260"/>
      <c r="F6239" s="263"/>
    </row>
    <row r="6240" spans="1:6" ht="13" x14ac:dyDescent="0.25">
      <c r="A6240" s="227"/>
      <c r="B6240" s="234"/>
      <c r="C6240" s="223"/>
      <c r="D6240" s="220"/>
      <c r="E6240" s="260"/>
      <c r="F6240" s="263"/>
    </row>
    <row r="6241" spans="1:6" ht="13" x14ac:dyDescent="0.25">
      <c r="A6241" s="227"/>
      <c r="B6241" s="234"/>
      <c r="C6241" s="223"/>
      <c r="D6241" s="220"/>
      <c r="E6241" s="260"/>
      <c r="F6241" s="263"/>
    </row>
    <row r="6242" spans="1:6" ht="13" x14ac:dyDescent="0.25">
      <c r="A6242" s="227"/>
      <c r="B6242" s="234"/>
      <c r="C6242" s="223"/>
      <c r="D6242" s="220"/>
      <c r="E6242" s="260"/>
      <c r="F6242" s="263"/>
    </row>
    <row r="6243" spans="1:6" ht="13" x14ac:dyDescent="0.25">
      <c r="A6243" s="227"/>
      <c r="B6243" s="234"/>
      <c r="C6243" s="223"/>
      <c r="D6243" s="220"/>
      <c r="E6243" s="260"/>
      <c r="F6243" s="263"/>
    </row>
    <row r="6244" spans="1:6" ht="13" x14ac:dyDescent="0.25">
      <c r="A6244" s="227"/>
      <c r="B6244" s="256"/>
      <c r="C6244" s="255"/>
      <c r="D6244" s="255"/>
      <c r="E6244" s="260"/>
      <c r="F6244" s="263"/>
    </row>
    <row r="6245" spans="1:6" ht="13" x14ac:dyDescent="0.25">
      <c r="A6245" s="227"/>
      <c r="B6245" s="268" t="s">
        <v>2905</v>
      </c>
      <c r="C6245" s="227"/>
      <c r="D6245" s="227"/>
      <c r="E6245" s="258"/>
      <c r="F6245" s="270"/>
    </row>
    <row r="6246" spans="1:6" ht="13" x14ac:dyDescent="0.25">
      <c r="A6246" s="227"/>
      <c r="B6246" s="247"/>
      <c r="C6246" s="227"/>
      <c r="D6246" s="227"/>
      <c r="E6246" s="258"/>
      <c r="F6246" s="263"/>
    </row>
    <row r="6247" spans="1:6" ht="13" x14ac:dyDescent="0.25">
      <c r="A6247" s="227"/>
      <c r="B6247" s="247" t="s">
        <v>2945</v>
      </c>
      <c r="C6247" s="227"/>
      <c r="D6247" s="227"/>
      <c r="E6247" s="258"/>
      <c r="F6247" s="263"/>
    </row>
    <row r="6248" spans="1:6" ht="13" x14ac:dyDescent="0.25">
      <c r="A6248" s="227"/>
      <c r="B6248" s="256"/>
      <c r="C6248" s="255"/>
      <c r="D6248" s="255"/>
      <c r="E6248" s="260"/>
      <c r="F6248" s="263"/>
    </row>
    <row r="6249" spans="1:6" ht="13" x14ac:dyDescent="0.25">
      <c r="A6249" s="227"/>
      <c r="B6249" s="274"/>
      <c r="C6249" s="255"/>
      <c r="D6249" s="255"/>
      <c r="E6249" s="260"/>
      <c r="F6249" s="263"/>
    </row>
    <row r="6250" spans="1:6" ht="13" x14ac:dyDescent="0.25">
      <c r="A6250" s="227"/>
      <c r="B6250" s="274" t="str">
        <f>B6247</f>
        <v>Block D: 4 Classroom Block: D-1 Alterations</v>
      </c>
      <c r="C6250" s="255"/>
      <c r="D6250" s="255"/>
      <c r="E6250" s="260"/>
      <c r="F6250" s="263"/>
    </row>
    <row r="6251" spans="1:6" ht="13" x14ac:dyDescent="0.25">
      <c r="A6251" s="227"/>
      <c r="B6251" s="254" t="s">
        <v>2933</v>
      </c>
      <c r="C6251" s="255" t="s">
        <v>2910</v>
      </c>
      <c r="D6251" s="255"/>
      <c r="E6251" s="260"/>
      <c r="F6251" s="263"/>
    </row>
    <row r="6252" spans="1:6" ht="13" x14ac:dyDescent="0.25">
      <c r="A6252" s="227"/>
      <c r="B6252" s="256"/>
      <c r="C6252" s="255"/>
      <c r="D6252" s="255"/>
      <c r="E6252" s="260"/>
      <c r="F6252" s="263"/>
    </row>
    <row r="6253" spans="1:6" ht="13" x14ac:dyDescent="0.25">
      <c r="A6253" s="227"/>
      <c r="B6253" s="269" t="s">
        <v>2909</v>
      </c>
      <c r="C6253" s="255">
        <v>93</v>
      </c>
      <c r="D6253" s="255"/>
      <c r="E6253" s="260"/>
      <c r="F6253" s="263"/>
    </row>
    <row r="6254" spans="1:6" ht="13" x14ac:dyDescent="0.25">
      <c r="A6254" s="227"/>
      <c r="B6254" s="269"/>
      <c r="C6254" s="255"/>
      <c r="D6254" s="255"/>
      <c r="E6254" s="260"/>
      <c r="F6254" s="263"/>
    </row>
    <row r="6255" spans="1:6" ht="13" x14ac:dyDescent="0.25">
      <c r="A6255" s="227"/>
      <c r="B6255" s="256"/>
      <c r="C6255" s="255"/>
      <c r="D6255" s="255"/>
      <c r="E6255" s="260"/>
      <c r="F6255" s="263"/>
    </row>
    <row r="6256" spans="1:6" ht="13" x14ac:dyDescent="0.25">
      <c r="A6256" s="227"/>
      <c r="B6256" s="256"/>
      <c r="C6256" s="255"/>
      <c r="D6256" s="255"/>
      <c r="E6256" s="260"/>
      <c r="F6256" s="263"/>
    </row>
    <row r="6257" spans="1:6" ht="13" x14ac:dyDescent="0.25">
      <c r="A6257" s="227"/>
      <c r="B6257" s="256"/>
      <c r="C6257" s="255"/>
      <c r="D6257" s="255"/>
      <c r="E6257" s="260"/>
      <c r="F6257" s="263"/>
    </row>
    <row r="6258" spans="1:6" ht="13" x14ac:dyDescent="0.25">
      <c r="A6258" s="227"/>
      <c r="B6258" s="256"/>
      <c r="C6258" s="255"/>
      <c r="D6258" s="255"/>
      <c r="E6258" s="260"/>
      <c r="F6258" s="263"/>
    </row>
    <row r="6259" spans="1:6" ht="13" x14ac:dyDescent="0.25">
      <c r="A6259" s="227"/>
      <c r="B6259" s="256"/>
      <c r="C6259" s="255"/>
      <c r="D6259" s="255"/>
      <c r="E6259" s="260"/>
      <c r="F6259" s="263"/>
    </row>
    <row r="6260" spans="1:6" ht="13" x14ac:dyDescent="0.25">
      <c r="A6260" s="227"/>
      <c r="B6260" s="256"/>
      <c r="C6260" s="255"/>
      <c r="D6260" s="255"/>
      <c r="E6260" s="260"/>
      <c r="F6260" s="263"/>
    </row>
    <row r="6261" spans="1:6" ht="13" x14ac:dyDescent="0.25">
      <c r="A6261" s="227"/>
      <c r="B6261" s="256"/>
      <c r="C6261" s="255"/>
      <c r="D6261" s="255"/>
      <c r="E6261" s="260"/>
      <c r="F6261" s="263"/>
    </row>
    <row r="6262" spans="1:6" ht="13" x14ac:dyDescent="0.25">
      <c r="A6262" s="227"/>
      <c r="B6262" s="256"/>
      <c r="C6262" s="255"/>
      <c r="D6262" s="255"/>
      <c r="E6262" s="260"/>
      <c r="F6262" s="263"/>
    </row>
    <row r="6263" spans="1:6" ht="13" x14ac:dyDescent="0.25">
      <c r="A6263" s="227"/>
      <c r="B6263" s="256"/>
      <c r="C6263" s="255"/>
      <c r="D6263" s="255"/>
      <c r="E6263" s="260"/>
      <c r="F6263" s="263"/>
    </row>
    <row r="6264" spans="1:6" ht="13" x14ac:dyDescent="0.25">
      <c r="A6264" s="227"/>
      <c r="B6264" s="256"/>
      <c r="C6264" s="255"/>
      <c r="D6264" s="255"/>
      <c r="E6264" s="260"/>
      <c r="F6264" s="263"/>
    </row>
    <row r="6265" spans="1:6" ht="13" x14ac:dyDescent="0.25">
      <c r="A6265" s="227"/>
      <c r="B6265" s="256"/>
      <c r="C6265" s="255"/>
      <c r="D6265" s="255"/>
      <c r="E6265" s="260"/>
      <c r="F6265" s="263"/>
    </row>
    <row r="6266" spans="1:6" ht="13" x14ac:dyDescent="0.25">
      <c r="A6266" s="227"/>
      <c r="B6266" s="256"/>
      <c r="C6266" s="255"/>
      <c r="D6266" s="255"/>
      <c r="E6266" s="260"/>
      <c r="F6266" s="263"/>
    </row>
    <row r="6267" spans="1:6" ht="13" x14ac:dyDescent="0.25">
      <c r="A6267" s="227"/>
      <c r="B6267" s="256"/>
      <c r="C6267" s="255"/>
      <c r="D6267" s="255"/>
      <c r="E6267" s="260"/>
      <c r="F6267" s="263"/>
    </row>
    <row r="6268" spans="1:6" ht="13" x14ac:dyDescent="0.25">
      <c r="A6268" s="227"/>
      <c r="B6268" s="256"/>
      <c r="C6268" s="255"/>
      <c r="D6268" s="255"/>
      <c r="E6268" s="260"/>
      <c r="F6268" s="263"/>
    </row>
    <row r="6269" spans="1:6" ht="13" x14ac:dyDescent="0.25">
      <c r="A6269" s="227"/>
      <c r="B6269" s="256"/>
      <c r="C6269" s="255"/>
      <c r="D6269" s="255"/>
      <c r="E6269" s="260"/>
      <c r="F6269" s="263"/>
    </row>
    <row r="6270" spans="1:6" ht="13" x14ac:dyDescent="0.25">
      <c r="A6270" s="227"/>
      <c r="B6270" s="256"/>
      <c r="C6270" s="255"/>
      <c r="D6270" s="255"/>
      <c r="E6270" s="260"/>
      <c r="F6270" s="263"/>
    </row>
    <row r="6271" spans="1:6" ht="13" x14ac:dyDescent="0.25">
      <c r="A6271" s="227"/>
      <c r="B6271" s="256"/>
      <c r="C6271" s="255"/>
      <c r="D6271" s="255"/>
      <c r="E6271" s="260"/>
      <c r="F6271" s="263"/>
    </row>
    <row r="6272" spans="1:6" ht="13" x14ac:dyDescent="0.25">
      <c r="A6272" s="227"/>
      <c r="B6272" s="256"/>
      <c r="C6272" s="255"/>
      <c r="D6272" s="255"/>
      <c r="E6272" s="260"/>
      <c r="F6272" s="263"/>
    </row>
    <row r="6273" spans="1:6" ht="13" x14ac:dyDescent="0.25">
      <c r="A6273" s="227"/>
      <c r="B6273" s="256"/>
      <c r="C6273" s="255"/>
      <c r="D6273" s="255"/>
      <c r="E6273" s="260"/>
      <c r="F6273" s="263"/>
    </row>
    <row r="6274" spans="1:6" ht="13" x14ac:dyDescent="0.25">
      <c r="A6274" s="227"/>
      <c r="B6274" s="256"/>
      <c r="C6274" s="255"/>
      <c r="D6274" s="255"/>
      <c r="E6274" s="260"/>
      <c r="F6274" s="263"/>
    </row>
    <row r="6275" spans="1:6" ht="13" x14ac:dyDescent="0.25">
      <c r="A6275" s="227"/>
      <c r="B6275" s="256"/>
      <c r="C6275" s="255"/>
      <c r="D6275" s="255"/>
      <c r="E6275" s="260"/>
      <c r="F6275" s="263"/>
    </row>
    <row r="6276" spans="1:6" ht="13" x14ac:dyDescent="0.25">
      <c r="A6276" s="227"/>
      <c r="B6276" s="256"/>
      <c r="C6276" s="255"/>
      <c r="D6276" s="255"/>
      <c r="E6276" s="260"/>
      <c r="F6276" s="263"/>
    </row>
    <row r="6277" spans="1:6" ht="13" x14ac:dyDescent="0.25">
      <c r="A6277" s="227"/>
      <c r="B6277" s="256"/>
      <c r="C6277" s="255"/>
      <c r="D6277" s="255"/>
      <c r="E6277" s="260"/>
      <c r="F6277" s="263"/>
    </row>
    <row r="6278" spans="1:6" ht="13" x14ac:dyDescent="0.25">
      <c r="A6278" s="227"/>
      <c r="B6278" s="256"/>
      <c r="C6278" s="255"/>
      <c r="D6278" s="255"/>
      <c r="E6278" s="260"/>
      <c r="F6278" s="263"/>
    </row>
    <row r="6279" spans="1:6" ht="13" x14ac:dyDescent="0.25">
      <c r="A6279" s="227"/>
      <c r="B6279" s="256"/>
      <c r="C6279" s="255"/>
      <c r="D6279" s="255"/>
      <c r="E6279" s="260"/>
      <c r="F6279" s="263"/>
    </row>
    <row r="6280" spans="1:6" ht="13" x14ac:dyDescent="0.25">
      <c r="A6280" s="227"/>
      <c r="B6280" s="256"/>
      <c r="C6280" s="255"/>
      <c r="D6280" s="255"/>
      <c r="E6280" s="260"/>
      <c r="F6280" s="263"/>
    </row>
    <row r="6281" spans="1:6" ht="13" x14ac:dyDescent="0.25">
      <c r="A6281" s="227"/>
      <c r="B6281" s="256"/>
      <c r="C6281" s="255"/>
      <c r="D6281" s="255"/>
      <c r="E6281" s="260"/>
      <c r="F6281" s="263"/>
    </row>
    <row r="6282" spans="1:6" ht="13" x14ac:dyDescent="0.25">
      <c r="A6282" s="227"/>
      <c r="B6282" s="256"/>
      <c r="C6282" s="255"/>
      <c r="D6282" s="255"/>
      <c r="E6282" s="260"/>
      <c r="F6282" s="263"/>
    </row>
    <row r="6283" spans="1:6" ht="13" x14ac:dyDescent="0.25">
      <c r="A6283" s="227"/>
      <c r="B6283" s="256"/>
      <c r="C6283" s="255"/>
      <c r="D6283" s="255"/>
      <c r="E6283" s="260"/>
      <c r="F6283" s="263"/>
    </row>
    <row r="6284" spans="1:6" ht="13" x14ac:dyDescent="0.25">
      <c r="A6284" s="227"/>
      <c r="B6284" s="256"/>
      <c r="C6284" s="255"/>
      <c r="D6284" s="255"/>
      <c r="E6284" s="260"/>
      <c r="F6284" s="263"/>
    </row>
    <row r="6285" spans="1:6" ht="13" x14ac:dyDescent="0.25">
      <c r="A6285" s="227"/>
      <c r="B6285" s="256"/>
      <c r="C6285" s="255"/>
      <c r="D6285" s="255"/>
      <c r="E6285" s="260"/>
      <c r="F6285" s="263"/>
    </row>
    <row r="6286" spans="1:6" ht="13" x14ac:dyDescent="0.25">
      <c r="A6286" s="227"/>
      <c r="B6286" s="256"/>
      <c r="C6286" s="255"/>
      <c r="D6286" s="255"/>
      <c r="E6286" s="260"/>
      <c r="F6286" s="263"/>
    </row>
    <row r="6287" spans="1:6" ht="13" x14ac:dyDescent="0.25">
      <c r="A6287" s="227"/>
      <c r="B6287" s="256"/>
      <c r="C6287" s="255"/>
      <c r="D6287" s="255"/>
      <c r="E6287" s="260"/>
      <c r="F6287" s="263"/>
    </row>
    <row r="6288" spans="1:6" ht="13" x14ac:dyDescent="0.25">
      <c r="A6288" s="227"/>
      <c r="B6288" s="256"/>
      <c r="C6288" s="255"/>
      <c r="D6288" s="255"/>
      <c r="E6288" s="260"/>
      <c r="F6288" s="263"/>
    </row>
    <row r="6289" spans="1:6" ht="13" x14ac:dyDescent="0.25">
      <c r="A6289" s="227"/>
      <c r="B6289" s="256"/>
      <c r="C6289" s="255"/>
      <c r="D6289" s="255"/>
      <c r="E6289" s="260"/>
      <c r="F6289" s="263"/>
    </row>
    <row r="6290" spans="1:6" ht="13" x14ac:dyDescent="0.25">
      <c r="A6290" s="227"/>
      <c r="B6290" s="256"/>
      <c r="C6290" s="255"/>
      <c r="D6290" s="255"/>
      <c r="E6290" s="260"/>
      <c r="F6290" s="263"/>
    </row>
    <row r="6291" spans="1:6" ht="13" x14ac:dyDescent="0.25">
      <c r="A6291" s="227"/>
      <c r="B6291" s="256"/>
      <c r="C6291" s="255"/>
      <c r="D6291" s="255"/>
      <c r="E6291" s="260"/>
      <c r="F6291" s="263"/>
    </row>
    <row r="6292" spans="1:6" ht="13" x14ac:dyDescent="0.25">
      <c r="A6292" s="227"/>
      <c r="B6292" s="256"/>
      <c r="C6292" s="255"/>
      <c r="D6292" s="255"/>
      <c r="E6292" s="260"/>
      <c r="F6292" s="263"/>
    </row>
    <row r="6293" spans="1:6" ht="13" x14ac:dyDescent="0.25">
      <c r="A6293" s="227"/>
      <c r="B6293" s="256"/>
      <c r="C6293" s="255"/>
      <c r="D6293" s="255"/>
      <c r="E6293" s="260"/>
      <c r="F6293" s="263"/>
    </row>
    <row r="6294" spans="1:6" ht="13" x14ac:dyDescent="0.25">
      <c r="A6294" s="227"/>
      <c r="B6294" s="256"/>
      <c r="C6294" s="255"/>
      <c r="D6294" s="255"/>
      <c r="E6294" s="260"/>
      <c r="F6294" s="263"/>
    </row>
    <row r="6295" spans="1:6" ht="13" x14ac:dyDescent="0.25">
      <c r="A6295" s="227"/>
      <c r="B6295" s="256"/>
      <c r="C6295" s="255"/>
      <c r="D6295" s="255"/>
      <c r="E6295" s="260"/>
      <c r="F6295" s="263"/>
    </row>
    <row r="6296" spans="1:6" ht="13" x14ac:dyDescent="0.25">
      <c r="A6296" s="227"/>
      <c r="B6296" s="256"/>
      <c r="C6296" s="255"/>
      <c r="D6296" s="255"/>
      <c r="E6296" s="260"/>
      <c r="F6296" s="263"/>
    </row>
    <row r="6297" spans="1:6" ht="13" x14ac:dyDescent="0.25">
      <c r="A6297" s="227"/>
      <c r="B6297" s="256"/>
      <c r="C6297" s="255"/>
      <c r="D6297" s="255"/>
      <c r="E6297" s="260"/>
      <c r="F6297" s="263"/>
    </row>
    <row r="6298" spans="1:6" ht="13" x14ac:dyDescent="0.25">
      <c r="A6298" s="227"/>
      <c r="B6298" s="256"/>
      <c r="C6298" s="255"/>
      <c r="D6298" s="255"/>
      <c r="E6298" s="260"/>
      <c r="F6298" s="263"/>
    </row>
    <row r="6299" spans="1:6" ht="13" x14ac:dyDescent="0.25">
      <c r="A6299" s="227"/>
      <c r="B6299" s="256"/>
      <c r="C6299" s="255"/>
      <c r="D6299" s="255"/>
      <c r="E6299" s="260"/>
      <c r="F6299" s="263"/>
    </row>
    <row r="6300" spans="1:6" ht="13" x14ac:dyDescent="0.25">
      <c r="A6300" s="227"/>
      <c r="B6300" s="256"/>
      <c r="C6300" s="255"/>
      <c r="D6300" s="255"/>
      <c r="E6300" s="260"/>
      <c r="F6300" s="263"/>
    </row>
    <row r="6301" spans="1:6" ht="13" x14ac:dyDescent="0.25">
      <c r="A6301" s="227"/>
      <c r="B6301" s="256"/>
      <c r="C6301" s="255"/>
      <c r="D6301" s="255"/>
      <c r="E6301" s="260"/>
      <c r="F6301" s="263"/>
    </row>
    <row r="6302" spans="1:6" ht="13" x14ac:dyDescent="0.25">
      <c r="A6302" s="227"/>
      <c r="B6302" s="256"/>
      <c r="C6302" s="255"/>
      <c r="D6302" s="255"/>
      <c r="E6302" s="260"/>
      <c r="F6302" s="263"/>
    </row>
    <row r="6303" spans="1:6" ht="13" x14ac:dyDescent="0.25">
      <c r="A6303" s="227"/>
      <c r="B6303" s="256"/>
      <c r="C6303" s="255"/>
      <c r="D6303" s="255"/>
      <c r="E6303" s="260"/>
      <c r="F6303" s="263"/>
    </row>
    <row r="6304" spans="1:6" ht="13" x14ac:dyDescent="0.25">
      <c r="A6304" s="227"/>
      <c r="B6304" s="256"/>
      <c r="C6304" s="255"/>
      <c r="D6304" s="255"/>
      <c r="E6304" s="260"/>
      <c r="F6304" s="263"/>
    </row>
    <row r="6305" spans="1:6" ht="13" x14ac:dyDescent="0.25">
      <c r="A6305" s="227"/>
      <c r="B6305" s="256"/>
      <c r="C6305" s="255"/>
      <c r="D6305" s="255"/>
      <c r="E6305" s="260"/>
      <c r="F6305" s="263"/>
    </row>
    <row r="6306" spans="1:6" ht="13" x14ac:dyDescent="0.25">
      <c r="A6306" s="227"/>
      <c r="B6306" s="256"/>
      <c r="C6306" s="255"/>
      <c r="D6306" s="255"/>
      <c r="E6306" s="260"/>
      <c r="F6306" s="263"/>
    </row>
    <row r="6307" spans="1:6" ht="13" x14ac:dyDescent="0.25">
      <c r="A6307" s="227"/>
      <c r="B6307" s="256"/>
      <c r="C6307" s="255"/>
      <c r="D6307" s="255"/>
      <c r="E6307" s="260"/>
      <c r="F6307" s="263"/>
    </row>
    <row r="6308" spans="1:6" ht="13" x14ac:dyDescent="0.25">
      <c r="A6308" s="227"/>
      <c r="B6308" s="256"/>
      <c r="C6308" s="255"/>
      <c r="D6308" s="255"/>
      <c r="E6308" s="260"/>
      <c r="F6308" s="263"/>
    </row>
    <row r="6309" spans="1:6" ht="13" x14ac:dyDescent="0.25">
      <c r="A6309" s="227"/>
      <c r="B6309" s="256"/>
      <c r="C6309" s="255"/>
      <c r="D6309" s="255"/>
      <c r="E6309" s="260"/>
      <c r="F6309" s="263"/>
    </row>
    <row r="6310" spans="1:6" ht="13" x14ac:dyDescent="0.25">
      <c r="A6310" s="227"/>
      <c r="B6310" s="256"/>
      <c r="C6310" s="255"/>
      <c r="D6310" s="255"/>
      <c r="E6310" s="260"/>
      <c r="F6310" s="263"/>
    </row>
    <row r="6311" spans="1:6" ht="13" x14ac:dyDescent="0.25">
      <c r="A6311" s="227"/>
      <c r="B6311" s="256"/>
      <c r="C6311" s="255"/>
      <c r="D6311" s="255"/>
      <c r="E6311" s="260"/>
      <c r="F6311" s="263"/>
    </row>
    <row r="6312" spans="1:6" ht="13" x14ac:dyDescent="0.25">
      <c r="A6312" s="227"/>
      <c r="B6312" s="256"/>
      <c r="C6312" s="255"/>
      <c r="D6312" s="255"/>
      <c r="E6312" s="260"/>
      <c r="F6312" s="263"/>
    </row>
    <row r="6313" spans="1:6" ht="13" x14ac:dyDescent="0.25">
      <c r="A6313" s="227"/>
      <c r="B6313" s="256"/>
      <c r="C6313" s="255"/>
      <c r="D6313" s="255"/>
      <c r="E6313" s="260"/>
      <c r="F6313" s="263"/>
    </row>
    <row r="6314" spans="1:6" ht="13" x14ac:dyDescent="0.25">
      <c r="A6314" s="227"/>
      <c r="B6314" s="256"/>
      <c r="C6314" s="255"/>
      <c r="D6314" s="255"/>
      <c r="E6314" s="260"/>
      <c r="F6314" s="263"/>
    </row>
    <row r="6315" spans="1:6" ht="13" x14ac:dyDescent="0.25">
      <c r="A6315" s="227"/>
      <c r="B6315" s="256"/>
      <c r="C6315" s="255"/>
      <c r="D6315" s="255"/>
      <c r="E6315" s="260"/>
      <c r="F6315" s="263"/>
    </row>
    <row r="6316" spans="1:6" ht="13" x14ac:dyDescent="0.25">
      <c r="A6316" s="227"/>
      <c r="B6316" s="256"/>
      <c r="C6316" s="255"/>
      <c r="D6316" s="255"/>
      <c r="E6316" s="260"/>
      <c r="F6316" s="263"/>
    </row>
    <row r="6317" spans="1:6" ht="13" x14ac:dyDescent="0.25">
      <c r="A6317" s="227"/>
      <c r="B6317" s="256"/>
      <c r="C6317" s="255"/>
      <c r="D6317" s="255"/>
      <c r="E6317" s="260"/>
      <c r="F6317" s="263"/>
    </row>
    <row r="6318" spans="1:6" ht="13" x14ac:dyDescent="0.25">
      <c r="A6318" s="227"/>
      <c r="B6318" s="268" t="s">
        <v>1019</v>
      </c>
      <c r="C6318" s="227"/>
      <c r="D6318" s="227"/>
      <c r="E6318" s="258"/>
      <c r="F6318" s="270"/>
    </row>
    <row r="6319" spans="1:6" ht="13" x14ac:dyDescent="0.25">
      <c r="A6319" s="227"/>
      <c r="B6319" s="247"/>
      <c r="C6319" s="227"/>
      <c r="D6319" s="227"/>
      <c r="E6319" s="258"/>
      <c r="F6319" s="263"/>
    </row>
    <row r="6320" spans="1:6" ht="13" x14ac:dyDescent="0.25">
      <c r="A6320" s="227"/>
      <c r="B6320" s="247" t="str">
        <f>B6247</f>
        <v>Block D: 4 Classroom Block: D-1 Alterations</v>
      </c>
      <c r="C6320" s="227"/>
      <c r="D6320" s="227"/>
      <c r="E6320" s="258"/>
      <c r="F6320" s="263"/>
    </row>
    <row r="6321" spans="1:6" ht="13" x14ac:dyDescent="0.25">
      <c r="A6321" s="227"/>
      <c r="B6321" s="247"/>
      <c r="C6321" s="227"/>
      <c r="D6321" s="227"/>
      <c r="E6321" s="258"/>
      <c r="F6321" s="263"/>
    </row>
    <row r="6322" spans="1:6" ht="13" x14ac:dyDescent="0.25">
      <c r="A6322" s="227"/>
      <c r="B6322" s="230" t="s">
        <v>459</v>
      </c>
      <c r="C6322" s="220"/>
      <c r="D6322" s="220"/>
      <c r="E6322" s="260"/>
      <c r="F6322" s="263"/>
    </row>
    <row r="6323" spans="1:6" ht="13" x14ac:dyDescent="0.25">
      <c r="A6323" s="227"/>
      <c r="B6323" s="230"/>
      <c r="C6323" s="220"/>
      <c r="D6323" s="220"/>
      <c r="E6323" s="260"/>
      <c r="F6323" s="263"/>
    </row>
    <row r="6324" spans="1:6" ht="13" x14ac:dyDescent="0.25">
      <c r="A6324" s="227" t="s">
        <v>2326</v>
      </c>
      <c r="B6324" s="230" t="s">
        <v>358</v>
      </c>
      <c r="C6324" s="220"/>
      <c r="D6324" s="220"/>
      <c r="E6324" s="260"/>
      <c r="F6324" s="263"/>
    </row>
    <row r="6325" spans="1:6" x14ac:dyDescent="0.25">
      <c r="A6325" s="272"/>
      <c r="B6325" s="273"/>
      <c r="C6325" s="272"/>
      <c r="D6325" s="272"/>
      <c r="E6325" s="217"/>
      <c r="F6325" s="285"/>
    </row>
    <row r="6326" spans="1:6" ht="13" x14ac:dyDescent="0.25">
      <c r="A6326" s="272"/>
      <c r="B6326" s="229" t="s">
        <v>276</v>
      </c>
      <c r="C6326" s="272"/>
      <c r="D6326" s="272"/>
      <c r="E6326" s="217"/>
      <c r="F6326" s="285"/>
    </row>
    <row r="6327" spans="1:6" ht="13" x14ac:dyDescent="0.25">
      <c r="A6327" s="272"/>
      <c r="B6327" s="229"/>
      <c r="C6327" s="272"/>
      <c r="D6327" s="272"/>
      <c r="E6327" s="217"/>
      <c r="F6327" s="285"/>
    </row>
    <row r="6328" spans="1:6" ht="13" x14ac:dyDescent="0.25">
      <c r="A6328" s="272"/>
      <c r="B6328" s="229" t="s">
        <v>274</v>
      </c>
      <c r="C6328" s="272"/>
      <c r="D6328" s="272"/>
      <c r="E6328" s="217"/>
      <c r="F6328" s="285"/>
    </row>
    <row r="6329" spans="1:6" ht="13" x14ac:dyDescent="0.25">
      <c r="A6329" s="272"/>
      <c r="B6329" s="229"/>
      <c r="C6329" s="272"/>
      <c r="D6329" s="272"/>
      <c r="E6329" s="217"/>
      <c r="F6329" s="285"/>
    </row>
    <row r="6330" spans="1:6" ht="14.5" x14ac:dyDescent="0.25">
      <c r="A6330" s="272" t="s">
        <v>2327</v>
      </c>
      <c r="B6330" s="273" t="s">
        <v>548</v>
      </c>
      <c r="C6330" s="272" t="s">
        <v>2058</v>
      </c>
      <c r="D6330" s="272">
        <v>5</v>
      </c>
      <c r="E6330" s="217"/>
      <c r="F6330" s="285"/>
    </row>
    <row r="6331" spans="1:6" x14ac:dyDescent="0.25">
      <c r="A6331" s="272"/>
      <c r="B6331" s="273"/>
      <c r="C6331" s="272"/>
      <c r="D6331" s="272"/>
      <c r="E6331" s="217"/>
      <c r="F6331" s="285"/>
    </row>
    <row r="6332" spans="1:6" ht="13" x14ac:dyDescent="0.25">
      <c r="A6332" s="272"/>
      <c r="B6332" s="229" t="s">
        <v>2065</v>
      </c>
      <c r="C6332" s="272"/>
      <c r="D6332" s="272"/>
      <c r="E6332" s="217"/>
      <c r="F6332" s="285"/>
    </row>
    <row r="6333" spans="1:6" ht="13" x14ac:dyDescent="0.25">
      <c r="A6333" s="272"/>
      <c r="B6333" s="229"/>
      <c r="C6333" s="272"/>
      <c r="D6333" s="272"/>
      <c r="E6333" s="217"/>
      <c r="F6333" s="285"/>
    </row>
    <row r="6334" spans="1:6" ht="14.5" x14ac:dyDescent="0.25">
      <c r="A6334" s="272" t="s">
        <v>2328</v>
      </c>
      <c r="B6334" s="273" t="s">
        <v>271</v>
      </c>
      <c r="C6334" s="272" t="s">
        <v>2058</v>
      </c>
      <c r="D6334" s="272">
        <v>1</v>
      </c>
      <c r="E6334" s="217"/>
      <c r="F6334" s="285"/>
    </row>
    <row r="6335" spans="1:6" ht="14.5" x14ac:dyDescent="0.25">
      <c r="A6335" s="272" t="s">
        <v>2329</v>
      </c>
      <c r="B6335" s="273" t="s">
        <v>270</v>
      </c>
      <c r="C6335" s="272" t="s">
        <v>2058</v>
      </c>
      <c r="D6335" s="272">
        <v>1</v>
      </c>
      <c r="E6335" s="217"/>
      <c r="F6335" s="285"/>
    </row>
    <row r="6336" spans="1:6" x14ac:dyDescent="0.25">
      <c r="A6336" s="272"/>
      <c r="B6336" s="273"/>
      <c r="C6336" s="272"/>
      <c r="D6336" s="272"/>
      <c r="E6336" s="217"/>
      <c r="F6336" s="285"/>
    </row>
    <row r="6337" spans="1:6" ht="13" x14ac:dyDescent="0.25">
      <c r="A6337" s="272"/>
      <c r="B6337" s="229" t="s">
        <v>269</v>
      </c>
      <c r="C6337" s="272"/>
      <c r="D6337" s="272"/>
      <c r="E6337" s="217"/>
      <c r="F6337" s="285"/>
    </row>
    <row r="6338" spans="1:6" ht="13" x14ac:dyDescent="0.25">
      <c r="A6338" s="272"/>
      <c r="B6338" s="229"/>
      <c r="C6338" s="272"/>
      <c r="D6338" s="272"/>
      <c r="E6338" s="217"/>
      <c r="F6338" s="285"/>
    </row>
    <row r="6339" spans="1:6" ht="25" x14ac:dyDescent="0.25">
      <c r="A6339" s="272" t="s">
        <v>2330</v>
      </c>
      <c r="B6339" s="273" t="s">
        <v>2096</v>
      </c>
      <c r="C6339" s="272" t="s">
        <v>2058</v>
      </c>
      <c r="D6339" s="272">
        <v>5</v>
      </c>
      <c r="E6339" s="217"/>
      <c r="F6339" s="285"/>
    </row>
    <row r="6340" spans="1:6" x14ac:dyDescent="0.25">
      <c r="A6340" s="272"/>
      <c r="B6340" s="273"/>
      <c r="C6340" s="272"/>
      <c r="D6340" s="272"/>
      <c r="E6340" s="217"/>
      <c r="F6340" s="285"/>
    </row>
    <row r="6341" spans="1:6" x14ac:dyDescent="0.25">
      <c r="A6341" s="272" t="s">
        <v>2331</v>
      </c>
      <c r="B6341" s="273" t="s">
        <v>2097</v>
      </c>
      <c r="C6341" s="272" t="s">
        <v>4</v>
      </c>
      <c r="D6341" s="272">
        <v>1</v>
      </c>
      <c r="E6341" s="217"/>
      <c r="F6341" s="285"/>
    </row>
    <row r="6342" spans="1:6" x14ac:dyDescent="0.25">
      <c r="A6342" s="272"/>
      <c r="B6342" s="273"/>
      <c r="C6342" s="272"/>
      <c r="D6342" s="272"/>
      <c r="E6342" s="217"/>
      <c r="F6342" s="285"/>
    </row>
    <row r="6343" spans="1:6" ht="13" x14ac:dyDescent="0.25">
      <c r="A6343" s="272"/>
      <c r="B6343" s="229" t="s">
        <v>257</v>
      </c>
      <c r="C6343" s="272"/>
      <c r="D6343" s="272"/>
      <c r="E6343" s="217"/>
      <c r="F6343" s="285"/>
    </row>
    <row r="6344" spans="1:6" x14ac:dyDescent="0.25">
      <c r="A6344" s="272"/>
      <c r="B6344" s="273"/>
      <c r="C6344" s="272"/>
      <c r="D6344" s="272"/>
      <c r="E6344" s="217"/>
      <c r="F6344" s="285"/>
    </row>
    <row r="6345" spans="1:6" ht="37.5" x14ac:dyDescent="0.25">
      <c r="A6345" s="272" t="s">
        <v>2332</v>
      </c>
      <c r="B6345" s="273" t="s">
        <v>2101</v>
      </c>
      <c r="C6345" s="272" t="s">
        <v>621</v>
      </c>
      <c r="D6345" s="272">
        <v>30</v>
      </c>
      <c r="E6345" s="217"/>
      <c r="F6345" s="285"/>
    </row>
    <row r="6346" spans="1:6" x14ac:dyDescent="0.25">
      <c r="A6346" s="272"/>
      <c r="B6346" s="273"/>
      <c r="C6346" s="272"/>
      <c r="D6346" s="272"/>
      <c r="E6346" s="217"/>
      <c r="F6346" s="285"/>
    </row>
    <row r="6347" spans="1:6" ht="13" x14ac:dyDescent="0.25">
      <c r="A6347" s="272"/>
      <c r="B6347" s="229" t="s">
        <v>252</v>
      </c>
      <c r="C6347" s="272"/>
      <c r="D6347" s="272"/>
      <c r="E6347" s="217"/>
      <c r="F6347" s="285"/>
    </row>
    <row r="6348" spans="1:6" ht="13" x14ac:dyDescent="0.25">
      <c r="A6348" s="272"/>
      <c r="B6348" s="229"/>
      <c r="C6348" s="272"/>
      <c r="D6348" s="272"/>
      <c r="E6348" s="217"/>
      <c r="F6348" s="285"/>
    </row>
    <row r="6349" spans="1:6" ht="13" x14ac:dyDescent="0.25">
      <c r="A6349" s="272"/>
      <c r="B6349" s="229" t="s">
        <v>251</v>
      </c>
      <c r="C6349" s="272"/>
      <c r="D6349" s="272"/>
      <c r="E6349" s="217"/>
      <c r="F6349" s="285"/>
    </row>
    <row r="6350" spans="1:6" x14ac:dyDescent="0.25">
      <c r="A6350" s="272"/>
      <c r="B6350" s="273"/>
      <c r="C6350" s="272"/>
      <c r="D6350" s="272"/>
      <c r="E6350" s="217"/>
      <c r="F6350" s="285"/>
    </row>
    <row r="6351" spans="1:6" ht="25" x14ac:dyDescent="0.25">
      <c r="A6351" s="272" t="s">
        <v>2333</v>
      </c>
      <c r="B6351" s="273" t="s">
        <v>2066</v>
      </c>
      <c r="C6351" s="272" t="s">
        <v>621</v>
      </c>
      <c r="D6351" s="272">
        <v>30</v>
      </c>
      <c r="E6351" s="217"/>
      <c r="F6351" s="285"/>
    </row>
    <row r="6352" spans="1:6" x14ac:dyDescent="0.25">
      <c r="A6352" s="272"/>
      <c r="B6352" s="273"/>
      <c r="C6352" s="272"/>
      <c r="D6352" s="272"/>
      <c r="E6352" s="217"/>
      <c r="F6352" s="285"/>
    </row>
    <row r="6353" spans="1:6" ht="14.5" x14ac:dyDescent="0.25">
      <c r="A6353" s="272" t="s">
        <v>2334</v>
      </c>
      <c r="B6353" s="273" t="s">
        <v>247</v>
      </c>
      <c r="C6353" s="272" t="s">
        <v>621</v>
      </c>
      <c r="D6353" s="272">
        <v>10</v>
      </c>
      <c r="E6353" s="217"/>
      <c r="F6353" s="285"/>
    </row>
    <row r="6354" spans="1:6" x14ac:dyDescent="0.25">
      <c r="A6354" s="220"/>
      <c r="B6354" s="233"/>
      <c r="C6354" s="220"/>
      <c r="D6354" s="220"/>
      <c r="E6354" s="260"/>
      <c r="F6354" s="263"/>
    </row>
    <row r="6355" spans="1:6" x14ac:dyDescent="0.25">
      <c r="A6355" s="220"/>
      <c r="B6355" s="233"/>
      <c r="C6355" s="220"/>
      <c r="D6355" s="220"/>
      <c r="E6355" s="260"/>
      <c r="F6355" s="263"/>
    </row>
    <row r="6356" spans="1:6" ht="13" x14ac:dyDescent="0.25">
      <c r="A6356" s="220"/>
      <c r="B6356" s="230"/>
      <c r="C6356" s="220"/>
      <c r="D6356" s="220"/>
      <c r="E6356" s="260"/>
      <c r="F6356" s="263"/>
    </row>
    <row r="6357" spans="1:6" x14ac:dyDescent="0.25">
      <c r="A6357" s="220"/>
      <c r="B6357" s="233"/>
      <c r="C6357" s="220"/>
      <c r="D6357" s="220"/>
      <c r="E6357" s="260"/>
      <c r="F6357" s="263"/>
    </row>
    <row r="6358" spans="1:6" x14ac:dyDescent="0.25">
      <c r="A6358" s="220"/>
      <c r="B6358" s="233"/>
      <c r="C6358" s="220"/>
      <c r="D6358" s="220"/>
      <c r="E6358" s="260"/>
      <c r="F6358" s="263"/>
    </row>
    <row r="6359" spans="1:6" x14ac:dyDescent="0.25">
      <c r="A6359" s="220"/>
      <c r="B6359" s="233"/>
      <c r="C6359" s="220"/>
      <c r="D6359" s="220"/>
      <c r="E6359" s="260"/>
      <c r="F6359" s="263"/>
    </row>
    <row r="6360" spans="1:6" x14ac:dyDescent="0.25">
      <c r="A6360" s="220"/>
      <c r="B6360" s="233"/>
      <c r="C6360" s="220"/>
      <c r="D6360" s="220"/>
      <c r="E6360" s="260"/>
      <c r="F6360" s="263"/>
    </row>
    <row r="6361" spans="1:6" x14ac:dyDescent="0.25">
      <c r="A6361" s="220"/>
      <c r="B6361" s="233"/>
      <c r="C6361" s="220"/>
      <c r="D6361" s="220"/>
      <c r="E6361" s="260"/>
      <c r="F6361" s="263"/>
    </row>
    <row r="6362" spans="1:6" x14ac:dyDescent="0.25">
      <c r="A6362" s="220"/>
      <c r="B6362" s="233"/>
      <c r="C6362" s="220"/>
      <c r="D6362" s="220"/>
      <c r="E6362" s="260"/>
      <c r="F6362" s="263"/>
    </row>
    <row r="6363" spans="1:6" x14ac:dyDescent="0.25">
      <c r="A6363" s="220"/>
      <c r="B6363" s="233"/>
      <c r="C6363" s="220"/>
      <c r="D6363" s="220"/>
      <c r="E6363" s="260"/>
      <c r="F6363" s="263"/>
    </row>
    <row r="6364" spans="1:6" x14ac:dyDescent="0.25">
      <c r="A6364" s="220"/>
      <c r="B6364" s="233"/>
      <c r="C6364" s="220"/>
      <c r="D6364" s="220"/>
      <c r="E6364" s="260"/>
      <c r="F6364" s="263"/>
    </row>
    <row r="6365" spans="1:6" x14ac:dyDescent="0.25">
      <c r="A6365" s="220"/>
      <c r="B6365" s="233"/>
      <c r="C6365" s="220"/>
      <c r="D6365" s="220"/>
      <c r="E6365" s="260"/>
      <c r="F6365" s="263"/>
    </row>
    <row r="6366" spans="1:6" x14ac:dyDescent="0.25">
      <c r="A6366" s="220"/>
      <c r="B6366" s="233"/>
      <c r="C6366" s="220"/>
      <c r="D6366" s="220"/>
      <c r="E6366" s="260"/>
      <c r="F6366" s="263"/>
    </row>
    <row r="6367" spans="1:6" x14ac:dyDescent="0.25">
      <c r="A6367" s="220"/>
      <c r="B6367" s="233"/>
      <c r="C6367" s="220"/>
      <c r="D6367" s="220"/>
      <c r="E6367" s="260"/>
      <c r="F6367" s="263"/>
    </row>
    <row r="6368" spans="1:6" x14ac:dyDescent="0.25">
      <c r="A6368" s="220"/>
      <c r="B6368" s="233"/>
      <c r="C6368" s="220"/>
      <c r="D6368" s="220"/>
      <c r="E6368" s="260"/>
      <c r="F6368" s="263"/>
    </row>
    <row r="6369" spans="1:6" x14ac:dyDescent="0.25">
      <c r="A6369" s="220"/>
      <c r="B6369" s="233"/>
      <c r="C6369" s="220"/>
      <c r="D6369" s="220"/>
      <c r="E6369" s="260"/>
      <c r="F6369" s="263"/>
    </row>
    <row r="6370" spans="1:6" x14ac:dyDescent="0.25">
      <c r="A6370" s="220"/>
      <c r="B6370" s="233"/>
      <c r="C6370" s="220"/>
      <c r="D6370" s="220"/>
      <c r="E6370" s="260"/>
      <c r="F6370" s="263"/>
    </row>
    <row r="6371" spans="1:6" x14ac:dyDescent="0.25">
      <c r="A6371" s="220"/>
      <c r="B6371" s="233"/>
      <c r="C6371" s="220"/>
      <c r="D6371" s="220"/>
      <c r="E6371" s="260"/>
      <c r="F6371" s="263"/>
    </row>
    <row r="6372" spans="1:6" x14ac:dyDescent="0.25">
      <c r="A6372" s="220"/>
      <c r="B6372" s="233"/>
      <c r="C6372" s="220"/>
      <c r="D6372" s="220"/>
      <c r="E6372" s="260"/>
      <c r="F6372" s="263"/>
    </row>
    <row r="6373" spans="1:6" x14ac:dyDescent="0.25">
      <c r="A6373" s="220"/>
      <c r="B6373" s="233"/>
      <c r="C6373" s="220"/>
      <c r="D6373" s="220"/>
      <c r="E6373" s="260"/>
      <c r="F6373" s="263"/>
    </row>
    <row r="6374" spans="1:6" x14ac:dyDescent="0.25">
      <c r="A6374" s="220"/>
      <c r="B6374" s="233"/>
      <c r="C6374" s="220"/>
      <c r="D6374" s="220"/>
      <c r="E6374" s="260"/>
      <c r="F6374" s="263"/>
    </row>
    <row r="6375" spans="1:6" x14ac:dyDescent="0.25">
      <c r="A6375" s="220"/>
      <c r="B6375" s="233"/>
      <c r="C6375" s="220"/>
      <c r="D6375" s="220"/>
      <c r="E6375" s="260"/>
      <c r="F6375" s="263"/>
    </row>
    <row r="6376" spans="1:6" x14ac:dyDescent="0.25">
      <c r="A6376" s="220"/>
      <c r="B6376" s="233"/>
      <c r="C6376" s="220"/>
      <c r="D6376" s="220"/>
      <c r="E6376" s="260"/>
      <c r="F6376" s="263"/>
    </row>
    <row r="6377" spans="1:6" x14ac:dyDescent="0.25">
      <c r="A6377" s="220"/>
      <c r="B6377" s="233"/>
      <c r="C6377" s="220"/>
      <c r="D6377" s="220"/>
      <c r="E6377" s="260"/>
      <c r="F6377" s="263"/>
    </row>
    <row r="6378" spans="1:6" x14ac:dyDescent="0.25">
      <c r="A6378" s="220"/>
      <c r="B6378" s="233"/>
      <c r="C6378" s="220"/>
      <c r="D6378" s="220"/>
      <c r="E6378" s="260"/>
      <c r="F6378" s="263"/>
    </row>
    <row r="6379" spans="1:6" x14ac:dyDescent="0.25">
      <c r="A6379" s="220"/>
      <c r="B6379" s="233"/>
      <c r="C6379" s="220"/>
      <c r="D6379" s="220"/>
      <c r="E6379" s="260"/>
      <c r="F6379" s="263"/>
    </row>
    <row r="6380" spans="1:6" ht="13" x14ac:dyDescent="0.25">
      <c r="A6380" s="227"/>
      <c r="B6380" s="234"/>
      <c r="C6380" s="223"/>
      <c r="D6380" s="220"/>
      <c r="E6380" s="260"/>
      <c r="F6380" s="263"/>
    </row>
    <row r="6381" spans="1:6" ht="13" x14ac:dyDescent="0.25">
      <c r="A6381" s="227"/>
      <c r="B6381" s="234"/>
      <c r="C6381" s="223"/>
      <c r="D6381" s="220"/>
      <c r="E6381" s="260"/>
      <c r="F6381" s="263"/>
    </row>
    <row r="6382" spans="1:6" ht="13" x14ac:dyDescent="0.25">
      <c r="A6382" s="227"/>
      <c r="B6382" s="234"/>
      <c r="C6382" s="223"/>
      <c r="D6382" s="220"/>
      <c r="E6382" s="260"/>
      <c r="F6382" s="263"/>
    </row>
    <row r="6383" spans="1:6" ht="13" x14ac:dyDescent="0.25">
      <c r="A6383" s="227"/>
      <c r="B6383" s="234"/>
      <c r="C6383" s="223"/>
      <c r="D6383" s="220"/>
      <c r="E6383" s="260"/>
      <c r="F6383" s="263"/>
    </row>
    <row r="6384" spans="1:6" ht="13" x14ac:dyDescent="0.25">
      <c r="A6384" s="227"/>
      <c r="B6384" s="234"/>
      <c r="C6384" s="223"/>
      <c r="D6384" s="220"/>
      <c r="E6384" s="260"/>
      <c r="F6384" s="263"/>
    </row>
    <row r="6385" spans="1:6" ht="13" x14ac:dyDescent="0.25">
      <c r="A6385" s="227"/>
      <c r="B6385" s="234"/>
      <c r="C6385" s="223"/>
      <c r="D6385" s="220"/>
      <c r="E6385" s="260"/>
      <c r="F6385" s="263"/>
    </row>
    <row r="6386" spans="1:6" ht="13" x14ac:dyDescent="0.25">
      <c r="A6386" s="227"/>
      <c r="B6386" s="256"/>
      <c r="C6386" s="255"/>
      <c r="D6386" s="255"/>
      <c r="E6386" s="260"/>
      <c r="F6386" s="263"/>
    </row>
    <row r="6387" spans="1:6" ht="13" x14ac:dyDescent="0.25">
      <c r="A6387" s="227"/>
      <c r="B6387" s="268" t="s">
        <v>2905</v>
      </c>
      <c r="C6387" s="227"/>
      <c r="D6387" s="227"/>
      <c r="E6387" s="258"/>
      <c r="F6387" s="270"/>
    </row>
    <row r="6388" spans="1:6" ht="13" x14ac:dyDescent="0.25">
      <c r="A6388" s="227"/>
      <c r="B6388" s="247"/>
      <c r="C6388" s="227"/>
      <c r="D6388" s="227"/>
      <c r="E6388" s="258"/>
      <c r="F6388" s="263"/>
    </row>
    <row r="6389" spans="1:6" ht="13" x14ac:dyDescent="0.25">
      <c r="A6389" s="227"/>
      <c r="B6389" s="247" t="s">
        <v>2937</v>
      </c>
      <c r="C6389" s="227"/>
      <c r="D6389" s="227"/>
      <c r="E6389" s="258"/>
      <c r="F6389" s="263"/>
    </row>
    <row r="6390" spans="1:6" ht="13" x14ac:dyDescent="0.25">
      <c r="A6390" s="227"/>
      <c r="B6390" s="256"/>
      <c r="C6390" s="255"/>
      <c r="D6390" s="255"/>
      <c r="E6390" s="260"/>
      <c r="F6390" s="263"/>
    </row>
    <row r="6391" spans="1:6" ht="13" x14ac:dyDescent="0.25">
      <c r="A6391" s="227"/>
      <c r="B6391" s="274"/>
      <c r="C6391" s="255"/>
      <c r="D6391" s="255"/>
      <c r="E6391" s="260"/>
      <c r="F6391" s="263"/>
    </row>
    <row r="6392" spans="1:6" ht="13" x14ac:dyDescent="0.25">
      <c r="A6392" s="227"/>
      <c r="B6392" s="274" t="str">
        <f>B6389</f>
        <v>Block D: 4 Classroom Block: D-2 Earthworks</v>
      </c>
      <c r="C6392" s="255"/>
      <c r="D6392" s="255"/>
      <c r="E6392" s="260"/>
      <c r="F6392" s="263"/>
    </row>
    <row r="6393" spans="1:6" ht="13" x14ac:dyDescent="0.25">
      <c r="A6393" s="227"/>
      <c r="B6393" s="254" t="s">
        <v>2933</v>
      </c>
      <c r="C6393" s="255" t="s">
        <v>2910</v>
      </c>
      <c r="D6393" s="255"/>
      <c r="E6393" s="260"/>
      <c r="F6393" s="263"/>
    </row>
    <row r="6394" spans="1:6" ht="13" x14ac:dyDescent="0.25">
      <c r="A6394" s="227"/>
      <c r="B6394" s="256"/>
      <c r="C6394" s="255"/>
      <c r="D6394" s="255"/>
      <c r="E6394" s="260"/>
      <c r="F6394" s="263"/>
    </row>
    <row r="6395" spans="1:6" ht="13" x14ac:dyDescent="0.25">
      <c r="A6395" s="227"/>
      <c r="B6395" s="269" t="s">
        <v>2909</v>
      </c>
      <c r="C6395" s="255">
        <v>95</v>
      </c>
      <c r="D6395" s="255"/>
      <c r="E6395" s="260"/>
      <c r="F6395" s="263"/>
    </row>
    <row r="6396" spans="1:6" ht="13" x14ac:dyDescent="0.25">
      <c r="A6396" s="227"/>
      <c r="B6396" s="269"/>
      <c r="C6396" s="255"/>
      <c r="D6396" s="255"/>
      <c r="E6396" s="260"/>
      <c r="F6396" s="263"/>
    </row>
    <row r="6397" spans="1:6" ht="13" x14ac:dyDescent="0.25">
      <c r="A6397" s="227"/>
      <c r="B6397" s="256"/>
      <c r="C6397" s="255"/>
      <c r="D6397" s="255"/>
      <c r="E6397" s="260"/>
      <c r="F6397" s="263"/>
    </row>
    <row r="6398" spans="1:6" ht="13" x14ac:dyDescent="0.25">
      <c r="A6398" s="227"/>
      <c r="B6398" s="256"/>
      <c r="C6398" s="255"/>
      <c r="D6398" s="255"/>
      <c r="E6398" s="260"/>
      <c r="F6398" s="263"/>
    </row>
    <row r="6399" spans="1:6" ht="13" x14ac:dyDescent="0.25">
      <c r="A6399" s="227"/>
      <c r="B6399" s="256"/>
      <c r="C6399" s="255"/>
      <c r="D6399" s="255"/>
      <c r="E6399" s="260"/>
      <c r="F6399" s="263"/>
    </row>
    <row r="6400" spans="1:6" ht="13" x14ac:dyDescent="0.25">
      <c r="A6400" s="227"/>
      <c r="B6400" s="256"/>
      <c r="C6400" s="255"/>
      <c r="D6400" s="255"/>
      <c r="E6400" s="260"/>
      <c r="F6400" s="263"/>
    </row>
    <row r="6401" spans="1:6" ht="13" x14ac:dyDescent="0.25">
      <c r="A6401" s="227"/>
      <c r="B6401" s="256"/>
      <c r="C6401" s="255"/>
      <c r="D6401" s="255"/>
      <c r="E6401" s="260"/>
      <c r="F6401" s="263"/>
    </row>
    <row r="6402" spans="1:6" ht="13" x14ac:dyDescent="0.25">
      <c r="A6402" s="227"/>
      <c r="B6402" s="256"/>
      <c r="C6402" s="255"/>
      <c r="D6402" s="255"/>
      <c r="E6402" s="260"/>
      <c r="F6402" s="263"/>
    </row>
    <row r="6403" spans="1:6" ht="13" x14ac:dyDescent="0.25">
      <c r="A6403" s="227"/>
      <c r="B6403" s="256"/>
      <c r="C6403" s="255"/>
      <c r="D6403" s="255"/>
      <c r="E6403" s="260"/>
      <c r="F6403" s="263"/>
    </row>
    <row r="6404" spans="1:6" ht="13" x14ac:dyDescent="0.25">
      <c r="A6404" s="227"/>
      <c r="B6404" s="256"/>
      <c r="C6404" s="255"/>
      <c r="D6404" s="255"/>
      <c r="E6404" s="260"/>
      <c r="F6404" s="263"/>
    </row>
    <row r="6405" spans="1:6" ht="13" x14ac:dyDescent="0.25">
      <c r="A6405" s="227"/>
      <c r="B6405" s="256"/>
      <c r="C6405" s="255"/>
      <c r="D6405" s="255"/>
      <c r="E6405" s="260"/>
      <c r="F6405" s="263"/>
    </row>
    <row r="6406" spans="1:6" ht="13" x14ac:dyDescent="0.25">
      <c r="A6406" s="227"/>
      <c r="B6406" s="256"/>
      <c r="C6406" s="255"/>
      <c r="D6406" s="255"/>
      <c r="E6406" s="260"/>
      <c r="F6406" s="263"/>
    </row>
    <row r="6407" spans="1:6" ht="13" x14ac:dyDescent="0.25">
      <c r="A6407" s="227"/>
      <c r="B6407" s="256"/>
      <c r="C6407" s="255"/>
      <c r="D6407" s="255"/>
      <c r="E6407" s="260"/>
      <c r="F6407" s="263"/>
    </row>
    <row r="6408" spans="1:6" ht="13" x14ac:dyDescent="0.25">
      <c r="A6408" s="227"/>
      <c r="B6408" s="256"/>
      <c r="C6408" s="255"/>
      <c r="D6408" s="255"/>
      <c r="E6408" s="260"/>
      <c r="F6408" s="263"/>
    </row>
    <row r="6409" spans="1:6" ht="13" x14ac:dyDescent="0.25">
      <c r="A6409" s="227"/>
      <c r="B6409" s="256"/>
      <c r="C6409" s="255"/>
      <c r="D6409" s="255"/>
      <c r="E6409" s="260"/>
      <c r="F6409" s="263"/>
    </row>
    <row r="6410" spans="1:6" ht="13" x14ac:dyDescent="0.25">
      <c r="A6410" s="227"/>
      <c r="B6410" s="256"/>
      <c r="C6410" s="255"/>
      <c r="D6410" s="255"/>
      <c r="E6410" s="260"/>
      <c r="F6410" s="263"/>
    </row>
    <row r="6411" spans="1:6" ht="13" x14ac:dyDescent="0.25">
      <c r="A6411" s="227"/>
      <c r="B6411" s="256"/>
      <c r="C6411" s="255"/>
      <c r="D6411" s="255"/>
      <c r="E6411" s="260"/>
      <c r="F6411" s="263"/>
    </row>
    <row r="6412" spans="1:6" ht="13" x14ac:dyDescent="0.25">
      <c r="A6412" s="227"/>
      <c r="B6412" s="256"/>
      <c r="C6412" s="255"/>
      <c r="D6412" s="255"/>
      <c r="E6412" s="260"/>
      <c r="F6412" s="263"/>
    </row>
    <row r="6413" spans="1:6" ht="13" x14ac:dyDescent="0.25">
      <c r="A6413" s="227"/>
      <c r="B6413" s="256"/>
      <c r="C6413" s="255"/>
      <c r="D6413" s="255"/>
      <c r="E6413" s="260"/>
      <c r="F6413" s="263"/>
    </row>
    <row r="6414" spans="1:6" ht="13" x14ac:dyDescent="0.25">
      <c r="A6414" s="227"/>
      <c r="B6414" s="256"/>
      <c r="C6414" s="255"/>
      <c r="D6414" s="255"/>
      <c r="E6414" s="260"/>
      <c r="F6414" s="263"/>
    </row>
    <row r="6415" spans="1:6" ht="13" x14ac:dyDescent="0.25">
      <c r="A6415" s="227"/>
      <c r="B6415" s="256"/>
      <c r="C6415" s="255"/>
      <c r="D6415" s="255"/>
      <c r="E6415" s="260"/>
      <c r="F6415" s="263"/>
    </row>
    <row r="6416" spans="1:6" ht="13" x14ac:dyDescent="0.25">
      <c r="A6416" s="227"/>
      <c r="B6416" s="256"/>
      <c r="C6416" s="255"/>
      <c r="D6416" s="255"/>
      <c r="E6416" s="260"/>
      <c r="F6416" s="263"/>
    </row>
    <row r="6417" spans="1:6" ht="13" x14ac:dyDescent="0.25">
      <c r="A6417" s="227"/>
      <c r="B6417" s="256"/>
      <c r="C6417" s="255"/>
      <c r="D6417" s="255"/>
      <c r="E6417" s="260"/>
      <c r="F6417" s="263"/>
    </row>
    <row r="6418" spans="1:6" ht="13" x14ac:dyDescent="0.25">
      <c r="A6418" s="227"/>
      <c r="B6418" s="256"/>
      <c r="C6418" s="255"/>
      <c r="D6418" s="255"/>
      <c r="E6418" s="260"/>
      <c r="F6418" s="263"/>
    </row>
    <row r="6419" spans="1:6" ht="13" x14ac:dyDescent="0.25">
      <c r="A6419" s="227"/>
      <c r="B6419" s="256"/>
      <c r="C6419" s="255"/>
      <c r="D6419" s="255"/>
      <c r="E6419" s="260"/>
      <c r="F6419" s="263"/>
    </row>
    <row r="6420" spans="1:6" ht="13" x14ac:dyDescent="0.25">
      <c r="A6420" s="227"/>
      <c r="B6420" s="256"/>
      <c r="C6420" s="255"/>
      <c r="D6420" s="255"/>
      <c r="E6420" s="260"/>
      <c r="F6420" s="263"/>
    </row>
    <row r="6421" spans="1:6" ht="13" x14ac:dyDescent="0.25">
      <c r="A6421" s="227"/>
      <c r="B6421" s="256"/>
      <c r="C6421" s="255"/>
      <c r="D6421" s="255"/>
      <c r="E6421" s="260"/>
      <c r="F6421" s="263"/>
    </row>
    <row r="6422" spans="1:6" ht="13" x14ac:dyDescent="0.25">
      <c r="A6422" s="227"/>
      <c r="B6422" s="256"/>
      <c r="C6422" s="255"/>
      <c r="D6422" s="255"/>
      <c r="E6422" s="260"/>
      <c r="F6422" s="263"/>
    </row>
    <row r="6423" spans="1:6" ht="13" x14ac:dyDescent="0.25">
      <c r="A6423" s="227"/>
      <c r="B6423" s="256"/>
      <c r="C6423" s="255"/>
      <c r="D6423" s="255"/>
      <c r="E6423" s="260"/>
      <c r="F6423" s="263"/>
    </row>
    <row r="6424" spans="1:6" ht="13" x14ac:dyDescent="0.25">
      <c r="A6424" s="227"/>
      <c r="B6424" s="256"/>
      <c r="C6424" s="255"/>
      <c r="D6424" s="255"/>
      <c r="E6424" s="260"/>
      <c r="F6424" s="263"/>
    </row>
    <row r="6425" spans="1:6" ht="13" x14ac:dyDescent="0.25">
      <c r="A6425" s="227"/>
      <c r="B6425" s="256"/>
      <c r="C6425" s="255"/>
      <c r="D6425" s="255"/>
      <c r="E6425" s="260"/>
      <c r="F6425" s="263"/>
    </row>
    <row r="6426" spans="1:6" ht="13" x14ac:dyDescent="0.25">
      <c r="A6426" s="227"/>
      <c r="B6426" s="256"/>
      <c r="C6426" s="255"/>
      <c r="D6426" s="255"/>
      <c r="E6426" s="260"/>
      <c r="F6426" s="263"/>
    </row>
    <row r="6427" spans="1:6" ht="13" x14ac:dyDescent="0.25">
      <c r="A6427" s="227"/>
      <c r="B6427" s="256"/>
      <c r="C6427" s="255"/>
      <c r="D6427" s="255"/>
      <c r="E6427" s="260"/>
      <c r="F6427" s="263"/>
    </row>
    <row r="6428" spans="1:6" ht="13" x14ac:dyDescent="0.25">
      <c r="A6428" s="227"/>
      <c r="B6428" s="256"/>
      <c r="C6428" s="255"/>
      <c r="D6428" s="255"/>
      <c r="E6428" s="260"/>
      <c r="F6428" s="263"/>
    </row>
    <row r="6429" spans="1:6" ht="13" x14ac:dyDescent="0.25">
      <c r="A6429" s="227"/>
      <c r="B6429" s="256"/>
      <c r="C6429" s="255"/>
      <c r="D6429" s="255"/>
      <c r="E6429" s="260"/>
      <c r="F6429" s="263"/>
    </row>
    <row r="6430" spans="1:6" ht="13" x14ac:dyDescent="0.25">
      <c r="A6430" s="227"/>
      <c r="B6430" s="256"/>
      <c r="C6430" s="255"/>
      <c r="D6430" s="255"/>
      <c r="E6430" s="260"/>
      <c r="F6430" s="263"/>
    </row>
    <row r="6431" spans="1:6" ht="13" x14ac:dyDescent="0.25">
      <c r="A6431" s="227"/>
      <c r="B6431" s="256"/>
      <c r="C6431" s="255"/>
      <c r="D6431" s="255"/>
      <c r="E6431" s="260"/>
      <c r="F6431" s="263"/>
    </row>
    <row r="6432" spans="1:6" ht="13" x14ac:dyDescent="0.25">
      <c r="A6432" s="227"/>
      <c r="B6432" s="256"/>
      <c r="C6432" s="255"/>
      <c r="D6432" s="255"/>
      <c r="E6432" s="260"/>
      <c r="F6432" s="263"/>
    </row>
    <row r="6433" spans="1:6" ht="13" x14ac:dyDescent="0.25">
      <c r="A6433" s="227"/>
      <c r="B6433" s="256"/>
      <c r="C6433" s="255"/>
      <c r="D6433" s="255"/>
      <c r="E6433" s="260"/>
      <c r="F6433" s="263"/>
    </row>
    <row r="6434" spans="1:6" ht="13" x14ac:dyDescent="0.25">
      <c r="A6434" s="227"/>
      <c r="B6434" s="256"/>
      <c r="C6434" s="255"/>
      <c r="D6434" s="255"/>
      <c r="E6434" s="260"/>
      <c r="F6434" s="263"/>
    </row>
    <row r="6435" spans="1:6" ht="13" x14ac:dyDescent="0.25">
      <c r="A6435" s="227"/>
      <c r="B6435" s="256"/>
      <c r="C6435" s="255"/>
      <c r="D6435" s="255"/>
      <c r="E6435" s="260"/>
      <c r="F6435" s="263"/>
    </row>
    <row r="6436" spans="1:6" ht="13" x14ac:dyDescent="0.25">
      <c r="A6436" s="227"/>
      <c r="B6436" s="256"/>
      <c r="C6436" s="255"/>
      <c r="D6436" s="255"/>
      <c r="E6436" s="260"/>
      <c r="F6436" s="263"/>
    </row>
    <row r="6437" spans="1:6" ht="13" x14ac:dyDescent="0.25">
      <c r="A6437" s="227"/>
      <c r="B6437" s="256"/>
      <c r="C6437" s="255"/>
      <c r="D6437" s="255"/>
      <c r="E6437" s="260"/>
      <c r="F6437" s="263"/>
    </row>
    <row r="6438" spans="1:6" ht="13" x14ac:dyDescent="0.25">
      <c r="A6438" s="227"/>
      <c r="B6438" s="256"/>
      <c r="C6438" s="255"/>
      <c r="D6438" s="255"/>
      <c r="E6438" s="260"/>
      <c r="F6438" s="263"/>
    </row>
    <row r="6439" spans="1:6" ht="13" x14ac:dyDescent="0.25">
      <c r="A6439" s="227"/>
      <c r="B6439" s="256"/>
      <c r="C6439" s="255"/>
      <c r="D6439" s="255"/>
      <c r="E6439" s="260"/>
      <c r="F6439" s="263"/>
    </row>
    <row r="6440" spans="1:6" ht="13" x14ac:dyDescent="0.25">
      <c r="A6440" s="227"/>
      <c r="B6440" s="256"/>
      <c r="C6440" s="255"/>
      <c r="D6440" s="255"/>
      <c r="E6440" s="260"/>
      <c r="F6440" s="263"/>
    </row>
    <row r="6441" spans="1:6" ht="13" x14ac:dyDescent="0.25">
      <c r="A6441" s="227"/>
      <c r="B6441" s="256"/>
      <c r="C6441" s="255"/>
      <c r="D6441" s="255"/>
      <c r="E6441" s="260"/>
      <c r="F6441" s="263"/>
    </row>
    <row r="6442" spans="1:6" ht="13" x14ac:dyDescent="0.25">
      <c r="A6442" s="227"/>
      <c r="B6442" s="256"/>
      <c r="C6442" s="255"/>
      <c r="D6442" s="255"/>
      <c r="E6442" s="260"/>
      <c r="F6442" s="263"/>
    </row>
    <row r="6443" spans="1:6" ht="13" x14ac:dyDescent="0.25">
      <c r="A6443" s="227"/>
      <c r="B6443" s="256"/>
      <c r="C6443" s="255"/>
      <c r="D6443" s="255"/>
      <c r="E6443" s="260"/>
      <c r="F6443" s="263"/>
    </row>
    <row r="6444" spans="1:6" ht="13" x14ac:dyDescent="0.25">
      <c r="A6444" s="227"/>
      <c r="B6444" s="256"/>
      <c r="C6444" s="255"/>
      <c r="D6444" s="255"/>
      <c r="E6444" s="260"/>
      <c r="F6444" s="263"/>
    </row>
    <row r="6445" spans="1:6" ht="13" x14ac:dyDescent="0.25">
      <c r="A6445" s="227"/>
      <c r="B6445" s="256"/>
      <c r="C6445" s="255"/>
      <c r="D6445" s="255"/>
      <c r="E6445" s="260"/>
      <c r="F6445" s="263"/>
    </row>
    <row r="6446" spans="1:6" ht="13" x14ac:dyDescent="0.25">
      <c r="A6446" s="227"/>
      <c r="B6446" s="256"/>
      <c r="C6446" s="255"/>
      <c r="D6446" s="255"/>
      <c r="E6446" s="260"/>
      <c r="F6446" s="263"/>
    </row>
    <row r="6447" spans="1:6" ht="13" x14ac:dyDescent="0.25">
      <c r="A6447" s="227"/>
      <c r="B6447" s="256"/>
      <c r="C6447" s="255"/>
      <c r="D6447" s="255"/>
      <c r="E6447" s="260"/>
      <c r="F6447" s="263"/>
    </row>
    <row r="6448" spans="1:6" ht="13" x14ac:dyDescent="0.25">
      <c r="A6448" s="227"/>
      <c r="B6448" s="256"/>
      <c r="C6448" s="255"/>
      <c r="D6448" s="255"/>
      <c r="E6448" s="260"/>
      <c r="F6448" s="263"/>
    </row>
    <row r="6449" spans="1:6" ht="13" x14ac:dyDescent="0.25">
      <c r="A6449" s="227"/>
      <c r="B6449" s="256"/>
      <c r="C6449" s="255"/>
      <c r="D6449" s="255"/>
      <c r="E6449" s="260"/>
      <c r="F6449" s="263"/>
    </row>
    <row r="6450" spans="1:6" ht="13" x14ac:dyDescent="0.25">
      <c r="A6450" s="227"/>
      <c r="B6450" s="256"/>
      <c r="C6450" s="255"/>
      <c r="D6450" s="255"/>
      <c r="E6450" s="260"/>
      <c r="F6450" s="263"/>
    </row>
    <row r="6451" spans="1:6" ht="13" x14ac:dyDescent="0.25">
      <c r="A6451" s="227"/>
      <c r="B6451" s="256"/>
      <c r="C6451" s="255"/>
      <c r="D6451" s="255"/>
      <c r="E6451" s="260"/>
      <c r="F6451" s="263"/>
    </row>
    <row r="6452" spans="1:6" ht="13" x14ac:dyDescent="0.25">
      <c r="A6452" s="227"/>
      <c r="B6452" s="256"/>
      <c r="C6452" s="255"/>
      <c r="D6452" s="255"/>
      <c r="E6452" s="260"/>
      <c r="F6452" s="263"/>
    </row>
    <row r="6453" spans="1:6" ht="13" x14ac:dyDescent="0.25">
      <c r="A6453" s="227"/>
      <c r="B6453" s="256"/>
      <c r="C6453" s="255"/>
      <c r="D6453" s="255"/>
      <c r="E6453" s="260"/>
      <c r="F6453" s="263"/>
    </row>
    <row r="6454" spans="1:6" ht="13" x14ac:dyDescent="0.25">
      <c r="A6454" s="227"/>
      <c r="B6454" s="256"/>
      <c r="C6454" s="255"/>
      <c r="D6454" s="255"/>
      <c r="E6454" s="260"/>
      <c r="F6454" s="263"/>
    </row>
    <row r="6455" spans="1:6" ht="13" x14ac:dyDescent="0.25">
      <c r="A6455" s="227"/>
      <c r="B6455" s="256"/>
      <c r="C6455" s="255"/>
      <c r="D6455" s="255"/>
      <c r="E6455" s="260"/>
      <c r="F6455" s="263"/>
    </row>
    <row r="6456" spans="1:6" ht="13" x14ac:dyDescent="0.25">
      <c r="A6456" s="227"/>
      <c r="B6456" s="256"/>
      <c r="C6456" s="255"/>
      <c r="D6456" s="255"/>
      <c r="E6456" s="260"/>
      <c r="F6456" s="263"/>
    </row>
    <row r="6457" spans="1:6" ht="13" x14ac:dyDescent="0.25">
      <c r="A6457" s="227"/>
      <c r="B6457" s="256"/>
      <c r="C6457" s="255"/>
      <c r="D6457" s="255"/>
      <c r="E6457" s="260"/>
      <c r="F6457" s="263"/>
    </row>
    <row r="6458" spans="1:6" ht="13" x14ac:dyDescent="0.25">
      <c r="A6458" s="227"/>
      <c r="B6458" s="256"/>
      <c r="C6458" s="255"/>
      <c r="D6458" s="255"/>
      <c r="E6458" s="260"/>
      <c r="F6458" s="263"/>
    </row>
    <row r="6459" spans="1:6" ht="13" x14ac:dyDescent="0.25">
      <c r="A6459" s="227"/>
      <c r="B6459" s="256"/>
      <c r="C6459" s="255"/>
      <c r="D6459" s="255"/>
      <c r="E6459" s="260"/>
      <c r="F6459" s="263"/>
    </row>
    <row r="6460" spans="1:6" ht="13" x14ac:dyDescent="0.25">
      <c r="A6460" s="227"/>
      <c r="B6460" s="268" t="s">
        <v>1019</v>
      </c>
      <c r="C6460" s="227"/>
      <c r="D6460" s="227"/>
      <c r="E6460" s="258"/>
      <c r="F6460" s="270"/>
    </row>
    <row r="6461" spans="1:6" ht="13" x14ac:dyDescent="0.25">
      <c r="A6461" s="227"/>
      <c r="B6461" s="247"/>
      <c r="C6461" s="227"/>
      <c r="D6461" s="227"/>
      <c r="E6461" s="258"/>
      <c r="F6461" s="263"/>
    </row>
    <row r="6462" spans="1:6" ht="13" x14ac:dyDescent="0.25">
      <c r="A6462" s="227"/>
      <c r="B6462" s="247" t="str">
        <f>B6389</f>
        <v>Block D: 4 Classroom Block: D-2 Earthworks</v>
      </c>
      <c r="C6462" s="227"/>
      <c r="D6462" s="227"/>
      <c r="E6462" s="258"/>
      <c r="F6462" s="263"/>
    </row>
    <row r="6463" spans="1:6" x14ac:dyDescent="0.25">
      <c r="A6463" s="220"/>
      <c r="B6463" s="233"/>
      <c r="C6463" s="220"/>
      <c r="D6463" s="220"/>
      <c r="E6463" s="260"/>
      <c r="F6463" s="263"/>
    </row>
    <row r="6464" spans="1:6" x14ac:dyDescent="0.25">
      <c r="A6464" s="220"/>
      <c r="B6464" s="233"/>
      <c r="C6464" s="220"/>
      <c r="D6464" s="220"/>
      <c r="E6464" s="260"/>
      <c r="F6464" s="263"/>
    </row>
    <row r="6465" spans="1:6" ht="13" x14ac:dyDescent="0.25">
      <c r="A6465" s="227" t="s">
        <v>2335</v>
      </c>
      <c r="B6465" s="230" t="s">
        <v>637</v>
      </c>
      <c r="C6465" s="220"/>
      <c r="D6465" s="220"/>
      <c r="E6465" s="260"/>
      <c r="F6465" s="263"/>
    </row>
    <row r="6466" spans="1:6" x14ac:dyDescent="0.25">
      <c r="A6466" s="272"/>
      <c r="B6466" s="273"/>
      <c r="C6466" s="272"/>
      <c r="D6466" s="272"/>
      <c r="E6466" s="217"/>
      <c r="F6466" s="285"/>
    </row>
    <row r="6467" spans="1:6" ht="13" x14ac:dyDescent="0.25">
      <c r="A6467" s="272"/>
      <c r="B6467" s="229" t="s">
        <v>244</v>
      </c>
      <c r="C6467" s="221"/>
      <c r="D6467" s="221"/>
      <c r="E6467" s="217"/>
      <c r="F6467" s="285"/>
    </row>
    <row r="6468" spans="1:6" x14ac:dyDescent="0.25">
      <c r="A6468" s="272"/>
      <c r="B6468" s="231"/>
      <c r="C6468" s="221"/>
      <c r="D6468" s="221"/>
      <c r="E6468" s="217"/>
      <c r="F6468" s="285"/>
    </row>
    <row r="6469" spans="1:6" ht="25" x14ac:dyDescent="0.25">
      <c r="A6469" s="272" t="s">
        <v>2336</v>
      </c>
      <c r="B6469" s="273" t="s">
        <v>2105</v>
      </c>
      <c r="C6469" s="272" t="s">
        <v>2058</v>
      </c>
      <c r="D6469" s="272">
        <v>5</v>
      </c>
      <c r="E6469" s="217"/>
      <c r="F6469" s="285"/>
    </row>
    <row r="6470" spans="1:6" x14ac:dyDescent="0.25">
      <c r="A6470" s="272"/>
      <c r="B6470" s="273"/>
      <c r="C6470" s="272"/>
      <c r="D6470" s="272"/>
      <c r="E6470" s="217"/>
      <c r="F6470" s="285"/>
    </row>
    <row r="6471" spans="1:6" ht="13" x14ac:dyDescent="0.25">
      <c r="A6471" s="272"/>
      <c r="B6471" s="229" t="s">
        <v>234</v>
      </c>
      <c r="C6471" s="272"/>
      <c r="D6471" s="272"/>
      <c r="E6471" s="217"/>
      <c r="F6471" s="285"/>
    </row>
    <row r="6472" spans="1:6" ht="13" x14ac:dyDescent="0.25">
      <c r="A6472" s="272"/>
      <c r="B6472" s="229"/>
      <c r="C6472" s="272"/>
      <c r="D6472" s="272"/>
      <c r="E6472" s="217"/>
      <c r="F6472" s="285"/>
    </row>
    <row r="6473" spans="1:6" x14ac:dyDescent="0.25">
      <c r="A6473" s="272" t="s">
        <v>2337</v>
      </c>
      <c r="B6473" s="273" t="s">
        <v>2106</v>
      </c>
      <c r="C6473" s="272" t="s">
        <v>2</v>
      </c>
      <c r="D6473" s="272">
        <v>2</v>
      </c>
      <c r="E6473" s="217"/>
      <c r="F6473" s="285"/>
    </row>
    <row r="6474" spans="1:6" x14ac:dyDescent="0.25">
      <c r="A6474" s="272"/>
      <c r="B6474" s="273"/>
      <c r="C6474" s="272"/>
      <c r="D6474" s="272"/>
      <c r="E6474" s="217"/>
      <c r="F6474" s="285"/>
    </row>
    <row r="6475" spans="1:6" ht="13" x14ac:dyDescent="0.25">
      <c r="A6475" s="272"/>
      <c r="B6475" s="229" t="s">
        <v>231</v>
      </c>
      <c r="C6475" s="272"/>
      <c r="D6475" s="272"/>
      <c r="E6475" s="217"/>
      <c r="F6475" s="285"/>
    </row>
    <row r="6476" spans="1:6" x14ac:dyDescent="0.25">
      <c r="A6476" s="272"/>
      <c r="B6476" s="273"/>
      <c r="C6476" s="272"/>
      <c r="D6476" s="272"/>
      <c r="E6476" s="217"/>
      <c r="F6476" s="285"/>
    </row>
    <row r="6477" spans="1:6" ht="13" x14ac:dyDescent="0.25">
      <c r="A6477" s="272"/>
      <c r="B6477" s="229" t="s">
        <v>2110</v>
      </c>
      <c r="C6477" s="272"/>
      <c r="D6477" s="272"/>
      <c r="E6477" s="217"/>
      <c r="F6477" s="285"/>
    </row>
    <row r="6478" spans="1:6" x14ac:dyDescent="0.25">
      <c r="A6478" s="272"/>
      <c r="B6478" s="273"/>
      <c r="C6478" s="272"/>
      <c r="D6478" s="272"/>
      <c r="E6478" s="217"/>
      <c r="F6478" s="285"/>
    </row>
    <row r="6479" spans="1:6" ht="14.5" x14ac:dyDescent="0.25">
      <c r="A6479" s="272" t="s">
        <v>2338</v>
      </c>
      <c r="B6479" s="273" t="s">
        <v>228</v>
      </c>
      <c r="C6479" s="272" t="s">
        <v>621</v>
      </c>
      <c r="D6479" s="272">
        <v>30</v>
      </c>
      <c r="E6479" s="217"/>
      <c r="F6479" s="285"/>
    </row>
    <row r="6480" spans="1:6" x14ac:dyDescent="0.25">
      <c r="A6480" s="272"/>
      <c r="B6480" s="273"/>
      <c r="C6480" s="272"/>
      <c r="D6480" s="272"/>
      <c r="E6480" s="217"/>
      <c r="F6480" s="285"/>
    </row>
    <row r="6481" spans="1:6" ht="13" x14ac:dyDescent="0.25">
      <c r="A6481" s="272"/>
      <c r="B6481" s="229" t="s">
        <v>227</v>
      </c>
      <c r="C6481" s="272"/>
      <c r="D6481" s="272"/>
      <c r="E6481" s="217"/>
      <c r="F6481" s="285"/>
    </row>
    <row r="6482" spans="1:6" x14ac:dyDescent="0.25">
      <c r="A6482" s="272"/>
      <c r="B6482" s="273"/>
      <c r="C6482" s="272"/>
      <c r="D6482" s="272"/>
      <c r="E6482" s="217"/>
      <c r="F6482" s="285"/>
    </row>
    <row r="6483" spans="1:6" ht="14.5" x14ac:dyDescent="0.25">
      <c r="A6483" s="272" t="s">
        <v>2339</v>
      </c>
      <c r="B6483" s="273" t="s">
        <v>550</v>
      </c>
      <c r="C6483" s="272" t="s">
        <v>621</v>
      </c>
      <c r="D6483" s="272">
        <v>10</v>
      </c>
      <c r="E6483" s="217"/>
      <c r="F6483" s="285"/>
    </row>
    <row r="6484" spans="1:6" x14ac:dyDescent="0.25">
      <c r="A6484" s="272"/>
      <c r="B6484" s="273"/>
      <c r="C6484" s="272"/>
      <c r="D6484" s="272"/>
      <c r="E6484" s="217"/>
      <c r="F6484" s="285"/>
    </row>
    <row r="6485" spans="1:6" ht="13" x14ac:dyDescent="0.25">
      <c r="A6485" s="272"/>
      <c r="B6485" s="229" t="s">
        <v>224</v>
      </c>
      <c r="C6485" s="272"/>
      <c r="D6485" s="272"/>
      <c r="E6485" s="217"/>
      <c r="F6485" s="285"/>
    </row>
    <row r="6486" spans="1:6" x14ac:dyDescent="0.25">
      <c r="A6486" s="272"/>
      <c r="B6486" s="273"/>
      <c r="C6486" s="272"/>
      <c r="D6486" s="272"/>
      <c r="E6486" s="217"/>
      <c r="F6486" s="285"/>
    </row>
    <row r="6487" spans="1:6" ht="13" x14ac:dyDescent="0.25">
      <c r="A6487" s="272"/>
      <c r="B6487" s="229" t="s">
        <v>2113</v>
      </c>
      <c r="C6487" s="272"/>
      <c r="D6487" s="272"/>
      <c r="E6487" s="217"/>
      <c r="F6487" s="285"/>
    </row>
    <row r="6488" spans="1:6" x14ac:dyDescent="0.25">
      <c r="A6488" s="272"/>
      <c r="B6488" s="273"/>
      <c r="C6488" s="272"/>
      <c r="D6488" s="272"/>
      <c r="E6488" s="217"/>
      <c r="F6488" s="285"/>
    </row>
    <row r="6489" spans="1:6" x14ac:dyDescent="0.25">
      <c r="A6489" s="272" t="s">
        <v>2340</v>
      </c>
      <c r="B6489" s="273" t="s">
        <v>221</v>
      </c>
      <c r="C6489" s="272" t="s">
        <v>11</v>
      </c>
      <c r="D6489" s="272">
        <v>34</v>
      </c>
      <c r="E6489" s="217"/>
      <c r="F6489" s="285"/>
    </row>
    <row r="6490" spans="1:6" x14ac:dyDescent="0.25">
      <c r="A6490" s="272"/>
      <c r="B6490" s="273"/>
      <c r="C6490" s="272"/>
      <c r="D6490" s="272"/>
      <c r="E6490" s="217"/>
      <c r="F6490" s="285"/>
    </row>
    <row r="6491" spans="1:6" ht="26" x14ac:dyDescent="0.25">
      <c r="A6491" s="272"/>
      <c r="B6491" s="229" t="s">
        <v>2115</v>
      </c>
      <c r="C6491" s="272"/>
      <c r="D6491" s="272"/>
      <c r="E6491" s="217"/>
      <c r="F6491" s="285"/>
    </row>
    <row r="6492" spans="1:6" x14ac:dyDescent="0.25">
      <c r="A6492" s="272"/>
      <c r="B6492" s="273"/>
      <c r="C6492" s="272"/>
      <c r="D6492" s="272"/>
      <c r="E6492" s="217"/>
      <c r="F6492" s="285"/>
    </row>
    <row r="6493" spans="1:6" x14ac:dyDescent="0.25">
      <c r="A6493" s="272" t="s">
        <v>2341</v>
      </c>
      <c r="B6493" s="273" t="s">
        <v>218</v>
      </c>
      <c r="C6493" s="272" t="s">
        <v>11</v>
      </c>
      <c r="D6493" s="272">
        <v>34</v>
      </c>
      <c r="E6493" s="217"/>
      <c r="F6493" s="285"/>
    </row>
    <row r="6494" spans="1:6" x14ac:dyDescent="0.25">
      <c r="A6494" s="272"/>
      <c r="B6494" s="273"/>
      <c r="C6494" s="272"/>
      <c r="D6494" s="272"/>
      <c r="E6494" s="217"/>
      <c r="F6494" s="285"/>
    </row>
    <row r="6495" spans="1:6" ht="13" x14ac:dyDescent="0.25">
      <c r="A6495" s="272"/>
      <c r="B6495" s="229" t="s">
        <v>217</v>
      </c>
      <c r="C6495" s="272"/>
      <c r="D6495" s="272"/>
      <c r="E6495" s="217"/>
      <c r="F6495" s="285"/>
    </row>
    <row r="6496" spans="1:6" ht="13" x14ac:dyDescent="0.25">
      <c r="A6496" s="272"/>
      <c r="B6496" s="229"/>
      <c r="C6496" s="272"/>
      <c r="D6496" s="272"/>
      <c r="E6496" s="217"/>
      <c r="F6496" s="285"/>
    </row>
    <row r="6497" spans="1:6" x14ac:dyDescent="0.25">
      <c r="A6497" s="272" t="s">
        <v>2342</v>
      </c>
      <c r="B6497" s="273" t="s">
        <v>216</v>
      </c>
      <c r="C6497" s="272" t="s">
        <v>11</v>
      </c>
      <c r="D6497" s="272">
        <v>34</v>
      </c>
      <c r="E6497" s="217"/>
      <c r="F6497" s="285"/>
    </row>
    <row r="6498" spans="1:6" x14ac:dyDescent="0.25">
      <c r="A6498" s="272"/>
      <c r="B6498" s="273"/>
      <c r="C6498" s="272"/>
      <c r="D6498" s="272"/>
      <c r="E6498" s="217"/>
      <c r="F6498" s="285"/>
    </row>
    <row r="6499" spans="1:6" ht="13" x14ac:dyDescent="0.25">
      <c r="A6499" s="272"/>
      <c r="B6499" s="229" t="s">
        <v>209</v>
      </c>
      <c r="C6499" s="272"/>
      <c r="D6499" s="272"/>
      <c r="E6499" s="217"/>
      <c r="F6499" s="285"/>
    </row>
    <row r="6500" spans="1:6" x14ac:dyDescent="0.25">
      <c r="A6500" s="272"/>
      <c r="B6500" s="273"/>
      <c r="C6500" s="272"/>
      <c r="D6500" s="272"/>
      <c r="E6500" s="217"/>
      <c r="F6500" s="285"/>
    </row>
    <row r="6501" spans="1:6" ht="14.5" x14ac:dyDescent="0.25">
      <c r="A6501" s="272" t="s">
        <v>2343</v>
      </c>
      <c r="B6501" s="273" t="s">
        <v>2118</v>
      </c>
      <c r="C6501" s="272" t="s">
        <v>621</v>
      </c>
      <c r="D6501" s="272">
        <v>30</v>
      </c>
      <c r="E6501" s="217"/>
      <c r="F6501" s="285"/>
    </row>
    <row r="6502" spans="1:6" x14ac:dyDescent="0.25">
      <c r="A6502" s="220"/>
      <c r="B6502" s="233"/>
      <c r="C6502" s="220"/>
      <c r="D6502" s="220"/>
      <c r="E6502" s="260"/>
      <c r="F6502" s="263"/>
    </row>
    <row r="6503" spans="1:6" ht="13" x14ac:dyDescent="0.25">
      <c r="A6503" s="220"/>
      <c r="B6503" s="230"/>
      <c r="C6503" s="220"/>
      <c r="D6503" s="220"/>
      <c r="E6503" s="260"/>
      <c r="F6503" s="263"/>
    </row>
    <row r="6504" spans="1:6" ht="13" x14ac:dyDescent="0.25">
      <c r="A6504" s="220"/>
      <c r="B6504" s="230"/>
      <c r="C6504" s="220"/>
      <c r="D6504" s="220"/>
      <c r="E6504" s="260"/>
      <c r="F6504" s="263"/>
    </row>
    <row r="6505" spans="1:6" ht="13" x14ac:dyDescent="0.25">
      <c r="A6505" s="220"/>
      <c r="B6505" s="230"/>
      <c r="C6505" s="220"/>
      <c r="D6505" s="220"/>
      <c r="E6505" s="260"/>
      <c r="F6505" s="263"/>
    </row>
    <row r="6506" spans="1:6" ht="13" x14ac:dyDescent="0.25">
      <c r="A6506" s="220"/>
      <c r="B6506" s="230"/>
      <c r="C6506" s="220"/>
      <c r="D6506" s="220"/>
      <c r="E6506" s="260"/>
      <c r="F6506" s="263"/>
    </row>
    <row r="6507" spans="1:6" ht="13" x14ac:dyDescent="0.25">
      <c r="A6507" s="220"/>
      <c r="B6507" s="230"/>
      <c r="C6507" s="220"/>
      <c r="D6507" s="220"/>
      <c r="E6507" s="260"/>
      <c r="F6507" s="263"/>
    </row>
    <row r="6508" spans="1:6" ht="13" x14ac:dyDescent="0.25">
      <c r="A6508" s="220"/>
      <c r="B6508" s="230"/>
      <c r="C6508" s="220"/>
      <c r="D6508" s="220"/>
      <c r="E6508" s="260"/>
      <c r="F6508" s="263"/>
    </row>
    <row r="6509" spans="1:6" ht="13" x14ac:dyDescent="0.25">
      <c r="A6509" s="220"/>
      <c r="B6509" s="230"/>
      <c r="C6509" s="220"/>
      <c r="D6509" s="220"/>
      <c r="E6509" s="260"/>
      <c r="F6509" s="263"/>
    </row>
    <row r="6510" spans="1:6" ht="13" x14ac:dyDescent="0.25">
      <c r="A6510" s="220"/>
      <c r="B6510" s="230"/>
      <c r="C6510" s="220"/>
      <c r="D6510" s="220"/>
      <c r="E6510" s="260"/>
      <c r="F6510" s="263"/>
    </row>
    <row r="6511" spans="1:6" ht="13" x14ac:dyDescent="0.25">
      <c r="A6511" s="220"/>
      <c r="B6511" s="230"/>
      <c r="C6511" s="220"/>
      <c r="D6511" s="220"/>
      <c r="E6511" s="260"/>
      <c r="F6511" s="263"/>
    </row>
    <row r="6512" spans="1:6" ht="13" x14ac:dyDescent="0.25">
      <c r="A6512" s="220"/>
      <c r="B6512" s="230"/>
      <c r="C6512" s="220"/>
      <c r="D6512" s="220"/>
      <c r="E6512" s="260"/>
      <c r="F6512" s="263"/>
    </row>
    <row r="6513" spans="1:6" ht="13" x14ac:dyDescent="0.25">
      <c r="A6513" s="220"/>
      <c r="B6513" s="230"/>
      <c r="C6513" s="220"/>
      <c r="D6513" s="220"/>
      <c r="E6513" s="260"/>
      <c r="F6513" s="263"/>
    </row>
    <row r="6514" spans="1:6" ht="13" x14ac:dyDescent="0.25">
      <c r="A6514" s="220"/>
      <c r="B6514" s="230"/>
      <c r="C6514" s="220"/>
      <c r="D6514" s="220"/>
      <c r="E6514" s="260"/>
      <c r="F6514" s="263"/>
    </row>
    <row r="6515" spans="1:6" ht="13" x14ac:dyDescent="0.25">
      <c r="A6515" s="220"/>
      <c r="B6515" s="230"/>
      <c r="C6515" s="220"/>
      <c r="D6515" s="220"/>
      <c r="E6515" s="260"/>
      <c r="F6515" s="263"/>
    </row>
    <row r="6516" spans="1:6" ht="13" x14ac:dyDescent="0.25">
      <c r="A6516" s="220"/>
      <c r="B6516" s="230"/>
      <c r="C6516" s="220"/>
      <c r="D6516" s="220"/>
      <c r="E6516" s="260"/>
      <c r="F6516" s="263"/>
    </row>
    <row r="6517" spans="1:6" ht="13" x14ac:dyDescent="0.25">
      <c r="A6517" s="220"/>
      <c r="B6517" s="230"/>
      <c r="C6517" s="220"/>
      <c r="D6517" s="220"/>
      <c r="E6517" s="260"/>
      <c r="F6517" s="263"/>
    </row>
    <row r="6518" spans="1:6" ht="13" x14ac:dyDescent="0.25">
      <c r="A6518" s="220"/>
      <c r="B6518" s="230"/>
      <c r="C6518" s="220"/>
      <c r="D6518" s="220"/>
      <c r="E6518" s="260"/>
      <c r="F6518" s="263"/>
    </row>
    <row r="6519" spans="1:6" ht="13" x14ac:dyDescent="0.25">
      <c r="A6519" s="220"/>
      <c r="B6519" s="230"/>
      <c r="C6519" s="220"/>
      <c r="D6519" s="220"/>
      <c r="E6519" s="260"/>
      <c r="F6519" s="263"/>
    </row>
    <row r="6520" spans="1:6" ht="13" x14ac:dyDescent="0.25">
      <c r="A6520" s="220"/>
      <c r="B6520" s="230"/>
      <c r="C6520" s="220"/>
      <c r="D6520" s="220"/>
      <c r="E6520" s="260"/>
      <c r="F6520" s="263"/>
    </row>
    <row r="6521" spans="1:6" ht="13" x14ac:dyDescent="0.25">
      <c r="A6521" s="220"/>
      <c r="B6521" s="230"/>
      <c r="C6521" s="220"/>
      <c r="D6521" s="220"/>
      <c r="E6521" s="260"/>
      <c r="F6521" s="263"/>
    </row>
    <row r="6522" spans="1:6" ht="13" x14ac:dyDescent="0.25">
      <c r="A6522" s="220"/>
      <c r="B6522" s="230"/>
      <c r="C6522" s="220"/>
      <c r="D6522" s="220"/>
      <c r="E6522" s="260"/>
      <c r="F6522" s="263"/>
    </row>
    <row r="6523" spans="1:6" ht="13" x14ac:dyDescent="0.25">
      <c r="A6523" s="220"/>
      <c r="B6523" s="230"/>
      <c r="C6523" s="220"/>
      <c r="D6523" s="220"/>
      <c r="E6523" s="260"/>
      <c r="F6523" s="263"/>
    </row>
    <row r="6524" spans="1:6" ht="13" x14ac:dyDescent="0.25">
      <c r="A6524" s="220"/>
      <c r="B6524" s="230"/>
      <c r="C6524" s="220"/>
      <c r="D6524" s="220"/>
      <c r="E6524" s="260"/>
      <c r="F6524" s="263"/>
    </row>
    <row r="6525" spans="1:6" ht="13" x14ac:dyDescent="0.25">
      <c r="A6525" s="220"/>
      <c r="B6525" s="230"/>
      <c r="C6525" s="220"/>
      <c r="D6525" s="220"/>
      <c r="E6525" s="260"/>
      <c r="F6525" s="263"/>
    </row>
    <row r="6526" spans="1:6" ht="13" x14ac:dyDescent="0.25">
      <c r="A6526" s="220"/>
      <c r="B6526" s="230"/>
      <c r="C6526" s="220"/>
      <c r="D6526" s="220"/>
      <c r="E6526" s="260"/>
      <c r="F6526" s="263"/>
    </row>
    <row r="6527" spans="1:6" ht="13" x14ac:dyDescent="0.25">
      <c r="A6527" s="220"/>
      <c r="B6527" s="230"/>
      <c r="C6527" s="220"/>
      <c r="D6527" s="220"/>
      <c r="E6527" s="260"/>
      <c r="F6527" s="263"/>
    </row>
    <row r="6528" spans="1:6" ht="13" x14ac:dyDescent="0.25">
      <c r="A6528" s="220"/>
      <c r="B6528" s="230"/>
      <c r="C6528" s="220"/>
      <c r="D6528" s="220"/>
      <c r="E6528" s="260"/>
      <c r="F6528" s="263"/>
    </row>
    <row r="6529" spans="1:6" ht="13" x14ac:dyDescent="0.25">
      <c r="A6529" s="220"/>
      <c r="B6529" s="230"/>
      <c r="C6529" s="220"/>
      <c r="D6529" s="220"/>
      <c r="E6529" s="260"/>
      <c r="F6529" s="263"/>
    </row>
    <row r="6530" spans="1:6" ht="13" x14ac:dyDescent="0.25">
      <c r="A6530" s="227"/>
      <c r="B6530" s="268" t="s">
        <v>2905</v>
      </c>
      <c r="C6530" s="227"/>
      <c r="D6530" s="227"/>
      <c r="E6530" s="258"/>
      <c r="F6530" s="270"/>
    </row>
    <row r="6531" spans="1:6" ht="13" x14ac:dyDescent="0.25">
      <c r="A6531" s="227"/>
      <c r="B6531" s="247"/>
      <c r="C6531" s="227"/>
      <c r="D6531" s="227"/>
      <c r="E6531" s="258"/>
      <c r="F6531" s="263"/>
    </row>
    <row r="6532" spans="1:6" ht="13" x14ac:dyDescent="0.25">
      <c r="A6532" s="227"/>
      <c r="B6532" s="247" t="s">
        <v>2938</v>
      </c>
      <c r="C6532" s="227"/>
      <c r="D6532" s="227"/>
      <c r="E6532" s="258"/>
      <c r="F6532" s="263"/>
    </row>
    <row r="6533" spans="1:6" ht="13" x14ac:dyDescent="0.25">
      <c r="A6533" s="227"/>
      <c r="B6533" s="256"/>
      <c r="C6533" s="255"/>
      <c r="D6533" s="255"/>
      <c r="E6533" s="260"/>
      <c r="F6533" s="263"/>
    </row>
    <row r="6534" spans="1:6" ht="13" x14ac:dyDescent="0.25">
      <c r="A6534" s="227"/>
      <c r="B6534" s="274"/>
      <c r="C6534" s="255"/>
      <c r="D6534" s="255"/>
      <c r="E6534" s="260"/>
      <c r="F6534" s="263"/>
    </row>
    <row r="6535" spans="1:6" ht="13" x14ac:dyDescent="0.25">
      <c r="A6535" s="227"/>
      <c r="B6535" s="274" t="str">
        <f>B6532</f>
        <v>Block D: 4 Classroom Block: D-3  Concrete, Formwork and Reinforcement</v>
      </c>
      <c r="C6535" s="255"/>
      <c r="D6535" s="255"/>
      <c r="E6535" s="260"/>
      <c r="F6535" s="263"/>
    </row>
    <row r="6536" spans="1:6" ht="13" x14ac:dyDescent="0.25">
      <c r="A6536" s="227"/>
      <c r="B6536" s="254" t="s">
        <v>2933</v>
      </c>
      <c r="C6536" s="255" t="s">
        <v>2910</v>
      </c>
      <c r="D6536" s="255"/>
      <c r="E6536" s="260"/>
      <c r="F6536" s="263"/>
    </row>
    <row r="6537" spans="1:6" ht="13" x14ac:dyDescent="0.25">
      <c r="A6537" s="227"/>
      <c r="B6537" s="256"/>
      <c r="C6537" s="255"/>
      <c r="D6537" s="255"/>
      <c r="E6537" s="260"/>
      <c r="F6537" s="263"/>
    </row>
    <row r="6538" spans="1:6" ht="13" x14ac:dyDescent="0.25">
      <c r="A6538" s="227"/>
      <c r="B6538" s="269" t="s">
        <v>2909</v>
      </c>
      <c r="C6538" s="255">
        <v>97</v>
      </c>
      <c r="D6538" s="255"/>
      <c r="E6538" s="260"/>
      <c r="F6538" s="263"/>
    </row>
    <row r="6539" spans="1:6" ht="13" x14ac:dyDescent="0.25">
      <c r="A6539" s="227"/>
      <c r="B6539" s="269"/>
      <c r="C6539" s="255"/>
      <c r="D6539" s="255"/>
      <c r="E6539" s="260"/>
      <c r="F6539" s="263"/>
    </row>
    <row r="6540" spans="1:6" ht="13" x14ac:dyDescent="0.25">
      <c r="A6540" s="227"/>
      <c r="B6540" s="256"/>
      <c r="C6540" s="255"/>
      <c r="D6540" s="255"/>
      <c r="E6540" s="260"/>
      <c r="F6540" s="263"/>
    </row>
    <row r="6541" spans="1:6" ht="13" x14ac:dyDescent="0.25">
      <c r="A6541" s="227"/>
      <c r="B6541" s="256"/>
      <c r="C6541" s="255"/>
      <c r="D6541" s="255"/>
      <c r="E6541" s="260"/>
      <c r="F6541" s="263"/>
    </row>
    <row r="6542" spans="1:6" ht="13" x14ac:dyDescent="0.25">
      <c r="A6542" s="227"/>
      <c r="B6542" s="256"/>
      <c r="C6542" s="255"/>
      <c r="D6542" s="255"/>
      <c r="E6542" s="260"/>
      <c r="F6542" s="263"/>
    </row>
    <row r="6543" spans="1:6" ht="13" x14ac:dyDescent="0.25">
      <c r="A6543" s="227"/>
      <c r="B6543" s="256"/>
      <c r="C6543" s="255"/>
      <c r="D6543" s="255"/>
      <c r="E6543" s="260"/>
      <c r="F6543" s="263"/>
    </row>
    <row r="6544" spans="1:6" ht="13" x14ac:dyDescent="0.25">
      <c r="A6544" s="227"/>
      <c r="B6544" s="256"/>
      <c r="C6544" s="255"/>
      <c r="D6544" s="255"/>
      <c r="E6544" s="260"/>
      <c r="F6544" s="263"/>
    </row>
    <row r="6545" spans="1:6" ht="13" x14ac:dyDescent="0.25">
      <c r="A6545" s="227"/>
      <c r="B6545" s="256"/>
      <c r="C6545" s="255"/>
      <c r="D6545" s="255"/>
      <c r="E6545" s="260"/>
      <c r="F6545" s="263"/>
    </row>
    <row r="6546" spans="1:6" ht="13" x14ac:dyDescent="0.25">
      <c r="A6546" s="227"/>
      <c r="B6546" s="256"/>
      <c r="C6546" s="255"/>
      <c r="D6546" s="255"/>
      <c r="E6546" s="260"/>
      <c r="F6546" s="263"/>
    </row>
    <row r="6547" spans="1:6" ht="13" x14ac:dyDescent="0.25">
      <c r="A6547" s="227"/>
      <c r="B6547" s="256"/>
      <c r="C6547" s="255"/>
      <c r="D6547" s="255"/>
      <c r="E6547" s="260"/>
      <c r="F6547" s="263"/>
    </row>
    <row r="6548" spans="1:6" ht="13" x14ac:dyDescent="0.25">
      <c r="A6548" s="227"/>
      <c r="B6548" s="256"/>
      <c r="C6548" s="255"/>
      <c r="D6548" s="255"/>
      <c r="E6548" s="260"/>
      <c r="F6548" s="263"/>
    </row>
    <row r="6549" spans="1:6" ht="13" x14ac:dyDescent="0.25">
      <c r="A6549" s="227"/>
      <c r="B6549" s="256"/>
      <c r="C6549" s="255"/>
      <c r="D6549" s="255"/>
      <c r="E6549" s="260"/>
      <c r="F6549" s="263"/>
    </row>
    <row r="6550" spans="1:6" ht="13" x14ac:dyDescent="0.25">
      <c r="A6550" s="227"/>
      <c r="B6550" s="256"/>
      <c r="C6550" s="255"/>
      <c r="D6550" s="255"/>
      <c r="E6550" s="260"/>
      <c r="F6550" s="263"/>
    </row>
    <row r="6551" spans="1:6" ht="13" x14ac:dyDescent="0.25">
      <c r="A6551" s="227"/>
      <c r="B6551" s="256"/>
      <c r="C6551" s="255"/>
      <c r="D6551" s="255"/>
      <c r="E6551" s="260"/>
      <c r="F6551" s="263"/>
    </row>
    <row r="6552" spans="1:6" ht="13" x14ac:dyDescent="0.25">
      <c r="A6552" s="227"/>
      <c r="B6552" s="256"/>
      <c r="C6552" s="255"/>
      <c r="D6552" s="255"/>
      <c r="E6552" s="260"/>
      <c r="F6552" s="263"/>
    </row>
    <row r="6553" spans="1:6" ht="13" x14ac:dyDescent="0.25">
      <c r="A6553" s="227"/>
      <c r="B6553" s="256"/>
      <c r="C6553" s="255"/>
      <c r="D6553" s="255"/>
      <c r="E6553" s="260"/>
      <c r="F6553" s="263"/>
    </row>
    <row r="6554" spans="1:6" ht="13" x14ac:dyDescent="0.25">
      <c r="A6554" s="227"/>
      <c r="B6554" s="256"/>
      <c r="C6554" s="255"/>
      <c r="D6554" s="255"/>
      <c r="E6554" s="260"/>
      <c r="F6554" s="263"/>
    </row>
    <row r="6555" spans="1:6" ht="13" x14ac:dyDescent="0.25">
      <c r="A6555" s="227"/>
      <c r="B6555" s="256"/>
      <c r="C6555" s="255"/>
      <c r="D6555" s="255"/>
      <c r="E6555" s="260"/>
      <c r="F6555" s="263"/>
    </row>
    <row r="6556" spans="1:6" ht="13" x14ac:dyDescent="0.25">
      <c r="A6556" s="227"/>
      <c r="B6556" s="256"/>
      <c r="C6556" s="255"/>
      <c r="D6556" s="255"/>
      <c r="E6556" s="260"/>
      <c r="F6556" s="263"/>
    </row>
    <row r="6557" spans="1:6" ht="13" x14ac:dyDescent="0.25">
      <c r="A6557" s="227"/>
      <c r="B6557" s="256"/>
      <c r="C6557" s="255"/>
      <c r="D6557" s="255"/>
      <c r="E6557" s="260"/>
      <c r="F6557" s="263"/>
    </row>
    <row r="6558" spans="1:6" ht="13" x14ac:dyDescent="0.25">
      <c r="A6558" s="227"/>
      <c r="B6558" s="256"/>
      <c r="C6558" s="255"/>
      <c r="D6558" s="255"/>
      <c r="E6558" s="260"/>
      <c r="F6558" s="263"/>
    </row>
    <row r="6559" spans="1:6" ht="13" x14ac:dyDescent="0.25">
      <c r="A6559" s="227"/>
      <c r="B6559" s="256"/>
      <c r="C6559" s="255"/>
      <c r="D6559" s="255"/>
      <c r="E6559" s="260"/>
      <c r="F6559" s="263"/>
    </row>
    <row r="6560" spans="1:6" ht="13" x14ac:dyDescent="0.25">
      <c r="A6560" s="227"/>
      <c r="B6560" s="256"/>
      <c r="C6560" s="255"/>
      <c r="D6560" s="255"/>
      <c r="E6560" s="260"/>
      <c r="F6560" s="263"/>
    </row>
    <row r="6561" spans="1:6" ht="13" x14ac:dyDescent="0.25">
      <c r="A6561" s="227"/>
      <c r="B6561" s="256"/>
      <c r="C6561" s="255"/>
      <c r="D6561" s="255"/>
      <c r="E6561" s="260"/>
      <c r="F6561" s="263"/>
    </row>
    <row r="6562" spans="1:6" ht="13" x14ac:dyDescent="0.25">
      <c r="A6562" s="227"/>
      <c r="B6562" s="256"/>
      <c r="C6562" s="255"/>
      <c r="D6562" s="255"/>
      <c r="E6562" s="260"/>
      <c r="F6562" s="263"/>
    </row>
    <row r="6563" spans="1:6" ht="13" x14ac:dyDescent="0.25">
      <c r="A6563" s="227"/>
      <c r="B6563" s="256"/>
      <c r="C6563" s="255"/>
      <c r="D6563" s="255"/>
      <c r="E6563" s="260"/>
      <c r="F6563" s="263"/>
    </row>
    <row r="6564" spans="1:6" ht="13" x14ac:dyDescent="0.25">
      <c r="A6564" s="227"/>
      <c r="B6564" s="256"/>
      <c r="C6564" s="255"/>
      <c r="D6564" s="255"/>
      <c r="E6564" s="260"/>
      <c r="F6564" s="263"/>
    </row>
    <row r="6565" spans="1:6" ht="13" x14ac:dyDescent="0.25">
      <c r="A6565" s="227"/>
      <c r="B6565" s="256"/>
      <c r="C6565" s="255"/>
      <c r="D6565" s="255"/>
      <c r="E6565" s="260"/>
      <c r="F6565" s="263"/>
    </row>
    <row r="6566" spans="1:6" ht="13" x14ac:dyDescent="0.25">
      <c r="A6566" s="227"/>
      <c r="B6566" s="256"/>
      <c r="C6566" s="255"/>
      <c r="D6566" s="255"/>
      <c r="E6566" s="260"/>
      <c r="F6566" s="263"/>
    </row>
    <row r="6567" spans="1:6" ht="13" x14ac:dyDescent="0.25">
      <c r="A6567" s="227"/>
      <c r="B6567" s="256"/>
      <c r="C6567" s="255"/>
      <c r="D6567" s="255"/>
      <c r="E6567" s="260"/>
      <c r="F6567" s="263"/>
    </row>
    <row r="6568" spans="1:6" ht="13" x14ac:dyDescent="0.25">
      <c r="A6568" s="227"/>
      <c r="B6568" s="256"/>
      <c r="C6568" s="255"/>
      <c r="D6568" s="255"/>
      <c r="E6568" s="260"/>
      <c r="F6568" s="263"/>
    </row>
    <row r="6569" spans="1:6" ht="13" x14ac:dyDescent="0.25">
      <c r="A6569" s="227"/>
      <c r="B6569" s="256"/>
      <c r="C6569" s="255"/>
      <c r="D6569" s="255"/>
      <c r="E6569" s="260"/>
      <c r="F6569" s="263"/>
    </row>
    <row r="6570" spans="1:6" ht="13" x14ac:dyDescent="0.25">
      <c r="A6570" s="227"/>
      <c r="B6570" s="256"/>
      <c r="C6570" s="255"/>
      <c r="D6570" s="255"/>
      <c r="E6570" s="260"/>
      <c r="F6570" s="263"/>
    </row>
    <row r="6571" spans="1:6" ht="13" x14ac:dyDescent="0.25">
      <c r="A6571" s="227"/>
      <c r="B6571" s="256"/>
      <c r="C6571" s="255"/>
      <c r="D6571" s="255"/>
      <c r="E6571" s="260"/>
      <c r="F6571" s="263"/>
    </row>
    <row r="6572" spans="1:6" ht="13" x14ac:dyDescent="0.25">
      <c r="A6572" s="227"/>
      <c r="B6572" s="256"/>
      <c r="C6572" s="255"/>
      <c r="D6572" s="255"/>
      <c r="E6572" s="260"/>
      <c r="F6572" s="263"/>
    </row>
    <row r="6573" spans="1:6" ht="13" x14ac:dyDescent="0.25">
      <c r="A6573" s="227"/>
      <c r="B6573" s="256"/>
      <c r="C6573" s="255"/>
      <c r="D6573" s="255"/>
      <c r="E6573" s="260"/>
      <c r="F6573" s="263"/>
    </row>
    <row r="6574" spans="1:6" ht="13" x14ac:dyDescent="0.25">
      <c r="A6574" s="227"/>
      <c r="B6574" s="256"/>
      <c r="C6574" s="255"/>
      <c r="D6574" s="255"/>
      <c r="E6574" s="260"/>
      <c r="F6574" s="263"/>
    </row>
    <row r="6575" spans="1:6" ht="13" x14ac:dyDescent="0.25">
      <c r="A6575" s="227"/>
      <c r="B6575" s="256"/>
      <c r="C6575" s="255"/>
      <c r="D6575" s="255"/>
      <c r="E6575" s="260"/>
      <c r="F6575" s="263"/>
    </row>
    <row r="6576" spans="1:6" ht="13" x14ac:dyDescent="0.25">
      <c r="A6576" s="227"/>
      <c r="B6576" s="256"/>
      <c r="C6576" s="255"/>
      <c r="D6576" s="255"/>
      <c r="E6576" s="260"/>
      <c r="F6576" s="263"/>
    </row>
    <row r="6577" spans="1:6" ht="13" x14ac:dyDescent="0.25">
      <c r="A6577" s="227"/>
      <c r="B6577" s="256"/>
      <c r="C6577" s="255"/>
      <c r="D6577" s="255"/>
      <c r="E6577" s="260"/>
      <c r="F6577" s="263"/>
    </row>
    <row r="6578" spans="1:6" ht="13" x14ac:dyDescent="0.25">
      <c r="A6578" s="227"/>
      <c r="B6578" s="256"/>
      <c r="C6578" s="255"/>
      <c r="D6578" s="255"/>
      <c r="E6578" s="260"/>
      <c r="F6578" s="263"/>
    </row>
    <row r="6579" spans="1:6" ht="13" x14ac:dyDescent="0.25">
      <c r="A6579" s="227"/>
      <c r="B6579" s="256"/>
      <c r="C6579" s="255"/>
      <c r="D6579" s="255"/>
      <c r="E6579" s="260"/>
      <c r="F6579" s="263"/>
    </row>
    <row r="6580" spans="1:6" ht="13" x14ac:dyDescent="0.25">
      <c r="A6580" s="227"/>
      <c r="B6580" s="256"/>
      <c r="C6580" s="255"/>
      <c r="D6580" s="255"/>
      <c r="E6580" s="260"/>
      <c r="F6580" s="263"/>
    </row>
    <row r="6581" spans="1:6" ht="13" x14ac:dyDescent="0.25">
      <c r="A6581" s="227"/>
      <c r="B6581" s="256"/>
      <c r="C6581" s="255"/>
      <c r="D6581" s="255"/>
      <c r="E6581" s="260"/>
      <c r="F6581" s="263"/>
    </row>
    <row r="6582" spans="1:6" ht="13" x14ac:dyDescent="0.25">
      <c r="A6582" s="227"/>
      <c r="B6582" s="256"/>
      <c r="C6582" s="255"/>
      <c r="D6582" s="255"/>
      <c r="E6582" s="260"/>
      <c r="F6582" s="263"/>
    </row>
    <row r="6583" spans="1:6" ht="13" x14ac:dyDescent="0.25">
      <c r="A6583" s="227"/>
      <c r="B6583" s="256"/>
      <c r="C6583" s="255"/>
      <c r="D6583" s="255"/>
      <c r="E6583" s="260"/>
      <c r="F6583" s="263"/>
    </row>
    <row r="6584" spans="1:6" ht="13" x14ac:dyDescent="0.25">
      <c r="A6584" s="227"/>
      <c r="B6584" s="256"/>
      <c r="C6584" s="255"/>
      <c r="D6584" s="255"/>
      <c r="E6584" s="260"/>
      <c r="F6584" s="263"/>
    </row>
    <row r="6585" spans="1:6" ht="13" x14ac:dyDescent="0.25">
      <c r="A6585" s="227"/>
      <c r="B6585" s="256"/>
      <c r="C6585" s="255"/>
      <c r="D6585" s="255"/>
      <c r="E6585" s="260"/>
      <c r="F6585" s="263"/>
    </row>
    <row r="6586" spans="1:6" ht="13" x14ac:dyDescent="0.25">
      <c r="A6586" s="227"/>
      <c r="B6586" s="256"/>
      <c r="C6586" s="255"/>
      <c r="D6586" s="255"/>
      <c r="E6586" s="260"/>
      <c r="F6586" s="263"/>
    </row>
    <row r="6587" spans="1:6" ht="13" x14ac:dyDescent="0.25">
      <c r="A6587" s="227"/>
      <c r="B6587" s="256"/>
      <c r="C6587" s="255"/>
      <c r="D6587" s="255"/>
      <c r="E6587" s="260"/>
      <c r="F6587" s="263"/>
    </row>
    <row r="6588" spans="1:6" ht="13" x14ac:dyDescent="0.25">
      <c r="A6588" s="227"/>
      <c r="B6588" s="256"/>
      <c r="C6588" s="255"/>
      <c r="D6588" s="255"/>
      <c r="E6588" s="260"/>
      <c r="F6588" s="263"/>
    </row>
    <row r="6589" spans="1:6" ht="13" x14ac:dyDescent="0.25">
      <c r="A6589" s="227"/>
      <c r="B6589" s="256"/>
      <c r="C6589" s="255"/>
      <c r="D6589" s="255"/>
      <c r="E6589" s="260"/>
      <c r="F6589" s="263"/>
    </row>
    <row r="6590" spans="1:6" ht="13" x14ac:dyDescent="0.25">
      <c r="A6590" s="227"/>
      <c r="B6590" s="256"/>
      <c r="C6590" s="255"/>
      <c r="D6590" s="255"/>
      <c r="E6590" s="260"/>
      <c r="F6590" s="263"/>
    </row>
    <row r="6591" spans="1:6" ht="13" x14ac:dyDescent="0.25">
      <c r="A6591" s="227"/>
      <c r="B6591" s="256"/>
      <c r="C6591" s="255"/>
      <c r="D6591" s="255"/>
      <c r="E6591" s="260"/>
      <c r="F6591" s="263"/>
    </row>
    <row r="6592" spans="1:6" ht="13" x14ac:dyDescent="0.25">
      <c r="A6592" s="227"/>
      <c r="B6592" s="256"/>
      <c r="C6592" s="255"/>
      <c r="D6592" s="255"/>
      <c r="E6592" s="260"/>
      <c r="F6592" s="263"/>
    </row>
    <row r="6593" spans="1:6" ht="13" x14ac:dyDescent="0.25">
      <c r="A6593" s="227"/>
      <c r="B6593" s="256"/>
      <c r="C6593" s="255"/>
      <c r="D6593" s="255"/>
      <c r="E6593" s="260"/>
      <c r="F6593" s="263"/>
    </row>
    <row r="6594" spans="1:6" ht="13" x14ac:dyDescent="0.25">
      <c r="A6594" s="227"/>
      <c r="B6594" s="256"/>
      <c r="C6594" s="255"/>
      <c r="D6594" s="255"/>
      <c r="E6594" s="260"/>
      <c r="F6594" s="263"/>
    </row>
    <row r="6595" spans="1:6" ht="13" x14ac:dyDescent="0.25">
      <c r="A6595" s="227"/>
      <c r="B6595" s="256"/>
      <c r="C6595" s="255"/>
      <c r="D6595" s="255"/>
      <c r="E6595" s="260"/>
      <c r="F6595" s="263"/>
    </row>
    <row r="6596" spans="1:6" ht="13" x14ac:dyDescent="0.25">
      <c r="A6596" s="227"/>
      <c r="B6596" s="256"/>
      <c r="C6596" s="255"/>
      <c r="D6596" s="255"/>
      <c r="E6596" s="260"/>
      <c r="F6596" s="263"/>
    </row>
    <row r="6597" spans="1:6" ht="13" x14ac:dyDescent="0.25">
      <c r="A6597" s="227"/>
      <c r="B6597" s="256"/>
      <c r="C6597" s="255"/>
      <c r="D6597" s="255"/>
      <c r="E6597" s="260"/>
      <c r="F6597" s="263"/>
    </row>
    <row r="6598" spans="1:6" ht="13" x14ac:dyDescent="0.25">
      <c r="A6598" s="227"/>
      <c r="B6598" s="256"/>
      <c r="C6598" s="255"/>
      <c r="D6598" s="255"/>
      <c r="E6598" s="260"/>
      <c r="F6598" s="263"/>
    </row>
    <row r="6599" spans="1:6" ht="13" x14ac:dyDescent="0.25">
      <c r="A6599" s="227"/>
      <c r="B6599" s="256"/>
      <c r="C6599" s="255"/>
      <c r="D6599" s="255"/>
      <c r="E6599" s="260"/>
      <c r="F6599" s="263"/>
    </row>
    <row r="6600" spans="1:6" ht="13" x14ac:dyDescent="0.25">
      <c r="A6600" s="227"/>
      <c r="B6600" s="256"/>
      <c r="C6600" s="255"/>
      <c r="D6600" s="255"/>
      <c r="E6600" s="260"/>
      <c r="F6600" s="263"/>
    </row>
    <row r="6601" spans="1:6" ht="13" x14ac:dyDescent="0.25">
      <c r="A6601" s="227"/>
      <c r="B6601" s="256"/>
      <c r="C6601" s="255"/>
      <c r="D6601" s="255"/>
      <c r="E6601" s="260"/>
      <c r="F6601" s="263"/>
    </row>
    <row r="6602" spans="1:6" ht="13" x14ac:dyDescent="0.25">
      <c r="A6602" s="227"/>
      <c r="B6602" s="268" t="s">
        <v>1019</v>
      </c>
      <c r="C6602" s="227"/>
      <c r="D6602" s="227"/>
      <c r="E6602" s="258"/>
      <c r="F6602" s="270"/>
    </row>
    <row r="6603" spans="1:6" ht="13" x14ac:dyDescent="0.25">
      <c r="A6603" s="227"/>
      <c r="B6603" s="247"/>
      <c r="C6603" s="227"/>
      <c r="D6603" s="227"/>
      <c r="E6603" s="258"/>
      <c r="F6603" s="263"/>
    </row>
    <row r="6604" spans="1:6" ht="13" x14ac:dyDescent="0.25">
      <c r="A6604" s="227"/>
      <c r="B6604" s="247" t="str">
        <f>B6532</f>
        <v>Block D: 4 Classroom Block: D-3  Concrete, Formwork and Reinforcement</v>
      </c>
      <c r="C6604" s="227"/>
      <c r="D6604" s="227"/>
      <c r="E6604" s="258"/>
      <c r="F6604" s="263"/>
    </row>
    <row r="6605" spans="1:6" x14ac:dyDescent="0.25">
      <c r="A6605" s="220"/>
      <c r="B6605" s="233"/>
      <c r="C6605" s="220"/>
      <c r="D6605" s="220"/>
      <c r="E6605" s="260"/>
      <c r="F6605" s="263"/>
    </row>
    <row r="6606" spans="1:6" ht="13" x14ac:dyDescent="0.25">
      <c r="A6606" s="224" t="s">
        <v>2344</v>
      </c>
      <c r="B6606" s="229" t="s">
        <v>200</v>
      </c>
      <c r="C6606" s="272"/>
      <c r="D6606" s="272"/>
      <c r="E6606" s="217"/>
      <c r="F6606" s="263"/>
    </row>
    <row r="6607" spans="1:6" x14ac:dyDescent="0.25">
      <c r="A6607" s="272"/>
      <c r="B6607" s="273"/>
      <c r="C6607" s="272"/>
      <c r="D6607" s="272"/>
      <c r="E6607" s="217"/>
      <c r="F6607" s="285"/>
    </row>
    <row r="6608" spans="1:6" ht="13" x14ac:dyDescent="0.25">
      <c r="A6608" s="272"/>
      <c r="B6608" s="229" t="s">
        <v>195</v>
      </c>
      <c r="C6608" s="272"/>
      <c r="D6608" s="272"/>
      <c r="E6608" s="217"/>
      <c r="F6608" s="285"/>
    </row>
    <row r="6609" spans="1:6" ht="13" x14ac:dyDescent="0.25">
      <c r="A6609" s="272"/>
      <c r="B6609" s="229"/>
      <c r="C6609" s="272"/>
      <c r="D6609" s="272"/>
      <c r="E6609" s="217"/>
      <c r="F6609" s="285"/>
    </row>
    <row r="6610" spans="1:6" ht="26" x14ac:dyDescent="0.25">
      <c r="A6610" s="272"/>
      <c r="B6610" s="229" t="s">
        <v>2766</v>
      </c>
      <c r="C6610" s="272"/>
      <c r="D6610" s="272"/>
      <c r="E6610" s="217"/>
      <c r="F6610" s="285"/>
    </row>
    <row r="6611" spans="1:6" x14ac:dyDescent="0.25">
      <c r="A6611" s="272"/>
      <c r="B6611" s="273"/>
      <c r="C6611" s="272"/>
      <c r="D6611" s="272"/>
      <c r="E6611" s="217"/>
      <c r="F6611" s="285"/>
    </row>
    <row r="6612" spans="1:6" ht="14.5" x14ac:dyDescent="0.25">
      <c r="A6612" s="272" t="s">
        <v>2345</v>
      </c>
      <c r="B6612" s="273" t="s">
        <v>191</v>
      </c>
      <c r="C6612" s="272" t="s">
        <v>621</v>
      </c>
      <c r="D6612" s="272">
        <v>50</v>
      </c>
      <c r="E6612" s="217"/>
      <c r="F6612" s="285"/>
    </row>
    <row r="6613" spans="1:6" x14ac:dyDescent="0.25">
      <c r="A6613" s="272"/>
      <c r="B6613" s="273"/>
      <c r="C6613" s="272"/>
      <c r="D6613" s="272"/>
      <c r="E6613" s="217"/>
      <c r="F6613" s="285"/>
    </row>
    <row r="6614" spans="1:6" ht="13" x14ac:dyDescent="0.25">
      <c r="A6614" s="272"/>
      <c r="B6614" s="229" t="s">
        <v>190</v>
      </c>
      <c r="C6614" s="272"/>
      <c r="D6614" s="272"/>
      <c r="E6614" s="217"/>
      <c r="F6614" s="285"/>
    </row>
    <row r="6615" spans="1:6" ht="13" x14ac:dyDescent="0.25">
      <c r="A6615" s="272"/>
      <c r="B6615" s="229"/>
      <c r="C6615" s="272"/>
      <c r="D6615" s="272"/>
      <c r="E6615" s="217"/>
      <c r="F6615" s="285"/>
    </row>
    <row r="6616" spans="1:6" ht="13" x14ac:dyDescent="0.25">
      <c r="A6616" s="272"/>
      <c r="B6616" s="229" t="s">
        <v>1027</v>
      </c>
      <c r="C6616" s="272"/>
      <c r="D6616" s="272"/>
      <c r="E6616" s="217"/>
      <c r="F6616" s="285"/>
    </row>
    <row r="6617" spans="1:6" x14ac:dyDescent="0.25">
      <c r="A6617" s="272"/>
      <c r="B6617" s="273"/>
      <c r="C6617" s="272"/>
      <c r="D6617" s="272"/>
      <c r="E6617" s="217"/>
      <c r="F6617" s="285"/>
    </row>
    <row r="6618" spans="1:6" x14ac:dyDescent="0.25">
      <c r="A6618" s="272" t="s">
        <v>2346</v>
      </c>
      <c r="B6618" s="273" t="s">
        <v>13</v>
      </c>
      <c r="C6618" s="272" t="s">
        <v>11</v>
      </c>
      <c r="D6618" s="272">
        <v>147</v>
      </c>
      <c r="E6618" s="217"/>
      <c r="F6618" s="285"/>
    </row>
    <row r="6619" spans="1:6" x14ac:dyDescent="0.25">
      <c r="A6619" s="272"/>
      <c r="B6619" s="273"/>
      <c r="C6619" s="272"/>
      <c r="D6619" s="272"/>
      <c r="E6619" s="217"/>
      <c r="F6619" s="285"/>
    </row>
    <row r="6620" spans="1:6" ht="13" x14ac:dyDescent="0.25">
      <c r="A6620" s="272"/>
      <c r="B6620" s="229" t="s">
        <v>184</v>
      </c>
      <c r="C6620" s="272"/>
      <c r="D6620" s="272"/>
      <c r="E6620" s="217"/>
      <c r="F6620" s="285"/>
    </row>
    <row r="6621" spans="1:6" ht="13" x14ac:dyDescent="0.25">
      <c r="A6621" s="272"/>
      <c r="B6621" s="229"/>
      <c r="C6621" s="272"/>
      <c r="D6621" s="272"/>
      <c r="E6621" s="217"/>
      <c r="F6621" s="285"/>
    </row>
    <row r="6622" spans="1:6" ht="25" x14ac:dyDescent="0.25">
      <c r="A6622" s="272" t="s">
        <v>2347</v>
      </c>
      <c r="B6622" s="273" t="s">
        <v>2122</v>
      </c>
      <c r="C6622" s="272" t="s">
        <v>2</v>
      </c>
      <c r="D6622" s="272">
        <v>20</v>
      </c>
      <c r="E6622" s="217"/>
      <c r="F6622" s="285"/>
    </row>
    <row r="6623" spans="1:6" x14ac:dyDescent="0.25">
      <c r="A6623" s="272"/>
      <c r="B6623" s="273"/>
      <c r="C6623" s="272"/>
      <c r="D6623" s="272"/>
      <c r="E6623" s="217"/>
      <c r="F6623" s="263"/>
    </row>
    <row r="6624" spans="1:6" x14ac:dyDescent="0.25">
      <c r="A6624" s="272"/>
      <c r="B6624" s="273"/>
      <c r="C6624" s="272"/>
      <c r="D6624" s="272"/>
      <c r="E6624" s="217"/>
      <c r="F6624" s="263"/>
    </row>
    <row r="6625" spans="1:6" x14ac:dyDescent="0.25">
      <c r="A6625" s="272"/>
      <c r="B6625" s="273"/>
      <c r="C6625" s="272"/>
      <c r="D6625" s="272"/>
      <c r="E6625" s="217"/>
      <c r="F6625" s="263"/>
    </row>
    <row r="6626" spans="1:6" x14ac:dyDescent="0.25">
      <c r="A6626" s="272"/>
      <c r="B6626" s="273"/>
      <c r="C6626" s="272"/>
      <c r="D6626" s="272"/>
      <c r="E6626" s="217"/>
      <c r="F6626" s="263"/>
    </row>
    <row r="6627" spans="1:6" x14ac:dyDescent="0.25">
      <c r="A6627" s="272"/>
      <c r="B6627" s="273"/>
      <c r="C6627" s="272"/>
      <c r="D6627" s="272"/>
      <c r="E6627" s="217"/>
      <c r="F6627" s="263"/>
    </row>
    <row r="6628" spans="1:6" x14ac:dyDescent="0.25">
      <c r="A6628" s="272"/>
      <c r="B6628" s="273"/>
      <c r="C6628" s="272"/>
      <c r="D6628" s="272"/>
      <c r="E6628" s="217"/>
      <c r="F6628" s="263"/>
    </row>
    <row r="6629" spans="1:6" x14ac:dyDescent="0.25">
      <c r="A6629" s="272"/>
      <c r="B6629" s="273"/>
      <c r="C6629" s="272"/>
      <c r="D6629" s="272"/>
      <c r="E6629" s="217"/>
      <c r="F6629" s="263"/>
    </row>
    <row r="6630" spans="1:6" x14ac:dyDescent="0.25">
      <c r="A6630" s="272"/>
      <c r="B6630" s="273"/>
      <c r="C6630" s="272"/>
      <c r="D6630" s="272"/>
      <c r="E6630" s="217"/>
      <c r="F6630" s="263"/>
    </row>
    <row r="6631" spans="1:6" x14ac:dyDescent="0.25">
      <c r="A6631" s="272"/>
      <c r="B6631" s="273"/>
      <c r="C6631" s="272"/>
      <c r="D6631" s="272"/>
      <c r="E6631" s="217"/>
      <c r="F6631" s="263"/>
    </row>
    <row r="6632" spans="1:6" x14ac:dyDescent="0.25">
      <c r="A6632" s="272"/>
      <c r="B6632" s="273"/>
      <c r="C6632" s="272"/>
      <c r="D6632" s="272"/>
      <c r="E6632" s="217"/>
      <c r="F6632" s="263"/>
    </row>
    <row r="6633" spans="1:6" x14ac:dyDescent="0.25">
      <c r="A6633" s="272"/>
      <c r="B6633" s="273"/>
      <c r="C6633" s="272"/>
      <c r="D6633" s="272"/>
      <c r="E6633" s="217"/>
      <c r="F6633" s="263"/>
    </row>
    <row r="6634" spans="1:6" x14ac:dyDescent="0.25">
      <c r="A6634" s="272"/>
      <c r="B6634" s="273"/>
      <c r="C6634" s="272"/>
      <c r="D6634" s="272"/>
      <c r="E6634" s="217"/>
      <c r="F6634" s="263"/>
    </row>
    <row r="6635" spans="1:6" x14ac:dyDescent="0.25">
      <c r="A6635" s="272"/>
      <c r="B6635" s="273"/>
      <c r="C6635" s="272"/>
      <c r="D6635" s="272"/>
      <c r="E6635" s="217"/>
      <c r="F6635" s="263"/>
    </row>
    <row r="6636" spans="1:6" x14ac:dyDescent="0.25">
      <c r="A6636" s="272"/>
      <c r="B6636" s="273"/>
      <c r="C6636" s="272"/>
      <c r="D6636" s="272"/>
      <c r="E6636" s="217"/>
      <c r="F6636" s="263"/>
    </row>
    <row r="6637" spans="1:6" x14ac:dyDescent="0.25">
      <c r="A6637" s="272"/>
      <c r="B6637" s="273"/>
      <c r="C6637" s="272"/>
      <c r="D6637" s="272"/>
      <c r="E6637" s="217"/>
      <c r="F6637" s="263"/>
    </row>
    <row r="6638" spans="1:6" x14ac:dyDescent="0.25">
      <c r="A6638" s="272"/>
      <c r="B6638" s="273"/>
      <c r="C6638" s="272"/>
      <c r="D6638" s="272"/>
      <c r="E6638" s="217"/>
      <c r="F6638" s="263"/>
    </row>
    <row r="6639" spans="1:6" x14ac:dyDescent="0.25">
      <c r="A6639" s="272"/>
      <c r="B6639" s="273"/>
      <c r="C6639" s="272"/>
      <c r="D6639" s="272"/>
      <c r="E6639" s="217"/>
      <c r="F6639" s="263"/>
    </row>
    <row r="6640" spans="1:6" x14ac:dyDescent="0.25">
      <c r="A6640" s="272"/>
      <c r="B6640" s="273"/>
      <c r="C6640" s="272"/>
      <c r="D6640" s="272"/>
      <c r="E6640" s="217"/>
      <c r="F6640" s="263"/>
    </row>
    <row r="6641" spans="1:6" x14ac:dyDescent="0.25">
      <c r="A6641" s="272"/>
      <c r="B6641" s="273"/>
      <c r="C6641" s="272"/>
      <c r="D6641" s="272"/>
      <c r="E6641" s="217"/>
      <c r="F6641" s="263"/>
    </row>
    <row r="6642" spans="1:6" x14ac:dyDescent="0.25">
      <c r="A6642" s="272"/>
      <c r="B6642" s="273"/>
      <c r="C6642" s="272"/>
      <c r="D6642" s="272"/>
      <c r="E6642" s="217"/>
      <c r="F6642" s="263"/>
    </row>
    <row r="6643" spans="1:6" x14ac:dyDescent="0.25">
      <c r="A6643" s="272"/>
      <c r="B6643" s="273"/>
      <c r="C6643" s="272"/>
      <c r="D6643" s="272"/>
      <c r="E6643" s="217"/>
      <c r="F6643" s="263"/>
    </row>
    <row r="6644" spans="1:6" x14ac:dyDescent="0.25">
      <c r="A6644" s="272"/>
      <c r="B6644" s="273"/>
      <c r="C6644" s="272"/>
      <c r="D6644" s="272"/>
      <c r="E6644" s="217"/>
      <c r="F6644" s="263"/>
    </row>
    <row r="6645" spans="1:6" x14ac:dyDescent="0.25">
      <c r="A6645" s="272"/>
      <c r="B6645" s="273"/>
      <c r="C6645" s="272"/>
      <c r="D6645" s="272"/>
      <c r="E6645" s="217"/>
      <c r="F6645" s="263"/>
    </row>
    <row r="6646" spans="1:6" x14ac:dyDescent="0.25">
      <c r="A6646" s="272"/>
      <c r="B6646" s="273"/>
      <c r="C6646" s="272"/>
      <c r="D6646" s="272"/>
      <c r="E6646" s="217"/>
      <c r="F6646" s="263"/>
    </row>
    <row r="6647" spans="1:6" x14ac:dyDescent="0.25">
      <c r="A6647" s="272"/>
      <c r="B6647" s="273"/>
      <c r="C6647" s="272"/>
      <c r="D6647" s="272"/>
      <c r="E6647" s="217"/>
      <c r="F6647" s="263"/>
    </row>
    <row r="6648" spans="1:6" x14ac:dyDescent="0.25">
      <c r="A6648" s="272"/>
      <c r="B6648" s="273"/>
      <c r="C6648" s="272"/>
      <c r="D6648" s="272"/>
      <c r="E6648" s="217"/>
      <c r="F6648" s="263"/>
    </row>
    <row r="6649" spans="1:6" x14ac:dyDescent="0.25">
      <c r="A6649" s="272"/>
      <c r="B6649" s="273"/>
      <c r="C6649" s="272"/>
      <c r="D6649" s="272"/>
      <c r="E6649" s="217"/>
      <c r="F6649" s="263"/>
    </row>
    <row r="6650" spans="1:6" x14ac:dyDescent="0.25">
      <c r="A6650" s="272"/>
      <c r="B6650" s="273"/>
      <c r="C6650" s="272"/>
      <c r="D6650" s="272"/>
      <c r="E6650" s="217"/>
      <c r="F6650" s="263"/>
    </row>
    <row r="6651" spans="1:6" x14ac:dyDescent="0.25">
      <c r="A6651" s="272"/>
      <c r="B6651" s="273"/>
      <c r="C6651" s="272"/>
      <c r="D6651" s="272"/>
      <c r="E6651" s="217"/>
      <c r="F6651" s="263"/>
    </row>
    <row r="6652" spans="1:6" x14ac:dyDescent="0.25">
      <c r="A6652" s="272"/>
      <c r="B6652" s="273"/>
      <c r="C6652" s="272"/>
      <c r="D6652" s="272"/>
      <c r="E6652" s="217"/>
      <c r="F6652" s="263"/>
    </row>
    <row r="6653" spans="1:6" x14ac:dyDescent="0.25">
      <c r="A6653" s="272"/>
      <c r="B6653" s="273"/>
      <c r="C6653" s="272"/>
      <c r="D6653" s="272"/>
      <c r="E6653" s="217"/>
      <c r="F6653" s="263"/>
    </row>
    <row r="6654" spans="1:6" x14ac:dyDescent="0.25">
      <c r="A6654" s="272"/>
      <c r="B6654" s="273"/>
      <c r="C6654" s="272"/>
      <c r="D6654" s="272"/>
      <c r="E6654" s="217"/>
      <c r="F6654" s="263"/>
    </row>
    <row r="6655" spans="1:6" x14ac:dyDescent="0.25">
      <c r="A6655" s="272"/>
      <c r="B6655" s="273"/>
      <c r="C6655" s="272"/>
      <c r="D6655" s="272"/>
      <c r="E6655" s="217"/>
      <c r="F6655" s="263"/>
    </row>
    <row r="6656" spans="1:6" x14ac:dyDescent="0.25">
      <c r="A6656" s="272"/>
      <c r="B6656" s="273"/>
      <c r="C6656" s="272"/>
      <c r="D6656" s="272"/>
      <c r="E6656" s="217"/>
      <c r="F6656" s="263"/>
    </row>
    <row r="6657" spans="1:6" x14ac:dyDescent="0.25">
      <c r="A6657" s="272"/>
      <c r="B6657" s="273"/>
      <c r="C6657" s="272"/>
      <c r="D6657" s="272"/>
      <c r="E6657" s="217"/>
      <c r="F6657" s="263"/>
    </row>
    <row r="6658" spans="1:6" x14ac:dyDescent="0.25">
      <c r="A6658" s="272"/>
      <c r="B6658" s="273"/>
      <c r="C6658" s="272"/>
      <c r="D6658" s="272"/>
      <c r="E6658" s="217"/>
      <c r="F6658" s="263"/>
    </row>
    <row r="6659" spans="1:6" x14ac:dyDescent="0.25">
      <c r="A6659" s="272"/>
      <c r="B6659" s="273"/>
      <c r="C6659" s="272"/>
      <c r="D6659" s="272"/>
      <c r="E6659" s="217"/>
      <c r="F6659" s="263"/>
    </row>
    <row r="6660" spans="1:6" x14ac:dyDescent="0.25">
      <c r="A6660" s="272"/>
      <c r="B6660" s="273"/>
      <c r="C6660" s="272"/>
      <c r="D6660" s="272"/>
      <c r="E6660" s="217"/>
      <c r="F6660" s="263"/>
    </row>
    <row r="6661" spans="1:6" x14ac:dyDescent="0.25">
      <c r="A6661" s="272"/>
      <c r="B6661" s="273"/>
      <c r="C6661" s="272"/>
      <c r="D6661" s="272"/>
      <c r="E6661" s="217"/>
      <c r="F6661" s="263"/>
    </row>
    <row r="6662" spans="1:6" x14ac:dyDescent="0.25">
      <c r="A6662" s="272"/>
      <c r="B6662" s="273"/>
      <c r="C6662" s="272"/>
      <c r="D6662" s="272"/>
      <c r="E6662" s="217"/>
      <c r="F6662" s="263"/>
    </row>
    <row r="6663" spans="1:6" x14ac:dyDescent="0.25">
      <c r="A6663" s="272"/>
      <c r="B6663" s="273"/>
      <c r="C6663" s="272"/>
      <c r="D6663" s="272"/>
      <c r="E6663" s="217"/>
      <c r="F6663" s="263"/>
    </row>
    <row r="6664" spans="1:6" x14ac:dyDescent="0.25">
      <c r="A6664" s="272"/>
      <c r="B6664" s="273"/>
      <c r="C6664" s="272"/>
      <c r="D6664" s="272"/>
      <c r="E6664" s="217"/>
      <c r="F6664" s="263"/>
    </row>
    <row r="6665" spans="1:6" x14ac:dyDescent="0.25">
      <c r="A6665" s="272"/>
      <c r="B6665" s="273"/>
      <c r="C6665" s="272"/>
      <c r="D6665" s="272"/>
      <c r="E6665" s="217"/>
      <c r="F6665" s="263"/>
    </row>
    <row r="6666" spans="1:6" x14ac:dyDescent="0.25">
      <c r="A6666" s="272"/>
      <c r="B6666" s="273"/>
      <c r="C6666" s="272"/>
      <c r="D6666" s="272"/>
      <c r="E6666" s="217"/>
      <c r="F6666" s="263"/>
    </row>
    <row r="6667" spans="1:6" x14ac:dyDescent="0.25">
      <c r="A6667" s="272"/>
      <c r="B6667" s="273"/>
      <c r="C6667" s="272"/>
      <c r="D6667" s="272"/>
      <c r="E6667" s="217"/>
      <c r="F6667" s="263"/>
    </row>
    <row r="6668" spans="1:6" ht="13" x14ac:dyDescent="0.25">
      <c r="A6668" s="272"/>
      <c r="B6668" s="229"/>
      <c r="C6668" s="272"/>
      <c r="D6668" s="272"/>
      <c r="E6668" s="260"/>
      <c r="F6668" s="263"/>
    </row>
    <row r="6669" spans="1:6" ht="13" x14ac:dyDescent="0.25">
      <c r="A6669" s="272"/>
      <c r="B6669" s="229"/>
      <c r="C6669" s="272"/>
      <c r="D6669" s="272"/>
      <c r="E6669" s="260"/>
      <c r="F6669" s="263"/>
    </row>
    <row r="6670" spans="1:6" ht="13" x14ac:dyDescent="0.25">
      <c r="A6670" s="272"/>
      <c r="B6670" s="229"/>
      <c r="C6670" s="272"/>
      <c r="D6670" s="272"/>
      <c r="E6670" s="260"/>
      <c r="F6670" s="263"/>
    </row>
    <row r="6671" spans="1:6" ht="13" x14ac:dyDescent="0.25">
      <c r="A6671" s="272"/>
      <c r="B6671" s="229"/>
      <c r="C6671" s="272"/>
      <c r="D6671" s="272"/>
      <c r="E6671" s="260"/>
      <c r="F6671" s="263"/>
    </row>
    <row r="6672" spans="1:6" ht="13" x14ac:dyDescent="0.25">
      <c r="A6672" s="220"/>
      <c r="B6672" s="230"/>
      <c r="C6672" s="220"/>
      <c r="D6672" s="220"/>
      <c r="E6672" s="260"/>
      <c r="F6672" s="263"/>
    </row>
    <row r="6673" spans="1:6" ht="13" x14ac:dyDescent="0.25">
      <c r="A6673" s="227"/>
      <c r="B6673" s="268" t="s">
        <v>2905</v>
      </c>
      <c r="C6673" s="227"/>
      <c r="D6673" s="227"/>
      <c r="E6673" s="258"/>
      <c r="F6673" s="270"/>
    </row>
    <row r="6674" spans="1:6" ht="13" x14ac:dyDescent="0.25">
      <c r="A6674" s="227"/>
      <c r="B6674" s="247"/>
      <c r="C6674" s="227"/>
      <c r="D6674" s="227"/>
      <c r="E6674" s="258"/>
      <c r="F6674" s="263"/>
    </row>
    <row r="6675" spans="1:6" ht="13" x14ac:dyDescent="0.25">
      <c r="A6675" s="227"/>
      <c r="B6675" s="247" t="s">
        <v>2939</v>
      </c>
      <c r="C6675" s="227"/>
      <c r="D6675" s="227"/>
      <c r="E6675" s="258"/>
      <c r="F6675" s="263"/>
    </row>
    <row r="6676" spans="1:6" ht="13" x14ac:dyDescent="0.25">
      <c r="A6676" s="227"/>
      <c r="B6676" s="256"/>
      <c r="C6676" s="255"/>
      <c r="D6676" s="255"/>
      <c r="E6676" s="260"/>
      <c r="F6676" s="263"/>
    </row>
    <row r="6677" spans="1:6" ht="13" x14ac:dyDescent="0.25">
      <c r="A6677" s="227"/>
      <c r="B6677" s="274"/>
      <c r="C6677" s="255"/>
      <c r="D6677" s="255"/>
      <c r="E6677" s="260"/>
      <c r="F6677" s="263"/>
    </row>
    <row r="6678" spans="1:6" ht="13" x14ac:dyDescent="0.25">
      <c r="A6678" s="227"/>
      <c r="B6678" s="274" t="str">
        <f>B6675</f>
        <v>Block D: 4 Classroom Block: D-4 Masonry</v>
      </c>
      <c r="C6678" s="255"/>
      <c r="D6678" s="255"/>
      <c r="E6678" s="260"/>
      <c r="F6678" s="263"/>
    </row>
    <row r="6679" spans="1:6" ht="13" x14ac:dyDescent="0.25">
      <c r="A6679" s="227"/>
      <c r="B6679" s="254" t="s">
        <v>2933</v>
      </c>
      <c r="C6679" s="255" t="s">
        <v>2910</v>
      </c>
      <c r="D6679" s="255"/>
      <c r="E6679" s="260"/>
      <c r="F6679" s="263"/>
    </row>
    <row r="6680" spans="1:6" ht="13" x14ac:dyDescent="0.25">
      <c r="A6680" s="227"/>
      <c r="B6680" s="256"/>
      <c r="C6680" s="255"/>
      <c r="D6680" s="255"/>
      <c r="E6680" s="260"/>
      <c r="F6680" s="263"/>
    </row>
    <row r="6681" spans="1:6" ht="13" x14ac:dyDescent="0.25">
      <c r="A6681" s="227"/>
      <c r="B6681" s="269" t="s">
        <v>2909</v>
      </c>
      <c r="C6681" s="255">
        <v>99</v>
      </c>
      <c r="D6681" s="255"/>
      <c r="E6681" s="260"/>
      <c r="F6681" s="263"/>
    </row>
    <row r="6682" spans="1:6" ht="13" x14ac:dyDescent="0.25">
      <c r="A6682" s="227"/>
      <c r="B6682" s="269"/>
      <c r="C6682" s="255"/>
      <c r="D6682" s="255"/>
      <c r="E6682" s="260"/>
      <c r="F6682" s="263"/>
    </row>
    <row r="6683" spans="1:6" ht="13" x14ac:dyDescent="0.25">
      <c r="A6683" s="227"/>
      <c r="B6683" s="256"/>
      <c r="C6683" s="255"/>
      <c r="D6683" s="255"/>
      <c r="E6683" s="260"/>
      <c r="F6683" s="263"/>
    </row>
    <row r="6684" spans="1:6" ht="13" x14ac:dyDescent="0.25">
      <c r="A6684" s="227"/>
      <c r="B6684" s="256"/>
      <c r="C6684" s="255"/>
      <c r="D6684" s="255"/>
      <c r="E6684" s="260"/>
      <c r="F6684" s="263"/>
    </row>
    <row r="6685" spans="1:6" ht="13" x14ac:dyDescent="0.25">
      <c r="A6685" s="227"/>
      <c r="B6685" s="256"/>
      <c r="C6685" s="255"/>
      <c r="D6685" s="255"/>
      <c r="E6685" s="260"/>
      <c r="F6685" s="263"/>
    </row>
    <row r="6686" spans="1:6" ht="13" x14ac:dyDescent="0.25">
      <c r="A6686" s="227"/>
      <c r="B6686" s="256"/>
      <c r="C6686" s="255"/>
      <c r="D6686" s="255"/>
      <c r="E6686" s="260"/>
      <c r="F6686" s="263"/>
    </row>
    <row r="6687" spans="1:6" ht="13" x14ac:dyDescent="0.25">
      <c r="A6687" s="227"/>
      <c r="B6687" s="256"/>
      <c r="C6687" s="255"/>
      <c r="D6687" s="255"/>
      <c r="E6687" s="260"/>
      <c r="F6687" s="263"/>
    </row>
    <row r="6688" spans="1:6" ht="13" x14ac:dyDescent="0.25">
      <c r="A6688" s="227"/>
      <c r="B6688" s="256"/>
      <c r="C6688" s="255"/>
      <c r="D6688" s="255"/>
      <c r="E6688" s="260"/>
      <c r="F6688" s="263"/>
    </row>
    <row r="6689" spans="1:6" ht="13" x14ac:dyDescent="0.25">
      <c r="A6689" s="227"/>
      <c r="B6689" s="256"/>
      <c r="C6689" s="255"/>
      <c r="D6689" s="255"/>
      <c r="E6689" s="260"/>
      <c r="F6689" s="263"/>
    </row>
    <row r="6690" spans="1:6" ht="13" x14ac:dyDescent="0.25">
      <c r="A6690" s="227"/>
      <c r="B6690" s="256"/>
      <c r="C6690" s="255"/>
      <c r="D6690" s="255"/>
      <c r="E6690" s="260"/>
      <c r="F6690" s="263"/>
    </row>
    <row r="6691" spans="1:6" ht="13" x14ac:dyDescent="0.25">
      <c r="A6691" s="227"/>
      <c r="B6691" s="256"/>
      <c r="C6691" s="255"/>
      <c r="D6691" s="255"/>
      <c r="E6691" s="260"/>
      <c r="F6691" s="263"/>
    </row>
    <row r="6692" spans="1:6" ht="13" x14ac:dyDescent="0.25">
      <c r="A6692" s="227"/>
      <c r="B6692" s="256"/>
      <c r="C6692" s="255"/>
      <c r="D6692" s="255"/>
      <c r="E6692" s="260"/>
      <c r="F6692" s="263"/>
    </row>
    <row r="6693" spans="1:6" ht="13" x14ac:dyDescent="0.25">
      <c r="A6693" s="227"/>
      <c r="B6693" s="256"/>
      <c r="C6693" s="255"/>
      <c r="D6693" s="255"/>
      <c r="E6693" s="260"/>
      <c r="F6693" s="263"/>
    </row>
    <row r="6694" spans="1:6" ht="13" x14ac:dyDescent="0.25">
      <c r="A6694" s="227"/>
      <c r="B6694" s="256"/>
      <c r="C6694" s="255"/>
      <c r="D6694" s="255"/>
      <c r="E6694" s="260"/>
      <c r="F6694" s="263"/>
    </row>
    <row r="6695" spans="1:6" ht="13" x14ac:dyDescent="0.25">
      <c r="A6695" s="227"/>
      <c r="B6695" s="256"/>
      <c r="C6695" s="255"/>
      <c r="D6695" s="255"/>
      <c r="E6695" s="260"/>
      <c r="F6695" s="263"/>
    </row>
    <row r="6696" spans="1:6" ht="13" x14ac:dyDescent="0.25">
      <c r="A6696" s="227"/>
      <c r="B6696" s="256"/>
      <c r="C6696" s="255"/>
      <c r="D6696" s="255"/>
      <c r="E6696" s="260"/>
      <c r="F6696" s="263"/>
    </row>
    <row r="6697" spans="1:6" ht="13" x14ac:dyDescent="0.25">
      <c r="A6697" s="227"/>
      <c r="B6697" s="256"/>
      <c r="C6697" s="255"/>
      <c r="D6697" s="255"/>
      <c r="E6697" s="260"/>
      <c r="F6697" s="263"/>
    </row>
    <row r="6698" spans="1:6" ht="13" x14ac:dyDescent="0.25">
      <c r="A6698" s="227"/>
      <c r="B6698" s="256"/>
      <c r="C6698" s="255"/>
      <c r="D6698" s="255"/>
      <c r="E6698" s="260"/>
      <c r="F6698" s="263"/>
    </row>
    <row r="6699" spans="1:6" ht="13" x14ac:dyDescent="0.25">
      <c r="A6699" s="227"/>
      <c r="B6699" s="256"/>
      <c r="C6699" s="255"/>
      <c r="D6699" s="255"/>
      <c r="E6699" s="260"/>
      <c r="F6699" s="263"/>
    </row>
    <row r="6700" spans="1:6" ht="13" x14ac:dyDescent="0.25">
      <c r="A6700" s="227"/>
      <c r="B6700" s="256"/>
      <c r="C6700" s="255"/>
      <c r="D6700" s="255"/>
      <c r="E6700" s="260"/>
      <c r="F6700" s="263"/>
    </row>
    <row r="6701" spans="1:6" ht="13" x14ac:dyDescent="0.25">
      <c r="A6701" s="227"/>
      <c r="B6701" s="256"/>
      <c r="C6701" s="255"/>
      <c r="D6701" s="255"/>
      <c r="E6701" s="260"/>
      <c r="F6701" s="263"/>
    </row>
    <row r="6702" spans="1:6" ht="13" x14ac:dyDescent="0.25">
      <c r="A6702" s="227"/>
      <c r="B6702" s="256"/>
      <c r="C6702" s="255"/>
      <c r="D6702" s="255"/>
      <c r="E6702" s="260"/>
      <c r="F6702" s="263"/>
    </row>
    <row r="6703" spans="1:6" ht="13" x14ac:dyDescent="0.25">
      <c r="A6703" s="227"/>
      <c r="B6703" s="256"/>
      <c r="C6703" s="255"/>
      <c r="D6703" s="255"/>
      <c r="E6703" s="260"/>
      <c r="F6703" s="263"/>
    </row>
    <row r="6704" spans="1:6" ht="13" x14ac:dyDescent="0.25">
      <c r="A6704" s="227"/>
      <c r="B6704" s="256"/>
      <c r="C6704" s="255"/>
      <c r="D6704" s="255"/>
      <c r="E6704" s="260"/>
      <c r="F6704" s="263"/>
    </row>
    <row r="6705" spans="1:6" ht="13" x14ac:dyDescent="0.25">
      <c r="A6705" s="227"/>
      <c r="B6705" s="256"/>
      <c r="C6705" s="255"/>
      <c r="D6705" s="255"/>
      <c r="E6705" s="260"/>
      <c r="F6705" s="263"/>
    </row>
    <row r="6706" spans="1:6" ht="13" x14ac:dyDescent="0.25">
      <c r="A6706" s="227"/>
      <c r="B6706" s="256"/>
      <c r="C6706" s="255"/>
      <c r="D6706" s="255"/>
      <c r="E6706" s="260"/>
      <c r="F6706" s="263"/>
    </row>
    <row r="6707" spans="1:6" ht="13" x14ac:dyDescent="0.25">
      <c r="A6707" s="227"/>
      <c r="B6707" s="256"/>
      <c r="C6707" s="255"/>
      <c r="D6707" s="255"/>
      <c r="E6707" s="260"/>
      <c r="F6707" s="263"/>
    </row>
    <row r="6708" spans="1:6" ht="13" x14ac:dyDescent="0.25">
      <c r="A6708" s="227"/>
      <c r="B6708" s="256"/>
      <c r="C6708" s="255"/>
      <c r="D6708" s="255"/>
      <c r="E6708" s="260"/>
      <c r="F6708" s="263"/>
    </row>
    <row r="6709" spans="1:6" ht="13" x14ac:dyDescent="0.25">
      <c r="A6709" s="227"/>
      <c r="B6709" s="256"/>
      <c r="C6709" s="255"/>
      <c r="D6709" s="255"/>
      <c r="E6709" s="260"/>
      <c r="F6709" s="263"/>
    </row>
    <row r="6710" spans="1:6" ht="13" x14ac:dyDescent="0.25">
      <c r="A6710" s="227"/>
      <c r="B6710" s="256"/>
      <c r="C6710" s="255"/>
      <c r="D6710" s="255"/>
      <c r="E6710" s="260"/>
      <c r="F6710" s="263"/>
    </row>
    <row r="6711" spans="1:6" ht="13" x14ac:dyDescent="0.25">
      <c r="A6711" s="227"/>
      <c r="B6711" s="256"/>
      <c r="C6711" s="255"/>
      <c r="D6711" s="255"/>
      <c r="E6711" s="260"/>
      <c r="F6711" s="263"/>
    </row>
    <row r="6712" spans="1:6" ht="13" x14ac:dyDescent="0.25">
      <c r="A6712" s="227"/>
      <c r="B6712" s="256"/>
      <c r="C6712" s="255"/>
      <c r="D6712" s="255"/>
      <c r="E6712" s="260"/>
      <c r="F6712" s="263"/>
    </row>
    <row r="6713" spans="1:6" ht="13" x14ac:dyDescent="0.25">
      <c r="A6713" s="227"/>
      <c r="B6713" s="256"/>
      <c r="C6713" s="255"/>
      <c r="D6713" s="255"/>
      <c r="E6713" s="260"/>
      <c r="F6713" s="263"/>
    </row>
    <row r="6714" spans="1:6" ht="13" x14ac:dyDescent="0.25">
      <c r="A6714" s="227"/>
      <c r="B6714" s="256"/>
      <c r="C6714" s="255"/>
      <c r="D6714" s="255"/>
      <c r="E6714" s="260"/>
      <c r="F6714" s="263"/>
    </row>
    <row r="6715" spans="1:6" ht="13" x14ac:dyDescent="0.25">
      <c r="A6715" s="227"/>
      <c r="B6715" s="256"/>
      <c r="C6715" s="255"/>
      <c r="D6715" s="255"/>
      <c r="E6715" s="260"/>
      <c r="F6715" s="263"/>
    </row>
    <row r="6716" spans="1:6" ht="13" x14ac:dyDescent="0.25">
      <c r="A6716" s="227"/>
      <c r="B6716" s="256"/>
      <c r="C6716" s="255"/>
      <c r="D6716" s="255"/>
      <c r="E6716" s="260"/>
      <c r="F6716" s="263"/>
    </row>
    <row r="6717" spans="1:6" ht="13" x14ac:dyDescent="0.25">
      <c r="A6717" s="227"/>
      <c r="B6717" s="256"/>
      <c r="C6717" s="255"/>
      <c r="D6717" s="255"/>
      <c r="E6717" s="260"/>
      <c r="F6717" s="263"/>
    </row>
    <row r="6718" spans="1:6" ht="13" x14ac:dyDescent="0.25">
      <c r="A6718" s="227"/>
      <c r="B6718" s="256"/>
      <c r="C6718" s="255"/>
      <c r="D6718" s="255"/>
      <c r="E6718" s="260"/>
      <c r="F6718" s="263"/>
    </row>
    <row r="6719" spans="1:6" ht="13" x14ac:dyDescent="0.25">
      <c r="A6719" s="227"/>
      <c r="B6719" s="256"/>
      <c r="C6719" s="255"/>
      <c r="D6719" s="255"/>
      <c r="E6719" s="260"/>
      <c r="F6719" s="263"/>
    </row>
    <row r="6720" spans="1:6" ht="13" x14ac:dyDescent="0.25">
      <c r="A6720" s="227"/>
      <c r="B6720" s="256"/>
      <c r="C6720" s="255"/>
      <c r="D6720" s="255"/>
      <c r="E6720" s="260"/>
      <c r="F6720" s="263"/>
    </row>
    <row r="6721" spans="1:6" ht="13" x14ac:dyDescent="0.25">
      <c r="A6721" s="227"/>
      <c r="B6721" s="256"/>
      <c r="C6721" s="255"/>
      <c r="D6721" s="255"/>
      <c r="E6721" s="260"/>
      <c r="F6721" s="263"/>
    </row>
    <row r="6722" spans="1:6" ht="13" x14ac:dyDescent="0.25">
      <c r="A6722" s="227"/>
      <c r="B6722" s="256"/>
      <c r="C6722" s="255"/>
      <c r="D6722" s="255"/>
      <c r="E6722" s="260"/>
      <c r="F6722" s="263"/>
    </row>
    <row r="6723" spans="1:6" ht="13" x14ac:dyDescent="0.25">
      <c r="A6723" s="227"/>
      <c r="B6723" s="256"/>
      <c r="C6723" s="255"/>
      <c r="D6723" s="255"/>
      <c r="E6723" s="260"/>
      <c r="F6723" s="263"/>
    </row>
    <row r="6724" spans="1:6" ht="13" x14ac:dyDescent="0.25">
      <c r="A6724" s="227"/>
      <c r="B6724" s="256"/>
      <c r="C6724" s="255"/>
      <c r="D6724" s="255"/>
      <c r="E6724" s="260"/>
      <c r="F6724" s="263"/>
    </row>
    <row r="6725" spans="1:6" ht="13" x14ac:dyDescent="0.25">
      <c r="A6725" s="227"/>
      <c r="B6725" s="256"/>
      <c r="C6725" s="255"/>
      <c r="D6725" s="255"/>
      <c r="E6725" s="260"/>
      <c r="F6725" s="263"/>
    </row>
    <row r="6726" spans="1:6" ht="13" x14ac:dyDescent="0.25">
      <c r="A6726" s="227"/>
      <c r="B6726" s="256"/>
      <c r="C6726" s="255"/>
      <c r="D6726" s="255"/>
      <c r="E6726" s="260"/>
      <c r="F6726" s="263"/>
    </row>
    <row r="6727" spans="1:6" ht="13" x14ac:dyDescent="0.25">
      <c r="A6727" s="227"/>
      <c r="B6727" s="256"/>
      <c r="C6727" s="255"/>
      <c r="D6727" s="255"/>
      <c r="E6727" s="260"/>
      <c r="F6727" s="263"/>
    </row>
    <row r="6728" spans="1:6" ht="13" x14ac:dyDescent="0.25">
      <c r="A6728" s="227"/>
      <c r="B6728" s="256"/>
      <c r="C6728" s="255"/>
      <c r="D6728" s="255"/>
      <c r="E6728" s="260"/>
      <c r="F6728" s="263"/>
    </row>
    <row r="6729" spans="1:6" ht="13" x14ac:dyDescent="0.25">
      <c r="A6729" s="227"/>
      <c r="B6729" s="256"/>
      <c r="C6729" s="255"/>
      <c r="D6729" s="255"/>
      <c r="E6729" s="260"/>
      <c r="F6729" s="263"/>
    </row>
    <row r="6730" spans="1:6" ht="13" x14ac:dyDescent="0.25">
      <c r="A6730" s="227"/>
      <c r="B6730" s="256"/>
      <c r="C6730" s="255"/>
      <c r="D6730" s="255"/>
      <c r="E6730" s="260"/>
      <c r="F6730" s="263"/>
    </row>
    <row r="6731" spans="1:6" ht="13" x14ac:dyDescent="0.25">
      <c r="A6731" s="227"/>
      <c r="B6731" s="256"/>
      <c r="C6731" s="255"/>
      <c r="D6731" s="255"/>
      <c r="E6731" s="260"/>
      <c r="F6731" s="263"/>
    </row>
    <row r="6732" spans="1:6" ht="13" x14ac:dyDescent="0.25">
      <c r="A6732" s="227"/>
      <c r="B6732" s="256"/>
      <c r="C6732" s="255"/>
      <c r="D6732" s="255"/>
      <c r="E6732" s="260"/>
      <c r="F6732" s="263"/>
    </row>
    <row r="6733" spans="1:6" ht="13" x14ac:dyDescent="0.25">
      <c r="A6733" s="227"/>
      <c r="B6733" s="256"/>
      <c r="C6733" s="255"/>
      <c r="D6733" s="255"/>
      <c r="E6733" s="260"/>
      <c r="F6733" s="263"/>
    </row>
    <row r="6734" spans="1:6" ht="13" x14ac:dyDescent="0.25">
      <c r="A6734" s="227"/>
      <c r="B6734" s="256"/>
      <c r="C6734" s="255"/>
      <c r="D6734" s="255"/>
      <c r="E6734" s="260"/>
      <c r="F6734" s="263"/>
    </row>
    <row r="6735" spans="1:6" ht="13" x14ac:dyDescent="0.25">
      <c r="A6735" s="227"/>
      <c r="B6735" s="256"/>
      <c r="C6735" s="255"/>
      <c r="D6735" s="255"/>
      <c r="E6735" s="260"/>
      <c r="F6735" s="263"/>
    </row>
    <row r="6736" spans="1:6" ht="13" x14ac:dyDescent="0.25">
      <c r="A6736" s="227"/>
      <c r="B6736" s="256"/>
      <c r="C6736" s="255"/>
      <c r="D6736" s="255"/>
      <c r="E6736" s="260"/>
      <c r="F6736" s="263"/>
    </row>
    <row r="6737" spans="1:6" ht="13" x14ac:dyDescent="0.25">
      <c r="A6737" s="227"/>
      <c r="B6737" s="256"/>
      <c r="C6737" s="255"/>
      <c r="D6737" s="255"/>
      <c r="E6737" s="260"/>
      <c r="F6737" s="263"/>
    </row>
    <row r="6738" spans="1:6" ht="13" x14ac:dyDescent="0.25">
      <c r="A6738" s="227"/>
      <c r="B6738" s="256"/>
      <c r="C6738" s="255"/>
      <c r="D6738" s="255"/>
      <c r="E6738" s="260"/>
      <c r="F6738" s="263"/>
    </row>
    <row r="6739" spans="1:6" ht="13" x14ac:dyDescent="0.25">
      <c r="A6739" s="227"/>
      <c r="B6739" s="256"/>
      <c r="C6739" s="255"/>
      <c r="D6739" s="255"/>
      <c r="E6739" s="260"/>
      <c r="F6739" s="263"/>
    </row>
    <row r="6740" spans="1:6" ht="13" x14ac:dyDescent="0.25">
      <c r="A6740" s="227"/>
      <c r="B6740" s="256"/>
      <c r="C6740" s="255"/>
      <c r="D6740" s="255"/>
      <c r="E6740" s="260"/>
      <c r="F6740" s="263"/>
    </row>
    <row r="6741" spans="1:6" ht="13" x14ac:dyDescent="0.25">
      <c r="A6741" s="227"/>
      <c r="B6741" s="256"/>
      <c r="C6741" s="255"/>
      <c r="D6741" s="255"/>
      <c r="E6741" s="260"/>
      <c r="F6741" s="263"/>
    </row>
    <row r="6742" spans="1:6" ht="13" x14ac:dyDescent="0.25">
      <c r="A6742" s="227"/>
      <c r="B6742" s="256"/>
      <c r="C6742" s="255"/>
      <c r="D6742" s="255"/>
      <c r="E6742" s="260"/>
      <c r="F6742" s="263"/>
    </row>
    <row r="6743" spans="1:6" ht="13" x14ac:dyDescent="0.25">
      <c r="A6743" s="227"/>
      <c r="B6743" s="256"/>
      <c r="C6743" s="255"/>
      <c r="D6743" s="255"/>
      <c r="E6743" s="260"/>
      <c r="F6743" s="263"/>
    </row>
    <row r="6744" spans="1:6" ht="13" x14ac:dyDescent="0.25">
      <c r="A6744" s="227"/>
      <c r="B6744" s="256"/>
      <c r="C6744" s="255"/>
      <c r="D6744" s="255"/>
      <c r="E6744" s="260"/>
      <c r="F6744" s="263"/>
    </row>
    <row r="6745" spans="1:6" ht="13" x14ac:dyDescent="0.25">
      <c r="A6745" s="227"/>
      <c r="B6745" s="256"/>
      <c r="C6745" s="255"/>
      <c r="D6745" s="255"/>
      <c r="E6745" s="260"/>
      <c r="F6745" s="263"/>
    </row>
    <row r="6746" spans="1:6" ht="13" x14ac:dyDescent="0.25">
      <c r="A6746" s="227"/>
      <c r="B6746" s="268" t="s">
        <v>1019</v>
      </c>
      <c r="C6746" s="227"/>
      <c r="D6746" s="227"/>
      <c r="E6746" s="258"/>
      <c r="F6746" s="270"/>
    </row>
    <row r="6747" spans="1:6" ht="13" x14ac:dyDescent="0.25">
      <c r="A6747" s="227"/>
      <c r="B6747" s="247"/>
      <c r="C6747" s="227"/>
      <c r="D6747" s="227"/>
      <c r="E6747" s="258"/>
      <c r="F6747" s="263"/>
    </row>
    <row r="6748" spans="1:6" ht="13" x14ac:dyDescent="0.25">
      <c r="A6748" s="227"/>
      <c r="B6748" s="247" t="str">
        <f>B6675</f>
        <v>Block D: 4 Classroom Block: D-4 Masonry</v>
      </c>
      <c r="C6748" s="227"/>
      <c r="D6748" s="227"/>
      <c r="E6748" s="258"/>
      <c r="F6748" s="263"/>
    </row>
    <row r="6749" spans="1:6" ht="13" x14ac:dyDescent="0.25">
      <c r="A6749" s="272"/>
      <c r="B6749" s="229"/>
      <c r="C6749" s="272"/>
      <c r="D6749" s="272"/>
      <c r="E6749" s="260"/>
      <c r="F6749" s="263"/>
    </row>
    <row r="6750" spans="1:6" ht="13" x14ac:dyDescent="0.25">
      <c r="A6750" s="224" t="s">
        <v>2348</v>
      </c>
      <c r="B6750" s="229" t="s">
        <v>153</v>
      </c>
      <c r="C6750" s="272"/>
      <c r="D6750" s="272"/>
      <c r="E6750" s="217"/>
      <c r="F6750" s="263"/>
    </row>
    <row r="6751" spans="1:6" x14ac:dyDescent="0.25">
      <c r="A6751" s="272"/>
      <c r="B6751" s="273"/>
      <c r="C6751" s="272"/>
      <c r="D6751" s="272"/>
      <c r="E6751" s="217"/>
      <c r="F6751" s="285"/>
    </row>
    <row r="6752" spans="1:6" ht="13" x14ac:dyDescent="0.25">
      <c r="A6752" s="272"/>
      <c r="B6752" s="229" t="s">
        <v>152</v>
      </c>
      <c r="C6752" s="272"/>
      <c r="D6752" s="272"/>
      <c r="E6752" s="217"/>
      <c r="F6752" s="285"/>
    </row>
    <row r="6753" spans="1:6" x14ac:dyDescent="0.25">
      <c r="A6753" s="272"/>
      <c r="B6753" s="273"/>
      <c r="C6753" s="272"/>
      <c r="D6753" s="272"/>
      <c r="E6753" s="217"/>
      <c r="F6753" s="285"/>
    </row>
    <row r="6754" spans="1:6" ht="65" x14ac:dyDescent="0.25">
      <c r="A6754" s="272"/>
      <c r="B6754" s="229" t="s">
        <v>2745</v>
      </c>
      <c r="C6754" s="272"/>
      <c r="D6754" s="272"/>
      <c r="E6754" s="217"/>
      <c r="F6754" s="285"/>
    </row>
    <row r="6755" spans="1:6" x14ac:dyDescent="0.25">
      <c r="A6755" s="272"/>
      <c r="B6755" s="273"/>
      <c r="C6755" s="272"/>
      <c r="D6755" s="272"/>
      <c r="E6755" s="217"/>
      <c r="F6755" s="285"/>
    </row>
    <row r="6756" spans="1:6" ht="25" x14ac:dyDescent="0.25">
      <c r="A6756" s="272" t="s">
        <v>2349</v>
      </c>
      <c r="B6756" s="273" t="s">
        <v>2233</v>
      </c>
      <c r="C6756" s="272" t="s">
        <v>621</v>
      </c>
      <c r="D6756" s="272">
        <v>322</v>
      </c>
      <c r="E6756" s="217"/>
      <c r="F6756" s="285"/>
    </row>
    <row r="6757" spans="1:6" x14ac:dyDescent="0.25">
      <c r="A6757" s="272"/>
      <c r="B6757" s="273"/>
      <c r="C6757" s="272"/>
      <c r="D6757" s="272"/>
      <c r="E6757" s="217"/>
      <c r="F6757" s="285"/>
    </row>
    <row r="6758" spans="1:6" ht="25" x14ac:dyDescent="0.25">
      <c r="A6758" s="272" t="s">
        <v>2350</v>
      </c>
      <c r="B6758" s="273" t="s">
        <v>2234</v>
      </c>
      <c r="C6758" s="272" t="s">
        <v>11</v>
      </c>
      <c r="D6758" s="272">
        <v>31</v>
      </c>
      <c r="E6758" s="217"/>
      <c r="F6758" s="285"/>
    </row>
    <row r="6759" spans="1:6" x14ac:dyDescent="0.25">
      <c r="A6759" s="272"/>
      <c r="B6759" s="273"/>
      <c r="C6759" s="272"/>
      <c r="D6759" s="272"/>
      <c r="E6759" s="217"/>
      <c r="F6759" s="285"/>
    </row>
    <row r="6760" spans="1:6" x14ac:dyDescent="0.25">
      <c r="A6760" s="272" t="s">
        <v>2351</v>
      </c>
      <c r="B6760" s="273" t="s">
        <v>141</v>
      </c>
      <c r="C6760" s="272" t="s">
        <v>11</v>
      </c>
      <c r="D6760" s="272">
        <v>31</v>
      </c>
      <c r="E6760" s="217"/>
      <c r="F6760" s="285"/>
    </row>
    <row r="6761" spans="1:6" x14ac:dyDescent="0.25">
      <c r="A6761" s="272"/>
      <c r="B6761" s="273"/>
      <c r="C6761" s="272"/>
      <c r="D6761" s="272"/>
      <c r="E6761" s="217"/>
      <c r="F6761" s="285"/>
    </row>
    <row r="6762" spans="1:6" x14ac:dyDescent="0.25">
      <c r="A6762" s="272" t="s">
        <v>2352</v>
      </c>
      <c r="B6762" s="273" t="s">
        <v>140</v>
      </c>
      <c r="C6762" s="272" t="s">
        <v>11</v>
      </c>
      <c r="D6762" s="272">
        <v>31</v>
      </c>
      <c r="E6762" s="217"/>
      <c r="F6762" s="285"/>
    </row>
    <row r="6763" spans="1:6" x14ac:dyDescent="0.25">
      <c r="A6763" s="272"/>
      <c r="B6763" s="273"/>
      <c r="C6763" s="272"/>
      <c r="D6763" s="272"/>
      <c r="E6763" s="217"/>
      <c r="F6763" s="285"/>
    </row>
    <row r="6764" spans="1:6" ht="13" x14ac:dyDescent="0.25">
      <c r="A6764" s="272"/>
      <c r="B6764" s="229" t="s">
        <v>139</v>
      </c>
      <c r="C6764" s="272"/>
      <c r="D6764" s="272"/>
      <c r="E6764" s="217"/>
      <c r="F6764" s="285"/>
    </row>
    <row r="6765" spans="1:6" x14ac:dyDescent="0.25">
      <c r="A6765" s="272"/>
      <c r="B6765" s="273"/>
      <c r="C6765" s="272"/>
      <c r="D6765" s="272"/>
      <c r="E6765" s="217"/>
      <c r="F6765" s="285"/>
    </row>
    <row r="6766" spans="1:6" ht="26" x14ac:dyDescent="0.25">
      <c r="A6766" s="272"/>
      <c r="B6766" s="229" t="s">
        <v>2236</v>
      </c>
      <c r="C6766" s="272"/>
      <c r="D6766" s="272"/>
      <c r="E6766" s="217"/>
      <c r="F6766" s="285"/>
    </row>
    <row r="6767" spans="1:6" x14ac:dyDescent="0.25">
      <c r="A6767" s="272"/>
      <c r="B6767" s="273"/>
      <c r="C6767" s="272"/>
      <c r="D6767" s="272"/>
      <c r="E6767" s="217"/>
      <c r="F6767" s="285"/>
    </row>
    <row r="6768" spans="1:6" ht="25" x14ac:dyDescent="0.25">
      <c r="A6768" s="272" t="s">
        <v>2353</v>
      </c>
      <c r="B6768" s="273" t="s">
        <v>2235</v>
      </c>
      <c r="C6768" s="272" t="s">
        <v>621</v>
      </c>
      <c r="D6768" s="272">
        <v>322</v>
      </c>
      <c r="E6768" s="217"/>
      <c r="F6768" s="285"/>
    </row>
    <row r="6769" spans="1:6" x14ac:dyDescent="0.25">
      <c r="A6769" s="272"/>
      <c r="B6769" s="273"/>
      <c r="C6769" s="272"/>
      <c r="D6769" s="272"/>
      <c r="E6769" s="217"/>
      <c r="F6769" s="263"/>
    </row>
    <row r="6770" spans="1:6" x14ac:dyDescent="0.25">
      <c r="A6770" s="272"/>
      <c r="B6770" s="273"/>
      <c r="C6770" s="272"/>
      <c r="D6770" s="272"/>
      <c r="E6770" s="217"/>
      <c r="F6770" s="263"/>
    </row>
    <row r="6771" spans="1:6" x14ac:dyDescent="0.25">
      <c r="A6771" s="272"/>
      <c r="B6771" s="273"/>
      <c r="C6771" s="272"/>
      <c r="D6771" s="272"/>
      <c r="E6771" s="217"/>
      <c r="F6771" s="263"/>
    </row>
    <row r="6772" spans="1:6" x14ac:dyDescent="0.25">
      <c r="A6772" s="272"/>
      <c r="B6772" s="273"/>
      <c r="C6772" s="272"/>
      <c r="D6772" s="272"/>
      <c r="E6772" s="217"/>
      <c r="F6772" s="263"/>
    </row>
    <row r="6773" spans="1:6" x14ac:dyDescent="0.25">
      <c r="A6773" s="272"/>
      <c r="B6773" s="273"/>
      <c r="C6773" s="272"/>
      <c r="D6773" s="272"/>
      <c r="E6773" s="217"/>
      <c r="F6773" s="263"/>
    </row>
    <row r="6774" spans="1:6" x14ac:dyDescent="0.25">
      <c r="A6774" s="272"/>
      <c r="B6774" s="273"/>
      <c r="C6774" s="272"/>
      <c r="D6774" s="272"/>
      <c r="E6774" s="217"/>
      <c r="F6774" s="263"/>
    </row>
    <row r="6775" spans="1:6" x14ac:dyDescent="0.25">
      <c r="A6775" s="272"/>
      <c r="B6775" s="273"/>
      <c r="C6775" s="272"/>
      <c r="D6775" s="272"/>
      <c r="E6775" s="217"/>
      <c r="F6775" s="263"/>
    </row>
    <row r="6776" spans="1:6" x14ac:dyDescent="0.25">
      <c r="A6776" s="272"/>
      <c r="B6776" s="273"/>
      <c r="C6776" s="272"/>
      <c r="D6776" s="272"/>
      <c r="E6776" s="217"/>
      <c r="F6776" s="263"/>
    </row>
    <row r="6777" spans="1:6" x14ac:dyDescent="0.25">
      <c r="A6777" s="272"/>
      <c r="B6777" s="273"/>
      <c r="C6777" s="272"/>
      <c r="D6777" s="272"/>
      <c r="E6777" s="217"/>
      <c r="F6777" s="263"/>
    </row>
    <row r="6778" spans="1:6" x14ac:dyDescent="0.25">
      <c r="A6778" s="272"/>
      <c r="B6778" s="273"/>
      <c r="C6778" s="272"/>
      <c r="D6778" s="272"/>
      <c r="E6778" s="217"/>
      <c r="F6778" s="263"/>
    </row>
    <row r="6779" spans="1:6" x14ac:dyDescent="0.25">
      <c r="A6779" s="272"/>
      <c r="B6779" s="273"/>
      <c r="C6779" s="272"/>
      <c r="D6779" s="272"/>
      <c r="E6779" s="217"/>
      <c r="F6779" s="263"/>
    </row>
    <row r="6780" spans="1:6" x14ac:dyDescent="0.25">
      <c r="A6780" s="272"/>
      <c r="B6780" s="273"/>
      <c r="C6780" s="272"/>
      <c r="D6780" s="272"/>
      <c r="E6780" s="217"/>
      <c r="F6780" s="263"/>
    </row>
    <row r="6781" spans="1:6" x14ac:dyDescent="0.25">
      <c r="A6781" s="272"/>
      <c r="B6781" s="273"/>
      <c r="C6781" s="272"/>
      <c r="D6781" s="272"/>
      <c r="E6781" s="217"/>
      <c r="F6781" s="263"/>
    </row>
    <row r="6782" spans="1:6" x14ac:dyDescent="0.25">
      <c r="A6782" s="272"/>
      <c r="B6782" s="273"/>
      <c r="C6782" s="272"/>
      <c r="D6782" s="272"/>
      <c r="E6782" s="217"/>
      <c r="F6782" s="263"/>
    </row>
    <row r="6783" spans="1:6" x14ac:dyDescent="0.25">
      <c r="A6783" s="272"/>
      <c r="B6783" s="273"/>
      <c r="C6783" s="272"/>
      <c r="D6783" s="272"/>
      <c r="E6783" s="217"/>
      <c r="F6783" s="263"/>
    </row>
    <row r="6784" spans="1:6" x14ac:dyDescent="0.25">
      <c r="A6784" s="272"/>
      <c r="B6784" s="273"/>
      <c r="C6784" s="272"/>
      <c r="D6784" s="272"/>
      <c r="E6784" s="217"/>
      <c r="F6784" s="263"/>
    </row>
    <row r="6785" spans="1:6" x14ac:dyDescent="0.25">
      <c r="A6785" s="272"/>
      <c r="B6785" s="273"/>
      <c r="C6785" s="272"/>
      <c r="D6785" s="272"/>
      <c r="E6785" s="217"/>
      <c r="F6785" s="263"/>
    </row>
    <row r="6786" spans="1:6" x14ac:dyDescent="0.25">
      <c r="A6786" s="272"/>
      <c r="B6786" s="273"/>
      <c r="C6786" s="272"/>
      <c r="D6786" s="272"/>
      <c r="E6786" s="217"/>
      <c r="F6786" s="263"/>
    </row>
    <row r="6787" spans="1:6" x14ac:dyDescent="0.25">
      <c r="A6787" s="272"/>
      <c r="B6787" s="273"/>
      <c r="C6787" s="272"/>
      <c r="D6787" s="272"/>
      <c r="E6787" s="217"/>
      <c r="F6787" s="263"/>
    </row>
    <row r="6788" spans="1:6" x14ac:dyDescent="0.25">
      <c r="A6788" s="272"/>
      <c r="B6788" s="273"/>
      <c r="C6788" s="272"/>
      <c r="D6788" s="272"/>
      <c r="E6788" s="217"/>
      <c r="F6788" s="263"/>
    </row>
    <row r="6789" spans="1:6" x14ac:dyDescent="0.25">
      <c r="A6789" s="272"/>
      <c r="B6789" s="273"/>
      <c r="C6789" s="272"/>
      <c r="D6789" s="272"/>
      <c r="E6789" s="217"/>
      <c r="F6789" s="263"/>
    </row>
    <row r="6790" spans="1:6" x14ac:dyDescent="0.25">
      <c r="A6790" s="272"/>
      <c r="B6790" s="273"/>
      <c r="C6790" s="272"/>
      <c r="D6790" s="272"/>
      <c r="E6790" s="217"/>
      <c r="F6790" s="263"/>
    </row>
    <row r="6791" spans="1:6" x14ac:dyDescent="0.25">
      <c r="A6791" s="272"/>
      <c r="B6791" s="273"/>
      <c r="C6791" s="272"/>
      <c r="D6791" s="272"/>
      <c r="E6791" s="217"/>
      <c r="F6791" s="263"/>
    </row>
    <row r="6792" spans="1:6" x14ac:dyDescent="0.25">
      <c r="A6792" s="272"/>
      <c r="B6792" s="273"/>
      <c r="C6792" s="272"/>
      <c r="D6792" s="272"/>
      <c r="E6792" s="217"/>
      <c r="F6792" s="263"/>
    </row>
    <row r="6793" spans="1:6" x14ac:dyDescent="0.25">
      <c r="A6793" s="272"/>
      <c r="B6793" s="273"/>
      <c r="C6793" s="272"/>
      <c r="D6793" s="272"/>
      <c r="E6793" s="217"/>
      <c r="F6793" s="263"/>
    </row>
    <row r="6794" spans="1:6" x14ac:dyDescent="0.25">
      <c r="A6794" s="272"/>
      <c r="B6794" s="273"/>
      <c r="C6794" s="272"/>
      <c r="D6794" s="272"/>
      <c r="E6794" s="217"/>
      <c r="F6794" s="263"/>
    </row>
    <row r="6795" spans="1:6" x14ac:dyDescent="0.25">
      <c r="A6795" s="272"/>
      <c r="B6795" s="273"/>
      <c r="C6795" s="272"/>
      <c r="D6795" s="272"/>
      <c r="E6795" s="217"/>
      <c r="F6795" s="263"/>
    </row>
    <row r="6796" spans="1:6" x14ac:dyDescent="0.25">
      <c r="A6796" s="272"/>
      <c r="B6796" s="273"/>
      <c r="C6796" s="272"/>
      <c r="D6796" s="272"/>
      <c r="E6796" s="217"/>
      <c r="F6796" s="263"/>
    </row>
    <row r="6797" spans="1:6" x14ac:dyDescent="0.25">
      <c r="A6797" s="272"/>
      <c r="B6797" s="273"/>
      <c r="C6797" s="272"/>
      <c r="D6797" s="272"/>
      <c r="E6797" s="217"/>
      <c r="F6797" s="263"/>
    </row>
    <row r="6798" spans="1:6" x14ac:dyDescent="0.25">
      <c r="A6798" s="272"/>
      <c r="B6798" s="273"/>
      <c r="C6798" s="272"/>
      <c r="D6798" s="272"/>
      <c r="E6798" s="217"/>
      <c r="F6798" s="263"/>
    </row>
    <row r="6799" spans="1:6" x14ac:dyDescent="0.25">
      <c r="A6799" s="272"/>
      <c r="B6799" s="273"/>
      <c r="C6799" s="272"/>
      <c r="D6799" s="272"/>
      <c r="E6799" s="217"/>
      <c r="F6799" s="263"/>
    </row>
    <row r="6800" spans="1:6" x14ac:dyDescent="0.25">
      <c r="A6800" s="272"/>
      <c r="B6800" s="273"/>
      <c r="C6800" s="272"/>
      <c r="D6800" s="272"/>
      <c r="E6800" s="217"/>
      <c r="F6800" s="263"/>
    </row>
    <row r="6801" spans="1:6" x14ac:dyDescent="0.25">
      <c r="A6801" s="272"/>
      <c r="B6801" s="273"/>
      <c r="C6801" s="272"/>
      <c r="D6801" s="272"/>
      <c r="E6801" s="217"/>
      <c r="F6801" s="263"/>
    </row>
    <row r="6802" spans="1:6" x14ac:dyDescent="0.25">
      <c r="A6802" s="272"/>
      <c r="B6802" s="273"/>
      <c r="C6802" s="272"/>
      <c r="D6802" s="272"/>
      <c r="E6802" s="217"/>
      <c r="F6802" s="263"/>
    </row>
    <row r="6803" spans="1:6" x14ac:dyDescent="0.25">
      <c r="A6803" s="272"/>
      <c r="B6803" s="273"/>
      <c r="C6803" s="272"/>
      <c r="D6803" s="272"/>
      <c r="E6803" s="217"/>
      <c r="F6803" s="263"/>
    </row>
    <row r="6804" spans="1:6" x14ac:dyDescent="0.25">
      <c r="A6804" s="272"/>
      <c r="B6804" s="273"/>
      <c r="C6804" s="272"/>
      <c r="D6804" s="272"/>
      <c r="E6804" s="217"/>
      <c r="F6804" s="263"/>
    </row>
    <row r="6805" spans="1:6" x14ac:dyDescent="0.25">
      <c r="A6805" s="272"/>
      <c r="B6805" s="273"/>
      <c r="C6805" s="272"/>
      <c r="D6805" s="272"/>
      <c r="E6805" s="217"/>
      <c r="F6805" s="263"/>
    </row>
    <row r="6806" spans="1:6" x14ac:dyDescent="0.25">
      <c r="A6806" s="272"/>
      <c r="B6806" s="273"/>
      <c r="C6806" s="272"/>
      <c r="D6806" s="272"/>
      <c r="E6806" s="217"/>
      <c r="F6806" s="263"/>
    </row>
    <row r="6807" spans="1:6" x14ac:dyDescent="0.25">
      <c r="A6807" s="272"/>
      <c r="B6807" s="273"/>
      <c r="C6807" s="272"/>
      <c r="D6807" s="272"/>
      <c r="E6807" s="217"/>
      <c r="F6807" s="263"/>
    </row>
    <row r="6808" spans="1:6" x14ac:dyDescent="0.25">
      <c r="A6808" s="272"/>
      <c r="B6808" s="273"/>
      <c r="C6808" s="272"/>
      <c r="D6808" s="272"/>
      <c r="E6808" s="217"/>
      <c r="F6808" s="263"/>
    </row>
    <row r="6809" spans="1:6" x14ac:dyDescent="0.25">
      <c r="A6809" s="272"/>
      <c r="B6809" s="273"/>
      <c r="C6809" s="272"/>
      <c r="D6809" s="272"/>
      <c r="E6809" s="217"/>
      <c r="F6809" s="263"/>
    </row>
    <row r="6810" spans="1:6" x14ac:dyDescent="0.25">
      <c r="A6810" s="272"/>
      <c r="B6810" s="273"/>
      <c r="C6810" s="272"/>
      <c r="D6810" s="272"/>
      <c r="E6810" s="217"/>
      <c r="F6810" s="263"/>
    </row>
    <row r="6811" spans="1:6" ht="13" x14ac:dyDescent="0.25">
      <c r="A6811" s="227"/>
      <c r="B6811" s="268" t="s">
        <v>2905</v>
      </c>
      <c r="C6811" s="227"/>
      <c r="D6811" s="227"/>
      <c r="E6811" s="258"/>
      <c r="F6811" s="270"/>
    </row>
    <row r="6812" spans="1:6" ht="13" x14ac:dyDescent="0.25">
      <c r="A6812" s="227"/>
      <c r="B6812" s="247"/>
      <c r="C6812" s="227"/>
      <c r="D6812" s="227"/>
      <c r="E6812" s="258"/>
      <c r="F6812" s="263"/>
    </row>
    <row r="6813" spans="1:6" ht="13" x14ac:dyDescent="0.25">
      <c r="A6813" s="227"/>
      <c r="B6813" s="247" t="s">
        <v>2940</v>
      </c>
      <c r="C6813" s="227"/>
      <c r="D6813" s="227"/>
      <c r="E6813" s="258"/>
      <c r="F6813" s="263"/>
    </row>
    <row r="6814" spans="1:6" ht="13" x14ac:dyDescent="0.25">
      <c r="A6814" s="227"/>
      <c r="B6814" s="256"/>
      <c r="C6814" s="255"/>
      <c r="D6814" s="255"/>
      <c r="E6814" s="260"/>
      <c r="F6814" s="263"/>
    </row>
    <row r="6815" spans="1:6" ht="13" x14ac:dyDescent="0.25">
      <c r="A6815" s="227"/>
      <c r="B6815" s="274"/>
      <c r="C6815" s="255"/>
      <c r="D6815" s="255"/>
      <c r="E6815" s="260"/>
      <c r="F6815" s="263"/>
    </row>
    <row r="6816" spans="1:6" ht="13" x14ac:dyDescent="0.25">
      <c r="A6816" s="227"/>
      <c r="B6816" s="274" t="str">
        <f>B6813</f>
        <v>Block D: 4 Classroom Block: D-5 Roof Coverings</v>
      </c>
      <c r="C6816" s="255"/>
      <c r="D6816" s="255"/>
      <c r="E6816" s="260"/>
      <c r="F6816" s="263"/>
    </row>
    <row r="6817" spans="1:6" ht="13" x14ac:dyDescent="0.25">
      <c r="A6817" s="227"/>
      <c r="B6817" s="254" t="s">
        <v>2933</v>
      </c>
      <c r="C6817" s="255" t="s">
        <v>2910</v>
      </c>
      <c r="D6817" s="255"/>
      <c r="E6817" s="260"/>
      <c r="F6817" s="263"/>
    </row>
    <row r="6818" spans="1:6" ht="13" x14ac:dyDescent="0.25">
      <c r="A6818" s="227"/>
      <c r="B6818" s="256"/>
      <c r="C6818" s="255"/>
      <c r="D6818" s="255"/>
      <c r="E6818" s="260"/>
      <c r="F6818" s="263"/>
    </row>
    <row r="6819" spans="1:6" ht="13" x14ac:dyDescent="0.25">
      <c r="A6819" s="227"/>
      <c r="B6819" s="269" t="s">
        <v>2909</v>
      </c>
      <c r="C6819" s="255">
        <v>101</v>
      </c>
      <c r="D6819" s="255"/>
      <c r="E6819" s="260"/>
      <c r="F6819" s="263"/>
    </row>
    <row r="6820" spans="1:6" ht="13" x14ac:dyDescent="0.25">
      <c r="A6820" s="227"/>
      <c r="B6820" s="269"/>
      <c r="C6820" s="255"/>
      <c r="D6820" s="255"/>
      <c r="E6820" s="260"/>
      <c r="F6820" s="263"/>
    </row>
    <row r="6821" spans="1:6" ht="13" x14ac:dyDescent="0.25">
      <c r="A6821" s="227"/>
      <c r="B6821" s="256"/>
      <c r="C6821" s="255"/>
      <c r="D6821" s="255"/>
      <c r="E6821" s="260"/>
      <c r="F6821" s="263"/>
    </row>
    <row r="6822" spans="1:6" ht="13" x14ac:dyDescent="0.25">
      <c r="A6822" s="227"/>
      <c r="B6822" s="256"/>
      <c r="C6822" s="255"/>
      <c r="D6822" s="255"/>
      <c r="E6822" s="260"/>
      <c r="F6822" s="263"/>
    </row>
    <row r="6823" spans="1:6" ht="13" x14ac:dyDescent="0.25">
      <c r="A6823" s="227"/>
      <c r="B6823" s="256"/>
      <c r="C6823" s="255"/>
      <c r="D6823" s="255"/>
      <c r="E6823" s="260"/>
      <c r="F6823" s="263"/>
    </row>
    <row r="6824" spans="1:6" ht="13" x14ac:dyDescent="0.25">
      <c r="A6824" s="227"/>
      <c r="B6824" s="256"/>
      <c r="C6824" s="255"/>
      <c r="D6824" s="255"/>
      <c r="E6824" s="260"/>
      <c r="F6824" s="263"/>
    </row>
    <row r="6825" spans="1:6" ht="13" x14ac:dyDescent="0.25">
      <c r="A6825" s="227"/>
      <c r="B6825" s="256"/>
      <c r="C6825" s="255"/>
      <c r="D6825" s="255"/>
      <c r="E6825" s="260"/>
      <c r="F6825" s="263"/>
    </row>
    <row r="6826" spans="1:6" ht="13" x14ac:dyDescent="0.25">
      <c r="A6826" s="227"/>
      <c r="B6826" s="256"/>
      <c r="C6826" s="255"/>
      <c r="D6826" s="255"/>
      <c r="E6826" s="260"/>
      <c r="F6826" s="263"/>
    </row>
    <row r="6827" spans="1:6" ht="13" x14ac:dyDescent="0.25">
      <c r="A6827" s="227"/>
      <c r="B6827" s="256"/>
      <c r="C6827" s="255"/>
      <c r="D6827" s="255"/>
      <c r="E6827" s="260"/>
      <c r="F6827" s="263"/>
    </row>
    <row r="6828" spans="1:6" ht="13" x14ac:dyDescent="0.25">
      <c r="A6828" s="227"/>
      <c r="B6828" s="256"/>
      <c r="C6828" s="255"/>
      <c r="D6828" s="255"/>
      <c r="E6828" s="260"/>
      <c r="F6828" s="263"/>
    </row>
    <row r="6829" spans="1:6" ht="13" x14ac:dyDescent="0.25">
      <c r="A6829" s="227"/>
      <c r="B6829" s="256"/>
      <c r="C6829" s="255"/>
      <c r="D6829" s="255"/>
      <c r="E6829" s="260"/>
      <c r="F6829" s="263"/>
    </row>
    <row r="6830" spans="1:6" ht="13" x14ac:dyDescent="0.25">
      <c r="A6830" s="227"/>
      <c r="B6830" s="256"/>
      <c r="C6830" s="255"/>
      <c r="D6830" s="255"/>
      <c r="E6830" s="260"/>
      <c r="F6830" s="263"/>
    </row>
    <row r="6831" spans="1:6" ht="13" x14ac:dyDescent="0.25">
      <c r="A6831" s="227"/>
      <c r="B6831" s="256"/>
      <c r="C6831" s="255"/>
      <c r="D6831" s="255"/>
      <c r="E6831" s="260"/>
      <c r="F6831" s="263"/>
    </row>
    <row r="6832" spans="1:6" ht="13" x14ac:dyDescent="0.25">
      <c r="A6832" s="227"/>
      <c r="B6832" s="256"/>
      <c r="C6832" s="255"/>
      <c r="D6832" s="255"/>
      <c r="E6832" s="260"/>
      <c r="F6832" s="263"/>
    </row>
    <row r="6833" spans="1:6" ht="13" x14ac:dyDescent="0.25">
      <c r="A6833" s="227"/>
      <c r="B6833" s="256"/>
      <c r="C6833" s="255"/>
      <c r="D6833" s="255"/>
      <c r="E6833" s="260"/>
      <c r="F6833" s="263"/>
    </row>
    <row r="6834" spans="1:6" ht="13" x14ac:dyDescent="0.25">
      <c r="A6834" s="227"/>
      <c r="B6834" s="256"/>
      <c r="C6834" s="255"/>
      <c r="D6834" s="255"/>
      <c r="E6834" s="260"/>
      <c r="F6834" s="263"/>
    </row>
    <row r="6835" spans="1:6" ht="13" x14ac:dyDescent="0.25">
      <c r="A6835" s="227"/>
      <c r="B6835" s="256"/>
      <c r="C6835" s="255"/>
      <c r="D6835" s="255"/>
      <c r="E6835" s="260"/>
      <c r="F6835" s="263"/>
    </row>
    <row r="6836" spans="1:6" ht="13" x14ac:dyDescent="0.25">
      <c r="A6836" s="227"/>
      <c r="B6836" s="256"/>
      <c r="C6836" s="255"/>
      <c r="D6836" s="255"/>
      <c r="E6836" s="260"/>
      <c r="F6836" s="263"/>
    </row>
    <row r="6837" spans="1:6" ht="13" x14ac:dyDescent="0.25">
      <c r="A6837" s="227"/>
      <c r="B6837" s="256"/>
      <c r="C6837" s="255"/>
      <c r="D6837" s="255"/>
      <c r="E6837" s="260"/>
      <c r="F6837" s="263"/>
    </row>
    <row r="6838" spans="1:6" ht="13" x14ac:dyDescent="0.25">
      <c r="A6838" s="227"/>
      <c r="B6838" s="256"/>
      <c r="C6838" s="255"/>
      <c r="D6838" s="255"/>
      <c r="E6838" s="260"/>
      <c r="F6838" s="263"/>
    </row>
    <row r="6839" spans="1:6" ht="13" x14ac:dyDescent="0.25">
      <c r="A6839" s="227"/>
      <c r="B6839" s="256"/>
      <c r="C6839" s="255"/>
      <c r="D6839" s="255"/>
      <c r="E6839" s="260"/>
      <c r="F6839" s="263"/>
    </row>
    <row r="6840" spans="1:6" ht="13" x14ac:dyDescent="0.25">
      <c r="A6840" s="227"/>
      <c r="B6840" s="256"/>
      <c r="C6840" s="255"/>
      <c r="D6840" s="255"/>
      <c r="E6840" s="260"/>
      <c r="F6840" s="263"/>
    </row>
    <row r="6841" spans="1:6" ht="13" x14ac:dyDescent="0.25">
      <c r="A6841" s="227"/>
      <c r="B6841" s="256"/>
      <c r="C6841" s="255"/>
      <c r="D6841" s="255"/>
      <c r="E6841" s="260"/>
      <c r="F6841" s="263"/>
    </row>
    <row r="6842" spans="1:6" ht="13" x14ac:dyDescent="0.25">
      <c r="A6842" s="227"/>
      <c r="B6842" s="256"/>
      <c r="C6842" s="255"/>
      <c r="D6842" s="255"/>
      <c r="E6842" s="260"/>
      <c r="F6842" s="263"/>
    </row>
    <row r="6843" spans="1:6" ht="13" x14ac:dyDescent="0.25">
      <c r="A6843" s="227"/>
      <c r="B6843" s="256"/>
      <c r="C6843" s="255"/>
      <c r="D6843" s="255"/>
      <c r="E6843" s="260"/>
      <c r="F6843" s="263"/>
    </row>
    <row r="6844" spans="1:6" ht="13" x14ac:dyDescent="0.25">
      <c r="A6844" s="227"/>
      <c r="B6844" s="256"/>
      <c r="C6844" s="255"/>
      <c r="D6844" s="255"/>
      <c r="E6844" s="260"/>
      <c r="F6844" s="263"/>
    </row>
    <row r="6845" spans="1:6" ht="13" x14ac:dyDescent="0.25">
      <c r="A6845" s="227"/>
      <c r="B6845" s="256"/>
      <c r="C6845" s="255"/>
      <c r="D6845" s="255"/>
      <c r="E6845" s="260"/>
      <c r="F6845" s="263"/>
    </row>
    <row r="6846" spans="1:6" ht="13" x14ac:dyDescent="0.25">
      <c r="A6846" s="227"/>
      <c r="B6846" s="256"/>
      <c r="C6846" s="255"/>
      <c r="D6846" s="255"/>
      <c r="E6846" s="260"/>
      <c r="F6846" s="263"/>
    </row>
    <row r="6847" spans="1:6" ht="13" x14ac:dyDescent="0.25">
      <c r="A6847" s="227"/>
      <c r="B6847" s="256"/>
      <c r="C6847" s="255"/>
      <c r="D6847" s="255"/>
      <c r="E6847" s="260"/>
      <c r="F6847" s="263"/>
    </row>
    <row r="6848" spans="1:6" ht="13" x14ac:dyDescent="0.25">
      <c r="A6848" s="227"/>
      <c r="B6848" s="256"/>
      <c r="C6848" s="255"/>
      <c r="D6848" s="255"/>
      <c r="E6848" s="260"/>
      <c r="F6848" s="263"/>
    </row>
    <row r="6849" spans="1:6" ht="13" x14ac:dyDescent="0.25">
      <c r="A6849" s="227"/>
      <c r="B6849" s="256"/>
      <c r="C6849" s="255"/>
      <c r="D6849" s="255"/>
      <c r="E6849" s="260"/>
      <c r="F6849" s="263"/>
    </row>
    <row r="6850" spans="1:6" ht="13" x14ac:dyDescent="0.25">
      <c r="A6850" s="227"/>
      <c r="B6850" s="256"/>
      <c r="C6850" s="255"/>
      <c r="D6850" s="255"/>
      <c r="E6850" s="260"/>
      <c r="F6850" s="263"/>
    </row>
    <row r="6851" spans="1:6" ht="13" x14ac:dyDescent="0.25">
      <c r="A6851" s="227"/>
      <c r="B6851" s="256"/>
      <c r="C6851" s="255"/>
      <c r="D6851" s="255"/>
      <c r="E6851" s="260"/>
      <c r="F6851" s="263"/>
    </row>
    <row r="6852" spans="1:6" ht="13" x14ac:dyDescent="0.25">
      <c r="A6852" s="227"/>
      <c r="B6852" s="256"/>
      <c r="C6852" s="255"/>
      <c r="D6852" s="255"/>
      <c r="E6852" s="260"/>
      <c r="F6852" s="263"/>
    </row>
    <row r="6853" spans="1:6" ht="13" x14ac:dyDescent="0.25">
      <c r="A6853" s="227"/>
      <c r="B6853" s="256"/>
      <c r="C6853" s="255"/>
      <c r="D6853" s="255"/>
      <c r="E6853" s="260"/>
      <c r="F6853" s="263"/>
    </row>
    <row r="6854" spans="1:6" ht="13" x14ac:dyDescent="0.25">
      <c r="A6854" s="227"/>
      <c r="B6854" s="256"/>
      <c r="C6854" s="255"/>
      <c r="D6854" s="255"/>
      <c r="E6854" s="260"/>
      <c r="F6854" s="263"/>
    </row>
    <row r="6855" spans="1:6" ht="13" x14ac:dyDescent="0.25">
      <c r="A6855" s="227"/>
      <c r="B6855" s="256"/>
      <c r="C6855" s="255"/>
      <c r="D6855" s="255"/>
      <c r="E6855" s="260"/>
      <c r="F6855" s="263"/>
    </row>
    <row r="6856" spans="1:6" ht="13" x14ac:dyDescent="0.25">
      <c r="A6856" s="227"/>
      <c r="B6856" s="256"/>
      <c r="C6856" s="255"/>
      <c r="D6856" s="255"/>
      <c r="E6856" s="260"/>
      <c r="F6856" s="263"/>
    </row>
    <row r="6857" spans="1:6" ht="13" x14ac:dyDescent="0.25">
      <c r="A6857" s="227"/>
      <c r="B6857" s="256"/>
      <c r="C6857" s="255"/>
      <c r="D6857" s="255"/>
      <c r="E6857" s="260"/>
      <c r="F6857" s="263"/>
    </row>
    <row r="6858" spans="1:6" ht="13" x14ac:dyDescent="0.25">
      <c r="A6858" s="227"/>
      <c r="B6858" s="256"/>
      <c r="C6858" s="255"/>
      <c r="D6858" s="255"/>
      <c r="E6858" s="260"/>
      <c r="F6858" s="263"/>
    </row>
    <row r="6859" spans="1:6" ht="13" x14ac:dyDescent="0.25">
      <c r="A6859" s="227"/>
      <c r="B6859" s="256"/>
      <c r="C6859" s="255"/>
      <c r="D6859" s="255"/>
      <c r="E6859" s="260"/>
      <c r="F6859" s="263"/>
    </row>
    <row r="6860" spans="1:6" ht="13" x14ac:dyDescent="0.25">
      <c r="A6860" s="227"/>
      <c r="B6860" s="256"/>
      <c r="C6860" s="255"/>
      <c r="D6860" s="255"/>
      <c r="E6860" s="260"/>
      <c r="F6860" s="263"/>
    </row>
    <row r="6861" spans="1:6" ht="13" x14ac:dyDescent="0.25">
      <c r="A6861" s="227"/>
      <c r="B6861" s="256"/>
      <c r="C6861" s="255"/>
      <c r="D6861" s="255"/>
      <c r="E6861" s="260"/>
      <c r="F6861" s="263"/>
    </row>
    <row r="6862" spans="1:6" ht="13" x14ac:dyDescent="0.25">
      <c r="A6862" s="227"/>
      <c r="B6862" s="256"/>
      <c r="C6862" s="255"/>
      <c r="D6862" s="255"/>
      <c r="E6862" s="260"/>
      <c r="F6862" s="263"/>
    </row>
    <row r="6863" spans="1:6" ht="13" x14ac:dyDescent="0.25">
      <c r="A6863" s="227"/>
      <c r="B6863" s="256"/>
      <c r="C6863" s="255"/>
      <c r="D6863" s="255"/>
      <c r="E6863" s="260"/>
      <c r="F6863" s="263"/>
    </row>
    <row r="6864" spans="1:6" ht="13" x14ac:dyDescent="0.25">
      <c r="A6864" s="227"/>
      <c r="B6864" s="256"/>
      <c r="C6864" s="255"/>
      <c r="D6864" s="255"/>
      <c r="E6864" s="260"/>
      <c r="F6864" s="263"/>
    </row>
    <row r="6865" spans="1:6" ht="13" x14ac:dyDescent="0.25">
      <c r="A6865" s="227"/>
      <c r="B6865" s="256"/>
      <c r="C6865" s="255"/>
      <c r="D6865" s="255"/>
      <c r="E6865" s="260"/>
      <c r="F6865" s="263"/>
    </row>
    <row r="6866" spans="1:6" ht="13" x14ac:dyDescent="0.25">
      <c r="A6866" s="227"/>
      <c r="B6866" s="256"/>
      <c r="C6866" s="255"/>
      <c r="D6866" s="255"/>
      <c r="E6866" s="260"/>
      <c r="F6866" s="263"/>
    </row>
    <row r="6867" spans="1:6" ht="13" x14ac:dyDescent="0.25">
      <c r="A6867" s="227"/>
      <c r="B6867" s="256"/>
      <c r="C6867" s="255"/>
      <c r="D6867" s="255"/>
      <c r="E6867" s="260"/>
      <c r="F6867" s="263"/>
    </row>
    <row r="6868" spans="1:6" ht="13" x14ac:dyDescent="0.25">
      <c r="A6868" s="227"/>
      <c r="B6868" s="256"/>
      <c r="C6868" s="255"/>
      <c r="D6868" s="255"/>
      <c r="E6868" s="260"/>
      <c r="F6868" s="263"/>
    </row>
    <row r="6869" spans="1:6" ht="13" x14ac:dyDescent="0.25">
      <c r="A6869" s="227"/>
      <c r="B6869" s="256"/>
      <c r="C6869" s="255"/>
      <c r="D6869" s="255"/>
      <c r="E6869" s="260"/>
      <c r="F6869" s="263"/>
    </row>
    <row r="6870" spans="1:6" ht="13" x14ac:dyDescent="0.25">
      <c r="A6870" s="227"/>
      <c r="B6870" s="256"/>
      <c r="C6870" s="255"/>
      <c r="D6870" s="255"/>
      <c r="E6870" s="260"/>
      <c r="F6870" s="263"/>
    </row>
    <row r="6871" spans="1:6" ht="13" x14ac:dyDescent="0.25">
      <c r="A6871" s="227"/>
      <c r="B6871" s="256"/>
      <c r="C6871" s="255"/>
      <c r="D6871" s="255"/>
      <c r="E6871" s="260"/>
      <c r="F6871" s="263"/>
    </row>
    <row r="6872" spans="1:6" ht="13" x14ac:dyDescent="0.25">
      <c r="A6872" s="227"/>
      <c r="B6872" s="256"/>
      <c r="C6872" s="255"/>
      <c r="D6872" s="255"/>
      <c r="E6872" s="260"/>
      <c r="F6872" s="263"/>
    </row>
    <row r="6873" spans="1:6" ht="13" x14ac:dyDescent="0.25">
      <c r="A6873" s="227"/>
      <c r="B6873" s="256"/>
      <c r="C6873" s="255"/>
      <c r="D6873" s="255"/>
      <c r="E6873" s="260"/>
      <c r="F6873" s="263"/>
    </row>
    <row r="6874" spans="1:6" ht="13" x14ac:dyDescent="0.25">
      <c r="A6874" s="227"/>
      <c r="B6874" s="256"/>
      <c r="C6874" s="255"/>
      <c r="D6874" s="255"/>
      <c r="E6874" s="260"/>
      <c r="F6874" s="263"/>
    </row>
    <row r="6875" spans="1:6" ht="13" x14ac:dyDescent="0.25">
      <c r="A6875" s="227"/>
      <c r="B6875" s="256"/>
      <c r="C6875" s="255"/>
      <c r="D6875" s="255"/>
      <c r="E6875" s="260"/>
      <c r="F6875" s="263"/>
    </row>
    <row r="6876" spans="1:6" ht="13" x14ac:dyDescent="0.25">
      <c r="A6876" s="227"/>
      <c r="B6876" s="256"/>
      <c r="C6876" s="255"/>
      <c r="D6876" s="255"/>
      <c r="E6876" s="260"/>
      <c r="F6876" s="263"/>
    </row>
    <row r="6877" spans="1:6" ht="13" x14ac:dyDescent="0.25">
      <c r="A6877" s="227"/>
      <c r="B6877" s="256"/>
      <c r="C6877" s="255"/>
      <c r="D6877" s="255"/>
      <c r="E6877" s="260"/>
      <c r="F6877" s="263"/>
    </row>
    <row r="6878" spans="1:6" ht="13" x14ac:dyDescent="0.25">
      <c r="A6878" s="227"/>
      <c r="B6878" s="256"/>
      <c r="C6878" s="255"/>
      <c r="D6878" s="255"/>
      <c r="E6878" s="260"/>
      <c r="F6878" s="263"/>
    </row>
    <row r="6879" spans="1:6" ht="13" x14ac:dyDescent="0.25">
      <c r="A6879" s="227"/>
      <c r="B6879" s="256"/>
      <c r="C6879" s="255"/>
      <c r="D6879" s="255"/>
      <c r="E6879" s="260"/>
      <c r="F6879" s="263"/>
    </row>
    <row r="6880" spans="1:6" ht="13" x14ac:dyDescent="0.25">
      <c r="A6880" s="227"/>
      <c r="B6880" s="256"/>
      <c r="C6880" s="255"/>
      <c r="D6880" s="255"/>
      <c r="E6880" s="260"/>
      <c r="F6880" s="263"/>
    </row>
    <row r="6881" spans="1:6" ht="13" x14ac:dyDescent="0.25">
      <c r="A6881" s="227"/>
      <c r="B6881" s="256"/>
      <c r="C6881" s="255"/>
      <c r="D6881" s="255"/>
      <c r="E6881" s="260"/>
      <c r="F6881" s="263"/>
    </row>
    <row r="6882" spans="1:6" ht="13" x14ac:dyDescent="0.25">
      <c r="A6882" s="227"/>
      <c r="B6882" s="256"/>
      <c r="C6882" s="255"/>
      <c r="D6882" s="255"/>
      <c r="E6882" s="260"/>
      <c r="F6882" s="263"/>
    </row>
    <row r="6883" spans="1:6" ht="13" x14ac:dyDescent="0.25">
      <c r="A6883" s="227"/>
      <c r="B6883" s="256"/>
      <c r="C6883" s="255"/>
      <c r="D6883" s="255"/>
      <c r="E6883" s="260"/>
      <c r="F6883" s="263"/>
    </row>
    <row r="6884" spans="1:6" ht="13" x14ac:dyDescent="0.25">
      <c r="A6884" s="227"/>
      <c r="B6884" s="268" t="s">
        <v>1019</v>
      </c>
      <c r="C6884" s="227"/>
      <c r="D6884" s="227"/>
      <c r="E6884" s="258"/>
      <c r="F6884" s="270"/>
    </row>
    <row r="6885" spans="1:6" ht="13" x14ac:dyDescent="0.25">
      <c r="A6885" s="227"/>
      <c r="B6885" s="247"/>
      <c r="C6885" s="227"/>
      <c r="D6885" s="227"/>
      <c r="E6885" s="258"/>
      <c r="F6885" s="263"/>
    </row>
    <row r="6886" spans="1:6" ht="13" x14ac:dyDescent="0.25">
      <c r="A6886" s="227"/>
      <c r="B6886" s="247" t="str">
        <f>B6813</f>
        <v>Block D: 4 Classroom Block: D-5 Roof Coverings</v>
      </c>
      <c r="C6886" s="227"/>
      <c r="D6886" s="227"/>
      <c r="E6886" s="258"/>
      <c r="F6886" s="263"/>
    </row>
    <row r="6887" spans="1:6" x14ac:dyDescent="0.25">
      <c r="A6887" s="272"/>
      <c r="B6887" s="273"/>
      <c r="C6887" s="272"/>
      <c r="D6887" s="272"/>
      <c r="E6887" s="217"/>
      <c r="F6887" s="263"/>
    </row>
    <row r="6888" spans="1:6" ht="13" x14ac:dyDescent="0.25">
      <c r="A6888" s="224" t="s">
        <v>2354</v>
      </c>
      <c r="B6888" s="229" t="s">
        <v>133</v>
      </c>
      <c r="C6888" s="272"/>
      <c r="D6888" s="272"/>
      <c r="E6888" s="217"/>
      <c r="F6888" s="263"/>
    </row>
    <row r="6889" spans="1:6" ht="13" x14ac:dyDescent="0.25">
      <c r="A6889" s="224"/>
      <c r="B6889" s="229"/>
      <c r="C6889" s="272"/>
      <c r="D6889" s="272"/>
      <c r="E6889" s="217"/>
      <c r="F6889" s="285"/>
    </row>
    <row r="6890" spans="1:6" ht="13" x14ac:dyDescent="0.25">
      <c r="A6890" s="272"/>
      <c r="B6890" s="229" t="s">
        <v>132</v>
      </c>
      <c r="C6890" s="272"/>
      <c r="D6890" s="272"/>
      <c r="E6890" s="217"/>
      <c r="F6890" s="285"/>
    </row>
    <row r="6891" spans="1:6" ht="13" x14ac:dyDescent="0.25">
      <c r="A6891" s="272"/>
      <c r="B6891" s="229"/>
      <c r="C6891" s="272"/>
      <c r="D6891" s="272"/>
      <c r="E6891" s="217"/>
      <c r="F6891" s="285"/>
    </row>
    <row r="6892" spans="1:6" x14ac:dyDescent="0.25">
      <c r="A6892" s="272" t="s">
        <v>2355</v>
      </c>
      <c r="B6892" s="273" t="s">
        <v>131</v>
      </c>
      <c r="C6892" s="272" t="s">
        <v>11</v>
      </c>
      <c r="D6892" s="272">
        <v>60</v>
      </c>
      <c r="E6892" s="217"/>
      <c r="F6892" s="285"/>
    </row>
    <row r="6893" spans="1:6" x14ac:dyDescent="0.25">
      <c r="A6893" s="272"/>
      <c r="B6893" s="273"/>
      <c r="C6893" s="272"/>
      <c r="D6893" s="272"/>
      <c r="E6893" s="217"/>
      <c r="F6893" s="285"/>
    </row>
    <row r="6894" spans="1:6" x14ac:dyDescent="0.25">
      <c r="A6894" s="272" t="s">
        <v>2356</v>
      </c>
      <c r="B6894" s="273" t="s">
        <v>2242</v>
      </c>
      <c r="C6894" s="272" t="s">
        <v>11</v>
      </c>
      <c r="D6894" s="272">
        <v>310</v>
      </c>
      <c r="E6894" s="217"/>
      <c r="F6894" s="285"/>
    </row>
    <row r="6895" spans="1:6" x14ac:dyDescent="0.25">
      <c r="A6895" s="272"/>
      <c r="B6895" s="273"/>
      <c r="C6895" s="272"/>
      <c r="D6895" s="272"/>
      <c r="E6895" s="217"/>
      <c r="F6895" s="285"/>
    </row>
    <row r="6896" spans="1:6" ht="13" x14ac:dyDescent="0.25">
      <c r="A6896" s="272"/>
      <c r="B6896" s="229" t="s">
        <v>128</v>
      </c>
      <c r="C6896" s="272"/>
      <c r="D6896" s="272"/>
      <c r="E6896" s="217"/>
      <c r="F6896" s="285"/>
    </row>
    <row r="6897" spans="1:6" ht="13" x14ac:dyDescent="0.25">
      <c r="A6897" s="272"/>
      <c r="B6897" s="229"/>
      <c r="C6897" s="272"/>
      <c r="D6897" s="272"/>
      <c r="E6897" s="217"/>
      <c r="F6897" s="285"/>
    </row>
    <row r="6898" spans="1:6" ht="14.5" x14ac:dyDescent="0.25">
      <c r="A6898" s="272" t="s">
        <v>2357</v>
      </c>
      <c r="B6898" s="273" t="s">
        <v>127</v>
      </c>
      <c r="C6898" s="272" t="s">
        <v>621</v>
      </c>
      <c r="D6898" s="272">
        <v>100</v>
      </c>
      <c r="E6898" s="217"/>
      <c r="F6898" s="285"/>
    </row>
    <row r="6899" spans="1:6" x14ac:dyDescent="0.25">
      <c r="A6899" s="272"/>
      <c r="B6899" s="273"/>
      <c r="C6899" s="272"/>
      <c r="D6899" s="272"/>
      <c r="E6899" s="217"/>
      <c r="F6899" s="285"/>
    </row>
    <row r="6900" spans="1:6" ht="25" x14ac:dyDescent="0.25">
      <c r="A6900" s="272" t="s">
        <v>2358</v>
      </c>
      <c r="B6900" s="273" t="s">
        <v>2243</v>
      </c>
      <c r="C6900" s="272" t="s">
        <v>2</v>
      </c>
      <c r="D6900" s="272">
        <v>30</v>
      </c>
      <c r="E6900" s="217"/>
      <c r="F6900" s="285"/>
    </row>
    <row r="6901" spans="1:6" x14ac:dyDescent="0.25">
      <c r="A6901" s="272"/>
      <c r="B6901" s="273"/>
      <c r="C6901" s="272"/>
      <c r="D6901" s="272"/>
      <c r="E6901" s="217"/>
      <c r="F6901" s="285"/>
    </row>
    <row r="6902" spans="1:6" ht="13" x14ac:dyDescent="0.25">
      <c r="A6902" s="272"/>
      <c r="B6902" s="229" t="s">
        <v>123</v>
      </c>
      <c r="C6902" s="272"/>
      <c r="D6902" s="272"/>
      <c r="E6902" s="217"/>
      <c r="F6902" s="285"/>
    </row>
    <row r="6903" spans="1:6" x14ac:dyDescent="0.25">
      <c r="A6903" s="272"/>
      <c r="B6903" s="273"/>
      <c r="C6903" s="272"/>
      <c r="D6903" s="272"/>
      <c r="E6903" s="217"/>
      <c r="F6903" s="285"/>
    </row>
    <row r="6904" spans="1:6" ht="50" x14ac:dyDescent="0.25">
      <c r="A6904" s="272" t="s">
        <v>2359</v>
      </c>
      <c r="B6904" s="273" t="s">
        <v>2751</v>
      </c>
      <c r="C6904" s="272" t="s">
        <v>2</v>
      </c>
      <c r="D6904" s="272">
        <v>10</v>
      </c>
      <c r="E6904" s="217"/>
      <c r="F6904" s="285"/>
    </row>
    <row r="6905" spans="1:6" x14ac:dyDescent="0.25">
      <c r="A6905" s="272"/>
      <c r="B6905" s="273"/>
      <c r="C6905" s="272"/>
      <c r="D6905" s="272"/>
      <c r="E6905" s="217"/>
      <c r="F6905" s="285"/>
    </row>
    <row r="6906" spans="1:6" ht="13" x14ac:dyDescent="0.25">
      <c r="A6906" s="272"/>
      <c r="B6906" s="229" t="s">
        <v>114</v>
      </c>
      <c r="C6906" s="272"/>
      <c r="D6906" s="272"/>
      <c r="E6906" s="217"/>
      <c r="F6906" s="285"/>
    </row>
    <row r="6907" spans="1:6" x14ac:dyDescent="0.25">
      <c r="A6907" s="272"/>
      <c r="B6907" s="273"/>
      <c r="C6907" s="272"/>
      <c r="D6907" s="272"/>
      <c r="E6907" s="217"/>
      <c r="F6907" s="285"/>
    </row>
    <row r="6908" spans="1:6" ht="13" x14ac:dyDescent="0.25">
      <c r="A6908" s="272"/>
      <c r="B6908" s="229" t="s">
        <v>113</v>
      </c>
      <c r="C6908" s="272"/>
      <c r="D6908" s="272"/>
      <c r="E6908" s="217"/>
      <c r="F6908" s="285"/>
    </row>
    <row r="6909" spans="1:6" x14ac:dyDescent="0.25">
      <c r="A6909" s="272"/>
      <c r="B6909" s="273"/>
      <c r="C6909" s="272"/>
      <c r="D6909" s="272"/>
      <c r="E6909" s="217"/>
      <c r="F6909" s="285"/>
    </row>
    <row r="6910" spans="1:6" ht="37.5" x14ac:dyDescent="0.25">
      <c r="A6910" s="272" t="s">
        <v>2360</v>
      </c>
      <c r="B6910" s="273" t="s">
        <v>2127</v>
      </c>
      <c r="C6910" s="272" t="s">
        <v>11</v>
      </c>
      <c r="D6910" s="272">
        <v>62</v>
      </c>
      <c r="E6910" s="217"/>
      <c r="F6910" s="285"/>
    </row>
    <row r="6911" spans="1:6" x14ac:dyDescent="0.25">
      <c r="A6911" s="272"/>
      <c r="B6911" s="273"/>
      <c r="C6911" s="272"/>
      <c r="D6911" s="272"/>
      <c r="E6911" s="217"/>
      <c r="F6911" s="285"/>
    </row>
    <row r="6912" spans="1:6" ht="37.5" x14ac:dyDescent="0.25">
      <c r="A6912" s="272" t="s">
        <v>2361</v>
      </c>
      <c r="B6912" s="273" t="s">
        <v>2128</v>
      </c>
      <c r="C6912" s="272" t="s">
        <v>11</v>
      </c>
      <c r="D6912" s="272">
        <v>36</v>
      </c>
      <c r="E6912" s="217"/>
      <c r="F6912" s="285"/>
    </row>
    <row r="6913" spans="1:6" x14ac:dyDescent="0.25">
      <c r="A6913" s="272"/>
      <c r="B6913" s="273"/>
      <c r="C6913" s="272"/>
      <c r="D6913" s="272"/>
      <c r="E6913" s="217"/>
      <c r="F6913" s="285"/>
    </row>
    <row r="6914" spans="1:6" ht="13" x14ac:dyDescent="0.25">
      <c r="A6914" s="272"/>
      <c r="B6914" s="229" t="s">
        <v>104</v>
      </c>
      <c r="C6914" s="272"/>
      <c r="D6914" s="272"/>
      <c r="E6914" s="217"/>
      <c r="F6914" s="285"/>
    </row>
    <row r="6915" spans="1:6" ht="13" x14ac:dyDescent="0.25">
      <c r="A6915" s="272"/>
      <c r="B6915" s="229"/>
      <c r="C6915" s="272"/>
      <c r="D6915" s="272"/>
      <c r="E6915" s="217"/>
      <c r="F6915" s="285"/>
    </row>
    <row r="6916" spans="1:6" ht="13" x14ac:dyDescent="0.25">
      <c r="A6916" s="272"/>
      <c r="B6916" s="229" t="s">
        <v>103</v>
      </c>
      <c r="C6916" s="272"/>
      <c r="D6916" s="272"/>
      <c r="E6916" s="217"/>
      <c r="F6916" s="285"/>
    </row>
    <row r="6917" spans="1:6" ht="13" x14ac:dyDescent="0.25">
      <c r="A6917" s="272"/>
      <c r="B6917" s="229"/>
      <c r="C6917" s="272"/>
      <c r="D6917" s="272"/>
      <c r="E6917" s="217"/>
      <c r="F6917" s="285"/>
    </row>
    <row r="6918" spans="1:6" x14ac:dyDescent="0.25">
      <c r="A6918" s="272" t="s">
        <v>2362</v>
      </c>
      <c r="B6918" s="273" t="s">
        <v>102</v>
      </c>
      <c r="C6918" s="272" t="s">
        <v>11</v>
      </c>
      <c r="D6918" s="272">
        <v>117</v>
      </c>
      <c r="E6918" s="217"/>
      <c r="F6918" s="285"/>
    </row>
    <row r="6919" spans="1:6" x14ac:dyDescent="0.25">
      <c r="A6919" s="272"/>
      <c r="B6919" s="273"/>
      <c r="C6919" s="272"/>
      <c r="D6919" s="272"/>
      <c r="E6919" s="217"/>
      <c r="F6919" s="285"/>
    </row>
    <row r="6920" spans="1:6" ht="13" x14ac:dyDescent="0.25">
      <c r="A6920" s="272"/>
      <c r="B6920" s="229" t="s">
        <v>101</v>
      </c>
      <c r="C6920" s="272"/>
      <c r="D6920" s="272"/>
      <c r="E6920" s="217"/>
      <c r="F6920" s="285"/>
    </row>
    <row r="6921" spans="1:6" ht="13" x14ac:dyDescent="0.25">
      <c r="A6921" s="272"/>
      <c r="B6921" s="229"/>
      <c r="C6921" s="272"/>
      <c r="D6921" s="272"/>
      <c r="E6921" s="217"/>
      <c r="F6921" s="285"/>
    </row>
    <row r="6922" spans="1:6" ht="13" x14ac:dyDescent="0.25">
      <c r="A6922" s="272"/>
      <c r="B6922" s="229" t="s">
        <v>100</v>
      </c>
      <c r="C6922" s="272"/>
      <c r="D6922" s="272"/>
      <c r="E6922" s="217"/>
      <c r="F6922" s="285"/>
    </row>
    <row r="6923" spans="1:6" x14ac:dyDescent="0.25">
      <c r="A6923" s="272"/>
      <c r="B6923" s="273"/>
      <c r="C6923" s="272"/>
      <c r="D6923" s="272"/>
      <c r="E6923" s="217"/>
      <c r="F6923" s="285"/>
    </row>
    <row r="6924" spans="1:6" ht="25" x14ac:dyDescent="0.25">
      <c r="A6924" s="272" t="s">
        <v>2363</v>
      </c>
      <c r="B6924" s="273" t="s">
        <v>2129</v>
      </c>
      <c r="C6924" s="272" t="s">
        <v>2</v>
      </c>
      <c r="D6924" s="272">
        <v>4</v>
      </c>
      <c r="E6924" s="217"/>
      <c r="F6924" s="285"/>
    </row>
    <row r="6925" spans="1:6" x14ac:dyDescent="0.25">
      <c r="A6925" s="272"/>
      <c r="B6925" s="273"/>
      <c r="C6925" s="272"/>
      <c r="D6925" s="272"/>
      <c r="E6925" s="217"/>
      <c r="F6925" s="263"/>
    </row>
    <row r="6926" spans="1:6" x14ac:dyDescent="0.25">
      <c r="A6926" s="272"/>
      <c r="B6926" s="273"/>
      <c r="C6926" s="272"/>
      <c r="D6926" s="272"/>
      <c r="E6926" s="217"/>
      <c r="F6926" s="263"/>
    </row>
    <row r="6927" spans="1:6" x14ac:dyDescent="0.25">
      <c r="A6927" s="272"/>
      <c r="B6927" s="273"/>
      <c r="C6927" s="272"/>
      <c r="D6927" s="272"/>
      <c r="E6927" s="217"/>
      <c r="F6927" s="263"/>
    </row>
    <row r="6928" spans="1:6" x14ac:dyDescent="0.25">
      <c r="A6928" s="272"/>
      <c r="B6928" s="273"/>
      <c r="C6928" s="272"/>
      <c r="D6928" s="272"/>
      <c r="E6928" s="217"/>
      <c r="F6928" s="263"/>
    </row>
    <row r="6929" spans="1:6" x14ac:dyDescent="0.25">
      <c r="A6929" s="272"/>
      <c r="B6929" s="273"/>
      <c r="C6929" s="272"/>
      <c r="D6929" s="272"/>
      <c r="E6929" s="217"/>
      <c r="F6929" s="263"/>
    </row>
    <row r="6930" spans="1:6" x14ac:dyDescent="0.25">
      <c r="A6930" s="272"/>
      <c r="B6930" s="273"/>
      <c r="C6930" s="272"/>
      <c r="D6930" s="272"/>
      <c r="E6930" s="217"/>
      <c r="F6930" s="263"/>
    </row>
    <row r="6931" spans="1:6" x14ac:dyDescent="0.25">
      <c r="A6931" s="272"/>
      <c r="B6931" s="273"/>
      <c r="C6931" s="272"/>
      <c r="D6931" s="272"/>
      <c r="E6931" s="217"/>
      <c r="F6931" s="263"/>
    </row>
    <row r="6932" spans="1:6" x14ac:dyDescent="0.25">
      <c r="A6932" s="272"/>
      <c r="B6932" s="273"/>
      <c r="C6932" s="272"/>
      <c r="D6932" s="272"/>
      <c r="E6932" s="217"/>
      <c r="F6932" s="263"/>
    </row>
    <row r="6933" spans="1:6" x14ac:dyDescent="0.25">
      <c r="A6933" s="272"/>
      <c r="B6933" s="273"/>
      <c r="C6933" s="272"/>
      <c r="D6933" s="272"/>
      <c r="E6933" s="217"/>
      <c r="F6933" s="263"/>
    </row>
    <row r="6934" spans="1:6" x14ac:dyDescent="0.25">
      <c r="A6934" s="272"/>
      <c r="B6934" s="273"/>
      <c r="C6934" s="272"/>
      <c r="D6934" s="272"/>
      <c r="E6934" s="217"/>
      <c r="F6934" s="263"/>
    </row>
    <row r="6935" spans="1:6" x14ac:dyDescent="0.25">
      <c r="A6935" s="272"/>
      <c r="B6935" s="273"/>
      <c r="C6935" s="272"/>
      <c r="D6935" s="272"/>
      <c r="E6935" s="217"/>
      <c r="F6935" s="263"/>
    </row>
    <row r="6936" spans="1:6" x14ac:dyDescent="0.25">
      <c r="A6936" s="272"/>
      <c r="B6936" s="273"/>
      <c r="C6936" s="272"/>
      <c r="D6936" s="272"/>
      <c r="E6936" s="217"/>
      <c r="F6936" s="263"/>
    </row>
    <row r="6937" spans="1:6" x14ac:dyDescent="0.25">
      <c r="A6937" s="272"/>
      <c r="B6937" s="273"/>
      <c r="C6937" s="272"/>
      <c r="D6937" s="272"/>
      <c r="E6937" s="217"/>
      <c r="F6937" s="263"/>
    </row>
    <row r="6938" spans="1:6" x14ac:dyDescent="0.25">
      <c r="A6938" s="272"/>
      <c r="B6938" s="273"/>
      <c r="C6938" s="272"/>
      <c r="D6938" s="272"/>
      <c r="E6938" s="217"/>
      <c r="F6938" s="263"/>
    </row>
    <row r="6939" spans="1:6" x14ac:dyDescent="0.25">
      <c r="A6939" s="272"/>
      <c r="B6939" s="273"/>
      <c r="C6939" s="272"/>
      <c r="D6939" s="272"/>
      <c r="E6939" s="217"/>
      <c r="F6939" s="263"/>
    </row>
    <row r="6940" spans="1:6" x14ac:dyDescent="0.25">
      <c r="A6940" s="272"/>
      <c r="B6940" s="273"/>
      <c r="C6940" s="272"/>
      <c r="D6940" s="272"/>
      <c r="E6940" s="217"/>
      <c r="F6940" s="263"/>
    </row>
    <row r="6941" spans="1:6" x14ac:dyDescent="0.25">
      <c r="A6941" s="272"/>
      <c r="B6941" s="273"/>
      <c r="C6941" s="272"/>
      <c r="D6941" s="272"/>
      <c r="E6941" s="217"/>
      <c r="F6941" s="263"/>
    </row>
    <row r="6942" spans="1:6" x14ac:dyDescent="0.25">
      <c r="A6942" s="272"/>
      <c r="B6942" s="273"/>
      <c r="C6942" s="272"/>
      <c r="D6942" s="272"/>
      <c r="E6942" s="217"/>
      <c r="F6942" s="263"/>
    </row>
    <row r="6943" spans="1:6" x14ac:dyDescent="0.25">
      <c r="A6943" s="272"/>
      <c r="B6943" s="273"/>
      <c r="C6943" s="272"/>
      <c r="D6943" s="272"/>
      <c r="E6943" s="217"/>
      <c r="F6943" s="263"/>
    </row>
    <row r="6944" spans="1:6" x14ac:dyDescent="0.25">
      <c r="A6944" s="272"/>
      <c r="B6944" s="273"/>
      <c r="C6944" s="272"/>
      <c r="D6944" s="272"/>
      <c r="E6944" s="217"/>
      <c r="F6944" s="263"/>
    </row>
    <row r="6945" spans="1:6" x14ac:dyDescent="0.25">
      <c r="A6945" s="272"/>
      <c r="B6945" s="273"/>
      <c r="C6945" s="272"/>
      <c r="D6945" s="272"/>
      <c r="E6945" s="217"/>
      <c r="F6945" s="263"/>
    </row>
    <row r="6946" spans="1:6" x14ac:dyDescent="0.25">
      <c r="A6946" s="272"/>
      <c r="B6946" s="273"/>
      <c r="C6946" s="272"/>
      <c r="D6946" s="272"/>
      <c r="E6946" s="217"/>
      <c r="F6946" s="263"/>
    </row>
    <row r="6947" spans="1:6" ht="13" x14ac:dyDescent="0.25">
      <c r="A6947" s="227"/>
      <c r="B6947" s="268" t="s">
        <v>2905</v>
      </c>
      <c r="C6947" s="227"/>
      <c r="D6947" s="227"/>
      <c r="E6947" s="258"/>
      <c r="F6947" s="270"/>
    </row>
    <row r="6948" spans="1:6" ht="13" x14ac:dyDescent="0.25">
      <c r="A6948" s="227"/>
      <c r="B6948" s="247"/>
      <c r="C6948" s="227"/>
      <c r="D6948" s="227"/>
      <c r="E6948" s="258"/>
      <c r="F6948" s="263"/>
    </row>
    <row r="6949" spans="1:6" ht="13" x14ac:dyDescent="0.25">
      <c r="A6949" s="227"/>
      <c r="B6949" s="247" t="s">
        <v>2941</v>
      </c>
      <c r="C6949" s="227"/>
      <c r="D6949" s="227"/>
      <c r="E6949" s="258"/>
      <c r="F6949" s="263"/>
    </row>
    <row r="6950" spans="1:6" ht="13" x14ac:dyDescent="0.25">
      <c r="A6950" s="227"/>
      <c r="B6950" s="256"/>
      <c r="C6950" s="255"/>
      <c r="D6950" s="255"/>
      <c r="E6950" s="260"/>
      <c r="F6950" s="263"/>
    </row>
    <row r="6951" spans="1:6" ht="13" x14ac:dyDescent="0.25">
      <c r="A6951" s="227"/>
      <c r="B6951" s="274"/>
      <c r="C6951" s="255"/>
      <c r="D6951" s="255"/>
      <c r="E6951" s="260"/>
      <c r="F6951" s="263"/>
    </row>
    <row r="6952" spans="1:6" ht="13" x14ac:dyDescent="0.25">
      <c r="A6952" s="227"/>
      <c r="B6952" s="274" t="str">
        <f>B6949</f>
        <v>Block D: 4 Classroom Block: D-6 Carpentry and Joinery</v>
      </c>
      <c r="C6952" s="255"/>
      <c r="D6952" s="255"/>
      <c r="E6952" s="260"/>
      <c r="F6952" s="263"/>
    </row>
    <row r="6953" spans="1:6" ht="13" x14ac:dyDescent="0.25">
      <c r="A6953" s="227"/>
      <c r="B6953" s="254" t="s">
        <v>2933</v>
      </c>
      <c r="C6953" s="255" t="s">
        <v>2910</v>
      </c>
      <c r="D6953" s="255"/>
      <c r="E6953" s="260"/>
      <c r="F6953" s="263"/>
    </row>
    <row r="6954" spans="1:6" ht="13" x14ac:dyDescent="0.25">
      <c r="A6954" s="227"/>
      <c r="B6954" s="256"/>
      <c r="C6954" s="255"/>
      <c r="D6954" s="255"/>
      <c r="E6954" s="260"/>
      <c r="F6954" s="263"/>
    </row>
    <row r="6955" spans="1:6" ht="13" x14ac:dyDescent="0.25">
      <c r="A6955" s="227"/>
      <c r="B6955" s="269" t="s">
        <v>2909</v>
      </c>
      <c r="C6955" s="255">
        <v>103</v>
      </c>
      <c r="D6955" s="255"/>
      <c r="E6955" s="260"/>
      <c r="F6955" s="263"/>
    </row>
    <row r="6956" spans="1:6" ht="13" x14ac:dyDescent="0.25">
      <c r="A6956" s="227"/>
      <c r="B6956" s="269"/>
      <c r="C6956" s="255"/>
      <c r="D6956" s="255"/>
      <c r="E6956" s="260"/>
      <c r="F6956" s="263"/>
    </row>
    <row r="6957" spans="1:6" ht="13" x14ac:dyDescent="0.25">
      <c r="A6957" s="227"/>
      <c r="B6957" s="256"/>
      <c r="C6957" s="255"/>
      <c r="D6957" s="255"/>
      <c r="E6957" s="260"/>
      <c r="F6957" s="263"/>
    </row>
    <row r="6958" spans="1:6" ht="13" x14ac:dyDescent="0.25">
      <c r="A6958" s="227"/>
      <c r="B6958" s="256"/>
      <c r="C6958" s="255"/>
      <c r="D6958" s="255"/>
      <c r="E6958" s="260"/>
      <c r="F6958" s="263"/>
    </row>
    <row r="6959" spans="1:6" ht="13" x14ac:dyDescent="0.25">
      <c r="A6959" s="227"/>
      <c r="B6959" s="256"/>
      <c r="C6959" s="255"/>
      <c r="D6959" s="255"/>
      <c r="E6959" s="260"/>
      <c r="F6959" s="263"/>
    </row>
    <row r="6960" spans="1:6" ht="13" x14ac:dyDescent="0.25">
      <c r="A6960" s="227"/>
      <c r="B6960" s="256"/>
      <c r="C6960" s="255"/>
      <c r="D6960" s="255"/>
      <c r="E6960" s="260"/>
      <c r="F6960" s="263"/>
    </row>
    <row r="6961" spans="1:6" ht="13" x14ac:dyDescent="0.25">
      <c r="A6961" s="227"/>
      <c r="B6961" s="256"/>
      <c r="C6961" s="255"/>
      <c r="D6961" s="255"/>
      <c r="E6961" s="260"/>
      <c r="F6961" s="263"/>
    </row>
    <row r="6962" spans="1:6" ht="13" x14ac:dyDescent="0.25">
      <c r="A6962" s="227"/>
      <c r="B6962" s="256"/>
      <c r="C6962" s="255"/>
      <c r="D6962" s="255"/>
      <c r="E6962" s="260"/>
      <c r="F6962" s="263"/>
    </row>
    <row r="6963" spans="1:6" ht="13" x14ac:dyDescent="0.25">
      <c r="A6963" s="227"/>
      <c r="B6963" s="256"/>
      <c r="C6963" s="255"/>
      <c r="D6963" s="255"/>
      <c r="E6963" s="260"/>
      <c r="F6963" s="263"/>
    </row>
    <row r="6964" spans="1:6" ht="13" x14ac:dyDescent="0.25">
      <c r="A6964" s="227"/>
      <c r="B6964" s="256"/>
      <c r="C6964" s="255"/>
      <c r="D6964" s="255"/>
      <c r="E6964" s="260"/>
      <c r="F6964" s="263"/>
    </row>
    <row r="6965" spans="1:6" ht="13" x14ac:dyDescent="0.25">
      <c r="A6965" s="227"/>
      <c r="B6965" s="256"/>
      <c r="C6965" s="255"/>
      <c r="D6965" s="255"/>
      <c r="E6965" s="260"/>
      <c r="F6965" s="263"/>
    </row>
    <row r="6966" spans="1:6" ht="13" x14ac:dyDescent="0.25">
      <c r="A6966" s="227"/>
      <c r="B6966" s="256"/>
      <c r="C6966" s="255"/>
      <c r="D6966" s="255"/>
      <c r="E6966" s="260"/>
      <c r="F6966" s="263"/>
    </row>
    <row r="6967" spans="1:6" ht="13" x14ac:dyDescent="0.25">
      <c r="A6967" s="227"/>
      <c r="B6967" s="256"/>
      <c r="C6967" s="255"/>
      <c r="D6967" s="255"/>
      <c r="E6967" s="260"/>
      <c r="F6967" s="263"/>
    </row>
    <row r="6968" spans="1:6" ht="13" x14ac:dyDescent="0.25">
      <c r="A6968" s="227"/>
      <c r="B6968" s="256"/>
      <c r="C6968" s="255"/>
      <c r="D6968" s="255"/>
      <c r="E6968" s="260"/>
      <c r="F6968" s="263"/>
    </row>
    <row r="6969" spans="1:6" ht="13" x14ac:dyDescent="0.25">
      <c r="A6969" s="227"/>
      <c r="B6969" s="256"/>
      <c r="C6969" s="255"/>
      <c r="D6969" s="255"/>
      <c r="E6969" s="260"/>
      <c r="F6969" s="263"/>
    </row>
    <row r="6970" spans="1:6" ht="13" x14ac:dyDescent="0.25">
      <c r="A6970" s="227"/>
      <c r="B6970" s="256"/>
      <c r="C6970" s="255"/>
      <c r="D6970" s="255"/>
      <c r="E6970" s="260"/>
      <c r="F6970" s="263"/>
    </row>
    <row r="6971" spans="1:6" ht="13" x14ac:dyDescent="0.25">
      <c r="A6971" s="227"/>
      <c r="B6971" s="256"/>
      <c r="C6971" s="255"/>
      <c r="D6971" s="255"/>
      <c r="E6971" s="260"/>
      <c r="F6971" s="263"/>
    </row>
    <row r="6972" spans="1:6" ht="13" x14ac:dyDescent="0.25">
      <c r="A6972" s="227"/>
      <c r="B6972" s="256"/>
      <c r="C6972" s="255"/>
      <c r="D6972" s="255"/>
      <c r="E6972" s="260"/>
      <c r="F6972" s="263"/>
    </row>
    <row r="6973" spans="1:6" ht="13" x14ac:dyDescent="0.25">
      <c r="A6973" s="227"/>
      <c r="B6973" s="256"/>
      <c r="C6973" s="255"/>
      <c r="D6973" s="255"/>
      <c r="E6973" s="260"/>
      <c r="F6973" s="263"/>
    </row>
    <row r="6974" spans="1:6" ht="13" x14ac:dyDescent="0.25">
      <c r="A6974" s="227"/>
      <c r="B6974" s="256"/>
      <c r="C6974" s="255"/>
      <c r="D6974" s="255"/>
      <c r="E6974" s="260"/>
      <c r="F6974" s="263"/>
    </row>
    <row r="6975" spans="1:6" ht="13" x14ac:dyDescent="0.25">
      <c r="A6975" s="227"/>
      <c r="B6975" s="256"/>
      <c r="C6975" s="255"/>
      <c r="D6975" s="255"/>
      <c r="E6975" s="260"/>
      <c r="F6975" s="263"/>
    </row>
    <row r="6976" spans="1:6" ht="13" x14ac:dyDescent="0.25">
      <c r="A6976" s="227"/>
      <c r="B6976" s="256"/>
      <c r="C6976" s="255"/>
      <c r="D6976" s="255"/>
      <c r="E6976" s="260"/>
      <c r="F6976" s="263"/>
    </row>
    <row r="6977" spans="1:6" ht="13" x14ac:dyDescent="0.25">
      <c r="A6977" s="227"/>
      <c r="B6977" s="256"/>
      <c r="C6977" s="255"/>
      <c r="D6977" s="255"/>
      <c r="E6977" s="260"/>
      <c r="F6977" s="263"/>
    </row>
    <row r="6978" spans="1:6" ht="13" x14ac:dyDescent="0.25">
      <c r="A6978" s="227"/>
      <c r="B6978" s="256"/>
      <c r="C6978" s="255"/>
      <c r="D6978" s="255"/>
      <c r="E6978" s="260"/>
      <c r="F6978" s="263"/>
    </row>
    <row r="6979" spans="1:6" ht="13" x14ac:dyDescent="0.25">
      <c r="A6979" s="227"/>
      <c r="B6979" s="256"/>
      <c r="C6979" s="255"/>
      <c r="D6979" s="255"/>
      <c r="E6979" s="260"/>
      <c r="F6979" s="263"/>
    </row>
    <row r="6980" spans="1:6" ht="13" x14ac:dyDescent="0.25">
      <c r="A6980" s="227"/>
      <c r="B6980" s="256"/>
      <c r="C6980" s="255"/>
      <c r="D6980" s="255"/>
      <c r="E6980" s="260"/>
      <c r="F6980" s="263"/>
    </row>
    <row r="6981" spans="1:6" ht="13" x14ac:dyDescent="0.25">
      <c r="A6981" s="227"/>
      <c r="B6981" s="256"/>
      <c r="C6981" s="255"/>
      <c r="D6981" s="255"/>
      <c r="E6981" s="260"/>
      <c r="F6981" s="263"/>
    </row>
    <row r="6982" spans="1:6" ht="13" x14ac:dyDescent="0.25">
      <c r="A6982" s="227"/>
      <c r="B6982" s="256"/>
      <c r="C6982" s="255"/>
      <c r="D6982" s="255"/>
      <c r="E6982" s="260"/>
      <c r="F6982" s="263"/>
    </row>
    <row r="6983" spans="1:6" ht="13" x14ac:dyDescent="0.25">
      <c r="A6983" s="227"/>
      <c r="B6983" s="256"/>
      <c r="C6983" s="255"/>
      <c r="D6983" s="255"/>
      <c r="E6983" s="260"/>
      <c r="F6983" s="263"/>
    </row>
    <row r="6984" spans="1:6" ht="13" x14ac:dyDescent="0.25">
      <c r="A6984" s="227"/>
      <c r="B6984" s="256"/>
      <c r="C6984" s="255"/>
      <c r="D6984" s="255"/>
      <c r="E6984" s="260"/>
      <c r="F6984" s="263"/>
    </row>
    <row r="6985" spans="1:6" ht="13" x14ac:dyDescent="0.25">
      <c r="A6985" s="227"/>
      <c r="B6985" s="256"/>
      <c r="C6985" s="255"/>
      <c r="D6985" s="255"/>
      <c r="E6985" s="260"/>
      <c r="F6985" s="263"/>
    </row>
    <row r="6986" spans="1:6" ht="13" x14ac:dyDescent="0.25">
      <c r="A6986" s="227"/>
      <c r="B6986" s="256"/>
      <c r="C6986" s="255"/>
      <c r="D6986" s="255"/>
      <c r="E6986" s="260"/>
      <c r="F6986" s="263"/>
    </row>
    <row r="6987" spans="1:6" ht="13" x14ac:dyDescent="0.25">
      <c r="A6987" s="227"/>
      <c r="B6987" s="256"/>
      <c r="C6987" s="255"/>
      <c r="D6987" s="255"/>
      <c r="E6987" s="260"/>
      <c r="F6987" s="263"/>
    </row>
    <row r="6988" spans="1:6" ht="13" x14ac:dyDescent="0.25">
      <c r="A6988" s="227"/>
      <c r="B6988" s="256"/>
      <c r="C6988" s="255"/>
      <c r="D6988" s="255"/>
      <c r="E6988" s="260"/>
      <c r="F6988" s="263"/>
    </row>
    <row r="6989" spans="1:6" ht="13" x14ac:dyDescent="0.25">
      <c r="A6989" s="227"/>
      <c r="B6989" s="256"/>
      <c r="C6989" s="255"/>
      <c r="D6989" s="255"/>
      <c r="E6989" s="260"/>
      <c r="F6989" s="263"/>
    </row>
    <row r="6990" spans="1:6" ht="13" x14ac:dyDescent="0.25">
      <c r="A6990" s="227"/>
      <c r="B6990" s="256"/>
      <c r="C6990" s="255"/>
      <c r="D6990" s="255"/>
      <c r="E6990" s="260"/>
      <c r="F6990" s="263"/>
    </row>
    <row r="6991" spans="1:6" ht="13" x14ac:dyDescent="0.25">
      <c r="A6991" s="227"/>
      <c r="B6991" s="256"/>
      <c r="C6991" s="255"/>
      <c r="D6991" s="255"/>
      <c r="E6991" s="260"/>
      <c r="F6991" s="263"/>
    </row>
    <row r="6992" spans="1:6" ht="13" x14ac:dyDescent="0.25">
      <c r="A6992" s="227"/>
      <c r="B6992" s="256"/>
      <c r="C6992" s="255"/>
      <c r="D6992" s="255"/>
      <c r="E6992" s="260"/>
      <c r="F6992" s="263"/>
    </row>
    <row r="6993" spans="1:6" ht="13" x14ac:dyDescent="0.25">
      <c r="A6993" s="227"/>
      <c r="B6993" s="256"/>
      <c r="C6993" s="255"/>
      <c r="D6993" s="255"/>
      <c r="E6993" s="260"/>
      <c r="F6993" s="263"/>
    </row>
    <row r="6994" spans="1:6" ht="13" x14ac:dyDescent="0.25">
      <c r="A6994" s="227"/>
      <c r="B6994" s="256"/>
      <c r="C6994" s="255"/>
      <c r="D6994" s="255"/>
      <c r="E6994" s="260"/>
      <c r="F6994" s="263"/>
    </row>
    <row r="6995" spans="1:6" ht="13" x14ac:dyDescent="0.25">
      <c r="A6995" s="227"/>
      <c r="B6995" s="256"/>
      <c r="C6995" s="255"/>
      <c r="D6995" s="255"/>
      <c r="E6995" s="260"/>
      <c r="F6995" s="263"/>
    </row>
    <row r="6996" spans="1:6" ht="13" x14ac:dyDescent="0.25">
      <c r="A6996" s="227"/>
      <c r="B6996" s="256"/>
      <c r="C6996" s="255"/>
      <c r="D6996" s="255"/>
      <c r="E6996" s="260"/>
      <c r="F6996" s="263"/>
    </row>
    <row r="6997" spans="1:6" ht="13" x14ac:dyDescent="0.25">
      <c r="A6997" s="227"/>
      <c r="B6997" s="256"/>
      <c r="C6997" s="255"/>
      <c r="D6997" s="255"/>
      <c r="E6997" s="260"/>
      <c r="F6997" s="263"/>
    </row>
    <row r="6998" spans="1:6" ht="13" x14ac:dyDescent="0.25">
      <c r="A6998" s="227"/>
      <c r="B6998" s="256"/>
      <c r="C6998" s="255"/>
      <c r="D6998" s="255"/>
      <c r="E6998" s="260"/>
      <c r="F6998" s="263"/>
    </row>
    <row r="6999" spans="1:6" ht="13" x14ac:dyDescent="0.25">
      <c r="A6999" s="227"/>
      <c r="B6999" s="256"/>
      <c r="C6999" s="255"/>
      <c r="D6999" s="255"/>
      <c r="E6999" s="260"/>
      <c r="F6999" s="263"/>
    </row>
    <row r="7000" spans="1:6" ht="13" x14ac:dyDescent="0.25">
      <c r="A7000" s="227"/>
      <c r="B7000" s="256"/>
      <c r="C7000" s="255"/>
      <c r="D7000" s="255"/>
      <c r="E7000" s="260"/>
      <c r="F7000" s="263"/>
    </row>
    <row r="7001" spans="1:6" ht="13" x14ac:dyDescent="0.25">
      <c r="A7001" s="227"/>
      <c r="B7001" s="256"/>
      <c r="C7001" s="255"/>
      <c r="D7001" s="255"/>
      <c r="E7001" s="260"/>
      <c r="F7001" s="263"/>
    </row>
    <row r="7002" spans="1:6" ht="13" x14ac:dyDescent="0.25">
      <c r="A7002" s="227"/>
      <c r="B7002" s="256"/>
      <c r="C7002" s="255"/>
      <c r="D7002" s="255"/>
      <c r="E7002" s="260"/>
      <c r="F7002" s="263"/>
    </row>
    <row r="7003" spans="1:6" ht="13" x14ac:dyDescent="0.25">
      <c r="A7003" s="227"/>
      <c r="B7003" s="256"/>
      <c r="C7003" s="255"/>
      <c r="D7003" s="255"/>
      <c r="E7003" s="260"/>
      <c r="F7003" s="263"/>
    </row>
    <row r="7004" spans="1:6" ht="13" x14ac:dyDescent="0.25">
      <c r="A7004" s="227"/>
      <c r="B7004" s="256"/>
      <c r="C7004" s="255"/>
      <c r="D7004" s="255"/>
      <c r="E7004" s="260"/>
      <c r="F7004" s="263"/>
    </row>
    <row r="7005" spans="1:6" ht="13" x14ac:dyDescent="0.25">
      <c r="A7005" s="227"/>
      <c r="B7005" s="256"/>
      <c r="C7005" s="255"/>
      <c r="D7005" s="255"/>
      <c r="E7005" s="260"/>
      <c r="F7005" s="263"/>
    </row>
    <row r="7006" spans="1:6" ht="13" x14ac:dyDescent="0.25">
      <c r="A7006" s="227"/>
      <c r="B7006" s="256"/>
      <c r="C7006" s="255"/>
      <c r="D7006" s="255"/>
      <c r="E7006" s="260"/>
      <c r="F7006" s="263"/>
    </row>
    <row r="7007" spans="1:6" ht="13" x14ac:dyDescent="0.25">
      <c r="A7007" s="227"/>
      <c r="B7007" s="256"/>
      <c r="C7007" s="255"/>
      <c r="D7007" s="255"/>
      <c r="E7007" s="260"/>
      <c r="F7007" s="263"/>
    </row>
    <row r="7008" spans="1:6" ht="13" x14ac:dyDescent="0.25">
      <c r="A7008" s="227"/>
      <c r="B7008" s="256"/>
      <c r="C7008" s="255"/>
      <c r="D7008" s="255"/>
      <c r="E7008" s="260"/>
      <c r="F7008" s="263"/>
    </row>
    <row r="7009" spans="1:6" ht="13" x14ac:dyDescent="0.25">
      <c r="A7009" s="227"/>
      <c r="B7009" s="256"/>
      <c r="C7009" s="255"/>
      <c r="D7009" s="255"/>
      <c r="E7009" s="260"/>
      <c r="F7009" s="263"/>
    </row>
    <row r="7010" spans="1:6" ht="13" x14ac:dyDescent="0.25">
      <c r="A7010" s="227"/>
      <c r="B7010" s="256"/>
      <c r="C7010" s="255"/>
      <c r="D7010" s="255"/>
      <c r="E7010" s="260"/>
      <c r="F7010" s="263"/>
    </row>
    <row r="7011" spans="1:6" ht="13" x14ac:dyDescent="0.25">
      <c r="A7011" s="227"/>
      <c r="B7011" s="256"/>
      <c r="C7011" s="255"/>
      <c r="D7011" s="255"/>
      <c r="E7011" s="260"/>
      <c r="F7011" s="263"/>
    </row>
    <row r="7012" spans="1:6" ht="13" x14ac:dyDescent="0.25">
      <c r="A7012" s="227"/>
      <c r="B7012" s="256"/>
      <c r="C7012" s="255"/>
      <c r="D7012" s="255"/>
      <c r="E7012" s="260"/>
      <c r="F7012" s="263"/>
    </row>
    <row r="7013" spans="1:6" ht="13" x14ac:dyDescent="0.25">
      <c r="A7013" s="227"/>
      <c r="B7013" s="256"/>
      <c r="C7013" s="255"/>
      <c r="D7013" s="255"/>
      <c r="E7013" s="260"/>
      <c r="F7013" s="263"/>
    </row>
    <row r="7014" spans="1:6" ht="13" x14ac:dyDescent="0.25">
      <c r="A7014" s="227"/>
      <c r="B7014" s="256"/>
      <c r="C7014" s="255"/>
      <c r="D7014" s="255"/>
      <c r="E7014" s="260"/>
      <c r="F7014" s="263"/>
    </row>
    <row r="7015" spans="1:6" ht="13" x14ac:dyDescent="0.25">
      <c r="A7015" s="227"/>
      <c r="B7015" s="256"/>
      <c r="C7015" s="255"/>
      <c r="D7015" s="255"/>
      <c r="E7015" s="260"/>
      <c r="F7015" s="263"/>
    </row>
    <row r="7016" spans="1:6" ht="13" x14ac:dyDescent="0.25">
      <c r="A7016" s="227"/>
      <c r="B7016" s="256"/>
      <c r="C7016" s="255"/>
      <c r="D7016" s="255"/>
      <c r="E7016" s="260"/>
      <c r="F7016" s="263"/>
    </row>
    <row r="7017" spans="1:6" ht="13" x14ac:dyDescent="0.25">
      <c r="A7017" s="227"/>
      <c r="B7017" s="256"/>
      <c r="C7017" s="255"/>
      <c r="D7017" s="255"/>
      <c r="E7017" s="260"/>
      <c r="F7017" s="263"/>
    </row>
    <row r="7018" spans="1:6" ht="13" x14ac:dyDescent="0.25">
      <c r="A7018" s="227"/>
      <c r="B7018" s="256"/>
      <c r="C7018" s="255"/>
      <c r="D7018" s="255"/>
      <c r="E7018" s="260"/>
      <c r="F7018" s="263"/>
    </row>
    <row r="7019" spans="1:6" ht="13" x14ac:dyDescent="0.25">
      <c r="A7019" s="227"/>
      <c r="B7019" s="256"/>
      <c r="C7019" s="255"/>
      <c r="D7019" s="255"/>
      <c r="E7019" s="260"/>
      <c r="F7019" s="263"/>
    </row>
    <row r="7020" spans="1:6" ht="13" x14ac:dyDescent="0.25">
      <c r="A7020" s="227"/>
      <c r="B7020" s="268" t="s">
        <v>1019</v>
      </c>
      <c r="C7020" s="227"/>
      <c r="D7020" s="227"/>
      <c r="E7020" s="258"/>
      <c r="F7020" s="270"/>
    </row>
    <row r="7021" spans="1:6" ht="13" x14ac:dyDescent="0.25">
      <c r="A7021" s="227"/>
      <c r="B7021" s="247"/>
      <c r="C7021" s="227"/>
      <c r="D7021" s="227"/>
      <c r="E7021" s="258"/>
      <c r="F7021" s="263"/>
    </row>
    <row r="7022" spans="1:6" ht="13" x14ac:dyDescent="0.25">
      <c r="A7022" s="227"/>
      <c r="B7022" s="247" t="str">
        <f>B6949</f>
        <v>Block D: 4 Classroom Block: D-6 Carpentry and Joinery</v>
      </c>
      <c r="C7022" s="227"/>
      <c r="D7022" s="227"/>
      <c r="E7022" s="258"/>
      <c r="F7022" s="263"/>
    </row>
    <row r="7023" spans="1:6" x14ac:dyDescent="0.25">
      <c r="A7023" s="272"/>
      <c r="B7023" s="273"/>
      <c r="C7023" s="272"/>
      <c r="D7023" s="272"/>
      <c r="E7023" s="217"/>
      <c r="F7023" s="263"/>
    </row>
    <row r="7024" spans="1:6" ht="13" x14ac:dyDescent="0.25">
      <c r="A7024" s="224" t="s">
        <v>2364</v>
      </c>
      <c r="B7024" s="229" t="s">
        <v>539</v>
      </c>
      <c r="C7024" s="272"/>
      <c r="D7024" s="272"/>
      <c r="E7024" s="217"/>
      <c r="F7024" s="285"/>
    </row>
    <row r="7025" spans="1:6" x14ac:dyDescent="0.25">
      <c r="A7025" s="272"/>
      <c r="B7025" s="273"/>
      <c r="C7025" s="272"/>
      <c r="D7025" s="272"/>
      <c r="E7025" s="217"/>
      <c r="F7025" s="285"/>
    </row>
    <row r="7026" spans="1:6" ht="13" x14ac:dyDescent="0.25">
      <c r="A7026" s="272"/>
      <c r="B7026" s="229" t="s">
        <v>82</v>
      </c>
      <c r="C7026" s="272"/>
      <c r="D7026" s="272"/>
      <c r="E7026" s="217"/>
      <c r="F7026" s="285"/>
    </row>
    <row r="7027" spans="1:6" x14ac:dyDescent="0.25">
      <c r="A7027" s="272"/>
      <c r="B7027" s="273"/>
      <c r="C7027" s="272"/>
      <c r="D7027" s="272"/>
      <c r="E7027" s="217"/>
      <c r="F7027" s="285"/>
    </row>
    <row r="7028" spans="1:6" ht="25" x14ac:dyDescent="0.25">
      <c r="A7028" s="272" t="s">
        <v>2365</v>
      </c>
      <c r="B7028" s="273" t="s">
        <v>2192</v>
      </c>
      <c r="C7028" s="272" t="s">
        <v>621</v>
      </c>
      <c r="D7028" s="272">
        <v>220</v>
      </c>
      <c r="E7028" s="217"/>
      <c r="F7028" s="285"/>
    </row>
    <row r="7029" spans="1:6" x14ac:dyDescent="0.25">
      <c r="A7029" s="272"/>
      <c r="B7029" s="273"/>
      <c r="C7029" s="272"/>
      <c r="D7029" s="272"/>
      <c r="E7029" s="217"/>
      <c r="F7029" s="285"/>
    </row>
    <row r="7030" spans="1:6" ht="13" x14ac:dyDescent="0.25">
      <c r="A7030" s="272"/>
      <c r="B7030" s="229" t="s">
        <v>79</v>
      </c>
      <c r="C7030" s="272"/>
      <c r="D7030" s="272"/>
      <c r="E7030" s="217"/>
      <c r="F7030" s="285"/>
    </row>
    <row r="7031" spans="1:6" x14ac:dyDescent="0.25">
      <c r="A7031" s="272"/>
      <c r="B7031" s="273"/>
      <c r="C7031" s="272"/>
      <c r="D7031" s="272"/>
      <c r="E7031" s="217"/>
      <c r="F7031" s="285"/>
    </row>
    <row r="7032" spans="1:6" ht="26" x14ac:dyDescent="0.25">
      <c r="A7032" s="272"/>
      <c r="B7032" s="229" t="s">
        <v>2193</v>
      </c>
      <c r="C7032" s="272"/>
      <c r="D7032" s="272"/>
      <c r="E7032" s="217"/>
      <c r="F7032" s="285"/>
    </row>
    <row r="7033" spans="1:6" x14ac:dyDescent="0.25">
      <c r="A7033" s="272"/>
      <c r="B7033" s="273"/>
      <c r="C7033" s="272"/>
      <c r="D7033" s="272"/>
      <c r="E7033" s="217"/>
      <c r="F7033" s="285"/>
    </row>
    <row r="7034" spans="1:6" ht="25" x14ac:dyDescent="0.25">
      <c r="A7034" s="272" t="s">
        <v>2366</v>
      </c>
      <c r="B7034" s="273" t="s">
        <v>2194</v>
      </c>
      <c r="C7034" s="272" t="s">
        <v>621</v>
      </c>
      <c r="D7034" s="272">
        <v>213</v>
      </c>
      <c r="E7034" s="217"/>
      <c r="F7034" s="285"/>
    </row>
    <row r="7035" spans="1:6" x14ac:dyDescent="0.25">
      <c r="A7035" s="272"/>
      <c r="B7035" s="273"/>
      <c r="C7035" s="272"/>
      <c r="D7035" s="272"/>
      <c r="E7035" s="217"/>
      <c r="F7035" s="285"/>
    </row>
    <row r="7036" spans="1:6" ht="37.5" x14ac:dyDescent="0.25">
      <c r="A7036" s="272" t="s">
        <v>2367</v>
      </c>
      <c r="B7036" s="273" t="s">
        <v>2196</v>
      </c>
      <c r="C7036" s="272" t="s">
        <v>2</v>
      </c>
      <c r="D7036" s="272">
        <v>4</v>
      </c>
      <c r="E7036" s="217"/>
      <c r="F7036" s="285"/>
    </row>
    <row r="7037" spans="1:6" x14ac:dyDescent="0.25">
      <c r="A7037" s="272"/>
      <c r="B7037" s="273"/>
      <c r="C7037" s="272"/>
      <c r="D7037" s="272"/>
      <c r="E7037" s="217"/>
      <c r="F7037" s="285"/>
    </row>
    <row r="7038" spans="1:6" ht="13" x14ac:dyDescent="0.25">
      <c r="A7038" s="272"/>
      <c r="B7038" s="229" t="s">
        <v>69</v>
      </c>
      <c r="C7038" s="272"/>
      <c r="D7038" s="272"/>
      <c r="E7038" s="217"/>
      <c r="F7038" s="285"/>
    </row>
    <row r="7039" spans="1:6" x14ac:dyDescent="0.25">
      <c r="A7039" s="272"/>
      <c r="B7039" s="273"/>
      <c r="C7039" s="272"/>
      <c r="D7039" s="272"/>
      <c r="E7039" s="217"/>
      <c r="F7039" s="285"/>
    </row>
    <row r="7040" spans="1:6" x14ac:dyDescent="0.25">
      <c r="A7040" s="272" t="s">
        <v>2368</v>
      </c>
      <c r="B7040" s="273" t="s">
        <v>68</v>
      </c>
      <c r="C7040" s="272" t="s">
        <v>11</v>
      </c>
      <c r="D7040" s="272">
        <v>116.8</v>
      </c>
      <c r="E7040" s="217"/>
      <c r="F7040" s="285"/>
    </row>
    <row r="7041" spans="1:6" x14ac:dyDescent="0.25">
      <c r="A7041" s="272"/>
      <c r="B7041" s="273"/>
      <c r="C7041" s="272"/>
      <c r="D7041" s="272"/>
      <c r="E7041" s="217"/>
      <c r="F7041" s="263"/>
    </row>
    <row r="7042" spans="1:6" x14ac:dyDescent="0.25">
      <c r="A7042" s="272"/>
      <c r="B7042" s="273"/>
      <c r="C7042" s="272"/>
      <c r="D7042" s="272"/>
      <c r="E7042" s="217"/>
      <c r="F7042" s="263"/>
    </row>
    <row r="7043" spans="1:6" x14ac:dyDescent="0.25">
      <c r="A7043" s="272"/>
      <c r="B7043" s="273"/>
      <c r="C7043" s="272"/>
      <c r="D7043" s="272"/>
      <c r="E7043" s="217"/>
      <c r="F7043" s="263"/>
    </row>
    <row r="7044" spans="1:6" x14ac:dyDescent="0.25">
      <c r="A7044" s="272"/>
      <c r="B7044" s="273"/>
      <c r="C7044" s="272"/>
      <c r="D7044" s="272"/>
      <c r="E7044" s="217"/>
      <c r="F7044" s="263"/>
    </row>
    <row r="7045" spans="1:6" x14ac:dyDescent="0.25">
      <c r="A7045" s="272"/>
      <c r="B7045" s="273"/>
      <c r="C7045" s="272"/>
      <c r="D7045" s="272"/>
      <c r="E7045" s="217"/>
      <c r="F7045" s="263"/>
    </row>
    <row r="7046" spans="1:6" x14ac:dyDescent="0.25">
      <c r="A7046" s="272"/>
      <c r="B7046" s="273"/>
      <c r="C7046" s="272"/>
      <c r="D7046" s="272"/>
      <c r="E7046" s="217"/>
      <c r="F7046" s="263"/>
    </row>
    <row r="7047" spans="1:6" x14ac:dyDescent="0.25">
      <c r="A7047" s="272"/>
      <c r="B7047" s="273"/>
      <c r="C7047" s="272"/>
      <c r="D7047" s="272"/>
      <c r="E7047" s="217"/>
      <c r="F7047" s="263"/>
    </row>
    <row r="7048" spans="1:6" x14ac:dyDescent="0.25">
      <c r="A7048" s="272"/>
      <c r="B7048" s="273"/>
      <c r="C7048" s="272"/>
      <c r="D7048" s="272"/>
      <c r="E7048" s="217"/>
      <c r="F7048" s="263"/>
    </row>
    <row r="7049" spans="1:6" x14ac:dyDescent="0.25">
      <c r="A7049" s="272"/>
      <c r="B7049" s="273"/>
      <c r="C7049" s="272"/>
      <c r="D7049" s="272"/>
      <c r="E7049" s="217"/>
      <c r="F7049" s="263"/>
    </row>
    <row r="7050" spans="1:6" x14ac:dyDescent="0.25">
      <c r="A7050" s="272"/>
      <c r="B7050" s="273"/>
      <c r="C7050" s="272"/>
      <c r="D7050" s="272"/>
      <c r="E7050" s="217"/>
      <c r="F7050" s="263"/>
    </row>
    <row r="7051" spans="1:6" x14ac:dyDescent="0.25">
      <c r="A7051" s="272"/>
      <c r="B7051" s="273"/>
      <c r="C7051" s="272"/>
      <c r="D7051" s="272"/>
      <c r="E7051" s="217"/>
      <c r="F7051" s="263"/>
    </row>
    <row r="7052" spans="1:6" x14ac:dyDescent="0.25">
      <c r="A7052" s="272"/>
      <c r="B7052" s="273"/>
      <c r="C7052" s="272"/>
      <c r="D7052" s="272"/>
      <c r="E7052" s="217"/>
      <c r="F7052" s="263"/>
    </row>
    <row r="7053" spans="1:6" x14ac:dyDescent="0.25">
      <c r="A7053" s="272"/>
      <c r="B7053" s="273"/>
      <c r="C7053" s="272"/>
      <c r="D7053" s="272"/>
      <c r="E7053" s="217"/>
      <c r="F7053" s="263"/>
    </row>
    <row r="7054" spans="1:6" x14ac:dyDescent="0.25">
      <c r="A7054" s="272"/>
      <c r="B7054" s="273"/>
      <c r="C7054" s="272"/>
      <c r="D7054" s="272"/>
      <c r="E7054" s="217"/>
      <c r="F7054" s="263"/>
    </row>
    <row r="7055" spans="1:6" x14ac:dyDescent="0.25">
      <c r="A7055" s="272"/>
      <c r="B7055" s="273"/>
      <c r="C7055" s="272"/>
      <c r="D7055" s="272"/>
      <c r="E7055" s="217"/>
      <c r="F7055" s="263"/>
    </row>
    <row r="7056" spans="1:6" x14ac:dyDescent="0.25">
      <c r="A7056" s="272"/>
      <c r="B7056" s="273"/>
      <c r="C7056" s="272"/>
      <c r="D7056" s="272"/>
      <c r="E7056" s="217"/>
      <c r="F7056" s="263"/>
    </row>
    <row r="7057" spans="1:6" x14ac:dyDescent="0.25">
      <c r="A7057" s="272"/>
      <c r="B7057" s="273"/>
      <c r="C7057" s="272"/>
      <c r="D7057" s="272"/>
      <c r="E7057" s="217"/>
      <c r="F7057" s="263"/>
    </row>
    <row r="7058" spans="1:6" x14ac:dyDescent="0.25">
      <c r="A7058" s="272"/>
      <c r="B7058" s="273"/>
      <c r="C7058" s="272"/>
      <c r="D7058" s="272"/>
      <c r="E7058" s="217"/>
      <c r="F7058" s="263"/>
    </row>
    <row r="7059" spans="1:6" x14ac:dyDescent="0.25">
      <c r="A7059" s="272"/>
      <c r="B7059" s="273"/>
      <c r="C7059" s="272"/>
      <c r="D7059" s="272"/>
      <c r="E7059" s="217"/>
      <c r="F7059" s="263"/>
    </row>
    <row r="7060" spans="1:6" x14ac:dyDescent="0.25">
      <c r="A7060" s="272"/>
      <c r="B7060" s="273"/>
      <c r="C7060" s="272"/>
      <c r="D7060" s="272"/>
      <c r="E7060" s="217"/>
      <c r="F7060" s="263"/>
    </row>
    <row r="7061" spans="1:6" x14ac:dyDescent="0.25">
      <c r="A7061" s="272"/>
      <c r="B7061" s="273"/>
      <c r="C7061" s="272"/>
      <c r="D7061" s="272"/>
      <c r="E7061" s="217"/>
      <c r="F7061" s="263"/>
    </row>
    <row r="7062" spans="1:6" x14ac:dyDescent="0.25">
      <c r="A7062" s="272"/>
      <c r="B7062" s="273"/>
      <c r="C7062" s="272"/>
      <c r="D7062" s="272"/>
      <c r="E7062" s="217"/>
      <c r="F7062" s="263"/>
    </row>
    <row r="7063" spans="1:6" x14ac:dyDescent="0.25">
      <c r="A7063" s="272"/>
      <c r="B7063" s="273"/>
      <c r="C7063" s="272"/>
      <c r="D7063" s="272"/>
      <c r="E7063" s="217"/>
      <c r="F7063" s="263"/>
    </row>
    <row r="7064" spans="1:6" x14ac:dyDescent="0.25">
      <c r="A7064" s="272"/>
      <c r="B7064" s="273"/>
      <c r="C7064" s="272"/>
      <c r="D7064" s="272"/>
      <c r="E7064" s="217"/>
      <c r="F7064" s="263"/>
    </row>
    <row r="7065" spans="1:6" x14ac:dyDescent="0.25">
      <c r="A7065" s="272"/>
      <c r="B7065" s="273"/>
      <c r="C7065" s="272"/>
      <c r="D7065" s="272"/>
      <c r="E7065" s="217"/>
      <c r="F7065" s="263"/>
    </row>
    <row r="7066" spans="1:6" x14ac:dyDescent="0.25">
      <c r="A7066" s="272"/>
      <c r="B7066" s="273"/>
      <c r="C7066" s="272"/>
      <c r="D7066" s="272"/>
      <c r="E7066" s="217"/>
      <c r="F7066" s="263"/>
    </row>
    <row r="7067" spans="1:6" x14ac:dyDescent="0.25">
      <c r="A7067" s="272"/>
      <c r="B7067" s="273"/>
      <c r="C7067" s="272"/>
      <c r="D7067" s="272"/>
      <c r="E7067" s="217"/>
      <c r="F7067" s="263"/>
    </row>
    <row r="7068" spans="1:6" x14ac:dyDescent="0.25">
      <c r="A7068" s="272"/>
      <c r="B7068" s="273"/>
      <c r="C7068" s="272"/>
      <c r="D7068" s="272"/>
      <c r="E7068" s="217"/>
      <c r="F7068" s="263"/>
    </row>
    <row r="7069" spans="1:6" x14ac:dyDescent="0.25">
      <c r="A7069" s="272"/>
      <c r="B7069" s="273"/>
      <c r="C7069" s="272"/>
      <c r="D7069" s="272"/>
      <c r="E7069" s="217"/>
      <c r="F7069" s="263"/>
    </row>
    <row r="7070" spans="1:6" x14ac:dyDescent="0.25">
      <c r="A7070" s="272"/>
      <c r="B7070" s="273"/>
      <c r="C7070" s="272"/>
      <c r="D7070" s="272"/>
      <c r="E7070" s="217"/>
      <c r="F7070" s="263"/>
    </row>
    <row r="7071" spans="1:6" x14ac:dyDescent="0.25">
      <c r="A7071" s="272"/>
      <c r="B7071" s="273"/>
      <c r="C7071" s="272"/>
      <c r="D7071" s="272"/>
      <c r="E7071" s="217"/>
      <c r="F7071" s="263"/>
    </row>
    <row r="7072" spans="1:6" x14ac:dyDescent="0.25">
      <c r="A7072" s="272"/>
      <c r="B7072" s="273"/>
      <c r="C7072" s="272"/>
      <c r="D7072" s="272"/>
      <c r="E7072" s="217"/>
      <c r="F7072" s="263"/>
    </row>
    <row r="7073" spans="1:6" x14ac:dyDescent="0.25">
      <c r="A7073" s="272"/>
      <c r="B7073" s="273"/>
      <c r="C7073" s="272"/>
      <c r="D7073" s="272"/>
      <c r="E7073" s="217"/>
      <c r="F7073" s="263"/>
    </row>
    <row r="7074" spans="1:6" x14ac:dyDescent="0.25">
      <c r="A7074" s="272"/>
      <c r="B7074" s="273"/>
      <c r="C7074" s="272"/>
      <c r="D7074" s="272"/>
      <c r="E7074" s="217"/>
      <c r="F7074" s="263"/>
    </row>
    <row r="7075" spans="1:6" x14ac:dyDescent="0.25">
      <c r="A7075" s="272"/>
      <c r="B7075" s="273"/>
      <c r="C7075" s="272"/>
      <c r="D7075" s="272"/>
      <c r="E7075" s="217"/>
      <c r="F7075" s="263"/>
    </row>
    <row r="7076" spans="1:6" x14ac:dyDescent="0.25">
      <c r="A7076" s="272"/>
      <c r="B7076" s="273"/>
      <c r="C7076" s="272"/>
      <c r="D7076" s="272"/>
      <c r="E7076" s="217"/>
      <c r="F7076" s="263"/>
    </row>
    <row r="7077" spans="1:6" x14ac:dyDescent="0.25">
      <c r="A7077" s="272"/>
      <c r="B7077" s="273"/>
      <c r="C7077" s="272"/>
      <c r="D7077" s="272"/>
      <c r="E7077" s="217"/>
      <c r="F7077" s="263"/>
    </row>
    <row r="7078" spans="1:6" x14ac:dyDescent="0.25">
      <c r="A7078" s="272"/>
      <c r="B7078" s="273"/>
      <c r="C7078" s="272"/>
      <c r="D7078" s="272"/>
      <c r="E7078" s="217"/>
      <c r="F7078" s="263"/>
    </row>
    <row r="7079" spans="1:6" x14ac:dyDescent="0.25">
      <c r="A7079" s="272"/>
      <c r="B7079" s="273"/>
      <c r="C7079" s="272"/>
      <c r="D7079" s="272"/>
      <c r="E7079" s="217"/>
      <c r="F7079" s="263"/>
    </row>
    <row r="7080" spans="1:6" x14ac:dyDescent="0.25">
      <c r="A7080" s="272"/>
      <c r="B7080" s="273"/>
      <c r="C7080" s="272"/>
      <c r="D7080" s="272"/>
      <c r="E7080" s="217"/>
      <c r="F7080" s="263"/>
    </row>
    <row r="7081" spans="1:6" x14ac:dyDescent="0.25">
      <c r="A7081" s="272"/>
      <c r="B7081" s="273"/>
      <c r="C7081" s="272"/>
      <c r="D7081" s="272"/>
      <c r="E7081" s="217"/>
      <c r="F7081" s="263"/>
    </row>
    <row r="7082" spans="1:6" x14ac:dyDescent="0.25">
      <c r="A7082" s="272"/>
      <c r="B7082" s="273"/>
      <c r="C7082" s="272"/>
      <c r="D7082" s="272"/>
      <c r="E7082" s="217"/>
      <c r="F7082" s="263"/>
    </row>
    <row r="7083" spans="1:6" x14ac:dyDescent="0.25">
      <c r="A7083" s="272"/>
      <c r="B7083" s="273"/>
      <c r="C7083" s="272"/>
      <c r="D7083" s="272"/>
      <c r="E7083" s="217"/>
      <c r="F7083" s="263"/>
    </row>
    <row r="7084" spans="1:6" x14ac:dyDescent="0.25">
      <c r="A7084" s="272"/>
      <c r="B7084" s="273"/>
      <c r="C7084" s="272"/>
      <c r="D7084" s="272"/>
      <c r="E7084" s="217"/>
      <c r="F7084" s="263"/>
    </row>
    <row r="7085" spans="1:6" x14ac:dyDescent="0.25">
      <c r="A7085" s="272"/>
      <c r="B7085" s="273"/>
      <c r="C7085" s="272"/>
      <c r="D7085" s="272"/>
      <c r="E7085" s="217"/>
      <c r="F7085" s="263"/>
    </row>
    <row r="7086" spans="1:6" x14ac:dyDescent="0.25">
      <c r="A7086" s="272"/>
      <c r="B7086" s="273"/>
      <c r="C7086" s="272"/>
      <c r="D7086" s="272"/>
      <c r="E7086" s="217"/>
      <c r="F7086" s="263"/>
    </row>
    <row r="7087" spans="1:6" ht="13" x14ac:dyDescent="0.25">
      <c r="A7087" s="227"/>
      <c r="B7087" s="268" t="s">
        <v>2905</v>
      </c>
      <c r="C7087" s="227"/>
      <c r="D7087" s="227"/>
      <c r="E7087" s="258"/>
      <c r="F7087" s="270"/>
    </row>
    <row r="7088" spans="1:6" ht="13" x14ac:dyDescent="0.25">
      <c r="A7088" s="227"/>
      <c r="B7088" s="247"/>
      <c r="C7088" s="227"/>
      <c r="D7088" s="227"/>
      <c r="E7088" s="258"/>
      <c r="F7088" s="263"/>
    </row>
    <row r="7089" spans="1:6" ht="13" x14ac:dyDescent="0.25">
      <c r="A7089" s="227"/>
      <c r="B7089" s="247" t="s">
        <v>3075</v>
      </c>
      <c r="C7089" s="227"/>
      <c r="D7089" s="227"/>
      <c r="E7089" s="258"/>
      <c r="F7089" s="263"/>
    </row>
    <row r="7090" spans="1:6" ht="13" x14ac:dyDescent="0.25">
      <c r="A7090" s="227"/>
      <c r="B7090" s="256"/>
      <c r="C7090" s="255"/>
      <c r="D7090" s="255"/>
      <c r="E7090" s="260"/>
      <c r="F7090" s="263"/>
    </row>
    <row r="7091" spans="1:6" ht="13" x14ac:dyDescent="0.25">
      <c r="A7091" s="227"/>
      <c r="B7091" s="274"/>
      <c r="C7091" s="255"/>
      <c r="D7091" s="255"/>
      <c r="E7091" s="260"/>
      <c r="F7091" s="263"/>
    </row>
    <row r="7092" spans="1:6" ht="13" x14ac:dyDescent="0.25">
      <c r="A7092" s="227"/>
      <c r="B7092" s="274" t="str">
        <f>B7089</f>
        <v>Block D: 4 Classroom Block: D-7 Ceilings, Partitions &amp; Access Flooring</v>
      </c>
      <c r="C7092" s="255"/>
      <c r="D7092" s="255"/>
      <c r="E7092" s="260"/>
      <c r="F7092" s="263"/>
    </row>
    <row r="7093" spans="1:6" ht="13" x14ac:dyDescent="0.25">
      <c r="A7093" s="227"/>
      <c r="B7093" s="254" t="s">
        <v>2933</v>
      </c>
      <c r="C7093" s="255" t="s">
        <v>2910</v>
      </c>
      <c r="D7093" s="255"/>
      <c r="E7093" s="260"/>
      <c r="F7093" s="263"/>
    </row>
    <row r="7094" spans="1:6" ht="13" x14ac:dyDescent="0.25">
      <c r="A7094" s="227"/>
      <c r="B7094" s="256"/>
      <c r="C7094" s="255"/>
      <c r="D7094" s="255"/>
      <c r="E7094" s="260"/>
      <c r="F7094" s="263"/>
    </row>
    <row r="7095" spans="1:6" ht="13" x14ac:dyDescent="0.25">
      <c r="A7095" s="227"/>
      <c r="B7095" s="269" t="s">
        <v>2909</v>
      </c>
      <c r="C7095" s="255">
        <v>105</v>
      </c>
      <c r="D7095" s="255"/>
      <c r="E7095" s="260"/>
      <c r="F7095" s="263"/>
    </row>
    <row r="7096" spans="1:6" ht="13" x14ac:dyDescent="0.25">
      <c r="A7096" s="227"/>
      <c r="B7096" s="269"/>
      <c r="C7096" s="255"/>
      <c r="D7096" s="255"/>
      <c r="E7096" s="260"/>
      <c r="F7096" s="263"/>
    </row>
    <row r="7097" spans="1:6" ht="13" x14ac:dyDescent="0.25">
      <c r="A7097" s="227"/>
      <c r="B7097" s="256"/>
      <c r="C7097" s="255"/>
      <c r="D7097" s="255"/>
      <c r="E7097" s="260"/>
      <c r="F7097" s="263"/>
    </row>
    <row r="7098" spans="1:6" ht="13" x14ac:dyDescent="0.25">
      <c r="A7098" s="227"/>
      <c r="B7098" s="256"/>
      <c r="C7098" s="255"/>
      <c r="D7098" s="255"/>
      <c r="E7098" s="260"/>
      <c r="F7098" s="263"/>
    </row>
    <row r="7099" spans="1:6" ht="13" x14ac:dyDescent="0.25">
      <c r="A7099" s="227"/>
      <c r="B7099" s="256"/>
      <c r="C7099" s="255"/>
      <c r="D7099" s="255"/>
      <c r="E7099" s="260"/>
      <c r="F7099" s="263"/>
    </row>
    <row r="7100" spans="1:6" ht="13" x14ac:dyDescent="0.25">
      <c r="A7100" s="227"/>
      <c r="B7100" s="256"/>
      <c r="C7100" s="255"/>
      <c r="D7100" s="255"/>
      <c r="E7100" s="260"/>
      <c r="F7100" s="263"/>
    </row>
    <row r="7101" spans="1:6" ht="13" x14ac:dyDescent="0.25">
      <c r="A7101" s="227"/>
      <c r="B7101" s="256"/>
      <c r="C7101" s="255"/>
      <c r="D7101" s="255"/>
      <c r="E7101" s="260"/>
      <c r="F7101" s="263"/>
    </row>
    <row r="7102" spans="1:6" ht="13" x14ac:dyDescent="0.25">
      <c r="A7102" s="227"/>
      <c r="B7102" s="256"/>
      <c r="C7102" s="255"/>
      <c r="D7102" s="255"/>
      <c r="E7102" s="260"/>
      <c r="F7102" s="263"/>
    </row>
    <row r="7103" spans="1:6" ht="13" x14ac:dyDescent="0.25">
      <c r="A7103" s="227"/>
      <c r="B7103" s="256"/>
      <c r="C7103" s="255"/>
      <c r="D7103" s="255"/>
      <c r="E7103" s="260"/>
      <c r="F7103" s="263"/>
    </row>
    <row r="7104" spans="1:6" ht="13" x14ac:dyDescent="0.25">
      <c r="A7104" s="227"/>
      <c r="B7104" s="256"/>
      <c r="C7104" s="255"/>
      <c r="D7104" s="255"/>
      <c r="E7104" s="260"/>
      <c r="F7104" s="263"/>
    </row>
    <row r="7105" spans="1:6" ht="13" x14ac:dyDescent="0.25">
      <c r="A7105" s="227"/>
      <c r="B7105" s="256"/>
      <c r="C7105" s="255"/>
      <c r="D7105" s="255"/>
      <c r="E7105" s="260"/>
      <c r="F7105" s="263"/>
    </row>
    <row r="7106" spans="1:6" ht="13" x14ac:dyDescent="0.25">
      <c r="A7106" s="227"/>
      <c r="B7106" s="256"/>
      <c r="C7106" s="255"/>
      <c r="D7106" s="255"/>
      <c r="E7106" s="260"/>
      <c r="F7106" s="263"/>
    </row>
    <row r="7107" spans="1:6" ht="13" x14ac:dyDescent="0.25">
      <c r="A7107" s="227"/>
      <c r="B7107" s="256"/>
      <c r="C7107" s="255"/>
      <c r="D7107" s="255"/>
      <c r="E7107" s="260"/>
      <c r="F7107" s="263"/>
    </row>
    <row r="7108" spans="1:6" ht="13" x14ac:dyDescent="0.25">
      <c r="A7108" s="227"/>
      <c r="B7108" s="256"/>
      <c r="C7108" s="255"/>
      <c r="D7108" s="255"/>
      <c r="E7108" s="260"/>
      <c r="F7108" s="263"/>
    </row>
    <row r="7109" spans="1:6" ht="13" x14ac:dyDescent="0.25">
      <c r="A7109" s="227"/>
      <c r="B7109" s="256"/>
      <c r="C7109" s="255"/>
      <c r="D7109" s="255"/>
      <c r="E7109" s="260"/>
      <c r="F7109" s="263"/>
    </row>
    <row r="7110" spans="1:6" ht="13" x14ac:dyDescent="0.25">
      <c r="A7110" s="227"/>
      <c r="B7110" s="256"/>
      <c r="C7110" s="255"/>
      <c r="D7110" s="255"/>
      <c r="E7110" s="260"/>
      <c r="F7110" s="263"/>
    </row>
    <row r="7111" spans="1:6" ht="13" x14ac:dyDescent="0.25">
      <c r="A7111" s="227"/>
      <c r="B7111" s="256"/>
      <c r="C7111" s="255"/>
      <c r="D7111" s="255"/>
      <c r="E7111" s="260"/>
      <c r="F7111" s="263"/>
    </row>
    <row r="7112" spans="1:6" ht="13" x14ac:dyDescent="0.25">
      <c r="A7112" s="227"/>
      <c r="B7112" s="256"/>
      <c r="C7112" s="255"/>
      <c r="D7112" s="255"/>
      <c r="E7112" s="260"/>
      <c r="F7112" s="263"/>
    </row>
    <row r="7113" spans="1:6" ht="13" x14ac:dyDescent="0.25">
      <c r="A7113" s="227"/>
      <c r="B7113" s="256"/>
      <c r="C7113" s="255"/>
      <c r="D7113" s="255"/>
      <c r="E7113" s="260"/>
      <c r="F7113" s="263"/>
    </row>
    <row r="7114" spans="1:6" ht="13" x14ac:dyDescent="0.25">
      <c r="A7114" s="227"/>
      <c r="B7114" s="256"/>
      <c r="C7114" s="255"/>
      <c r="D7114" s="255"/>
      <c r="E7114" s="260"/>
      <c r="F7114" s="263"/>
    </row>
    <row r="7115" spans="1:6" ht="13" x14ac:dyDescent="0.25">
      <c r="A7115" s="227"/>
      <c r="B7115" s="256"/>
      <c r="C7115" s="255"/>
      <c r="D7115" s="255"/>
      <c r="E7115" s="260"/>
      <c r="F7115" s="263"/>
    </row>
    <row r="7116" spans="1:6" ht="13" x14ac:dyDescent="0.25">
      <c r="A7116" s="227"/>
      <c r="B7116" s="256"/>
      <c r="C7116" s="255"/>
      <c r="D7116" s="255"/>
      <c r="E7116" s="260"/>
      <c r="F7116" s="263"/>
    </row>
    <row r="7117" spans="1:6" ht="13" x14ac:dyDescent="0.25">
      <c r="A7117" s="227"/>
      <c r="B7117" s="256"/>
      <c r="C7117" s="255"/>
      <c r="D7117" s="255"/>
      <c r="E7117" s="260"/>
      <c r="F7117" s="263"/>
    </row>
    <row r="7118" spans="1:6" ht="13" x14ac:dyDescent="0.25">
      <c r="A7118" s="227"/>
      <c r="B7118" s="256"/>
      <c r="C7118" s="255"/>
      <c r="D7118" s="255"/>
      <c r="E7118" s="260"/>
      <c r="F7118" s="263"/>
    </row>
    <row r="7119" spans="1:6" ht="13" x14ac:dyDescent="0.25">
      <c r="A7119" s="227"/>
      <c r="B7119" s="256"/>
      <c r="C7119" s="255"/>
      <c r="D7119" s="255"/>
      <c r="E7119" s="260"/>
      <c r="F7119" s="263"/>
    </row>
    <row r="7120" spans="1:6" ht="13" x14ac:dyDescent="0.25">
      <c r="A7120" s="227"/>
      <c r="B7120" s="256"/>
      <c r="C7120" s="255"/>
      <c r="D7120" s="255"/>
      <c r="E7120" s="260"/>
      <c r="F7120" s="263"/>
    </row>
    <row r="7121" spans="1:6" ht="13" x14ac:dyDescent="0.25">
      <c r="A7121" s="227"/>
      <c r="B7121" s="256"/>
      <c r="C7121" s="255"/>
      <c r="D7121" s="255"/>
      <c r="E7121" s="260"/>
      <c r="F7121" s="263"/>
    </row>
    <row r="7122" spans="1:6" ht="13" x14ac:dyDescent="0.25">
      <c r="A7122" s="227"/>
      <c r="B7122" s="256"/>
      <c r="C7122" s="255"/>
      <c r="D7122" s="255"/>
      <c r="E7122" s="260"/>
      <c r="F7122" s="263"/>
    </row>
    <row r="7123" spans="1:6" ht="13" x14ac:dyDescent="0.25">
      <c r="A7123" s="227"/>
      <c r="B7123" s="256"/>
      <c r="C7123" s="255"/>
      <c r="D7123" s="255"/>
      <c r="E7123" s="260"/>
      <c r="F7123" s="263"/>
    </row>
    <row r="7124" spans="1:6" ht="13" x14ac:dyDescent="0.25">
      <c r="A7124" s="227"/>
      <c r="B7124" s="256"/>
      <c r="C7124" s="255"/>
      <c r="D7124" s="255"/>
      <c r="E7124" s="260"/>
      <c r="F7124" s="263"/>
    </row>
    <row r="7125" spans="1:6" ht="13" x14ac:dyDescent="0.25">
      <c r="A7125" s="227"/>
      <c r="B7125" s="256"/>
      <c r="C7125" s="255"/>
      <c r="D7125" s="255"/>
      <c r="E7125" s="260"/>
      <c r="F7125" s="263"/>
    </row>
    <row r="7126" spans="1:6" ht="13" x14ac:dyDescent="0.25">
      <c r="A7126" s="227"/>
      <c r="B7126" s="256"/>
      <c r="C7126" s="255"/>
      <c r="D7126" s="255"/>
      <c r="E7126" s="260"/>
      <c r="F7126" s="263"/>
    </row>
    <row r="7127" spans="1:6" ht="13" x14ac:dyDescent="0.25">
      <c r="A7127" s="227"/>
      <c r="B7127" s="256"/>
      <c r="C7127" s="255"/>
      <c r="D7127" s="255"/>
      <c r="E7127" s="260"/>
      <c r="F7127" s="263"/>
    </row>
    <row r="7128" spans="1:6" ht="13" x14ac:dyDescent="0.25">
      <c r="A7128" s="227"/>
      <c r="B7128" s="256"/>
      <c r="C7128" s="255"/>
      <c r="D7128" s="255"/>
      <c r="E7128" s="260"/>
      <c r="F7128" s="263"/>
    </row>
    <row r="7129" spans="1:6" ht="13" x14ac:dyDescent="0.25">
      <c r="A7129" s="227"/>
      <c r="B7129" s="256"/>
      <c r="C7129" s="255"/>
      <c r="D7129" s="255"/>
      <c r="E7129" s="260"/>
      <c r="F7129" s="263"/>
    </row>
    <row r="7130" spans="1:6" ht="13" x14ac:dyDescent="0.25">
      <c r="A7130" s="227"/>
      <c r="B7130" s="256"/>
      <c r="C7130" s="255"/>
      <c r="D7130" s="255"/>
      <c r="E7130" s="260"/>
      <c r="F7130" s="263"/>
    </row>
    <row r="7131" spans="1:6" ht="13" x14ac:dyDescent="0.25">
      <c r="A7131" s="227"/>
      <c r="B7131" s="256"/>
      <c r="C7131" s="255"/>
      <c r="D7131" s="255"/>
      <c r="E7131" s="260"/>
      <c r="F7131" s="263"/>
    </row>
    <row r="7132" spans="1:6" ht="13" x14ac:dyDescent="0.25">
      <c r="A7132" s="227"/>
      <c r="B7132" s="256"/>
      <c r="C7132" s="255"/>
      <c r="D7132" s="255"/>
      <c r="E7132" s="260"/>
      <c r="F7132" s="263"/>
    </row>
    <row r="7133" spans="1:6" ht="13" x14ac:dyDescent="0.25">
      <c r="A7133" s="227"/>
      <c r="B7133" s="256"/>
      <c r="C7133" s="255"/>
      <c r="D7133" s="255"/>
      <c r="E7133" s="260"/>
      <c r="F7133" s="263"/>
    </row>
    <row r="7134" spans="1:6" ht="13" x14ac:dyDescent="0.25">
      <c r="A7134" s="227"/>
      <c r="B7134" s="256"/>
      <c r="C7134" s="255"/>
      <c r="D7134" s="255"/>
      <c r="E7134" s="260"/>
      <c r="F7134" s="263"/>
    </row>
    <row r="7135" spans="1:6" ht="13" x14ac:dyDescent="0.25">
      <c r="A7135" s="227"/>
      <c r="B7135" s="256"/>
      <c r="C7135" s="255"/>
      <c r="D7135" s="255"/>
      <c r="E7135" s="260"/>
      <c r="F7135" s="263"/>
    </row>
    <row r="7136" spans="1:6" ht="13" x14ac:dyDescent="0.25">
      <c r="A7136" s="227"/>
      <c r="B7136" s="256"/>
      <c r="C7136" s="255"/>
      <c r="D7136" s="255"/>
      <c r="E7136" s="260"/>
      <c r="F7136" s="263"/>
    </row>
    <row r="7137" spans="1:6" ht="13" x14ac:dyDescent="0.25">
      <c r="A7137" s="227"/>
      <c r="B7137" s="256"/>
      <c r="C7137" s="255"/>
      <c r="D7137" s="255"/>
      <c r="E7137" s="260"/>
      <c r="F7137" s="263"/>
    </row>
    <row r="7138" spans="1:6" ht="13" x14ac:dyDescent="0.25">
      <c r="A7138" s="227"/>
      <c r="B7138" s="256"/>
      <c r="C7138" s="255"/>
      <c r="D7138" s="255"/>
      <c r="E7138" s="260"/>
      <c r="F7138" s="263"/>
    </row>
    <row r="7139" spans="1:6" ht="13" x14ac:dyDescent="0.25">
      <c r="A7139" s="227"/>
      <c r="B7139" s="256"/>
      <c r="C7139" s="255"/>
      <c r="D7139" s="255"/>
      <c r="E7139" s="260"/>
      <c r="F7139" s="263"/>
    </row>
    <row r="7140" spans="1:6" ht="13" x14ac:dyDescent="0.25">
      <c r="A7140" s="227"/>
      <c r="B7140" s="256"/>
      <c r="C7140" s="255"/>
      <c r="D7140" s="255"/>
      <c r="E7140" s="260"/>
      <c r="F7140" s="263"/>
    </row>
    <row r="7141" spans="1:6" ht="13" x14ac:dyDescent="0.25">
      <c r="A7141" s="227"/>
      <c r="B7141" s="256"/>
      <c r="C7141" s="255"/>
      <c r="D7141" s="255"/>
      <c r="E7141" s="260"/>
      <c r="F7141" s="263"/>
    </row>
    <row r="7142" spans="1:6" ht="13" x14ac:dyDescent="0.25">
      <c r="A7142" s="227"/>
      <c r="B7142" s="256"/>
      <c r="C7142" s="255"/>
      <c r="D7142" s="255"/>
      <c r="E7142" s="260"/>
      <c r="F7142" s="263"/>
    </row>
    <row r="7143" spans="1:6" ht="13" x14ac:dyDescent="0.25">
      <c r="A7143" s="227"/>
      <c r="B7143" s="256"/>
      <c r="C7143" s="255"/>
      <c r="D7143" s="255"/>
      <c r="E7143" s="260"/>
      <c r="F7143" s="263"/>
    </row>
    <row r="7144" spans="1:6" ht="13" x14ac:dyDescent="0.25">
      <c r="A7144" s="227"/>
      <c r="B7144" s="256"/>
      <c r="C7144" s="255"/>
      <c r="D7144" s="255"/>
      <c r="E7144" s="260"/>
      <c r="F7144" s="263"/>
    </row>
    <row r="7145" spans="1:6" ht="13" x14ac:dyDescent="0.25">
      <c r="A7145" s="227"/>
      <c r="B7145" s="256"/>
      <c r="C7145" s="255"/>
      <c r="D7145" s="255"/>
      <c r="E7145" s="260"/>
      <c r="F7145" s="263"/>
    </row>
    <row r="7146" spans="1:6" ht="13" x14ac:dyDescent="0.25">
      <c r="A7146" s="227"/>
      <c r="B7146" s="256"/>
      <c r="C7146" s="255"/>
      <c r="D7146" s="255"/>
      <c r="E7146" s="260"/>
      <c r="F7146" s="263"/>
    </row>
    <row r="7147" spans="1:6" ht="13" x14ac:dyDescent="0.25">
      <c r="A7147" s="227"/>
      <c r="B7147" s="256"/>
      <c r="C7147" s="255"/>
      <c r="D7147" s="255"/>
      <c r="E7147" s="260"/>
      <c r="F7147" s="263"/>
    </row>
    <row r="7148" spans="1:6" ht="13" x14ac:dyDescent="0.25">
      <c r="A7148" s="227"/>
      <c r="B7148" s="256"/>
      <c r="C7148" s="255"/>
      <c r="D7148" s="255"/>
      <c r="E7148" s="260"/>
      <c r="F7148" s="263"/>
    </row>
    <row r="7149" spans="1:6" ht="13" x14ac:dyDescent="0.25">
      <c r="A7149" s="227"/>
      <c r="B7149" s="256"/>
      <c r="C7149" s="255"/>
      <c r="D7149" s="255"/>
      <c r="E7149" s="260"/>
      <c r="F7149" s="263"/>
    </row>
    <row r="7150" spans="1:6" ht="13" x14ac:dyDescent="0.25">
      <c r="A7150" s="227"/>
      <c r="B7150" s="256"/>
      <c r="C7150" s="255"/>
      <c r="D7150" s="255"/>
      <c r="E7150" s="260"/>
      <c r="F7150" s="263"/>
    </row>
    <row r="7151" spans="1:6" ht="13" x14ac:dyDescent="0.25">
      <c r="A7151" s="227"/>
      <c r="B7151" s="256"/>
      <c r="C7151" s="255"/>
      <c r="D7151" s="255"/>
      <c r="E7151" s="260"/>
      <c r="F7151" s="263"/>
    </row>
    <row r="7152" spans="1:6" ht="13" x14ac:dyDescent="0.25">
      <c r="A7152" s="227"/>
      <c r="B7152" s="256"/>
      <c r="C7152" s="255"/>
      <c r="D7152" s="255"/>
      <c r="E7152" s="260"/>
      <c r="F7152" s="263"/>
    </row>
    <row r="7153" spans="1:6" ht="13" x14ac:dyDescent="0.25">
      <c r="A7153" s="227"/>
      <c r="B7153" s="256"/>
      <c r="C7153" s="255"/>
      <c r="D7153" s="255"/>
      <c r="E7153" s="260"/>
      <c r="F7153" s="263"/>
    </row>
    <row r="7154" spans="1:6" ht="13" x14ac:dyDescent="0.25">
      <c r="A7154" s="227"/>
      <c r="B7154" s="256"/>
      <c r="C7154" s="255"/>
      <c r="D7154" s="255"/>
      <c r="E7154" s="260"/>
      <c r="F7154" s="263"/>
    </row>
    <row r="7155" spans="1:6" ht="13" x14ac:dyDescent="0.25">
      <c r="A7155" s="227"/>
      <c r="B7155" s="256"/>
      <c r="C7155" s="255"/>
      <c r="D7155" s="255"/>
      <c r="E7155" s="260"/>
      <c r="F7155" s="263"/>
    </row>
    <row r="7156" spans="1:6" ht="13" x14ac:dyDescent="0.25">
      <c r="A7156" s="227"/>
      <c r="B7156" s="256"/>
      <c r="C7156" s="255"/>
      <c r="D7156" s="255"/>
      <c r="E7156" s="260"/>
      <c r="F7156" s="263"/>
    </row>
    <row r="7157" spans="1:6" ht="13" x14ac:dyDescent="0.25">
      <c r="A7157" s="227"/>
      <c r="B7157" s="256"/>
      <c r="C7157" s="255"/>
      <c r="D7157" s="255"/>
      <c r="E7157" s="260"/>
      <c r="F7157" s="263"/>
    </row>
    <row r="7158" spans="1:6" ht="13" x14ac:dyDescent="0.25">
      <c r="A7158" s="227"/>
      <c r="B7158" s="256"/>
      <c r="C7158" s="255"/>
      <c r="D7158" s="255"/>
      <c r="E7158" s="260"/>
      <c r="F7158" s="263"/>
    </row>
    <row r="7159" spans="1:6" ht="13" x14ac:dyDescent="0.25">
      <c r="A7159" s="227"/>
      <c r="B7159" s="256"/>
      <c r="C7159" s="255"/>
      <c r="D7159" s="255"/>
      <c r="E7159" s="260"/>
      <c r="F7159" s="263"/>
    </row>
    <row r="7160" spans="1:6" ht="13" x14ac:dyDescent="0.25">
      <c r="A7160" s="227"/>
      <c r="B7160" s="268" t="s">
        <v>1019</v>
      </c>
      <c r="C7160" s="227"/>
      <c r="D7160" s="227"/>
      <c r="E7160" s="258"/>
      <c r="F7160" s="270"/>
    </row>
    <row r="7161" spans="1:6" ht="13" x14ac:dyDescent="0.25">
      <c r="A7161" s="227"/>
      <c r="B7161" s="247"/>
      <c r="C7161" s="227"/>
      <c r="D7161" s="227"/>
      <c r="E7161" s="258"/>
      <c r="F7161" s="263"/>
    </row>
    <row r="7162" spans="1:6" ht="13" x14ac:dyDescent="0.25">
      <c r="A7162" s="227"/>
      <c r="B7162" s="247" t="str">
        <f>B7089</f>
        <v>Block D: 4 Classroom Block: D-7 Ceilings, Partitions &amp; Access Flooring</v>
      </c>
      <c r="C7162" s="227"/>
      <c r="D7162" s="227"/>
      <c r="E7162" s="258"/>
      <c r="F7162" s="263"/>
    </row>
    <row r="7163" spans="1:6" ht="13" x14ac:dyDescent="0.25">
      <c r="A7163" s="227"/>
      <c r="B7163" s="247"/>
      <c r="C7163" s="227"/>
      <c r="D7163" s="227"/>
      <c r="E7163" s="258"/>
      <c r="F7163" s="263"/>
    </row>
    <row r="7164" spans="1:6" ht="13" x14ac:dyDescent="0.25">
      <c r="A7164" s="224" t="s">
        <v>2369</v>
      </c>
      <c r="B7164" s="229" t="s">
        <v>63</v>
      </c>
      <c r="C7164" s="272"/>
      <c r="D7164" s="272"/>
      <c r="E7164" s="217"/>
      <c r="F7164" s="285"/>
    </row>
    <row r="7165" spans="1:6" x14ac:dyDescent="0.25">
      <c r="A7165" s="272"/>
      <c r="B7165" s="273"/>
      <c r="C7165" s="272"/>
      <c r="D7165" s="272"/>
      <c r="E7165" s="217"/>
      <c r="F7165" s="285"/>
    </row>
    <row r="7166" spans="1:6" ht="13" x14ac:dyDescent="0.25">
      <c r="A7166" s="272"/>
      <c r="B7166" s="229" t="s">
        <v>62</v>
      </c>
      <c r="C7166" s="272"/>
      <c r="D7166" s="272"/>
      <c r="E7166" s="217"/>
      <c r="F7166" s="285"/>
    </row>
    <row r="7167" spans="1:6" x14ac:dyDescent="0.25">
      <c r="A7167" s="272"/>
      <c r="B7167" s="273"/>
      <c r="C7167" s="272"/>
      <c r="D7167" s="272"/>
      <c r="E7167" s="217"/>
      <c r="F7167" s="285"/>
    </row>
    <row r="7168" spans="1:6" x14ac:dyDescent="0.25">
      <c r="A7168" s="272" t="s">
        <v>2370</v>
      </c>
      <c r="B7168" s="273" t="s">
        <v>2134</v>
      </c>
      <c r="C7168" s="272" t="s">
        <v>2</v>
      </c>
      <c r="D7168" s="272">
        <v>4</v>
      </c>
      <c r="E7168" s="217"/>
      <c r="F7168" s="285"/>
    </row>
    <row r="7169" spans="1:6" x14ac:dyDescent="0.25">
      <c r="A7169" s="272" t="s">
        <v>2371</v>
      </c>
      <c r="B7169" s="273" t="s">
        <v>519</v>
      </c>
      <c r="C7169" s="272" t="s">
        <v>2</v>
      </c>
      <c r="D7169" s="281">
        <v>10</v>
      </c>
      <c r="E7169" s="217"/>
      <c r="F7169" s="285"/>
    </row>
    <row r="7170" spans="1:6" ht="13" x14ac:dyDescent="0.25">
      <c r="A7170" s="224"/>
      <c r="B7170" s="273"/>
      <c r="C7170" s="272"/>
      <c r="D7170" s="281"/>
      <c r="E7170" s="217"/>
      <c r="F7170" s="285"/>
    </row>
    <row r="7171" spans="1:6" ht="13" x14ac:dyDescent="0.25">
      <c r="A7171" s="272"/>
      <c r="B7171" s="229" t="s">
        <v>55</v>
      </c>
      <c r="C7171" s="272"/>
      <c r="D7171" s="272"/>
      <c r="E7171" s="217"/>
      <c r="F7171" s="285"/>
    </row>
    <row r="7172" spans="1:6" x14ac:dyDescent="0.25">
      <c r="A7172" s="272"/>
      <c r="B7172" s="273"/>
      <c r="C7172" s="272"/>
      <c r="D7172" s="272"/>
      <c r="E7172" s="217"/>
      <c r="F7172" s="285"/>
    </row>
    <row r="7173" spans="1:6" ht="26" x14ac:dyDescent="0.25">
      <c r="A7173" s="272"/>
      <c r="B7173" s="229" t="s">
        <v>2138</v>
      </c>
      <c r="C7173" s="272"/>
      <c r="D7173" s="272"/>
      <c r="E7173" s="217"/>
      <c r="F7173" s="285"/>
    </row>
    <row r="7174" spans="1:6" x14ac:dyDescent="0.25">
      <c r="A7174" s="272"/>
      <c r="B7174" s="273"/>
      <c r="C7174" s="272"/>
      <c r="D7174" s="272"/>
      <c r="E7174" s="217"/>
      <c r="F7174" s="285"/>
    </row>
    <row r="7175" spans="1:6" x14ac:dyDescent="0.25">
      <c r="A7175" s="272" t="s">
        <v>2839</v>
      </c>
      <c r="B7175" s="273" t="s">
        <v>49</v>
      </c>
      <c r="C7175" s="272" t="s">
        <v>2</v>
      </c>
      <c r="D7175" s="272">
        <v>4</v>
      </c>
      <c r="E7175" s="217"/>
      <c r="F7175" s="285"/>
    </row>
    <row r="7176" spans="1:6" x14ac:dyDescent="0.25">
      <c r="A7176" s="272"/>
      <c r="B7176" s="273"/>
      <c r="C7176" s="272"/>
      <c r="D7176" s="272"/>
      <c r="E7176" s="217"/>
      <c r="F7176" s="285"/>
    </row>
    <row r="7177" spans="1:6" ht="25" x14ac:dyDescent="0.25">
      <c r="A7177" s="272" t="s">
        <v>2840</v>
      </c>
      <c r="B7177" s="273" t="s">
        <v>2139</v>
      </c>
      <c r="C7177" s="272" t="s">
        <v>2</v>
      </c>
      <c r="D7177" s="272">
        <v>4</v>
      </c>
      <c r="E7177" s="217"/>
      <c r="F7177" s="285"/>
    </row>
    <row r="7178" spans="1:6" x14ac:dyDescent="0.25">
      <c r="A7178" s="220"/>
      <c r="B7178" s="233"/>
      <c r="C7178" s="220"/>
      <c r="D7178" s="220"/>
      <c r="E7178" s="260"/>
      <c r="F7178" s="263"/>
    </row>
    <row r="7179" spans="1:6" x14ac:dyDescent="0.25">
      <c r="A7179" s="272"/>
      <c r="B7179" s="273"/>
      <c r="C7179" s="272"/>
      <c r="D7179" s="272"/>
      <c r="E7179" s="217"/>
      <c r="F7179" s="263"/>
    </row>
    <row r="7180" spans="1:6" x14ac:dyDescent="0.25">
      <c r="A7180" s="272"/>
      <c r="B7180" s="273"/>
      <c r="C7180" s="272"/>
      <c r="D7180" s="272"/>
      <c r="E7180" s="217"/>
      <c r="F7180" s="263"/>
    </row>
    <row r="7181" spans="1:6" x14ac:dyDescent="0.25">
      <c r="A7181" s="272"/>
      <c r="B7181" s="273"/>
      <c r="C7181" s="272"/>
      <c r="D7181" s="272"/>
      <c r="E7181" s="217"/>
      <c r="F7181" s="263"/>
    </row>
    <row r="7182" spans="1:6" x14ac:dyDescent="0.25">
      <c r="A7182" s="272"/>
      <c r="B7182" s="273"/>
      <c r="C7182" s="272"/>
      <c r="D7182" s="272"/>
      <c r="E7182" s="217"/>
      <c r="F7182" s="263"/>
    </row>
    <row r="7183" spans="1:6" x14ac:dyDescent="0.25">
      <c r="A7183" s="272"/>
      <c r="B7183" s="273"/>
      <c r="C7183" s="272"/>
      <c r="D7183" s="272"/>
      <c r="E7183" s="217"/>
      <c r="F7183" s="263"/>
    </row>
    <row r="7184" spans="1:6" x14ac:dyDescent="0.25">
      <c r="A7184" s="272"/>
      <c r="B7184" s="273"/>
      <c r="C7184" s="272"/>
      <c r="D7184" s="272"/>
      <c r="E7184" s="217"/>
      <c r="F7184" s="263"/>
    </row>
    <row r="7185" spans="1:6" x14ac:dyDescent="0.25">
      <c r="A7185" s="272"/>
      <c r="B7185" s="273"/>
      <c r="C7185" s="272"/>
      <c r="D7185" s="272"/>
      <c r="E7185" s="217"/>
      <c r="F7185" s="263"/>
    </row>
    <row r="7186" spans="1:6" x14ac:dyDescent="0.25">
      <c r="A7186" s="272"/>
      <c r="B7186" s="273"/>
      <c r="C7186" s="272"/>
      <c r="D7186" s="272"/>
      <c r="E7186" s="217"/>
      <c r="F7186" s="263"/>
    </row>
    <row r="7187" spans="1:6" x14ac:dyDescent="0.25">
      <c r="A7187" s="272"/>
      <c r="B7187" s="273"/>
      <c r="C7187" s="272"/>
      <c r="D7187" s="272"/>
      <c r="E7187" s="217"/>
      <c r="F7187" s="263"/>
    </row>
    <row r="7188" spans="1:6" x14ac:dyDescent="0.25">
      <c r="A7188" s="272"/>
      <c r="B7188" s="273"/>
      <c r="C7188" s="272"/>
      <c r="D7188" s="272"/>
      <c r="E7188" s="217"/>
      <c r="F7188" s="263"/>
    </row>
    <row r="7189" spans="1:6" x14ac:dyDescent="0.25">
      <c r="A7189" s="272"/>
      <c r="B7189" s="273"/>
      <c r="C7189" s="272"/>
      <c r="D7189" s="272"/>
      <c r="E7189" s="217"/>
      <c r="F7189" s="263"/>
    </row>
    <row r="7190" spans="1:6" x14ac:dyDescent="0.25">
      <c r="A7190" s="272"/>
      <c r="B7190" s="273"/>
      <c r="C7190" s="272"/>
      <c r="D7190" s="272"/>
      <c r="E7190" s="217"/>
      <c r="F7190" s="263"/>
    </row>
    <row r="7191" spans="1:6" x14ac:dyDescent="0.25">
      <c r="A7191" s="272"/>
      <c r="B7191" s="273"/>
      <c r="C7191" s="272"/>
      <c r="D7191" s="272"/>
      <c r="E7191" s="217"/>
      <c r="F7191" s="263"/>
    </row>
    <row r="7192" spans="1:6" x14ac:dyDescent="0.25">
      <c r="A7192" s="272"/>
      <c r="B7192" s="273"/>
      <c r="C7192" s="272"/>
      <c r="D7192" s="272"/>
      <c r="E7192" s="217"/>
      <c r="F7192" s="263"/>
    </row>
    <row r="7193" spans="1:6" x14ac:dyDescent="0.25">
      <c r="A7193" s="272"/>
      <c r="B7193" s="273"/>
      <c r="C7193" s="272"/>
      <c r="D7193" s="272"/>
      <c r="E7193" s="217"/>
      <c r="F7193" s="263"/>
    </row>
    <row r="7194" spans="1:6" x14ac:dyDescent="0.25">
      <c r="A7194" s="272"/>
      <c r="B7194" s="273"/>
      <c r="C7194" s="272"/>
      <c r="D7194" s="272"/>
      <c r="E7194" s="217"/>
      <c r="F7194" s="263"/>
    </row>
    <row r="7195" spans="1:6" x14ac:dyDescent="0.25">
      <c r="A7195" s="272"/>
      <c r="B7195" s="273"/>
      <c r="C7195" s="272"/>
      <c r="D7195" s="272"/>
      <c r="E7195" s="217"/>
      <c r="F7195" s="263"/>
    </row>
    <row r="7196" spans="1:6" x14ac:dyDescent="0.25">
      <c r="A7196" s="272"/>
      <c r="B7196" s="273"/>
      <c r="C7196" s="272"/>
      <c r="D7196" s="272"/>
      <c r="E7196" s="217"/>
      <c r="F7196" s="263"/>
    </row>
    <row r="7197" spans="1:6" x14ac:dyDescent="0.25">
      <c r="A7197" s="272"/>
      <c r="B7197" s="273"/>
      <c r="C7197" s="272"/>
      <c r="D7197" s="272"/>
      <c r="E7197" s="217"/>
      <c r="F7197" s="263"/>
    </row>
    <row r="7198" spans="1:6" x14ac:dyDescent="0.25">
      <c r="A7198" s="272"/>
      <c r="B7198" s="273"/>
      <c r="C7198" s="272"/>
      <c r="D7198" s="272"/>
      <c r="E7198" s="217"/>
      <c r="F7198" s="263"/>
    </row>
    <row r="7199" spans="1:6" x14ac:dyDescent="0.25">
      <c r="A7199" s="272"/>
      <c r="B7199" s="273"/>
      <c r="C7199" s="272"/>
      <c r="D7199" s="272"/>
      <c r="E7199" s="217"/>
      <c r="F7199" s="263"/>
    </row>
    <row r="7200" spans="1:6" x14ac:dyDescent="0.25">
      <c r="A7200" s="272"/>
      <c r="B7200" s="273"/>
      <c r="C7200" s="272"/>
      <c r="D7200" s="272"/>
      <c r="E7200" s="217"/>
      <c r="F7200" s="263"/>
    </row>
    <row r="7201" spans="1:6" x14ac:dyDescent="0.25">
      <c r="A7201" s="272"/>
      <c r="B7201" s="273"/>
      <c r="C7201" s="272"/>
      <c r="D7201" s="272"/>
      <c r="E7201" s="217"/>
      <c r="F7201" s="263"/>
    </row>
    <row r="7202" spans="1:6" x14ac:dyDescent="0.25">
      <c r="A7202" s="272"/>
      <c r="B7202" s="273"/>
      <c r="C7202" s="272"/>
      <c r="D7202" s="272"/>
      <c r="E7202" s="217"/>
      <c r="F7202" s="263"/>
    </row>
    <row r="7203" spans="1:6" x14ac:dyDescent="0.25">
      <c r="A7203" s="272"/>
      <c r="B7203" s="273"/>
      <c r="C7203" s="272"/>
      <c r="D7203" s="272"/>
      <c r="E7203" s="217"/>
      <c r="F7203" s="263"/>
    </row>
    <row r="7204" spans="1:6" x14ac:dyDescent="0.25">
      <c r="A7204" s="272"/>
      <c r="B7204" s="273"/>
      <c r="C7204" s="272"/>
      <c r="D7204" s="272"/>
      <c r="E7204" s="217"/>
      <c r="F7204" s="263"/>
    </row>
    <row r="7205" spans="1:6" x14ac:dyDescent="0.25">
      <c r="A7205" s="272"/>
      <c r="B7205" s="273"/>
      <c r="C7205" s="272"/>
      <c r="D7205" s="272"/>
      <c r="E7205" s="217"/>
      <c r="F7205" s="263"/>
    </row>
    <row r="7206" spans="1:6" x14ac:dyDescent="0.25">
      <c r="A7206" s="272"/>
      <c r="B7206" s="273"/>
      <c r="C7206" s="272"/>
      <c r="D7206" s="272"/>
      <c r="E7206" s="217"/>
      <c r="F7206" s="263"/>
    </row>
    <row r="7207" spans="1:6" x14ac:dyDescent="0.25">
      <c r="A7207" s="272"/>
      <c r="B7207" s="273"/>
      <c r="C7207" s="272"/>
      <c r="D7207" s="272"/>
      <c r="E7207" s="217"/>
      <c r="F7207" s="263"/>
    </row>
    <row r="7208" spans="1:6" x14ac:dyDescent="0.25">
      <c r="A7208" s="272"/>
      <c r="B7208" s="273"/>
      <c r="C7208" s="272"/>
      <c r="D7208" s="272"/>
      <c r="E7208" s="217"/>
      <c r="F7208" s="263"/>
    </row>
    <row r="7209" spans="1:6" x14ac:dyDescent="0.25">
      <c r="A7209" s="272"/>
      <c r="B7209" s="273"/>
      <c r="C7209" s="272"/>
      <c r="D7209" s="272"/>
      <c r="E7209" s="217"/>
      <c r="F7209" s="263"/>
    </row>
    <row r="7210" spans="1:6" x14ac:dyDescent="0.25">
      <c r="A7210" s="272"/>
      <c r="B7210" s="273"/>
      <c r="C7210" s="272"/>
      <c r="D7210" s="272"/>
      <c r="E7210" s="217"/>
      <c r="F7210" s="263"/>
    </row>
    <row r="7211" spans="1:6" x14ac:dyDescent="0.25">
      <c r="A7211" s="272"/>
      <c r="B7211" s="273"/>
      <c r="C7211" s="272"/>
      <c r="D7211" s="272"/>
      <c r="E7211" s="217"/>
      <c r="F7211" s="263"/>
    </row>
    <row r="7212" spans="1:6" x14ac:dyDescent="0.25">
      <c r="A7212" s="272"/>
      <c r="B7212" s="273"/>
      <c r="C7212" s="272"/>
      <c r="D7212" s="272"/>
      <c r="E7212" s="217"/>
      <c r="F7212" s="263"/>
    </row>
    <row r="7213" spans="1:6" x14ac:dyDescent="0.25">
      <c r="A7213" s="272"/>
      <c r="B7213" s="273"/>
      <c r="C7213" s="272"/>
      <c r="D7213" s="272"/>
      <c r="E7213" s="217"/>
      <c r="F7213" s="263"/>
    </row>
    <row r="7214" spans="1:6" x14ac:dyDescent="0.25">
      <c r="A7214" s="272"/>
      <c r="B7214" s="273"/>
      <c r="C7214" s="272"/>
      <c r="D7214" s="272"/>
      <c r="E7214" s="217"/>
      <c r="F7214" s="263"/>
    </row>
    <row r="7215" spans="1:6" x14ac:dyDescent="0.25">
      <c r="A7215" s="272"/>
      <c r="B7215" s="273"/>
      <c r="C7215" s="272"/>
      <c r="D7215" s="272"/>
      <c r="E7215" s="217"/>
      <c r="F7215" s="263"/>
    </row>
    <row r="7216" spans="1:6" x14ac:dyDescent="0.25">
      <c r="A7216" s="272"/>
      <c r="B7216" s="273"/>
      <c r="C7216" s="272"/>
      <c r="D7216" s="272"/>
      <c r="E7216" s="217"/>
      <c r="F7216" s="263"/>
    </row>
    <row r="7217" spans="1:6" x14ac:dyDescent="0.25">
      <c r="A7217" s="272"/>
      <c r="B7217" s="273"/>
      <c r="C7217" s="272"/>
      <c r="D7217" s="272"/>
      <c r="E7217" s="217"/>
      <c r="F7217" s="263"/>
    </row>
    <row r="7218" spans="1:6" x14ac:dyDescent="0.25">
      <c r="A7218" s="272"/>
      <c r="B7218" s="273"/>
      <c r="C7218" s="272"/>
      <c r="D7218" s="272"/>
      <c r="E7218" s="217"/>
      <c r="F7218" s="263"/>
    </row>
    <row r="7219" spans="1:6" x14ac:dyDescent="0.25">
      <c r="A7219" s="272"/>
      <c r="B7219" s="273"/>
      <c r="C7219" s="272"/>
      <c r="D7219" s="272"/>
      <c r="E7219" s="217"/>
      <c r="F7219" s="263"/>
    </row>
    <row r="7220" spans="1:6" x14ac:dyDescent="0.25">
      <c r="A7220" s="272"/>
      <c r="B7220" s="273"/>
      <c r="C7220" s="272"/>
      <c r="D7220" s="272"/>
      <c r="E7220" s="217"/>
      <c r="F7220" s="263"/>
    </row>
    <row r="7221" spans="1:6" x14ac:dyDescent="0.25">
      <c r="A7221" s="272"/>
      <c r="B7221" s="273"/>
      <c r="C7221" s="272"/>
      <c r="D7221" s="272"/>
      <c r="E7221" s="217"/>
      <c r="F7221" s="263"/>
    </row>
    <row r="7222" spans="1:6" x14ac:dyDescent="0.25">
      <c r="A7222" s="272"/>
      <c r="B7222" s="273"/>
      <c r="C7222" s="272"/>
      <c r="D7222" s="272"/>
      <c r="E7222" s="217"/>
      <c r="F7222" s="263"/>
    </row>
    <row r="7223" spans="1:6" x14ac:dyDescent="0.25">
      <c r="A7223" s="272"/>
      <c r="B7223" s="273"/>
      <c r="C7223" s="272"/>
      <c r="D7223" s="272"/>
      <c r="E7223" s="217"/>
      <c r="F7223" s="263"/>
    </row>
    <row r="7224" spans="1:6" x14ac:dyDescent="0.25">
      <c r="A7224" s="272"/>
      <c r="B7224" s="273"/>
      <c r="C7224" s="272"/>
      <c r="D7224" s="272"/>
      <c r="E7224" s="217"/>
      <c r="F7224" s="263"/>
    </row>
    <row r="7225" spans="1:6" x14ac:dyDescent="0.25">
      <c r="A7225" s="272"/>
      <c r="B7225" s="273"/>
      <c r="C7225" s="272"/>
      <c r="D7225" s="272"/>
      <c r="E7225" s="217"/>
      <c r="F7225" s="263"/>
    </row>
    <row r="7226" spans="1:6" x14ac:dyDescent="0.25">
      <c r="A7226" s="272"/>
      <c r="B7226" s="273"/>
      <c r="C7226" s="272"/>
      <c r="D7226" s="272"/>
      <c r="E7226" s="217"/>
      <c r="F7226" s="263"/>
    </row>
    <row r="7227" spans="1:6" x14ac:dyDescent="0.25">
      <c r="A7227" s="272"/>
      <c r="B7227" s="273"/>
      <c r="C7227" s="272"/>
      <c r="D7227" s="272"/>
      <c r="E7227" s="217"/>
      <c r="F7227" s="263"/>
    </row>
    <row r="7228" spans="1:6" x14ac:dyDescent="0.25">
      <c r="A7228" s="272"/>
      <c r="B7228" s="273"/>
      <c r="C7228" s="272"/>
      <c r="D7228" s="272"/>
      <c r="E7228" s="217"/>
      <c r="F7228" s="263"/>
    </row>
    <row r="7229" spans="1:6" x14ac:dyDescent="0.25">
      <c r="A7229" s="272"/>
      <c r="B7229" s="273"/>
      <c r="C7229" s="272"/>
      <c r="D7229" s="272"/>
      <c r="E7229" s="217"/>
      <c r="F7229" s="263"/>
    </row>
    <row r="7230" spans="1:6" ht="13" x14ac:dyDescent="0.25">
      <c r="A7230" s="227"/>
      <c r="B7230" s="268" t="s">
        <v>2905</v>
      </c>
      <c r="C7230" s="227"/>
      <c r="D7230" s="227"/>
      <c r="E7230" s="258"/>
      <c r="F7230" s="270"/>
    </row>
    <row r="7231" spans="1:6" ht="13" x14ac:dyDescent="0.25">
      <c r="A7231" s="227"/>
      <c r="B7231" s="247"/>
      <c r="C7231" s="227"/>
      <c r="D7231" s="227"/>
      <c r="E7231" s="258"/>
      <c r="F7231" s="263"/>
    </row>
    <row r="7232" spans="1:6" ht="13" x14ac:dyDescent="0.25">
      <c r="A7232" s="227"/>
      <c r="B7232" s="247" t="s">
        <v>3076</v>
      </c>
      <c r="C7232" s="227"/>
      <c r="D7232" s="227"/>
      <c r="E7232" s="258"/>
      <c r="F7232" s="263"/>
    </row>
    <row r="7233" spans="1:6" ht="13" x14ac:dyDescent="0.25">
      <c r="A7233" s="227"/>
      <c r="B7233" s="256"/>
      <c r="C7233" s="255"/>
      <c r="D7233" s="255"/>
      <c r="E7233" s="260"/>
      <c r="F7233" s="263"/>
    </row>
    <row r="7234" spans="1:6" ht="13" x14ac:dyDescent="0.25">
      <c r="A7234" s="227"/>
      <c r="B7234" s="274"/>
      <c r="C7234" s="255"/>
      <c r="D7234" s="255"/>
      <c r="E7234" s="260"/>
      <c r="F7234" s="263"/>
    </row>
    <row r="7235" spans="1:6" ht="13" x14ac:dyDescent="0.25">
      <c r="A7235" s="227"/>
      <c r="B7235" s="274" t="str">
        <f>B7232</f>
        <v>Block D: 4 Classroom Block: D-8 Ironmongery</v>
      </c>
      <c r="C7235" s="255"/>
      <c r="D7235" s="255"/>
      <c r="E7235" s="260"/>
      <c r="F7235" s="263"/>
    </row>
    <row r="7236" spans="1:6" ht="13" x14ac:dyDescent="0.25">
      <c r="A7236" s="227"/>
      <c r="B7236" s="254" t="s">
        <v>2933</v>
      </c>
      <c r="C7236" s="255" t="s">
        <v>2910</v>
      </c>
      <c r="D7236" s="255"/>
      <c r="E7236" s="260"/>
      <c r="F7236" s="263"/>
    </row>
    <row r="7237" spans="1:6" ht="13" x14ac:dyDescent="0.25">
      <c r="A7237" s="227"/>
      <c r="B7237" s="256"/>
      <c r="C7237" s="255"/>
      <c r="D7237" s="255"/>
      <c r="E7237" s="260"/>
      <c r="F7237" s="263"/>
    </row>
    <row r="7238" spans="1:6" ht="13" x14ac:dyDescent="0.25">
      <c r="A7238" s="227"/>
      <c r="B7238" s="269" t="s">
        <v>2909</v>
      </c>
      <c r="C7238" s="255">
        <v>107</v>
      </c>
      <c r="D7238" s="255"/>
      <c r="E7238" s="260"/>
      <c r="F7238" s="263"/>
    </row>
    <row r="7239" spans="1:6" ht="13" x14ac:dyDescent="0.25">
      <c r="A7239" s="227"/>
      <c r="B7239" s="269"/>
      <c r="C7239" s="255"/>
      <c r="D7239" s="255"/>
      <c r="E7239" s="260"/>
      <c r="F7239" s="263"/>
    </row>
    <row r="7240" spans="1:6" ht="13" x14ac:dyDescent="0.25">
      <c r="A7240" s="227"/>
      <c r="B7240" s="256"/>
      <c r="C7240" s="255"/>
      <c r="D7240" s="255"/>
      <c r="E7240" s="260"/>
      <c r="F7240" s="263"/>
    </row>
    <row r="7241" spans="1:6" ht="13" x14ac:dyDescent="0.25">
      <c r="A7241" s="227"/>
      <c r="B7241" s="256"/>
      <c r="C7241" s="255"/>
      <c r="D7241" s="255"/>
      <c r="E7241" s="260"/>
      <c r="F7241" s="263"/>
    </row>
    <row r="7242" spans="1:6" ht="13" x14ac:dyDescent="0.25">
      <c r="A7242" s="227"/>
      <c r="B7242" s="256"/>
      <c r="C7242" s="255"/>
      <c r="D7242" s="255"/>
      <c r="E7242" s="260"/>
      <c r="F7242" s="263"/>
    </row>
    <row r="7243" spans="1:6" ht="13" x14ac:dyDescent="0.25">
      <c r="A7243" s="227"/>
      <c r="B7243" s="256"/>
      <c r="C7243" s="255"/>
      <c r="D7243" s="255"/>
      <c r="E7243" s="260"/>
      <c r="F7243" s="263"/>
    </row>
    <row r="7244" spans="1:6" ht="13" x14ac:dyDescent="0.25">
      <c r="A7244" s="227"/>
      <c r="B7244" s="256"/>
      <c r="C7244" s="255"/>
      <c r="D7244" s="255"/>
      <c r="E7244" s="260"/>
      <c r="F7244" s="263"/>
    </row>
    <row r="7245" spans="1:6" ht="13" x14ac:dyDescent="0.25">
      <c r="A7245" s="227"/>
      <c r="B7245" s="256"/>
      <c r="C7245" s="255"/>
      <c r="D7245" s="255"/>
      <c r="E7245" s="260"/>
      <c r="F7245" s="263"/>
    </row>
    <row r="7246" spans="1:6" ht="13" x14ac:dyDescent="0.25">
      <c r="A7246" s="227"/>
      <c r="B7246" s="256"/>
      <c r="C7246" s="255"/>
      <c r="D7246" s="255"/>
      <c r="E7246" s="260"/>
      <c r="F7246" s="263"/>
    </row>
    <row r="7247" spans="1:6" ht="13" x14ac:dyDescent="0.25">
      <c r="A7247" s="227"/>
      <c r="B7247" s="256"/>
      <c r="C7247" s="255"/>
      <c r="D7247" s="255"/>
      <c r="E7247" s="260"/>
      <c r="F7247" s="263"/>
    </row>
    <row r="7248" spans="1:6" ht="13" x14ac:dyDescent="0.25">
      <c r="A7248" s="227"/>
      <c r="B7248" s="256"/>
      <c r="C7248" s="255"/>
      <c r="D7248" s="255"/>
      <c r="E7248" s="260"/>
      <c r="F7248" s="263"/>
    </row>
    <row r="7249" spans="1:6" ht="13" x14ac:dyDescent="0.25">
      <c r="A7249" s="227"/>
      <c r="B7249" s="256"/>
      <c r="C7249" s="255"/>
      <c r="D7249" s="255"/>
      <c r="E7249" s="260"/>
      <c r="F7249" s="263"/>
    </row>
    <row r="7250" spans="1:6" ht="13" x14ac:dyDescent="0.25">
      <c r="A7250" s="227"/>
      <c r="B7250" s="256"/>
      <c r="C7250" s="255"/>
      <c r="D7250" s="255"/>
      <c r="E7250" s="260"/>
      <c r="F7250" s="263"/>
    </row>
    <row r="7251" spans="1:6" ht="13" x14ac:dyDescent="0.25">
      <c r="A7251" s="227"/>
      <c r="B7251" s="256"/>
      <c r="C7251" s="255"/>
      <c r="D7251" s="255"/>
      <c r="E7251" s="260"/>
      <c r="F7251" s="263"/>
    </row>
    <row r="7252" spans="1:6" ht="13" x14ac:dyDescent="0.25">
      <c r="A7252" s="227"/>
      <c r="B7252" s="256"/>
      <c r="C7252" s="255"/>
      <c r="D7252" s="255"/>
      <c r="E7252" s="260"/>
      <c r="F7252" s="263"/>
    </row>
    <row r="7253" spans="1:6" ht="13" x14ac:dyDescent="0.25">
      <c r="A7253" s="227"/>
      <c r="B7253" s="256"/>
      <c r="C7253" s="255"/>
      <c r="D7253" s="255"/>
      <c r="E7253" s="260"/>
      <c r="F7253" s="263"/>
    </row>
    <row r="7254" spans="1:6" ht="13" x14ac:dyDescent="0.25">
      <c r="A7254" s="227"/>
      <c r="B7254" s="256"/>
      <c r="C7254" s="255"/>
      <c r="D7254" s="255"/>
      <c r="E7254" s="260"/>
      <c r="F7254" s="263"/>
    </row>
    <row r="7255" spans="1:6" ht="13" x14ac:dyDescent="0.25">
      <c r="A7255" s="227"/>
      <c r="B7255" s="256"/>
      <c r="C7255" s="255"/>
      <c r="D7255" s="255"/>
      <c r="E7255" s="260"/>
      <c r="F7255" s="263"/>
    </row>
    <row r="7256" spans="1:6" ht="13" x14ac:dyDescent="0.25">
      <c r="A7256" s="227"/>
      <c r="B7256" s="256"/>
      <c r="C7256" s="255"/>
      <c r="D7256" s="255"/>
      <c r="E7256" s="260"/>
      <c r="F7256" s="263"/>
    </row>
    <row r="7257" spans="1:6" ht="13" x14ac:dyDescent="0.25">
      <c r="A7257" s="227"/>
      <c r="B7257" s="256"/>
      <c r="C7257" s="255"/>
      <c r="D7257" s="255"/>
      <c r="E7257" s="260"/>
      <c r="F7257" s="263"/>
    </row>
    <row r="7258" spans="1:6" ht="13" x14ac:dyDescent="0.25">
      <c r="A7258" s="227"/>
      <c r="B7258" s="256"/>
      <c r="C7258" s="255"/>
      <c r="D7258" s="255"/>
      <c r="E7258" s="260"/>
      <c r="F7258" s="263"/>
    </row>
    <row r="7259" spans="1:6" ht="13" x14ac:dyDescent="0.25">
      <c r="A7259" s="227"/>
      <c r="B7259" s="256"/>
      <c r="C7259" s="255"/>
      <c r="D7259" s="255"/>
      <c r="E7259" s="260"/>
      <c r="F7259" s="263"/>
    </row>
    <row r="7260" spans="1:6" ht="13" x14ac:dyDescent="0.25">
      <c r="A7260" s="227"/>
      <c r="B7260" s="256"/>
      <c r="C7260" s="255"/>
      <c r="D7260" s="255"/>
      <c r="E7260" s="260"/>
      <c r="F7260" s="263"/>
    </row>
    <row r="7261" spans="1:6" ht="13" x14ac:dyDescent="0.25">
      <c r="A7261" s="227"/>
      <c r="B7261" s="256"/>
      <c r="C7261" s="255"/>
      <c r="D7261" s="255"/>
      <c r="E7261" s="260"/>
      <c r="F7261" s="263"/>
    </row>
    <row r="7262" spans="1:6" ht="13" x14ac:dyDescent="0.25">
      <c r="A7262" s="227"/>
      <c r="B7262" s="256"/>
      <c r="C7262" s="255"/>
      <c r="D7262" s="255"/>
      <c r="E7262" s="260"/>
      <c r="F7262" s="263"/>
    </row>
    <row r="7263" spans="1:6" ht="13" x14ac:dyDescent="0.25">
      <c r="A7263" s="227"/>
      <c r="B7263" s="256"/>
      <c r="C7263" s="255"/>
      <c r="D7263" s="255"/>
      <c r="E7263" s="260"/>
      <c r="F7263" s="263"/>
    </row>
    <row r="7264" spans="1:6" ht="13" x14ac:dyDescent="0.25">
      <c r="A7264" s="227"/>
      <c r="B7264" s="256"/>
      <c r="C7264" s="255"/>
      <c r="D7264" s="255"/>
      <c r="E7264" s="260"/>
      <c r="F7264" s="263"/>
    </row>
    <row r="7265" spans="1:6" ht="13" x14ac:dyDescent="0.25">
      <c r="A7265" s="227"/>
      <c r="B7265" s="256"/>
      <c r="C7265" s="255"/>
      <c r="D7265" s="255"/>
      <c r="E7265" s="260"/>
      <c r="F7265" s="263"/>
    </row>
    <row r="7266" spans="1:6" ht="13" x14ac:dyDescent="0.25">
      <c r="A7266" s="227"/>
      <c r="B7266" s="256"/>
      <c r="C7266" s="255"/>
      <c r="D7266" s="255"/>
      <c r="E7266" s="260"/>
      <c r="F7266" s="263"/>
    </row>
    <row r="7267" spans="1:6" ht="13" x14ac:dyDescent="0.25">
      <c r="A7267" s="227"/>
      <c r="B7267" s="256"/>
      <c r="C7267" s="255"/>
      <c r="D7267" s="255"/>
      <c r="E7267" s="260"/>
      <c r="F7267" s="263"/>
    </row>
    <row r="7268" spans="1:6" ht="13" x14ac:dyDescent="0.25">
      <c r="A7268" s="227"/>
      <c r="B7268" s="256"/>
      <c r="C7268" s="255"/>
      <c r="D7268" s="255"/>
      <c r="E7268" s="260"/>
      <c r="F7268" s="263"/>
    </row>
    <row r="7269" spans="1:6" ht="13" x14ac:dyDescent="0.25">
      <c r="A7269" s="227"/>
      <c r="B7269" s="256"/>
      <c r="C7269" s="255"/>
      <c r="D7269" s="255"/>
      <c r="E7269" s="260"/>
      <c r="F7269" s="263"/>
    </row>
    <row r="7270" spans="1:6" ht="13" x14ac:dyDescent="0.25">
      <c r="A7270" s="227"/>
      <c r="B7270" s="256"/>
      <c r="C7270" s="255"/>
      <c r="D7270" s="255"/>
      <c r="E7270" s="260"/>
      <c r="F7270" s="263"/>
    </row>
    <row r="7271" spans="1:6" ht="13" x14ac:dyDescent="0.25">
      <c r="A7271" s="227"/>
      <c r="B7271" s="256"/>
      <c r="C7271" s="255"/>
      <c r="D7271" s="255"/>
      <c r="E7271" s="260"/>
      <c r="F7271" s="263"/>
    </row>
    <row r="7272" spans="1:6" ht="13" x14ac:dyDescent="0.25">
      <c r="A7272" s="227"/>
      <c r="B7272" s="256"/>
      <c r="C7272" s="255"/>
      <c r="D7272" s="255"/>
      <c r="E7272" s="260"/>
      <c r="F7272" s="263"/>
    </row>
    <row r="7273" spans="1:6" ht="13" x14ac:dyDescent="0.25">
      <c r="A7273" s="227"/>
      <c r="B7273" s="256"/>
      <c r="C7273" s="255"/>
      <c r="D7273" s="255"/>
      <c r="E7273" s="260"/>
      <c r="F7273" s="263"/>
    </row>
    <row r="7274" spans="1:6" ht="13" x14ac:dyDescent="0.25">
      <c r="A7274" s="227"/>
      <c r="B7274" s="256"/>
      <c r="C7274" s="255"/>
      <c r="D7274" s="255"/>
      <c r="E7274" s="260"/>
      <c r="F7274" s="263"/>
    </row>
    <row r="7275" spans="1:6" ht="13" x14ac:dyDescent="0.25">
      <c r="A7275" s="227"/>
      <c r="B7275" s="256"/>
      <c r="C7275" s="255"/>
      <c r="D7275" s="255"/>
      <c r="E7275" s="260"/>
      <c r="F7275" s="263"/>
    </row>
    <row r="7276" spans="1:6" ht="13" x14ac:dyDescent="0.25">
      <c r="A7276" s="227"/>
      <c r="B7276" s="256"/>
      <c r="C7276" s="255"/>
      <c r="D7276" s="255"/>
      <c r="E7276" s="260"/>
      <c r="F7276" s="263"/>
    </row>
    <row r="7277" spans="1:6" ht="13" x14ac:dyDescent="0.25">
      <c r="A7277" s="227"/>
      <c r="B7277" s="256"/>
      <c r="C7277" s="255"/>
      <c r="D7277" s="255"/>
      <c r="E7277" s="260"/>
      <c r="F7277" s="263"/>
    </row>
    <row r="7278" spans="1:6" ht="13" x14ac:dyDescent="0.25">
      <c r="A7278" s="227"/>
      <c r="B7278" s="256"/>
      <c r="C7278" s="255"/>
      <c r="D7278" s="255"/>
      <c r="E7278" s="260"/>
      <c r="F7278" s="263"/>
    </row>
    <row r="7279" spans="1:6" ht="13" x14ac:dyDescent="0.25">
      <c r="A7279" s="227"/>
      <c r="B7279" s="256"/>
      <c r="C7279" s="255"/>
      <c r="D7279" s="255"/>
      <c r="E7279" s="260"/>
      <c r="F7279" s="263"/>
    </row>
    <row r="7280" spans="1:6" ht="13" x14ac:dyDescent="0.25">
      <c r="A7280" s="227"/>
      <c r="B7280" s="256"/>
      <c r="C7280" s="255"/>
      <c r="D7280" s="255"/>
      <c r="E7280" s="260"/>
      <c r="F7280" s="263"/>
    </row>
    <row r="7281" spans="1:6" ht="13" x14ac:dyDescent="0.25">
      <c r="A7281" s="227"/>
      <c r="B7281" s="256"/>
      <c r="C7281" s="255"/>
      <c r="D7281" s="255"/>
      <c r="E7281" s="260"/>
      <c r="F7281" s="263"/>
    </row>
    <row r="7282" spans="1:6" ht="13" x14ac:dyDescent="0.25">
      <c r="A7282" s="227"/>
      <c r="B7282" s="256"/>
      <c r="C7282" s="255"/>
      <c r="D7282" s="255"/>
      <c r="E7282" s="260"/>
      <c r="F7282" s="263"/>
    </row>
    <row r="7283" spans="1:6" ht="13" x14ac:dyDescent="0.25">
      <c r="A7283" s="227"/>
      <c r="B7283" s="256"/>
      <c r="C7283" s="255"/>
      <c r="D7283" s="255"/>
      <c r="E7283" s="260"/>
      <c r="F7283" s="263"/>
    </row>
    <row r="7284" spans="1:6" ht="13" x14ac:dyDescent="0.25">
      <c r="A7284" s="227"/>
      <c r="B7284" s="256"/>
      <c r="C7284" s="255"/>
      <c r="D7284" s="255"/>
      <c r="E7284" s="260"/>
      <c r="F7284" s="263"/>
    </row>
    <row r="7285" spans="1:6" ht="13" x14ac:dyDescent="0.25">
      <c r="A7285" s="227"/>
      <c r="B7285" s="256"/>
      <c r="C7285" s="255"/>
      <c r="D7285" s="255"/>
      <c r="E7285" s="260"/>
      <c r="F7285" s="263"/>
    </row>
    <row r="7286" spans="1:6" ht="13" x14ac:dyDescent="0.25">
      <c r="A7286" s="227"/>
      <c r="B7286" s="256"/>
      <c r="C7286" s="255"/>
      <c r="D7286" s="255"/>
      <c r="E7286" s="260"/>
      <c r="F7286" s="263"/>
    </row>
    <row r="7287" spans="1:6" ht="13" x14ac:dyDescent="0.25">
      <c r="A7287" s="227"/>
      <c r="B7287" s="256"/>
      <c r="C7287" s="255"/>
      <c r="D7287" s="255"/>
      <c r="E7287" s="260"/>
      <c r="F7287" s="263"/>
    </row>
    <row r="7288" spans="1:6" ht="13" x14ac:dyDescent="0.25">
      <c r="A7288" s="227"/>
      <c r="B7288" s="256"/>
      <c r="C7288" s="255"/>
      <c r="D7288" s="255"/>
      <c r="E7288" s="260"/>
      <c r="F7288" s="263"/>
    </row>
    <row r="7289" spans="1:6" ht="13" x14ac:dyDescent="0.25">
      <c r="A7289" s="227"/>
      <c r="B7289" s="256"/>
      <c r="C7289" s="255"/>
      <c r="D7289" s="255"/>
      <c r="E7289" s="260"/>
      <c r="F7289" s="263"/>
    </row>
    <row r="7290" spans="1:6" ht="13" x14ac:dyDescent="0.25">
      <c r="A7290" s="227"/>
      <c r="B7290" s="256"/>
      <c r="C7290" s="255"/>
      <c r="D7290" s="255"/>
      <c r="E7290" s="260"/>
      <c r="F7290" s="263"/>
    </row>
    <row r="7291" spans="1:6" ht="13" x14ac:dyDescent="0.25">
      <c r="A7291" s="227"/>
      <c r="B7291" s="256"/>
      <c r="C7291" s="255"/>
      <c r="D7291" s="255"/>
      <c r="E7291" s="260"/>
      <c r="F7291" s="263"/>
    </row>
    <row r="7292" spans="1:6" ht="13" x14ac:dyDescent="0.25">
      <c r="A7292" s="227"/>
      <c r="B7292" s="256"/>
      <c r="C7292" s="255"/>
      <c r="D7292" s="255"/>
      <c r="E7292" s="260"/>
      <c r="F7292" s="263"/>
    </row>
    <row r="7293" spans="1:6" ht="13" x14ac:dyDescent="0.25">
      <c r="A7293" s="227"/>
      <c r="B7293" s="256"/>
      <c r="C7293" s="255"/>
      <c r="D7293" s="255"/>
      <c r="E7293" s="260"/>
      <c r="F7293" s="263"/>
    </row>
    <row r="7294" spans="1:6" ht="13" x14ac:dyDescent="0.25">
      <c r="A7294" s="227"/>
      <c r="B7294" s="256"/>
      <c r="C7294" s="255"/>
      <c r="D7294" s="255"/>
      <c r="E7294" s="260"/>
      <c r="F7294" s="263"/>
    </row>
    <row r="7295" spans="1:6" ht="13" x14ac:dyDescent="0.25">
      <c r="A7295" s="227"/>
      <c r="B7295" s="256"/>
      <c r="C7295" s="255"/>
      <c r="D7295" s="255"/>
      <c r="E7295" s="260"/>
      <c r="F7295" s="263"/>
    </row>
    <row r="7296" spans="1:6" ht="13" x14ac:dyDescent="0.25">
      <c r="A7296" s="227"/>
      <c r="B7296" s="256"/>
      <c r="C7296" s="255"/>
      <c r="D7296" s="255"/>
      <c r="E7296" s="260"/>
      <c r="F7296" s="263"/>
    </row>
    <row r="7297" spans="1:6" ht="13" x14ac:dyDescent="0.25">
      <c r="A7297" s="227"/>
      <c r="B7297" s="256"/>
      <c r="C7297" s="255"/>
      <c r="D7297" s="255"/>
      <c r="E7297" s="260"/>
      <c r="F7297" s="263"/>
    </row>
    <row r="7298" spans="1:6" ht="13" x14ac:dyDescent="0.25">
      <c r="A7298" s="227"/>
      <c r="B7298" s="256"/>
      <c r="C7298" s="255"/>
      <c r="D7298" s="255"/>
      <c r="E7298" s="260"/>
      <c r="F7298" s="263"/>
    </row>
    <row r="7299" spans="1:6" ht="13" x14ac:dyDescent="0.25">
      <c r="A7299" s="227"/>
      <c r="B7299" s="256"/>
      <c r="C7299" s="255"/>
      <c r="D7299" s="255"/>
      <c r="E7299" s="260"/>
      <c r="F7299" s="263"/>
    </row>
    <row r="7300" spans="1:6" ht="13" x14ac:dyDescent="0.25">
      <c r="A7300" s="227"/>
      <c r="B7300" s="256"/>
      <c r="C7300" s="255"/>
      <c r="D7300" s="255"/>
      <c r="E7300" s="260"/>
      <c r="F7300" s="263"/>
    </row>
    <row r="7301" spans="1:6" ht="13" x14ac:dyDescent="0.25">
      <c r="A7301" s="227"/>
      <c r="B7301" s="256"/>
      <c r="C7301" s="255"/>
      <c r="D7301" s="255"/>
      <c r="E7301" s="260"/>
      <c r="F7301" s="263"/>
    </row>
    <row r="7302" spans="1:6" ht="13" x14ac:dyDescent="0.25">
      <c r="A7302" s="227"/>
      <c r="B7302" s="256"/>
      <c r="C7302" s="255"/>
      <c r="D7302" s="255"/>
      <c r="E7302" s="260"/>
      <c r="F7302" s="263"/>
    </row>
    <row r="7303" spans="1:6" ht="13" x14ac:dyDescent="0.25">
      <c r="A7303" s="227"/>
      <c r="B7303" s="268" t="s">
        <v>1019</v>
      </c>
      <c r="C7303" s="227"/>
      <c r="D7303" s="227"/>
      <c r="E7303" s="258"/>
      <c r="F7303" s="270"/>
    </row>
    <row r="7304" spans="1:6" ht="13" x14ac:dyDescent="0.25">
      <c r="A7304" s="227"/>
      <c r="B7304" s="247"/>
      <c r="C7304" s="227"/>
      <c r="D7304" s="227"/>
      <c r="E7304" s="258"/>
      <c r="F7304" s="263"/>
    </row>
    <row r="7305" spans="1:6" ht="13" x14ac:dyDescent="0.25">
      <c r="A7305" s="227"/>
      <c r="B7305" s="247" t="str">
        <f>B7232</f>
        <v>Block D: 4 Classroom Block: D-8 Ironmongery</v>
      </c>
      <c r="C7305" s="227"/>
      <c r="D7305" s="227"/>
      <c r="E7305" s="258"/>
      <c r="F7305" s="263"/>
    </row>
    <row r="7306" spans="1:6" x14ac:dyDescent="0.25">
      <c r="A7306" s="220"/>
      <c r="B7306" s="233"/>
      <c r="C7306" s="220"/>
      <c r="D7306" s="220"/>
      <c r="E7306" s="260"/>
      <c r="F7306" s="263"/>
    </row>
    <row r="7307" spans="1:6" ht="13" x14ac:dyDescent="0.25">
      <c r="A7307" s="224" t="s">
        <v>2372</v>
      </c>
      <c r="B7307" s="229" t="s">
        <v>20</v>
      </c>
      <c r="C7307" s="272"/>
      <c r="D7307" s="272"/>
      <c r="E7307" s="217"/>
      <c r="F7307" s="285"/>
    </row>
    <row r="7308" spans="1:6" x14ac:dyDescent="0.25">
      <c r="A7308" s="272"/>
      <c r="B7308" s="273"/>
      <c r="C7308" s="272"/>
      <c r="D7308" s="272"/>
      <c r="E7308" s="217"/>
      <c r="F7308" s="285"/>
    </row>
    <row r="7309" spans="1:6" ht="13" x14ac:dyDescent="0.25">
      <c r="A7309" s="272"/>
      <c r="B7309" s="229" t="s">
        <v>19</v>
      </c>
      <c r="C7309" s="272"/>
      <c r="D7309" s="272"/>
      <c r="E7309" s="217"/>
      <c r="F7309" s="285"/>
    </row>
    <row r="7310" spans="1:6" x14ac:dyDescent="0.25">
      <c r="A7310" s="272"/>
      <c r="B7310" s="273"/>
      <c r="C7310" s="272"/>
      <c r="D7310" s="272"/>
      <c r="E7310" s="217"/>
      <c r="F7310" s="285"/>
    </row>
    <row r="7311" spans="1:6" ht="13" x14ac:dyDescent="0.25">
      <c r="A7311" s="272"/>
      <c r="B7311" s="229" t="s">
        <v>18</v>
      </c>
      <c r="C7311" s="272"/>
      <c r="D7311" s="272"/>
      <c r="E7311" s="217"/>
      <c r="F7311" s="285"/>
    </row>
    <row r="7312" spans="1:6" x14ac:dyDescent="0.25">
      <c r="A7312" s="272"/>
      <c r="B7312" s="273"/>
      <c r="C7312" s="272"/>
      <c r="D7312" s="272"/>
      <c r="E7312" s="217"/>
      <c r="F7312" s="285"/>
    </row>
    <row r="7313" spans="1:6" ht="14.5" x14ac:dyDescent="0.25">
      <c r="A7313" s="272" t="s">
        <v>2373</v>
      </c>
      <c r="B7313" s="273" t="s">
        <v>2159</v>
      </c>
      <c r="C7313" s="272" t="s">
        <v>621</v>
      </c>
      <c r="D7313" s="281">
        <v>213</v>
      </c>
      <c r="E7313" s="217"/>
      <c r="F7313" s="285"/>
    </row>
    <row r="7314" spans="1:6" ht="14.5" x14ac:dyDescent="0.25">
      <c r="A7314" s="272" t="s">
        <v>2374</v>
      </c>
      <c r="B7314" s="273" t="s">
        <v>2746</v>
      </c>
      <c r="C7314" s="272" t="s">
        <v>621</v>
      </c>
      <c r="D7314" s="281">
        <v>45</v>
      </c>
      <c r="E7314" s="217"/>
      <c r="F7314" s="285"/>
    </row>
    <row r="7315" spans="1:6" x14ac:dyDescent="0.25">
      <c r="A7315" s="272"/>
      <c r="B7315" s="273"/>
      <c r="C7315" s="272"/>
      <c r="D7315" s="272"/>
      <c r="E7315" s="217"/>
      <c r="F7315" s="285"/>
    </row>
    <row r="7316" spans="1:6" ht="13" x14ac:dyDescent="0.25">
      <c r="A7316" s="272"/>
      <c r="B7316" s="229" t="s">
        <v>17</v>
      </c>
      <c r="C7316" s="272"/>
      <c r="D7316" s="272"/>
      <c r="E7316" s="217"/>
      <c r="F7316" s="285"/>
    </row>
    <row r="7317" spans="1:6" x14ac:dyDescent="0.25">
      <c r="A7317" s="272"/>
      <c r="B7317" s="273"/>
      <c r="C7317" s="272"/>
      <c r="D7317" s="272"/>
      <c r="E7317" s="217"/>
      <c r="F7317" s="285"/>
    </row>
    <row r="7318" spans="1:6" ht="13" x14ac:dyDescent="0.25">
      <c r="A7318" s="272"/>
      <c r="B7318" s="229" t="s">
        <v>16</v>
      </c>
      <c r="C7318" s="272"/>
      <c r="D7318" s="272"/>
      <c r="E7318" s="217"/>
      <c r="F7318" s="285"/>
    </row>
    <row r="7319" spans="1:6" x14ac:dyDescent="0.25">
      <c r="A7319" s="272"/>
      <c r="B7319" s="273"/>
      <c r="C7319" s="272"/>
      <c r="D7319" s="272"/>
      <c r="E7319" s="217"/>
      <c r="F7319" s="285"/>
    </row>
    <row r="7320" spans="1:6" ht="14.5" x14ac:dyDescent="0.25">
      <c r="A7320" s="272" t="s">
        <v>2375</v>
      </c>
      <c r="B7320" s="273" t="s">
        <v>525</v>
      </c>
      <c r="C7320" s="272" t="s">
        <v>621</v>
      </c>
      <c r="D7320" s="272">
        <v>327.03999999999996</v>
      </c>
      <c r="E7320" s="217"/>
      <c r="F7320" s="285"/>
    </row>
    <row r="7321" spans="1:6" ht="14.5" x14ac:dyDescent="0.25">
      <c r="A7321" s="272" t="s">
        <v>2376</v>
      </c>
      <c r="B7321" s="273" t="s">
        <v>295</v>
      </c>
      <c r="C7321" s="272" t="s">
        <v>621</v>
      </c>
      <c r="D7321" s="272">
        <v>20</v>
      </c>
      <c r="E7321" s="217"/>
      <c r="F7321" s="285"/>
    </row>
    <row r="7322" spans="1:6" x14ac:dyDescent="0.25">
      <c r="A7322" s="272"/>
      <c r="B7322" s="273"/>
      <c r="C7322" s="272"/>
      <c r="D7322" s="272"/>
      <c r="E7322" s="217"/>
      <c r="F7322" s="285"/>
    </row>
    <row r="7323" spans="1:6" ht="13" x14ac:dyDescent="0.25">
      <c r="A7323" s="272"/>
      <c r="B7323" s="229" t="s">
        <v>1028</v>
      </c>
      <c r="C7323" s="272"/>
      <c r="D7323" s="272"/>
      <c r="E7323" s="217"/>
      <c r="F7323" s="285"/>
    </row>
    <row r="7324" spans="1:6" x14ac:dyDescent="0.25">
      <c r="A7324" s="272"/>
      <c r="B7324" s="273"/>
      <c r="C7324" s="272"/>
      <c r="D7324" s="272"/>
      <c r="E7324" s="217"/>
      <c r="F7324" s="285"/>
    </row>
    <row r="7325" spans="1:6" ht="13" x14ac:dyDescent="0.25">
      <c r="A7325" s="272"/>
      <c r="B7325" s="229" t="s">
        <v>16</v>
      </c>
      <c r="C7325" s="272"/>
      <c r="D7325" s="272"/>
      <c r="E7325" s="217"/>
      <c r="F7325" s="285"/>
    </row>
    <row r="7326" spans="1:6" x14ac:dyDescent="0.25">
      <c r="A7326" s="272"/>
      <c r="B7326" s="273"/>
      <c r="C7326" s="272"/>
      <c r="D7326" s="272"/>
      <c r="E7326" s="217"/>
      <c r="F7326" s="285"/>
    </row>
    <row r="7327" spans="1:6" ht="14.5" x14ac:dyDescent="0.25">
      <c r="A7327" s="272" t="s">
        <v>2841</v>
      </c>
      <c r="B7327" s="273" t="s">
        <v>525</v>
      </c>
      <c r="C7327" s="272" t="s">
        <v>621</v>
      </c>
      <c r="D7327" s="272">
        <v>208.87999999999997</v>
      </c>
      <c r="E7327" s="217"/>
      <c r="F7327" s="285"/>
    </row>
    <row r="7328" spans="1:6" ht="14.5" x14ac:dyDescent="0.25">
      <c r="A7328" s="272" t="s">
        <v>2842</v>
      </c>
      <c r="B7328" s="273" t="s">
        <v>295</v>
      </c>
      <c r="C7328" s="272" t="s">
        <v>621</v>
      </c>
      <c r="D7328" s="272">
        <v>20</v>
      </c>
      <c r="E7328" s="217"/>
      <c r="F7328" s="285"/>
    </row>
    <row r="7329" spans="1:6" x14ac:dyDescent="0.25">
      <c r="A7329" s="272"/>
      <c r="B7329" s="273"/>
      <c r="C7329" s="272"/>
      <c r="D7329" s="272"/>
      <c r="E7329" s="217"/>
      <c r="F7329" s="285"/>
    </row>
    <row r="7330" spans="1:6" ht="13" x14ac:dyDescent="0.25">
      <c r="A7330" s="272"/>
      <c r="B7330" s="225" t="s">
        <v>2151</v>
      </c>
      <c r="C7330" s="272"/>
      <c r="D7330" s="281"/>
      <c r="E7330" s="217"/>
      <c r="F7330" s="285"/>
    </row>
    <row r="7331" spans="1:6" ht="13" x14ac:dyDescent="0.25">
      <c r="A7331" s="272"/>
      <c r="B7331" s="225"/>
      <c r="C7331" s="272"/>
      <c r="D7331" s="281"/>
      <c r="E7331" s="217"/>
      <c r="F7331" s="285"/>
    </row>
    <row r="7332" spans="1:6" ht="39" x14ac:dyDescent="0.25">
      <c r="A7332" s="272"/>
      <c r="B7332" s="225" t="s">
        <v>2152</v>
      </c>
      <c r="C7332" s="272"/>
      <c r="D7332" s="281"/>
      <c r="E7332" s="217"/>
      <c r="F7332" s="285"/>
    </row>
    <row r="7333" spans="1:6" ht="13" x14ac:dyDescent="0.25">
      <c r="A7333" s="272"/>
      <c r="B7333" s="225"/>
      <c r="C7333" s="272"/>
      <c r="D7333" s="281"/>
      <c r="E7333" s="217"/>
      <c r="F7333" s="285"/>
    </row>
    <row r="7334" spans="1:6" ht="13" x14ac:dyDescent="0.25">
      <c r="A7334" s="272"/>
      <c r="B7334" s="225" t="s">
        <v>2153</v>
      </c>
      <c r="C7334" s="272"/>
      <c r="D7334" s="281"/>
      <c r="E7334" s="217"/>
      <c r="F7334" s="285"/>
    </row>
    <row r="7335" spans="1:6" ht="13" x14ac:dyDescent="0.25">
      <c r="A7335" s="272"/>
      <c r="B7335" s="225"/>
      <c r="C7335" s="272"/>
      <c r="D7335" s="281"/>
      <c r="E7335" s="217"/>
      <c r="F7335" s="285"/>
    </row>
    <row r="7336" spans="1:6" x14ac:dyDescent="0.25">
      <c r="A7336" s="272"/>
      <c r="B7336" s="226" t="s">
        <v>2154</v>
      </c>
      <c r="C7336" s="272"/>
      <c r="D7336" s="281"/>
      <c r="E7336" s="217"/>
      <c r="F7336" s="285"/>
    </row>
    <row r="7337" spans="1:6" x14ac:dyDescent="0.25">
      <c r="A7337" s="272"/>
      <c r="B7337" s="226" t="s">
        <v>2155</v>
      </c>
      <c r="C7337" s="272"/>
      <c r="D7337" s="281"/>
      <c r="E7337" s="217"/>
      <c r="F7337" s="285"/>
    </row>
    <row r="7338" spans="1:6" x14ac:dyDescent="0.25">
      <c r="A7338" s="272"/>
      <c r="B7338" s="226" t="s">
        <v>2156</v>
      </c>
      <c r="C7338" s="272"/>
      <c r="D7338" s="281"/>
      <c r="E7338" s="217"/>
      <c r="F7338" s="285"/>
    </row>
    <row r="7339" spans="1:6" ht="25" x14ac:dyDescent="0.25">
      <c r="A7339" s="272"/>
      <c r="B7339" s="226" t="s">
        <v>2157</v>
      </c>
      <c r="C7339" s="272"/>
      <c r="D7339" s="281"/>
      <c r="E7339" s="217"/>
      <c r="F7339" s="285"/>
    </row>
    <row r="7340" spans="1:6" x14ac:dyDescent="0.25">
      <c r="A7340" s="272"/>
      <c r="B7340" s="226" t="s">
        <v>2747</v>
      </c>
      <c r="C7340" s="272"/>
      <c r="D7340" s="281"/>
      <c r="E7340" s="217"/>
      <c r="F7340" s="285"/>
    </row>
    <row r="7341" spans="1:6" ht="13" x14ac:dyDescent="0.25">
      <c r="A7341" s="272"/>
      <c r="B7341" s="225"/>
      <c r="C7341" s="272"/>
      <c r="D7341" s="281"/>
      <c r="E7341" s="217"/>
      <c r="F7341" s="285"/>
    </row>
    <row r="7342" spans="1:6" ht="14.5" x14ac:dyDescent="0.25">
      <c r="A7342" s="272" t="s">
        <v>2843</v>
      </c>
      <c r="B7342" s="226" t="s">
        <v>2158</v>
      </c>
      <c r="C7342" s="272" t="s">
        <v>621</v>
      </c>
      <c r="D7342" s="281">
        <v>322</v>
      </c>
      <c r="E7342" s="217"/>
      <c r="F7342" s="285"/>
    </row>
    <row r="7343" spans="1:6" x14ac:dyDescent="0.25">
      <c r="A7343" s="220"/>
      <c r="B7343" s="256"/>
      <c r="C7343" s="220"/>
      <c r="D7343" s="220"/>
      <c r="E7343" s="260"/>
      <c r="F7343" s="263"/>
    </row>
    <row r="7344" spans="1:6" x14ac:dyDescent="0.25">
      <c r="A7344" s="272"/>
      <c r="B7344" s="273"/>
      <c r="C7344" s="272"/>
      <c r="D7344" s="272"/>
      <c r="E7344" s="217"/>
      <c r="F7344" s="263"/>
    </row>
    <row r="7345" spans="1:6" x14ac:dyDescent="0.25">
      <c r="A7345" s="272"/>
      <c r="B7345" s="273"/>
      <c r="C7345" s="272"/>
      <c r="D7345" s="272"/>
      <c r="E7345" s="217"/>
      <c r="F7345" s="263"/>
    </row>
    <row r="7346" spans="1:6" x14ac:dyDescent="0.25">
      <c r="A7346" s="272"/>
      <c r="B7346" s="273"/>
      <c r="C7346" s="272"/>
      <c r="D7346" s="272"/>
      <c r="E7346" s="217"/>
      <c r="F7346" s="263"/>
    </row>
    <row r="7347" spans="1:6" x14ac:dyDescent="0.25">
      <c r="A7347" s="272"/>
      <c r="B7347" s="273"/>
      <c r="C7347" s="272"/>
      <c r="D7347" s="272"/>
      <c r="E7347" s="217"/>
      <c r="F7347" s="263"/>
    </row>
    <row r="7348" spans="1:6" x14ac:dyDescent="0.25">
      <c r="A7348" s="272"/>
      <c r="B7348" s="273"/>
      <c r="C7348" s="272"/>
      <c r="D7348" s="272"/>
      <c r="E7348" s="217"/>
      <c r="F7348" s="263"/>
    </row>
    <row r="7349" spans="1:6" x14ac:dyDescent="0.25">
      <c r="A7349" s="272"/>
      <c r="B7349" s="273"/>
      <c r="C7349" s="272"/>
      <c r="D7349" s="272"/>
      <c r="E7349" s="217"/>
      <c r="F7349" s="263"/>
    </row>
    <row r="7350" spans="1:6" x14ac:dyDescent="0.25">
      <c r="A7350" s="272"/>
      <c r="B7350" s="273"/>
      <c r="C7350" s="272"/>
      <c r="D7350" s="272"/>
      <c r="E7350" s="217"/>
      <c r="F7350" s="263"/>
    </row>
    <row r="7351" spans="1:6" x14ac:dyDescent="0.25">
      <c r="A7351" s="272"/>
      <c r="B7351" s="273"/>
      <c r="C7351" s="272"/>
      <c r="D7351" s="272"/>
      <c r="E7351" s="217"/>
      <c r="F7351" s="263"/>
    </row>
    <row r="7352" spans="1:6" x14ac:dyDescent="0.25">
      <c r="A7352" s="272"/>
      <c r="B7352" s="273"/>
      <c r="C7352" s="272"/>
      <c r="D7352" s="272"/>
      <c r="E7352" s="217"/>
      <c r="F7352" s="263"/>
    </row>
    <row r="7353" spans="1:6" x14ac:dyDescent="0.25">
      <c r="A7353" s="272"/>
      <c r="B7353" s="273"/>
      <c r="C7353" s="272"/>
      <c r="D7353" s="272"/>
      <c r="E7353" s="217"/>
      <c r="F7353" s="263"/>
    </row>
    <row r="7354" spans="1:6" x14ac:dyDescent="0.25">
      <c r="A7354" s="272"/>
      <c r="B7354" s="273"/>
      <c r="C7354" s="272"/>
      <c r="D7354" s="272"/>
      <c r="E7354" s="217"/>
      <c r="F7354" s="263"/>
    </row>
    <row r="7355" spans="1:6" x14ac:dyDescent="0.25">
      <c r="A7355" s="272"/>
      <c r="B7355" s="273"/>
      <c r="C7355" s="272"/>
      <c r="D7355" s="272"/>
      <c r="E7355" s="217"/>
      <c r="F7355" s="263"/>
    </row>
    <row r="7356" spans="1:6" x14ac:dyDescent="0.25">
      <c r="A7356" s="272"/>
      <c r="B7356" s="273"/>
      <c r="C7356" s="272"/>
      <c r="D7356" s="272"/>
      <c r="E7356" s="217"/>
      <c r="F7356" s="263"/>
    </row>
    <row r="7357" spans="1:6" x14ac:dyDescent="0.25">
      <c r="A7357" s="272"/>
      <c r="B7357" s="273"/>
      <c r="C7357" s="272"/>
      <c r="D7357" s="272"/>
      <c r="E7357" s="217"/>
      <c r="F7357" s="263"/>
    </row>
    <row r="7358" spans="1:6" x14ac:dyDescent="0.25">
      <c r="A7358" s="272"/>
      <c r="B7358" s="273"/>
      <c r="C7358" s="272"/>
      <c r="D7358" s="272"/>
      <c r="E7358" s="217"/>
      <c r="F7358" s="263"/>
    </row>
    <row r="7359" spans="1:6" x14ac:dyDescent="0.25">
      <c r="A7359" s="272"/>
      <c r="B7359" s="273"/>
      <c r="C7359" s="272"/>
      <c r="D7359" s="272"/>
      <c r="E7359" s="217"/>
      <c r="F7359" s="263"/>
    </row>
    <row r="7360" spans="1:6" x14ac:dyDescent="0.25">
      <c r="A7360" s="272"/>
      <c r="B7360" s="273"/>
      <c r="C7360" s="272"/>
      <c r="D7360" s="272"/>
      <c r="E7360" s="217"/>
      <c r="F7360" s="263"/>
    </row>
    <row r="7361" spans="1:6" x14ac:dyDescent="0.25">
      <c r="A7361" s="272"/>
      <c r="B7361" s="273"/>
      <c r="C7361" s="272"/>
      <c r="D7361" s="272"/>
      <c r="E7361" s="217"/>
      <c r="F7361" s="263"/>
    </row>
    <row r="7362" spans="1:6" x14ac:dyDescent="0.25">
      <c r="A7362" s="272"/>
      <c r="B7362" s="273"/>
      <c r="C7362" s="272"/>
      <c r="D7362" s="272"/>
      <c r="E7362" s="217"/>
      <c r="F7362" s="263"/>
    </row>
    <row r="7363" spans="1:6" x14ac:dyDescent="0.25">
      <c r="A7363" s="272"/>
      <c r="B7363" s="273"/>
      <c r="C7363" s="272"/>
      <c r="D7363" s="272"/>
      <c r="E7363" s="217"/>
      <c r="F7363" s="263"/>
    </row>
    <row r="7364" spans="1:6" x14ac:dyDescent="0.25">
      <c r="A7364" s="272"/>
      <c r="B7364" s="273"/>
      <c r="C7364" s="272"/>
      <c r="D7364" s="272"/>
      <c r="E7364" s="217"/>
      <c r="F7364" s="263"/>
    </row>
    <row r="7365" spans="1:6" x14ac:dyDescent="0.25">
      <c r="A7365" s="272"/>
      <c r="B7365" s="273"/>
      <c r="C7365" s="272"/>
      <c r="D7365" s="272"/>
      <c r="E7365" s="217"/>
      <c r="F7365" s="263"/>
    </row>
    <row r="7366" spans="1:6" x14ac:dyDescent="0.25">
      <c r="A7366" s="272"/>
      <c r="B7366" s="273"/>
      <c r="C7366" s="272"/>
      <c r="D7366" s="272"/>
      <c r="E7366" s="217"/>
      <c r="F7366" s="263"/>
    </row>
    <row r="7367" spans="1:6" x14ac:dyDescent="0.25">
      <c r="A7367" s="272"/>
      <c r="B7367" s="273"/>
      <c r="C7367" s="272"/>
      <c r="D7367" s="272"/>
      <c r="E7367" s="217"/>
      <c r="F7367" s="263"/>
    </row>
    <row r="7368" spans="1:6" x14ac:dyDescent="0.25">
      <c r="A7368" s="272"/>
      <c r="B7368" s="273"/>
      <c r="C7368" s="272"/>
      <c r="D7368" s="272"/>
      <c r="E7368" s="217"/>
      <c r="F7368" s="263"/>
    </row>
    <row r="7369" spans="1:6" x14ac:dyDescent="0.25">
      <c r="A7369" s="272"/>
      <c r="B7369" s="273"/>
      <c r="C7369" s="272"/>
      <c r="D7369" s="272"/>
      <c r="E7369" s="217"/>
      <c r="F7369" s="263"/>
    </row>
    <row r="7370" spans="1:6" x14ac:dyDescent="0.25">
      <c r="A7370" s="272"/>
      <c r="B7370" s="273"/>
      <c r="C7370" s="272"/>
      <c r="D7370" s="272"/>
      <c r="E7370" s="217"/>
      <c r="F7370" s="263"/>
    </row>
    <row r="7371" spans="1:6" x14ac:dyDescent="0.25">
      <c r="A7371" s="272"/>
      <c r="B7371" s="273"/>
      <c r="C7371" s="272"/>
      <c r="D7371" s="272"/>
      <c r="E7371" s="217"/>
      <c r="F7371" s="263"/>
    </row>
    <row r="7372" spans="1:6" ht="13" x14ac:dyDescent="0.25">
      <c r="A7372" s="227"/>
      <c r="B7372" s="268" t="s">
        <v>2905</v>
      </c>
      <c r="C7372" s="227"/>
      <c r="D7372" s="227"/>
      <c r="E7372" s="258"/>
      <c r="F7372" s="270"/>
    </row>
    <row r="7373" spans="1:6" ht="13" x14ac:dyDescent="0.25">
      <c r="A7373" s="227"/>
      <c r="B7373" s="247"/>
      <c r="C7373" s="227"/>
      <c r="D7373" s="227"/>
      <c r="E7373" s="258"/>
      <c r="F7373" s="263"/>
    </row>
    <row r="7374" spans="1:6" ht="13" x14ac:dyDescent="0.25">
      <c r="A7374" s="227"/>
      <c r="B7374" s="247" t="s">
        <v>3077</v>
      </c>
      <c r="C7374" s="227"/>
      <c r="D7374" s="227"/>
      <c r="E7374" s="258"/>
      <c r="F7374" s="263"/>
    </row>
    <row r="7375" spans="1:6" ht="13" x14ac:dyDescent="0.25">
      <c r="A7375" s="227"/>
      <c r="B7375" s="256"/>
      <c r="C7375" s="255"/>
      <c r="D7375" s="255"/>
      <c r="E7375" s="260"/>
      <c r="F7375" s="263"/>
    </row>
    <row r="7376" spans="1:6" ht="13" x14ac:dyDescent="0.25">
      <c r="A7376" s="227"/>
      <c r="B7376" s="274"/>
      <c r="C7376" s="255"/>
      <c r="D7376" s="255"/>
      <c r="E7376" s="260"/>
      <c r="F7376" s="263"/>
    </row>
    <row r="7377" spans="1:6" ht="13" x14ac:dyDescent="0.25">
      <c r="A7377" s="227"/>
      <c r="B7377" s="274" t="str">
        <f>B7374</f>
        <v>Block D: 4 Classroom Block: D-9 Plastering</v>
      </c>
      <c r="C7377" s="255"/>
      <c r="D7377" s="255"/>
      <c r="E7377" s="260"/>
      <c r="F7377" s="263"/>
    </row>
    <row r="7378" spans="1:6" ht="13" x14ac:dyDescent="0.25">
      <c r="A7378" s="227"/>
      <c r="B7378" s="254" t="s">
        <v>2933</v>
      </c>
      <c r="C7378" s="255" t="s">
        <v>2910</v>
      </c>
      <c r="D7378" s="255"/>
      <c r="E7378" s="260"/>
      <c r="F7378" s="263"/>
    </row>
    <row r="7379" spans="1:6" ht="13" x14ac:dyDescent="0.25">
      <c r="A7379" s="227"/>
      <c r="B7379" s="256"/>
      <c r="C7379" s="255"/>
      <c r="D7379" s="255"/>
      <c r="E7379" s="260"/>
      <c r="F7379" s="263"/>
    </row>
    <row r="7380" spans="1:6" ht="13" x14ac:dyDescent="0.25">
      <c r="A7380" s="227"/>
      <c r="B7380" s="269" t="s">
        <v>2909</v>
      </c>
      <c r="C7380" s="255">
        <v>109</v>
      </c>
      <c r="D7380" s="255"/>
      <c r="E7380" s="260"/>
      <c r="F7380" s="263"/>
    </row>
    <row r="7381" spans="1:6" ht="13" x14ac:dyDescent="0.25">
      <c r="A7381" s="227"/>
      <c r="B7381" s="269"/>
      <c r="C7381" s="255"/>
      <c r="D7381" s="255"/>
      <c r="E7381" s="260"/>
      <c r="F7381" s="263"/>
    </row>
    <row r="7382" spans="1:6" ht="13" x14ac:dyDescent="0.25">
      <c r="A7382" s="227"/>
      <c r="B7382" s="256"/>
      <c r="C7382" s="255"/>
      <c r="D7382" s="255"/>
      <c r="E7382" s="260"/>
      <c r="F7382" s="263"/>
    </row>
    <row r="7383" spans="1:6" ht="13" x14ac:dyDescent="0.25">
      <c r="A7383" s="227"/>
      <c r="B7383" s="256"/>
      <c r="C7383" s="255"/>
      <c r="D7383" s="255"/>
      <c r="E7383" s="260"/>
      <c r="F7383" s="263"/>
    </row>
    <row r="7384" spans="1:6" ht="13" x14ac:dyDescent="0.25">
      <c r="A7384" s="227"/>
      <c r="B7384" s="256"/>
      <c r="C7384" s="255"/>
      <c r="D7384" s="255"/>
      <c r="E7384" s="260"/>
      <c r="F7384" s="263"/>
    </row>
    <row r="7385" spans="1:6" ht="13" x14ac:dyDescent="0.25">
      <c r="A7385" s="227"/>
      <c r="B7385" s="256"/>
      <c r="C7385" s="255"/>
      <c r="D7385" s="255"/>
      <c r="E7385" s="260"/>
      <c r="F7385" s="263"/>
    </row>
    <row r="7386" spans="1:6" ht="13" x14ac:dyDescent="0.25">
      <c r="A7386" s="227"/>
      <c r="B7386" s="256"/>
      <c r="C7386" s="255"/>
      <c r="D7386" s="255"/>
      <c r="E7386" s="260"/>
      <c r="F7386" s="263"/>
    </row>
    <row r="7387" spans="1:6" ht="13" x14ac:dyDescent="0.25">
      <c r="A7387" s="227"/>
      <c r="B7387" s="256"/>
      <c r="C7387" s="255"/>
      <c r="D7387" s="255"/>
      <c r="E7387" s="260"/>
      <c r="F7387" s="263"/>
    </row>
    <row r="7388" spans="1:6" ht="13" x14ac:dyDescent="0.25">
      <c r="A7388" s="227"/>
      <c r="B7388" s="256"/>
      <c r="C7388" s="255"/>
      <c r="D7388" s="255"/>
      <c r="E7388" s="260"/>
      <c r="F7388" s="263"/>
    </row>
    <row r="7389" spans="1:6" ht="13" x14ac:dyDescent="0.25">
      <c r="A7389" s="227"/>
      <c r="B7389" s="256"/>
      <c r="C7389" s="255"/>
      <c r="D7389" s="255"/>
      <c r="E7389" s="260"/>
      <c r="F7389" s="263"/>
    </row>
    <row r="7390" spans="1:6" ht="13" x14ac:dyDescent="0.25">
      <c r="A7390" s="227"/>
      <c r="B7390" s="256"/>
      <c r="C7390" s="255"/>
      <c r="D7390" s="255"/>
      <c r="E7390" s="260"/>
      <c r="F7390" s="263"/>
    </row>
    <row r="7391" spans="1:6" ht="13" x14ac:dyDescent="0.25">
      <c r="A7391" s="227"/>
      <c r="B7391" s="256"/>
      <c r="C7391" s="255"/>
      <c r="D7391" s="255"/>
      <c r="E7391" s="260"/>
      <c r="F7391" s="263"/>
    </row>
    <row r="7392" spans="1:6" ht="13" x14ac:dyDescent="0.25">
      <c r="A7392" s="227"/>
      <c r="B7392" s="256"/>
      <c r="C7392" s="255"/>
      <c r="D7392" s="255"/>
      <c r="E7392" s="260"/>
      <c r="F7392" s="263"/>
    </row>
    <row r="7393" spans="1:6" ht="13" x14ac:dyDescent="0.25">
      <c r="A7393" s="227"/>
      <c r="B7393" s="256"/>
      <c r="C7393" s="255"/>
      <c r="D7393" s="255"/>
      <c r="E7393" s="260"/>
      <c r="F7393" s="263"/>
    </row>
    <row r="7394" spans="1:6" ht="13" x14ac:dyDescent="0.25">
      <c r="A7394" s="227"/>
      <c r="B7394" s="256"/>
      <c r="C7394" s="255"/>
      <c r="D7394" s="255"/>
      <c r="E7394" s="260"/>
      <c r="F7394" s="263"/>
    </row>
    <row r="7395" spans="1:6" ht="13" x14ac:dyDescent="0.25">
      <c r="A7395" s="227"/>
      <c r="B7395" s="256"/>
      <c r="C7395" s="255"/>
      <c r="D7395" s="255"/>
      <c r="E7395" s="260"/>
      <c r="F7395" s="263"/>
    </row>
    <row r="7396" spans="1:6" ht="13" x14ac:dyDescent="0.25">
      <c r="A7396" s="227"/>
      <c r="B7396" s="256"/>
      <c r="C7396" s="255"/>
      <c r="D7396" s="255"/>
      <c r="E7396" s="260"/>
      <c r="F7396" s="263"/>
    </row>
    <row r="7397" spans="1:6" ht="13" x14ac:dyDescent="0.25">
      <c r="A7397" s="227"/>
      <c r="B7397" s="256"/>
      <c r="C7397" s="255"/>
      <c r="D7397" s="255"/>
      <c r="E7397" s="260"/>
      <c r="F7397" s="263"/>
    </row>
    <row r="7398" spans="1:6" ht="13" x14ac:dyDescent="0.25">
      <c r="A7398" s="227"/>
      <c r="B7398" s="256"/>
      <c r="C7398" s="255"/>
      <c r="D7398" s="255"/>
      <c r="E7398" s="260"/>
      <c r="F7398" s="263"/>
    </row>
    <row r="7399" spans="1:6" ht="13" x14ac:dyDescent="0.25">
      <c r="A7399" s="227"/>
      <c r="B7399" s="256"/>
      <c r="C7399" s="255"/>
      <c r="D7399" s="255"/>
      <c r="E7399" s="260"/>
      <c r="F7399" s="263"/>
    </row>
    <row r="7400" spans="1:6" ht="13" x14ac:dyDescent="0.25">
      <c r="A7400" s="227"/>
      <c r="B7400" s="256"/>
      <c r="C7400" s="255"/>
      <c r="D7400" s="255"/>
      <c r="E7400" s="260"/>
      <c r="F7400" s="263"/>
    </row>
    <row r="7401" spans="1:6" ht="13" x14ac:dyDescent="0.25">
      <c r="A7401" s="227"/>
      <c r="B7401" s="256"/>
      <c r="C7401" s="255"/>
      <c r="D7401" s="255"/>
      <c r="E7401" s="260"/>
      <c r="F7401" s="263"/>
    </row>
    <row r="7402" spans="1:6" ht="13" x14ac:dyDescent="0.25">
      <c r="A7402" s="227"/>
      <c r="B7402" s="256"/>
      <c r="C7402" s="255"/>
      <c r="D7402" s="255"/>
      <c r="E7402" s="260"/>
      <c r="F7402" s="263"/>
    </row>
    <row r="7403" spans="1:6" ht="13" x14ac:dyDescent="0.25">
      <c r="A7403" s="227"/>
      <c r="B7403" s="256"/>
      <c r="C7403" s="255"/>
      <c r="D7403" s="255"/>
      <c r="E7403" s="260"/>
      <c r="F7403" s="263"/>
    </row>
    <row r="7404" spans="1:6" ht="13" x14ac:dyDescent="0.25">
      <c r="A7404" s="227"/>
      <c r="B7404" s="256"/>
      <c r="C7404" s="255"/>
      <c r="D7404" s="255"/>
      <c r="E7404" s="260"/>
      <c r="F7404" s="263"/>
    </row>
    <row r="7405" spans="1:6" ht="13" x14ac:dyDescent="0.25">
      <c r="A7405" s="227"/>
      <c r="B7405" s="256"/>
      <c r="C7405" s="255"/>
      <c r="D7405" s="255"/>
      <c r="E7405" s="260"/>
      <c r="F7405" s="263"/>
    </row>
    <row r="7406" spans="1:6" ht="13" x14ac:dyDescent="0.25">
      <c r="A7406" s="227"/>
      <c r="B7406" s="256"/>
      <c r="C7406" s="255"/>
      <c r="D7406" s="255"/>
      <c r="E7406" s="260"/>
      <c r="F7406" s="263"/>
    </row>
    <row r="7407" spans="1:6" ht="13" x14ac:dyDescent="0.25">
      <c r="A7407" s="227"/>
      <c r="B7407" s="256"/>
      <c r="C7407" s="255"/>
      <c r="D7407" s="255"/>
      <c r="E7407" s="260"/>
      <c r="F7407" s="263"/>
    </row>
    <row r="7408" spans="1:6" ht="13" x14ac:dyDescent="0.25">
      <c r="A7408" s="227"/>
      <c r="B7408" s="256"/>
      <c r="C7408" s="255"/>
      <c r="D7408" s="255"/>
      <c r="E7408" s="260"/>
      <c r="F7408" s="263"/>
    </row>
    <row r="7409" spans="1:6" ht="13" x14ac:dyDescent="0.25">
      <c r="A7409" s="227"/>
      <c r="B7409" s="256"/>
      <c r="C7409" s="255"/>
      <c r="D7409" s="255"/>
      <c r="E7409" s="260"/>
      <c r="F7409" s="263"/>
    </row>
    <row r="7410" spans="1:6" ht="13" x14ac:dyDescent="0.25">
      <c r="A7410" s="227"/>
      <c r="B7410" s="256"/>
      <c r="C7410" s="255"/>
      <c r="D7410" s="255"/>
      <c r="E7410" s="260"/>
      <c r="F7410" s="263"/>
    </row>
    <row r="7411" spans="1:6" ht="13" x14ac:dyDescent="0.25">
      <c r="A7411" s="227"/>
      <c r="B7411" s="256"/>
      <c r="C7411" s="255"/>
      <c r="D7411" s="255"/>
      <c r="E7411" s="260"/>
      <c r="F7411" s="263"/>
    </row>
    <row r="7412" spans="1:6" ht="13" x14ac:dyDescent="0.25">
      <c r="A7412" s="227"/>
      <c r="B7412" s="256"/>
      <c r="C7412" s="255"/>
      <c r="D7412" s="255"/>
      <c r="E7412" s="260"/>
      <c r="F7412" s="263"/>
    </row>
    <row r="7413" spans="1:6" ht="13" x14ac:dyDescent="0.25">
      <c r="A7413" s="227"/>
      <c r="B7413" s="256"/>
      <c r="C7413" s="255"/>
      <c r="D7413" s="255"/>
      <c r="E7413" s="260"/>
      <c r="F7413" s="263"/>
    </row>
    <row r="7414" spans="1:6" ht="13" x14ac:dyDescent="0.25">
      <c r="A7414" s="227"/>
      <c r="B7414" s="256"/>
      <c r="C7414" s="255"/>
      <c r="D7414" s="255"/>
      <c r="E7414" s="260"/>
      <c r="F7414" s="263"/>
    </row>
    <row r="7415" spans="1:6" ht="13" x14ac:dyDescent="0.25">
      <c r="A7415" s="227"/>
      <c r="B7415" s="256"/>
      <c r="C7415" s="255"/>
      <c r="D7415" s="255"/>
      <c r="E7415" s="260"/>
      <c r="F7415" s="263"/>
    </row>
    <row r="7416" spans="1:6" ht="13" x14ac:dyDescent="0.25">
      <c r="A7416" s="227"/>
      <c r="B7416" s="256"/>
      <c r="C7416" s="255"/>
      <c r="D7416" s="255"/>
      <c r="E7416" s="260"/>
      <c r="F7416" s="263"/>
    </row>
    <row r="7417" spans="1:6" ht="13" x14ac:dyDescent="0.25">
      <c r="A7417" s="227"/>
      <c r="B7417" s="256"/>
      <c r="C7417" s="255"/>
      <c r="D7417" s="255"/>
      <c r="E7417" s="260"/>
      <c r="F7417" s="263"/>
    </row>
    <row r="7418" spans="1:6" ht="13" x14ac:dyDescent="0.25">
      <c r="A7418" s="227"/>
      <c r="B7418" s="256"/>
      <c r="C7418" s="255"/>
      <c r="D7418" s="255"/>
      <c r="E7418" s="260"/>
      <c r="F7418" s="263"/>
    </row>
    <row r="7419" spans="1:6" ht="13" x14ac:dyDescent="0.25">
      <c r="A7419" s="227"/>
      <c r="B7419" s="256"/>
      <c r="C7419" s="255"/>
      <c r="D7419" s="255"/>
      <c r="E7419" s="260"/>
      <c r="F7419" s="263"/>
    </row>
    <row r="7420" spans="1:6" ht="13" x14ac:dyDescent="0.25">
      <c r="A7420" s="227"/>
      <c r="B7420" s="256"/>
      <c r="C7420" s="255"/>
      <c r="D7420" s="255"/>
      <c r="E7420" s="260"/>
      <c r="F7420" s="263"/>
    </row>
    <row r="7421" spans="1:6" ht="13" x14ac:dyDescent="0.25">
      <c r="A7421" s="227"/>
      <c r="B7421" s="256"/>
      <c r="C7421" s="255"/>
      <c r="D7421" s="255"/>
      <c r="E7421" s="260"/>
      <c r="F7421" s="263"/>
    </row>
    <row r="7422" spans="1:6" ht="13" x14ac:dyDescent="0.25">
      <c r="A7422" s="227"/>
      <c r="B7422" s="256"/>
      <c r="C7422" s="255"/>
      <c r="D7422" s="255"/>
      <c r="E7422" s="260"/>
      <c r="F7422" s="263"/>
    </row>
    <row r="7423" spans="1:6" ht="13" x14ac:dyDescent="0.25">
      <c r="A7423" s="227"/>
      <c r="B7423" s="256"/>
      <c r="C7423" s="255"/>
      <c r="D7423" s="255"/>
      <c r="E7423" s="260"/>
      <c r="F7423" s="263"/>
    </row>
    <row r="7424" spans="1:6" ht="13" x14ac:dyDescent="0.25">
      <c r="A7424" s="227"/>
      <c r="B7424" s="256"/>
      <c r="C7424" s="255"/>
      <c r="D7424" s="255"/>
      <c r="E7424" s="260"/>
      <c r="F7424" s="263"/>
    </row>
    <row r="7425" spans="1:6" ht="13" x14ac:dyDescent="0.25">
      <c r="A7425" s="227"/>
      <c r="B7425" s="256"/>
      <c r="C7425" s="255"/>
      <c r="D7425" s="255"/>
      <c r="E7425" s="260"/>
      <c r="F7425" s="263"/>
    </row>
    <row r="7426" spans="1:6" ht="13" x14ac:dyDescent="0.25">
      <c r="A7426" s="227"/>
      <c r="B7426" s="256"/>
      <c r="C7426" s="255"/>
      <c r="D7426" s="255"/>
      <c r="E7426" s="260"/>
      <c r="F7426" s="263"/>
    </row>
    <row r="7427" spans="1:6" ht="13" x14ac:dyDescent="0.25">
      <c r="A7427" s="227"/>
      <c r="B7427" s="256"/>
      <c r="C7427" s="255"/>
      <c r="D7427" s="255"/>
      <c r="E7427" s="260"/>
      <c r="F7427" s="263"/>
    </row>
    <row r="7428" spans="1:6" ht="13" x14ac:dyDescent="0.25">
      <c r="A7428" s="227"/>
      <c r="B7428" s="256"/>
      <c r="C7428" s="255"/>
      <c r="D7428" s="255"/>
      <c r="E7428" s="260"/>
      <c r="F7428" s="263"/>
    </row>
    <row r="7429" spans="1:6" ht="13" x14ac:dyDescent="0.25">
      <c r="A7429" s="227"/>
      <c r="B7429" s="256"/>
      <c r="C7429" s="255"/>
      <c r="D7429" s="255"/>
      <c r="E7429" s="260"/>
      <c r="F7429" s="263"/>
    </row>
    <row r="7430" spans="1:6" ht="13" x14ac:dyDescent="0.25">
      <c r="A7430" s="227"/>
      <c r="B7430" s="256"/>
      <c r="C7430" s="255"/>
      <c r="D7430" s="255"/>
      <c r="E7430" s="260"/>
      <c r="F7430" s="263"/>
    </row>
    <row r="7431" spans="1:6" ht="13" x14ac:dyDescent="0.25">
      <c r="A7431" s="227"/>
      <c r="B7431" s="256"/>
      <c r="C7431" s="255"/>
      <c r="D7431" s="255"/>
      <c r="E7431" s="260"/>
      <c r="F7431" s="263"/>
    </row>
    <row r="7432" spans="1:6" ht="13" x14ac:dyDescent="0.25">
      <c r="A7432" s="227"/>
      <c r="B7432" s="256"/>
      <c r="C7432" s="255"/>
      <c r="D7432" s="255"/>
      <c r="E7432" s="260"/>
      <c r="F7432" s="263"/>
    </row>
    <row r="7433" spans="1:6" ht="13" x14ac:dyDescent="0.25">
      <c r="A7433" s="227"/>
      <c r="B7433" s="256"/>
      <c r="C7433" s="255"/>
      <c r="D7433" s="255"/>
      <c r="E7433" s="260"/>
      <c r="F7433" s="263"/>
    </row>
    <row r="7434" spans="1:6" ht="13" x14ac:dyDescent="0.25">
      <c r="A7434" s="227"/>
      <c r="B7434" s="256"/>
      <c r="C7434" s="255"/>
      <c r="D7434" s="255"/>
      <c r="E7434" s="260"/>
      <c r="F7434" s="263"/>
    </row>
    <row r="7435" spans="1:6" ht="13" x14ac:dyDescent="0.25">
      <c r="A7435" s="227"/>
      <c r="B7435" s="256"/>
      <c r="C7435" s="255"/>
      <c r="D7435" s="255"/>
      <c r="E7435" s="260"/>
      <c r="F7435" s="263"/>
    </row>
    <row r="7436" spans="1:6" ht="13" x14ac:dyDescent="0.25">
      <c r="A7436" s="227"/>
      <c r="B7436" s="256"/>
      <c r="C7436" s="255"/>
      <c r="D7436" s="255"/>
      <c r="E7436" s="260"/>
      <c r="F7436" s="263"/>
    </row>
    <row r="7437" spans="1:6" ht="13" x14ac:dyDescent="0.25">
      <c r="A7437" s="227"/>
      <c r="B7437" s="256"/>
      <c r="C7437" s="255"/>
      <c r="D7437" s="255"/>
      <c r="E7437" s="260"/>
      <c r="F7437" s="263"/>
    </row>
    <row r="7438" spans="1:6" ht="13" x14ac:dyDescent="0.25">
      <c r="A7438" s="227"/>
      <c r="B7438" s="256"/>
      <c r="C7438" s="255"/>
      <c r="D7438" s="255"/>
      <c r="E7438" s="260"/>
      <c r="F7438" s="263"/>
    </row>
    <row r="7439" spans="1:6" ht="13" x14ac:dyDescent="0.25">
      <c r="A7439" s="227"/>
      <c r="B7439" s="256"/>
      <c r="C7439" s="255"/>
      <c r="D7439" s="255"/>
      <c r="E7439" s="260"/>
      <c r="F7439" s="263"/>
    </row>
    <row r="7440" spans="1:6" ht="13" x14ac:dyDescent="0.25">
      <c r="A7440" s="227"/>
      <c r="B7440" s="256"/>
      <c r="C7440" s="255"/>
      <c r="D7440" s="255"/>
      <c r="E7440" s="260"/>
      <c r="F7440" s="263"/>
    </row>
    <row r="7441" spans="1:6" ht="13" x14ac:dyDescent="0.25">
      <c r="A7441" s="227"/>
      <c r="B7441" s="256"/>
      <c r="C7441" s="255"/>
      <c r="D7441" s="255"/>
      <c r="E7441" s="260"/>
      <c r="F7441" s="263"/>
    </row>
    <row r="7442" spans="1:6" ht="13" x14ac:dyDescent="0.25">
      <c r="A7442" s="227"/>
      <c r="B7442" s="256"/>
      <c r="C7442" s="255"/>
      <c r="D7442" s="255"/>
      <c r="E7442" s="260"/>
      <c r="F7442" s="263"/>
    </row>
    <row r="7443" spans="1:6" ht="13" x14ac:dyDescent="0.25">
      <c r="A7443" s="227"/>
      <c r="B7443" s="256"/>
      <c r="C7443" s="255"/>
      <c r="D7443" s="255"/>
      <c r="E7443" s="260"/>
      <c r="F7443" s="263"/>
    </row>
    <row r="7444" spans="1:6" ht="13" x14ac:dyDescent="0.25">
      <c r="A7444" s="227"/>
      <c r="B7444" s="256"/>
      <c r="C7444" s="255"/>
      <c r="D7444" s="255"/>
      <c r="E7444" s="260"/>
      <c r="F7444" s="263"/>
    </row>
    <row r="7445" spans="1:6" ht="13" x14ac:dyDescent="0.25">
      <c r="A7445" s="227"/>
      <c r="B7445" s="268" t="s">
        <v>1019</v>
      </c>
      <c r="C7445" s="227"/>
      <c r="D7445" s="227"/>
      <c r="E7445" s="258"/>
      <c r="F7445" s="270"/>
    </row>
    <row r="7446" spans="1:6" ht="13" x14ac:dyDescent="0.25">
      <c r="A7446" s="227"/>
      <c r="B7446" s="247"/>
      <c r="C7446" s="227"/>
      <c r="D7446" s="227"/>
      <c r="E7446" s="258"/>
      <c r="F7446" s="263"/>
    </row>
    <row r="7447" spans="1:6" ht="13" x14ac:dyDescent="0.25">
      <c r="A7447" s="227"/>
      <c r="B7447" s="247" t="str">
        <f>B7374</f>
        <v>Block D: 4 Classroom Block: D-9 Plastering</v>
      </c>
      <c r="C7447" s="227"/>
      <c r="D7447" s="227"/>
      <c r="E7447" s="258"/>
      <c r="F7447" s="263"/>
    </row>
    <row r="7448" spans="1:6" x14ac:dyDescent="0.25">
      <c r="A7448" s="220"/>
      <c r="B7448" s="233"/>
      <c r="C7448" s="220"/>
      <c r="D7448" s="220"/>
      <c r="E7448" s="260"/>
      <c r="F7448" s="263"/>
    </row>
    <row r="7449" spans="1:6" ht="13" x14ac:dyDescent="0.25">
      <c r="A7449" s="224" t="s">
        <v>2377</v>
      </c>
      <c r="B7449" s="229" t="s">
        <v>296</v>
      </c>
      <c r="C7449" s="272"/>
      <c r="D7449" s="272"/>
      <c r="E7449" s="217"/>
      <c r="F7449" s="285"/>
    </row>
    <row r="7450" spans="1:6" x14ac:dyDescent="0.25">
      <c r="A7450" s="272"/>
      <c r="B7450" s="273"/>
      <c r="C7450" s="272"/>
      <c r="D7450" s="272"/>
      <c r="E7450" s="217"/>
      <c r="F7450" s="285"/>
    </row>
    <row r="7451" spans="1:6" ht="13" x14ac:dyDescent="0.25">
      <c r="A7451" s="272"/>
      <c r="B7451" s="229" t="s">
        <v>297</v>
      </c>
      <c r="C7451" s="272"/>
      <c r="D7451" s="272"/>
      <c r="E7451" s="217"/>
      <c r="F7451" s="285"/>
    </row>
    <row r="7452" spans="1:6" x14ac:dyDescent="0.25">
      <c r="A7452" s="272"/>
      <c r="B7452" s="273"/>
      <c r="C7452" s="272"/>
      <c r="D7452" s="272"/>
      <c r="E7452" s="217"/>
      <c r="F7452" s="285"/>
    </row>
    <row r="7453" spans="1:6" ht="13" x14ac:dyDescent="0.25">
      <c r="A7453" s="272"/>
      <c r="B7453" s="229" t="s">
        <v>298</v>
      </c>
      <c r="C7453" s="272"/>
      <c r="D7453" s="272"/>
      <c r="E7453" s="217"/>
      <c r="F7453" s="285"/>
    </row>
    <row r="7454" spans="1:6" x14ac:dyDescent="0.25">
      <c r="A7454" s="272"/>
      <c r="B7454" s="273"/>
      <c r="C7454" s="272"/>
      <c r="D7454" s="272"/>
      <c r="E7454" s="217"/>
      <c r="F7454" s="285"/>
    </row>
    <row r="7455" spans="1:6" ht="25" x14ac:dyDescent="0.25">
      <c r="A7455" s="272" t="s">
        <v>2378</v>
      </c>
      <c r="B7455" s="273" t="s">
        <v>2149</v>
      </c>
      <c r="C7455" s="272" t="s">
        <v>11</v>
      </c>
      <c r="D7455" s="272">
        <v>62</v>
      </c>
      <c r="E7455" s="217"/>
      <c r="F7455" s="285"/>
    </row>
    <row r="7456" spans="1:6" x14ac:dyDescent="0.25">
      <c r="A7456" s="272"/>
      <c r="B7456" s="273"/>
      <c r="C7456" s="272"/>
      <c r="D7456" s="272"/>
      <c r="E7456" s="217"/>
      <c r="F7456" s="285"/>
    </row>
    <row r="7457" spans="1:6" x14ac:dyDescent="0.25">
      <c r="A7457" s="272" t="s">
        <v>2379</v>
      </c>
      <c r="B7457" s="273" t="s">
        <v>2150</v>
      </c>
      <c r="C7457" s="272" t="s">
        <v>11</v>
      </c>
      <c r="D7457" s="272">
        <v>18</v>
      </c>
      <c r="E7457" s="217"/>
      <c r="F7457" s="285"/>
    </row>
    <row r="7458" spans="1:6" x14ac:dyDescent="0.25">
      <c r="A7458" s="272"/>
      <c r="B7458" s="273"/>
      <c r="C7458" s="272"/>
      <c r="D7458" s="272"/>
      <c r="E7458" s="217"/>
      <c r="F7458" s="285"/>
    </row>
    <row r="7459" spans="1:6" x14ac:dyDescent="0.25">
      <c r="A7459" s="272" t="s">
        <v>2380</v>
      </c>
      <c r="B7459" s="273" t="s">
        <v>303</v>
      </c>
      <c r="C7459" s="272" t="s">
        <v>2</v>
      </c>
      <c r="D7459" s="272">
        <v>12</v>
      </c>
      <c r="E7459" s="217"/>
      <c r="F7459" s="285"/>
    </row>
    <row r="7460" spans="1:6" x14ac:dyDescent="0.25">
      <c r="A7460" s="272" t="s">
        <v>2381</v>
      </c>
      <c r="B7460" s="273" t="s">
        <v>304</v>
      </c>
      <c r="C7460" s="272" t="s">
        <v>2</v>
      </c>
      <c r="D7460" s="272">
        <v>4</v>
      </c>
      <c r="E7460" s="217"/>
      <c r="F7460" s="285"/>
    </row>
    <row r="7461" spans="1:6" x14ac:dyDescent="0.25">
      <c r="A7461" s="272" t="s">
        <v>2382</v>
      </c>
      <c r="B7461" s="273" t="s">
        <v>305</v>
      </c>
      <c r="C7461" s="272" t="s">
        <v>2</v>
      </c>
      <c r="D7461" s="272">
        <v>6</v>
      </c>
      <c r="E7461" s="217"/>
      <c r="F7461" s="285"/>
    </row>
    <row r="7462" spans="1:6" x14ac:dyDescent="0.25">
      <c r="A7462" s="272" t="s">
        <v>2383</v>
      </c>
      <c r="B7462" s="273" t="s">
        <v>306</v>
      </c>
      <c r="C7462" s="272" t="s">
        <v>2</v>
      </c>
      <c r="D7462" s="272">
        <v>6</v>
      </c>
      <c r="E7462" s="217"/>
      <c r="F7462" s="285"/>
    </row>
    <row r="7463" spans="1:6" x14ac:dyDescent="0.25">
      <c r="A7463" s="272"/>
      <c r="B7463" s="273"/>
      <c r="C7463" s="272"/>
      <c r="D7463" s="272"/>
      <c r="E7463" s="217"/>
      <c r="F7463" s="285"/>
    </row>
    <row r="7464" spans="1:6" ht="13" x14ac:dyDescent="0.25">
      <c r="A7464" s="272"/>
      <c r="B7464" s="229" t="s">
        <v>307</v>
      </c>
      <c r="C7464" s="272"/>
      <c r="D7464" s="272"/>
      <c r="E7464" s="217"/>
      <c r="F7464" s="285"/>
    </row>
    <row r="7465" spans="1:6" ht="13" x14ac:dyDescent="0.25">
      <c r="A7465" s="272"/>
      <c r="B7465" s="229"/>
      <c r="C7465" s="272"/>
      <c r="D7465" s="272"/>
      <c r="E7465" s="217"/>
      <c r="F7465" s="285"/>
    </row>
    <row r="7466" spans="1:6" ht="13" x14ac:dyDescent="0.25">
      <c r="A7466" s="272"/>
      <c r="B7466" s="229" t="s">
        <v>308</v>
      </c>
      <c r="C7466" s="272"/>
      <c r="D7466" s="272"/>
      <c r="E7466" s="217"/>
      <c r="F7466" s="285"/>
    </row>
    <row r="7467" spans="1:6" x14ac:dyDescent="0.25">
      <c r="A7467" s="272"/>
      <c r="B7467" s="273"/>
      <c r="C7467" s="272"/>
      <c r="D7467" s="272"/>
      <c r="E7467" s="217"/>
      <c r="F7467" s="285"/>
    </row>
    <row r="7468" spans="1:6" x14ac:dyDescent="0.25">
      <c r="A7468" s="272" t="s">
        <v>2452</v>
      </c>
      <c r="B7468" s="273" t="s">
        <v>311</v>
      </c>
      <c r="C7468" s="272" t="s">
        <v>2</v>
      </c>
      <c r="D7468" s="272">
        <v>4</v>
      </c>
      <c r="E7468" s="217"/>
      <c r="F7468" s="285"/>
    </row>
    <row r="7469" spans="1:6" x14ac:dyDescent="0.25">
      <c r="A7469" s="272"/>
      <c r="B7469" s="273"/>
      <c r="C7469" s="272"/>
      <c r="D7469" s="272"/>
      <c r="E7469" s="217"/>
      <c r="F7469" s="285"/>
    </row>
    <row r="7470" spans="1:6" ht="13" x14ac:dyDescent="0.25">
      <c r="A7470" s="272"/>
      <c r="B7470" s="229" t="s">
        <v>312</v>
      </c>
      <c r="C7470" s="272"/>
      <c r="D7470" s="272"/>
      <c r="E7470" s="217"/>
      <c r="F7470" s="285"/>
    </row>
    <row r="7471" spans="1:6" ht="13" x14ac:dyDescent="0.25">
      <c r="A7471" s="272"/>
      <c r="B7471" s="229"/>
      <c r="C7471" s="272"/>
      <c r="D7471" s="272"/>
      <c r="E7471" s="217"/>
      <c r="F7471" s="285"/>
    </row>
    <row r="7472" spans="1:6" ht="13" x14ac:dyDescent="0.25">
      <c r="A7472" s="272"/>
      <c r="B7472" s="229" t="s">
        <v>2748</v>
      </c>
      <c r="C7472" s="272"/>
      <c r="D7472" s="272"/>
      <c r="E7472" s="217"/>
      <c r="F7472" s="285"/>
    </row>
    <row r="7473" spans="1:6" x14ac:dyDescent="0.25">
      <c r="A7473" s="272"/>
      <c r="B7473" s="273"/>
      <c r="C7473" s="272"/>
      <c r="D7473" s="272"/>
      <c r="E7473" s="217"/>
      <c r="F7473" s="285"/>
    </row>
    <row r="7474" spans="1:6" ht="75" x14ac:dyDescent="0.25">
      <c r="A7474" s="272" t="s">
        <v>2844</v>
      </c>
      <c r="B7474" s="273" t="s">
        <v>2749</v>
      </c>
      <c r="C7474" s="272" t="s">
        <v>2</v>
      </c>
      <c r="D7474" s="272">
        <v>1</v>
      </c>
      <c r="E7474" s="217"/>
      <c r="F7474" s="285"/>
    </row>
    <row r="7475" spans="1:6" x14ac:dyDescent="0.25">
      <c r="A7475" s="272"/>
      <c r="B7475" s="273"/>
      <c r="C7475" s="272"/>
      <c r="D7475" s="272"/>
      <c r="E7475" s="217"/>
      <c r="F7475" s="263"/>
    </row>
    <row r="7476" spans="1:6" x14ac:dyDescent="0.25">
      <c r="A7476" s="272"/>
      <c r="B7476" s="273"/>
      <c r="C7476" s="272"/>
      <c r="D7476" s="272"/>
      <c r="E7476" s="217"/>
      <c r="F7476" s="263"/>
    </row>
    <row r="7477" spans="1:6" x14ac:dyDescent="0.25">
      <c r="A7477" s="272"/>
      <c r="B7477" s="273"/>
      <c r="C7477" s="272"/>
      <c r="D7477" s="272"/>
      <c r="E7477" s="217"/>
      <c r="F7477" s="263"/>
    </row>
    <row r="7478" spans="1:6" x14ac:dyDescent="0.25">
      <c r="A7478" s="272"/>
      <c r="B7478" s="273"/>
      <c r="C7478" s="272"/>
      <c r="D7478" s="272"/>
      <c r="E7478" s="217"/>
      <c r="F7478" s="263"/>
    </row>
    <row r="7479" spans="1:6" x14ac:dyDescent="0.25">
      <c r="A7479" s="272"/>
      <c r="B7479" s="273"/>
      <c r="C7479" s="272"/>
      <c r="D7479" s="272"/>
      <c r="E7479" s="217"/>
      <c r="F7479" s="263"/>
    </row>
    <row r="7480" spans="1:6" x14ac:dyDescent="0.25">
      <c r="A7480" s="272"/>
      <c r="B7480" s="273"/>
      <c r="C7480" s="272"/>
      <c r="D7480" s="272"/>
      <c r="E7480" s="217"/>
      <c r="F7480" s="263"/>
    </row>
    <row r="7481" spans="1:6" x14ac:dyDescent="0.25">
      <c r="A7481" s="272"/>
      <c r="B7481" s="273"/>
      <c r="C7481" s="272"/>
      <c r="D7481" s="272"/>
      <c r="E7481" s="217"/>
      <c r="F7481" s="263"/>
    </row>
    <row r="7482" spans="1:6" x14ac:dyDescent="0.25">
      <c r="A7482" s="272"/>
      <c r="B7482" s="273"/>
      <c r="C7482" s="272"/>
      <c r="D7482" s="272"/>
      <c r="E7482" s="217"/>
      <c r="F7482" s="263"/>
    </row>
    <row r="7483" spans="1:6" x14ac:dyDescent="0.25">
      <c r="A7483" s="272"/>
      <c r="B7483" s="273"/>
      <c r="C7483" s="272"/>
      <c r="D7483" s="272"/>
      <c r="E7483" s="217"/>
      <c r="F7483" s="263"/>
    </row>
    <row r="7484" spans="1:6" x14ac:dyDescent="0.25">
      <c r="A7484" s="272"/>
      <c r="B7484" s="273"/>
      <c r="C7484" s="272"/>
      <c r="D7484" s="272"/>
      <c r="E7484" s="217"/>
      <c r="F7484" s="263"/>
    </row>
    <row r="7485" spans="1:6" x14ac:dyDescent="0.25">
      <c r="A7485" s="272"/>
      <c r="B7485" s="273"/>
      <c r="C7485" s="272"/>
      <c r="D7485" s="272"/>
      <c r="E7485" s="217"/>
      <c r="F7485" s="263"/>
    </row>
    <row r="7486" spans="1:6" x14ac:dyDescent="0.25">
      <c r="A7486" s="272"/>
      <c r="B7486" s="273"/>
      <c r="C7486" s="272"/>
      <c r="D7486" s="272"/>
      <c r="E7486" s="217"/>
      <c r="F7486" s="263"/>
    </row>
    <row r="7487" spans="1:6" x14ac:dyDescent="0.25">
      <c r="A7487" s="272"/>
      <c r="B7487" s="273"/>
      <c r="C7487" s="272"/>
      <c r="D7487" s="272"/>
      <c r="E7487" s="217"/>
      <c r="F7487" s="263"/>
    </row>
    <row r="7488" spans="1:6" x14ac:dyDescent="0.25">
      <c r="A7488" s="272"/>
      <c r="B7488" s="273"/>
      <c r="C7488" s="272"/>
      <c r="D7488" s="272"/>
      <c r="E7488" s="217"/>
      <c r="F7488" s="263"/>
    </row>
    <row r="7489" spans="1:6" x14ac:dyDescent="0.25">
      <c r="A7489" s="272"/>
      <c r="B7489" s="273"/>
      <c r="C7489" s="272"/>
      <c r="D7489" s="272"/>
      <c r="E7489" s="217"/>
      <c r="F7489" s="263"/>
    </row>
    <row r="7490" spans="1:6" x14ac:dyDescent="0.25">
      <c r="A7490" s="272"/>
      <c r="B7490" s="273"/>
      <c r="C7490" s="272"/>
      <c r="D7490" s="272"/>
      <c r="E7490" s="217"/>
      <c r="F7490" s="263"/>
    </row>
    <row r="7491" spans="1:6" x14ac:dyDescent="0.25">
      <c r="A7491" s="272"/>
      <c r="B7491" s="273"/>
      <c r="C7491" s="272"/>
      <c r="D7491" s="272"/>
      <c r="E7491" s="217"/>
      <c r="F7491" s="263"/>
    </row>
    <row r="7492" spans="1:6" x14ac:dyDescent="0.25">
      <c r="A7492" s="272"/>
      <c r="B7492" s="273"/>
      <c r="C7492" s="272"/>
      <c r="D7492" s="272"/>
      <c r="E7492" s="217"/>
      <c r="F7492" s="263"/>
    </row>
    <row r="7493" spans="1:6" x14ac:dyDescent="0.25">
      <c r="A7493" s="272"/>
      <c r="B7493" s="273"/>
      <c r="C7493" s="272"/>
      <c r="D7493" s="272"/>
      <c r="E7493" s="217"/>
      <c r="F7493" s="263"/>
    </row>
    <row r="7494" spans="1:6" x14ac:dyDescent="0.25">
      <c r="A7494" s="272"/>
      <c r="B7494" s="273"/>
      <c r="C7494" s="272"/>
      <c r="D7494" s="272"/>
      <c r="E7494" s="217"/>
      <c r="F7494" s="263"/>
    </row>
    <row r="7495" spans="1:6" x14ac:dyDescent="0.25">
      <c r="A7495" s="272"/>
      <c r="B7495" s="273"/>
      <c r="C7495" s="272"/>
      <c r="D7495" s="272"/>
      <c r="E7495" s="217"/>
      <c r="F7495" s="263"/>
    </row>
    <row r="7496" spans="1:6" x14ac:dyDescent="0.25">
      <c r="A7496" s="272"/>
      <c r="B7496" s="273"/>
      <c r="C7496" s="272"/>
      <c r="D7496" s="272"/>
      <c r="E7496" s="217"/>
      <c r="F7496" s="263"/>
    </row>
    <row r="7497" spans="1:6" x14ac:dyDescent="0.25">
      <c r="A7497" s="272"/>
      <c r="B7497" s="273"/>
      <c r="C7497" s="272"/>
      <c r="D7497" s="272"/>
      <c r="E7497" s="217"/>
      <c r="F7497" s="263"/>
    </row>
    <row r="7498" spans="1:6" x14ac:dyDescent="0.25">
      <c r="A7498" s="272"/>
      <c r="B7498" s="273"/>
      <c r="C7498" s="272"/>
      <c r="D7498" s="272"/>
      <c r="E7498" s="217"/>
      <c r="F7498" s="263"/>
    </row>
    <row r="7499" spans="1:6" x14ac:dyDescent="0.25">
      <c r="A7499" s="272"/>
      <c r="B7499" s="273"/>
      <c r="C7499" s="272"/>
      <c r="D7499" s="272"/>
      <c r="E7499" s="217"/>
      <c r="F7499" s="263"/>
    </row>
    <row r="7500" spans="1:6" x14ac:dyDescent="0.25">
      <c r="A7500" s="272"/>
      <c r="B7500" s="273"/>
      <c r="C7500" s="272"/>
      <c r="D7500" s="272"/>
      <c r="E7500" s="217"/>
      <c r="F7500" s="263"/>
    </row>
    <row r="7501" spans="1:6" x14ac:dyDescent="0.25">
      <c r="A7501" s="272"/>
      <c r="B7501" s="273"/>
      <c r="C7501" s="272"/>
      <c r="D7501" s="272"/>
      <c r="E7501" s="217"/>
      <c r="F7501" s="263"/>
    </row>
    <row r="7502" spans="1:6" x14ac:dyDescent="0.25">
      <c r="A7502" s="272"/>
      <c r="B7502" s="273"/>
      <c r="C7502" s="272"/>
      <c r="D7502" s="272"/>
      <c r="E7502" s="217"/>
      <c r="F7502" s="263"/>
    </row>
    <row r="7503" spans="1:6" x14ac:dyDescent="0.25">
      <c r="A7503" s="272"/>
      <c r="B7503" s="273"/>
      <c r="C7503" s="272"/>
      <c r="D7503" s="272"/>
      <c r="E7503" s="217"/>
      <c r="F7503" s="263"/>
    </row>
    <row r="7504" spans="1:6" x14ac:dyDescent="0.25">
      <c r="A7504" s="272"/>
      <c r="B7504" s="273"/>
      <c r="C7504" s="272"/>
      <c r="D7504" s="272"/>
      <c r="E7504" s="217"/>
      <c r="F7504" s="263"/>
    </row>
    <row r="7505" spans="1:6" x14ac:dyDescent="0.25">
      <c r="A7505" s="272"/>
      <c r="B7505" s="273"/>
      <c r="C7505" s="272"/>
      <c r="D7505" s="272"/>
      <c r="E7505" s="217"/>
      <c r="F7505" s="263"/>
    </row>
    <row r="7506" spans="1:6" x14ac:dyDescent="0.25">
      <c r="A7506" s="272"/>
      <c r="B7506" s="273"/>
      <c r="C7506" s="272"/>
      <c r="D7506" s="272"/>
      <c r="E7506" s="217"/>
      <c r="F7506" s="263"/>
    </row>
    <row r="7507" spans="1:6" x14ac:dyDescent="0.25">
      <c r="A7507" s="272"/>
      <c r="B7507" s="273"/>
      <c r="C7507" s="272"/>
      <c r="D7507" s="272"/>
      <c r="E7507" s="217"/>
      <c r="F7507" s="263"/>
    </row>
    <row r="7508" spans="1:6" x14ac:dyDescent="0.25">
      <c r="A7508" s="272"/>
      <c r="B7508" s="273"/>
      <c r="C7508" s="272"/>
      <c r="D7508" s="272"/>
      <c r="E7508" s="217"/>
      <c r="F7508" s="263"/>
    </row>
    <row r="7509" spans="1:6" x14ac:dyDescent="0.25">
      <c r="A7509" s="272"/>
      <c r="B7509" s="273"/>
      <c r="C7509" s="272"/>
      <c r="D7509" s="272"/>
      <c r="E7509" s="217"/>
      <c r="F7509" s="263"/>
    </row>
    <row r="7510" spans="1:6" x14ac:dyDescent="0.25">
      <c r="A7510" s="272"/>
      <c r="B7510" s="273"/>
      <c r="C7510" s="272"/>
      <c r="D7510" s="272"/>
      <c r="E7510" s="217"/>
      <c r="F7510" s="263"/>
    </row>
    <row r="7511" spans="1:6" ht="13" x14ac:dyDescent="0.25">
      <c r="A7511" s="227"/>
      <c r="B7511" s="268" t="s">
        <v>2905</v>
      </c>
      <c r="C7511" s="227"/>
      <c r="D7511" s="227"/>
      <c r="E7511" s="258"/>
      <c r="F7511" s="270"/>
    </row>
    <row r="7512" spans="1:6" ht="13" x14ac:dyDescent="0.25">
      <c r="A7512" s="227"/>
      <c r="B7512" s="247"/>
      <c r="C7512" s="227"/>
      <c r="D7512" s="227"/>
      <c r="E7512" s="258"/>
      <c r="F7512" s="263"/>
    </row>
    <row r="7513" spans="1:6" ht="13" x14ac:dyDescent="0.25">
      <c r="A7513" s="227"/>
      <c r="B7513" s="247" t="s">
        <v>2942</v>
      </c>
      <c r="C7513" s="227"/>
      <c r="D7513" s="227"/>
      <c r="E7513" s="258"/>
      <c r="F7513" s="263"/>
    </row>
    <row r="7514" spans="1:6" ht="13" x14ac:dyDescent="0.25">
      <c r="A7514" s="227"/>
      <c r="B7514" s="256"/>
      <c r="C7514" s="255"/>
      <c r="D7514" s="255"/>
      <c r="E7514" s="260"/>
      <c r="F7514" s="263"/>
    </row>
    <row r="7515" spans="1:6" ht="13" x14ac:dyDescent="0.25">
      <c r="A7515" s="227"/>
      <c r="B7515" s="274"/>
      <c r="C7515" s="255"/>
      <c r="D7515" s="255"/>
      <c r="E7515" s="260"/>
      <c r="F7515" s="263"/>
    </row>
    <row r="7516" spans="1:6" ht="13" x14ac:dyDescent="0.25">
      <c r="A7516" s="227"/>
      <c r="B7516" s="274" t="str">
        <f>B7513</f>
        <v>Block D: 4 Classroom Block: D-10 Plumbing and Drainage</v>
      </c>
      <c r="C7516" s="255"/>
      <c r="D7516" s="255"/>
      <c r="E7516" s="260"/>
      <c r="F7516" s="263"/>
    </row>
    <row r="7517" spans="1:6" ht="13" x14ac:dyDescent="0.25">
      <c r="A7517" s="227"/>
      <c r="B7517" s="254" t="s">
        <v>2933</v>
      </c>
      <c r="C7517" s="255" t="s">
        <v>2910</v>
      </c>
      <c r="D7517" s="255"/>
      <c r="E7517" s="260"/>
      <c r="F7517" s="263"/>
    </row>
    <row r="7518" spans="1:6" ht="13" x14ac:dyDescent="0.25">
      <c r="A7518" s="227"/>
      <c r="B7518" s="256"/>
      <c r="C7518" s="255"/>
      <c r="D7518" s="255"/>
      <c r="E7518" s="260"/>
      <c r="F7518" s="263"/>
    </row>
    <row r="7519" spans="1:6" ht="13" x14ac:dyDescent="0.25">
      <c r="A7519" s="227"/>
      <c r="B7519" s="269" t="s">
        <v>2909</v>
      </c>
      <c r="C7519" s="255">
        <v>111</v>
      </c>
      <c r="D7519" s="255"/>
      <c r="E7519" s="260"/>
      <c r="F7519" s="263"/>
    </row>
    <row r="7520" spans="1:6" ht="13" x14ac:dyDescent="0.25">
      <c r="A7520" s="227"/>
      <c r="B7520" s="269"/>
      <c r="C7520" s="255"/>
      <c r="D7520" s="255"/>
      <c r="E7520" s="260"/>
      <c r="F7520" s="263"/>
    </row>
    <row r="7521" spans="1:6" ht="13" x14ac:dyDescent="0.25">
      <c r="A7521" s="227"/>
      <c r="B7521" s="256"/>
      <c r="C7521" s="255"/>
      <c r="D7521" s="255"/>
      <c r="E7521" s="260"/>
      <c r="F7521" s="263"/>
    </row>
    <row r="7522" spans="1:6" ht="13" x14ac:dyDescent="0.25">
      <c r="A7522" s="227"/>
      <c r="B7522" s="256"/>
      <c r="C7522" s="255"/>
      <c r="D7522" s="255"/>
      <c r="E7522" s="260"/>
      <c r="F7522" s="263"/>
    </row>
    <row r="7523" spans="1:6" ht="13" x14ac:dyDescent="0.25">
      <c r="A7523" s="227"/>
      <c r="B7523" s="256"/>
      <c r="C7523" s="255"/>
      <c r="D7523" s="255"/>
      <c r="E7523" s="260"/>
      <c r="F7523" s="263"/>
    </row>
    <row r="7524" spans="1:6" ht="13" x14ac:dyDescent="0.25">
      <c r="A7524" s="227"/>
      <c r="B7524" s="256"/>
      <c r="C7524" s="255"/>
      <c r="D7524" s="255"/>
      <c r="E7524" s="260"/>
      <c r="F7524" s="263"/>
    </row>
    <row r="7525" spans="1:6" ht="13" x14ac:dyDescent="0.25">
      <c r="A7525" s="227"/>
      <c r="B7525" s="256"/>
      <c r="C7525" s="255"/>
      <c r="D7525" s="255"/>
      <c r="E7525" s="260"/>
      <c r="F7525" s="263"/>
    </row>
    <row r="7526" spans="1:6" ht="13" x14ac:dyDescent="0.25">
      <c r="A7526" s="227"/>
      <c r="B7526" s="256"/>
      <c r="C7526" s="255"/>
      <c r="D7526" s="255"/>
      <c r="E7526" s="260"/>
      <c r="F7526" s="263"/>
    </row>
    <row r="7527" spans="1:6" ht="13" x14ac:dyDescent="0.25">
      <c r="A7527" s="227"/>
      <c r="B7527" s="256"/>
      <c r="C7527" s="255"/>
      <c r="D7527" s="255"/>
      <c r="E7527" s="260"/>
      <c r="F7527" s="263"/>
    </row>
    <row r="7528" spans="1:6" ht="13" x14ac:dyDescent="0.25">
      <c r="A7528" s="227"/>
      <c r="B7528" s="256"/>
      <c r="C7528" s="255"/>
      <c r="D7528" s="255"/>
      <c r="E7528" s="260"/>
      <c r="F7528" s="263"/>
    </row>
    <row r="7529" spans="1:6" ht="13" x14ac:dyDescent="0.25">
      <c r="A7529" s="227"/>
      <c r="B7529" s="256"/>
      <c r="C7529" s="255"/>
      <c r="D7529" s="255"/>
      <c r="E7529" s="260"/>
      <c r="F7529" s="263"/>
    </row>
    <row r="7530" spans="1:6" ht="13" x14ac:dyDescent="0.25">
      <c r="A7530" s="227"/>
      <c r="B7530" s="256"/>
      <c r="C7530" s="255"/>
      <c r="D7530" s="255"/>
      <c r="E7530" s="260"/>
      <c r="F7530" s="263"/>
    </row>
    <row r="7531" spans="1:6" ht="13" x14ac:dyDescent="0.25">
      <c r="A7531" s="227"/>
      <c r="B7531" s="256"/>
      <c r="C7531" s="255"/>
      <c r="D7531" s="255"/>
      <c r="E7531" s="260"/>
      <c r="F7531" s="263"/>
    </row>
    <row r="7532" spans="1:6" ht="13" x14ac:dyDescent="0.25">
      <c r="A7532" s="227"/>
      <c r="B7532" s="256"/>
      <c r="C7532" s="255"/>
      <c r="D7532" s="255"/>
      <c r="E7532" s="260"/>
      <c r="F7532" s="263"/>
    </row>
    <row r="7533" spans="1:6" ht="13" x14ac:dyDescent="0.25">
      <c r="A7533" s="227"/>
      <c r="B7533" s="256"/>
      <c r="C7533" s="255"/>
      <c r="D7533" s="255"/>
      <c r="E7533" s="260"/>
      <c r="F7533" s="263"/>
    </row>
    <row r="7534" spans="1:6" ht="13" x14ac:dyDescent="0.25">
      <c r="A7534" s="227"/>
      <c r="B7534" s="256"/>
      <c r="C7534" s="255"/>
      <c r="D7534" s="255"/>
      <c r="E7534" s="260"/>
      <c r="F7534" s="263"/>
    </row>
    <row r="7535" spans="1:6" ht="13" x14ac:dyDescent="0.25">
      <c r="A7535" s="227"/>
      <c r="B7535" s="256"/>
      <c r="C7535" s="255"/>
      <c r="D7535" s="255"/>
      <c r="E7535" s="260"/>
      <c r="F7535" s="263"/>
    </row>
    <row r="7536" spans="1:6" ht="13" x14ac:dyDescent="0.25">
      <c r="A7536" s="227"/>
      <c r="B7536" s="256"/>
      <c r="C7536" s="255"/>
      <c r="D7536" s="255"/>
      <c r="E7536" s="260"/>
      <c r="F7536" s="263"/>
    </row>
    <row r="7537" spans="1:6" ht="13" x14ac:dyDescent="0.25">
      <c r="A7537" s="227"/>
      <c r="B7537" s="256"/>
      <c r="C7537" s="255"/>
      <c r="D7537" s="255"/>
      <c r="E7537" s="260"/>
      <c r="F7537" s="263"/>
    </row>
    <row r="7538" spans="1:6" ht="13" x14ac:dyDescent="0.25">
      <c r="A7538" s="227"/>
      <c r="B7538" s="256"/>
      <c r="C7538" s="255"/>
      <c r="D7538" s="255"/>
      <c r="E7538" s="260"/>
      <c r="F7538" s="263"/>
    </row>
    <row r="7539" spans="1:6" ht="13" x14ac:dyDescent="0.25">
      <c r="A7539" s="227"/>
      <c r="B7539" s="256"/>
      <c r="C7539" s="255"/>
      <c r="D7539" s="255"/>
      <c r="E7539" s="260"/>
      <c r="F7539" s="263"/>
    </row>
    <row r="7540" spans="1:6" ht="13" x14ac:dyDescent="0.25">
      <c r="A7540" s="227"/>
      <c r="B7540" s="256"/>
      <c r="C7540" s="255"/>
      <c r="D7540" s="255"/>
      <c r="E7540" s="260"/>
      <c r="F7540" s="263"/>
    </row>
    <row r="7541" spans="1:6" ht="13" x14ac:dyDescent="0.25">
      <c r="A7541" s="227"/>
      <c r="B7541" s="256"/>
      <c r="C7541" s="255"/>
      <c r="D7541" s="255"/>
      <c r="E7541" s="260"/>
      <c r="F7541" s="263"/>
    </row>
    <row r="7542" spans="1:6" ht="13" x14ac:dyDescent="0.25">
      <c r="A7542" s="227"/>
      <c r="B7542" s="256"/>
      <c r="C7542" s="255"/>
      <c r="D7542" s="255"/>
      <c r="E7542" s="260"/>
      <c r="F7542" s="263"/>
    </row>
    <row r="7543" spans="1:6" ht="13" x14ac:dyDescent="0.25">
      <c r="A7543" s="227"/>
      <c r="B7543" s="256"/>
      <c r="C7543" s="255"/>
      <c r="D7543" s="255"/>
      <c r="E7543" s="260"/>
      <c r="F7543" s="263"/>
    </row>
    <row r="7544" spans="1:6" ht="13" x14ac:dyDescent="0.25">
      <c r="A7544" s="227"/>
      <c r="B7544" s="256"/>
      <c r="C7544" s="255"/>
      <c r="D7544" s="255"/>
      <c r="E7544" s="260"/>
      <c r="F7544" s="263"/>
    </row>
    <row r="7545" spans="1:6" ht="13" x14ac:dyDescent="0.25">
      <c r="A7545" s="227"/>
      <c r="B7545" s="256"/>
      <c r="C7545" s="255"/>
      <c r="D7545" s="255"/>
      <c r="E7545" s="260"/>
      <c r="F7545" s="263"/>
    </row>
    <row r="7546" spans="1:6" ht="13" x14ac:dyDescent="0.25">
      <c r="A7546" s="227"/>
      <c r="B7546" s="256"/>
      <c r="C7546" s="255"/>
      <c r="D7546" s="255"/>
      <c r="E7546" s="260"/>
      <c r="F7546" s="263"/>
    </row>
    <row r="7547" spans="1:6" ht="13" x14ac:dyDescent="0.25">
      <c r="A7547" s="227"/>
      <c r="B7547" s="256"/>
      <c r="C7547" s="255"/>
      <c r="D7547" s="255"/>
      <c r="E7547" s="260"/>
      <c r="F7547" s="263"/>
    </row>
    <row r="7548" spans="1:6" ht="13" x14ac:dyDescent="0.25">
      <c r="A7548" s="227"/>
      <c r="B7548" s="256"/>
      <c r="C7548" s="255"/>
      <c r="D7548" s="255"/>
      <c r="E7548" s="260"/>
      <c r="F7548" s="263"/>
    </row>
    <row r="7549" spans="1:6" ht="13" x14ac:dyDescent="0.25">
      <c r="A7549" s="227"/>
      <c r="B7549" s="256"/>
      <c r="C7549" s="255"/>
      <c r="D7549" s="255"/>
      <c r="E7549" s="260"/>
      <c r="F7549" s="263"/>
    </row>
    <row r="7550" spans="1:6" ht="13" x14ac:dyDescent="0.25">
      <c r="A7550" s="227"/>
      <c r="B7550" s="256"/>
      <c r="C7550" s="255"/>
      <c r="D7550" s="255"/>
      <c r="E7550" s="260"/>
      <c r="F7550" s="263"/>
    </row>
    <row r="7551" spans="1:6" ht="13" x14ac:dyDescent="0.25">
      <c r="A7551" s="227"/>
      <c r="B7551" s="256"/>
      <c r="C7551" s="255"/>
      <c r="D7551" s="255"/>
      <c r="E7551" s="260"/>
      <c r="F7551" s="263"/>
    </row>
    <row r="7552" spans="1:6" ht="13" x14ac:dyDescent="0.25">
      <c r="A7552" s="227"/>
      <c r="B7552" s="256"/>
      <c r="C7552" s="255"/>
      <c r="D7552" s="255"/>
      <c r="E7552" s="260"/>
      <c r="F7552" s="263"/>
    </row>
    <row r="7553" spans="1:6" ht="13" x14ac:dyDescent="0.25">
      <c r="A7553" s="227"/>
      <c r="B7553" s="256"/>
      <c r="C7553" s="255"/>
      <c r="D7553" s="255"/>
      <c r="E7553" s="260"/>
      <c r="F7553" s="263"/>
    </row>
    <row r="7554" spans="1:6" ht="13" x14ac:dyDescent="0.25">
      <c r="A7554" s="227"/>
      <c r="B7554" s="256"/>
      <c r="C7554" s="255"/>
      <c r="D7554" s="255"/>
      <c r="E7554" s="260"/>
      <c r="F7554" s="263"/>
    </row>
    <row r="7555" spans="1:6" ht="13" x14ac:dyDescent="0.25">
      <c r="A7555" s="227"/>
      <c r="B7555" s="256"/>
      <c r="C7555" s="255"/>
      <c r="D7555" s="255"/>
      <c r="E7555" s="260"/>
      <c r="F7555" s="263"/>
    </row>
    <row r="7556" spans="1:6" ht="13" x14ac:dyDescent="0.25">
      <c r="A7556" s="227"/>
      <c r="B7556" s="256"/>
      <c r="C7556" s="255"/>
      <c r="D7556" s="255"/>
      <c r="E7556" s="260"/>
      <c r="F7556" s="263"/>
    </row>
    <row r="7557" spans="1:6" ht="13" x14ac:dyDescent="0.25">
      <c r="A7557" s="227"/>
      <c r="B7557" s="256"/>
      <c r="C7557" s="255"/>
      <c r="D7557" s="255"/>
      <c r="E7557" s="260"/>
      <c r="F7557" s="263"/>
    </row>
    <row r="7558" spans="1:6" ht="13" x14ac:dyDescent="0.25">
      <c r="A7558" s="227"/>
      <c r="B7558" s="256"/>
      <c r="C7558" s="255"/>
      <c r="D7558" s="255"/>
      <c r="E7558" s="260"/>
      <c r="F7558" s="263"/>
    </row>
    <row r="7559" spans="1:6" ht="13" x14ac:dyDescent="0.25">
      <c r="A7559" s="227"/>
      <c r="B7559" s="256"/>
      <c r="C7559" s="255"/>
      <c r="D7559" s="255"/>
      <c r="E7559" s="260"/>
      <c r="F7559" s="263"/>
    </row>
    <row r="7560" spans="1:6" ht="13" x14ac:dyDescent="0.25">
      <c r="A7560" s="227"/>
      <c r="B7560" s="256"/>
      <c r="C7560" s="255"/>
      <c r="D7560" s="255"/>
      <c r="E7560" s="260"/>
      <c r="F7560" s="263"/>
    </row>
    <row r="7561" spans="1:6" ht="13" x14ac:dyDescent="0.25">
      <c r="A7561" s="227"/>
      <c r="B7561" s="256"/>
      <c r="C7561" s="255"/>
      <c r="D7561" s="255"/>
      <c r="E7561" s="260"/>
      <c r="F7561" s="263"/>
    </row>
    <row r="7562" spans="1:6" ht="13" x14ac:dyDescent="0.25">
      <c r="A7562" s="227"/>
      <c r="B7562" s="256"/>
      <c r="C7562" s="255"/>
      <c r="D7562" s="255"/>
      <c r="E7562" s="260"/>
      <c r="F7562" s="263"/>
    </row>
    <row r="7563" spans="1:6" ht="13" x14ac:dyDescent="0.25">
      <c r="A7563" s="227"/>
      <c r="B7563" s="256"/>
      <c r="C7563" s="255"/>
      <c r="D7563" s="255"/>
      <c r="E7563" s="260"/>
      <c r="F7563" s="263"/>
    </row>
    <row r="7564" spans="1:6" ht="13" x14ac:dyDescent="0.25">
      <c r="A7564" s="227"/>
      <c r="B7564" s="256"/>
      <c r="C7564" s="255"/>
      <c r="D7564" s="255"/>
      <c r="E7564" s="260"/>
      <c r="F7564" s="263"/>
    </row>
    <row r="7565" spans="1:6" ht="13" x14ac:dyDescent="0.25">
      <c r="A7565" s="227"/>
      <c r="B7565" s="256"/>
      <c r="C7565" s="255"/>
      <c r="D7565" s="255"/>
      <c r="E7565" s="260"/>
      <c r="F7565" s="263"/>
    </row>
    <row r="7566" spans="1:6" ht="13" x14ac:dyDescent="0.25">
      <c r="A7566" s="227"/>
      <c r="B7566" s="256"/>
      <c r="C7566" s="255"/>
      <c r="D7566" s="255"/>
      <c r="E7566" s="260"/>
      <c r="F7566" s="263"/>
    </row>
    <row r="7567" spans="1:6" ht="13" x14ac:dyDescent="0.25">
      <c r="A7567" s="227"/>
      <c r="B7567" s="256"/>
      <c r="C7567" s="255"/>
      <c r="D7567" s="255"/>
      <c r="E7567" s="260"/>
      <c r="F7567" s="263"/>
    </row>
    <row r="7568" spans="1:6" ht="13" x14ac:dyDescent="0.25">
      <c r="A7568" s="227"/>
      <c r="B7568" s="256"/>
      <c r="C7568" s="255"/>
      <c r="D7568" s="255"/>
      <c r="E7568" s="260"/>
      <c r="F7568" s="263"/>
    </row>
    <row r="7569" spans="1:6" ht="13" x14ac:dyDescent="0.25">
      <c r="A7569" s="227"/>
      <c r="B7569" s="256"/>
      <c r="C7569" s="255"/>
      <c r="D7569" s="255"/>
      <c r="E7569" s="260"/>
      <c r="F7569" s="263"/>
    </row>
    <row r="7570" spans="1:6" ht="13" x14ac:dyDescent="0.25">
      <c r="A7570" s="227"/>
      <c r="B7570" s="256"/>
      <c r="C7570" s="255"/>
      <c r="D7570" s="255"/>
      <c r="E7570" s="260"/>
      <c r="F7570" s="263"/>
    </row>
    <row r="7571" spans="1:6" ht="13" x14ac:dyDescent="0.25">
      <c r="A7571" s="227"/>
      <c r="B7571" s="256"/>
      <c r="C7571" s="255"/>
      <c r="D7571" s="255"/>
      <c r="E7571" s="260"/>
      <c r="F7571" s="263"/>
    </row>
    <row r="7572" spans="1:6" ht="13" x14ac:dyDescent="0.25">
      <c r="A7572" s="227"/>
      <c r="B7572" s="256"/>
      <c r="C7572" s="255"/>
      <c r="D7572" s="255"/>
      <c r="E7572" s="260"/>
      <c r="F7572" s="263"/>
    </row>
    <row r="7573" spans="1:6" ht="13" x14ac:dyDescent="0.25">
      <c r="A7573" s="227"/>
      <c r="B7573" s="256"/>
      <c r="C7573" s="255"/>
      <c r="D7573" s="255"/>
      <c r="E7573" s="260"/>
      <c r="F7573" s="263"/>
    </row>
    <row r="7574" spans="1:6" ht="13" x14ac:dyDescent="0.25">
      <c r="A7574" s="227"/>
      <c r="B7574" s="256"/>
      <c r="C7574" s="255"/>
      <c r="D7574" s="255"/>
      <c r="E7574" s="260"/>
      <c r="F7574" s="263"/>
    </row>
    <row r="7575" spans="1:6" ht="13" x14ac:dyDescent="0.25">
      <c r="A7575" s="227"/>
      <c r="B7575" s="256"/>
      <c r="C7575" s="255"/>
      <c r="D7575" s="255"/>
      <c r="E7575" s="260"/>
      <c r="F7575" s="263"/>
    </row>
    <row r="7576" spans="1:6" ht="13" x14ac:dyDescent="0.25">
      <c r="A7576" s="227"/>
      <c r="B7576" s="256"/>
      <c r="C7576" s="255"/>
      <c r="D7576" s="255"/>
      <c r="E7576" s="260"/>
      <c r="F7576" s="263"/>
    </row>
    <row r="7577" spans="1:6" ht="13" x14ac:dyDescent="0.25">
      <c r="A7577" s="227"/>
      <c r="B7577" s="256"/>
      <c r="C7577" s="255"/>
      <c r="D7577" s="255"/>
      <c r="E7577" s="260"/>
      <c r="F7577" s="263"/>
    </row>
    <row r="7578" spans="1:6" ht="13" x14ac:dyDescent="0.25">
      <c r="A7578" s="227"/>
      <c r="B7578" s="256"/>
      <c r="C7578" s="255"/>
      <c r="D7578" s="255"/>
      <c r="E7578" s="260"/>
      <c r="F7578" s="263"/>
    </row>
    <row r="7579" spans="1:6" ht="13" x14ac:dyDescent="0.25">
      <c r="A7579" s="227"/>
      <c r="B7579" s="256"/>
      <c r="C7579" s="255"/>
      <c r="D7579" s="255"/>
      <c r="E7579" s="260"/>
      <c r="F7579" s="263"/>
    </row>
    <row r="7580" spans="1:6" ht="13" x14ac:dyDescent="0.25">
      <c r="A7580" s="227"/>
      <c r="B7580" s="256"/>
      <c r="C7580" s="255"/>
      <c r="D7580" s="255"/>
      <c r="E7580" s="260"/>
      <c r="F7580" s="263"/>
    </row>
    <row r="7581" spans="1:6" ht="13" x14ac:dyDescent="0.25">
      <c r="A7581" s="227"/>
      <c r="B7581" s="256"/>
      <c r="C7581" s="255"/>
      <c r="D7581" s="255"/>
      <c r="E7581" s="260"/>
      <c r="F7581" s="263"/>
    </row>
    <row r="7582" spans="1:6" ht="13" x14ac:dyDescent="0.25">
      <c r="A7582" s="227"/>
      <c r="B7582" s="256"/>
      <c r="C7582" s="255"/>
      <c r="D7582" s="255"/>
      <c r="E7582" s="260"/>
      <c r="F7582" s="263"/>
    </row>
    <row r="7583" spans="1:6" ht="13" x14ac:dyDescent="0.25">
      <c r="A7583" s="227"/>
      <c r="B7583" s="256"/>
      <c r="C7583" s="255"/>
      <c r="D7583" s="255"/>
      <c r="E7583" s="260"/>
      <c r="F7583" s="263"/>
    </row>
    <row r="7584" spans="1:6" ht="13" x14ac:dyDescent="0.25">
      <c r="A7584" s="227"/>
      <c r="B7584" s="268" t="s">
        <v>1019</v>
      </c>
      <c r="C7584" s="227"/>
      <c r="D7584" s="227"/>
      <c r="E7584" s="258"/>
      <c r="F7584" s="270"/>
    </row>
    <row r="7585" spans="1:6" ht="13" x14ac:dyDescent="0.25">
      <c r="A7585" s="227"/>
      <c r="B7585" s="247"/>
      <c r="C7585" s="227"/>
      <c r="D7585" s="227"/>
      <c r="E7585" s="258"/>
      <c r="F7585" s="263"/>
    </row>
    <row r="7586" spans="1:6" ht="13" x14ac:dyDescent="0.25">
      <c r="A7586" s="227"/>
      <c r="B7586" s="247" t="str">
        <f>B7513</f>
        <v>Block D: 4 Classroom Block: D-10 Plumbing and Drainage</v>
      </c>
      <c r="C7586" s="227"/>
      <c r="D7586" s="227"/>
      <c r="E7586" s="258"/>
      <c r="F7586" s="263"/>
    </row>
    <row r="7587" spans="1:6" ht="13" x14ac:dyDescent="0.25">
      <c r="A7587" s="227"/>
      <c r="B7587" s="247"/>
      <c r="C7587" s="227"/>
      <c r="D7587" s="227"/>
      <c r="E7587" s="258"/>
      <c r="F7587" s="263"/>
    </row>
    <row r="7588" spans="1:6" ht="13" x14ac:dyDescent="0.25">
      <c r="A7588" s="224" t="s">
        <v>2384</v>
      </c>
      <c r="B7588" s="229" t="s">
        <v>320</v>
      </c>
      <c r="C7588" s="272"/>
      <c r="D7588" s="272"/>
      <c r="E7588" s="217"/>
      <c r="F7588" s="285"/>
    </row>
    <row r="7589" spans="1:6" ht="13" x14ac:dyDescent="0.25">
      <c r="A7589" s="272"/>
      <c r="B7589" s="232"/>
      <c r="C7589" s="283"/>
      <c r="D7589" s="272"/>
      <c r="E7589" s="217"/>
      <c r="F7589" s="285"/>
    </row>
    <row r="7590" spans="1:6" ht="13" x14ac:dyDescent="0.25">
      <c r="A7590" s="272"/>
      <c r="B7590" s="229" t="s">
        <v>321</v>
      </c>
      <c r="C7590" s="272"/>
      <c r="D7590" s="272"/>
      <c r="E7590" s="217"/>
      <c r="F7590" s="285"/>
    </row>
    <row r="7591" spans="1:6" ht="13" x14ac:dyDescent="0.25">
      <c r="A7591" s="272"/>
      <c r="B7591" s="229"/>
      <c r="C7591" s="272"/>
      <c r="D7591" s="272"/>
      <c r="E7591" s="217"/>
      <c r="F7591" s="285"/>
    </row>
    <row r="7592" spans="1:6" ht="13" x14ac:dyDescent="0.25">
      <c r="A7592" s="272"/>
      <c r="B7592" s="229" t="s">
        <v>322</v>
      </c>
      <c r="C7592" s="272"/>
      <c r="D7592" s="272"/>
      <c r="E7592" s="217"/>
      <c r="F7592" s="285"/>
    </row>
    <row r="7593" spans="1:6" ht="13" x14ac:dyDescent="0.25">
      <c r="A7593" s="272"/>
      <c r="B7593" s="229"/>
      <c r="C7593" s="272"/>
      <c r="D7593" s="272"/>
      <c r="E7593" s="217"/>
      <c r="F7593" s="285"/>
    </row>
    <row r="7594" spans="1:6" ht="14.5" x14ac:dyDescent="0.25">
      <c r="A7594" s="272" t="s">
        <v>2385</v>
      </c>
      <c r="B7594" s="273" t="s">
        <v>2765</v>
      </c>
      <c r="C7594" s="272" t="s">
        <v>621</v>
      </c>
      <c r="D7594" s="272">
        <v>12</v>
      </c>
      <c r="E7594" s="217"/>
      <c r="F7594" s="285"/>
    </row>
    <row r="7595" spans="1:6" x14ac:dyDescent="0.25">
      <c r="A7595" s="220"/>
      <c r="B7595" s="233"/>
      <c r="C7595" s="220"/>
      <c r="D7595" s="220"/>
      <c r="E7595" s="260"/>
      <c r="F7595" s="263"/>
    </row>
    <row r="7596" spans="1:6" x14ac:dyDescent="0.25">
      <c r="A7596" s="220"/>
      <c r="B7596" s="233"/>
      <c r="C7596" s="220"/>
      <c r="D7596" s="220"/>
      <c r="E7596" s="260"/>
      <c r="F7596" s="263"/>
    </row>
    <row r="7597" spans="1:6" x14ac:dyDescent="0.25">
      <c r="A7597" s="220"/>
      <c r="B7597" s="233"/>
      <c r="C7597" s="220"/>
      <c r="D7597" s="220"/>
      <c r="E7597" s="260"/>
      <c r="F7597" s="263"/>
    </row>
    <row r="7598" spans="1:6" x14ac:dyDescent="0.25">
      <c r="A7598" s="220"/>
      <c r="B7598" s="233"/>
      <c r="C7598" s="220"/>
      <c r="D7598" s="220"/>
      <c r="E7598" s="260"/>
      <c r="F7598" s="263"/>
    </row>
    <row r="7599" spans="1:6" x14ac:dyDescent="0.25">
      <c r="A7599" s="220"/>
      <c r="B7599" s="233"/>
      <c r="C7599" s="220"/>
      <c r="D7599" s="220"/>
      <c r="E7599" s="260"/>
      <c r="F7599" s="263"/>
    </row>
    <row r="7600" spans="1:6" x14ac:dyDescent="0.25">
      <c r="A7600" s="220"/>
      <c r="B7600" s="233"/>
      <c r="C7600" s="220"/>
      <c r="D7600" s="220"/>
      <c r="E7600" s="260"/>
      <c r="F7600" s="263"/>
    </row>
    <row r="7601" spans="1:6" x14ac:dyDescent="0.25">
      <c r="A7601" s="220"/>
      <c r="B7601" s="233"/>
      <c r="C7601" s="220"/>
      <c r="D7601" s="220"/>
      <c r="E7601" s="260"/>
      <c r="F7601" s="263"/>
    </row>
    <row r="7602" spans="1:6" x14ac:dyDescent="0.25">
      <c r="A7602" s="220"/>
      <c r="B7602" s="233"/>
      <c r="C7602" s="220"/>
      <c r="D7602" s="220"/>
      <c r="E7602" s="260"/>
      <c r="F7602" s="263"/>
    </row>
    <row r="7603" spans="1:6" ht="13" x14ac:dyDescent="0.25">
      <c r="A7603" s="220"/>
      <c r="B7603" s="230"/>
      <c r="C7603" s="220"/>
      <c r="D7603" s="220"/>
      <c r="E7603" s="260"/>
      <c r="F7603" s="263"/>
    </row>
    <row r="7604" spans="1:6" ht="13" x14ac:dyDescent="0.25">
      <c r="A7604" s="220"/>
      <c r="B7604" s="230"/>
      <c r="C7604" s="220"/>
      <c r="D7604" s="220"/>
      <c r="E7604" s="260"/>
      <c r="F7604" s="263"/>
    </row>
    <row r="7605" spans="1:6" ht="13" x14ac:dyDescent="0.25">
      <c r="A7605" s="220"/>
      <c r="B7605" s="230"/>
      <c r="C7605" s="220"/>
      <c r="D7605" s="220"/>
      <c r="E7605" s="260"/>
      <c r="F7605" s="263"/>
    </row>
    <row r="7606" spans="1:6" x14ac:dyDescent="0.25">
      <c r="A7606" s="220"/>
      <c r="B7606" s="233"/>
      <c r="C7606" s="220"/>
      <c r="D7606" s="220"/>
      <c r="E7606" s="260"/>
      <c r="F7606" s="263"/>
    </row>
    <row r="7607" spans="1:6" x14ac:dyDescent="0.25">
      <c r="A7607" s="220"/>
      <c r="B7607" s="233"/>
      <c r="C7607" s="220"/>
      <c r="D7607" s="220"/>
      <c r="E7607" s="260"/>
      <c r="F7607" s="263"/>
    </row>
    <row r="7608" spans="1:6" x14ac:dyDescent="0.25">
      <c r="A7608" s="220"/>
      <c r="B7608" s="233"/>
      <c r="C7608" s="220"/>
      <c r="D7608" s="220"/>
      <c r="E7608" s="260"/>
      <c r="F7608" s="263"/>
    </row>
    <row r="7609" spans="1:6" x14ac:dyDescent="0.25">
      <c r="A7609" s="272"/>
      <c r="B7609" s="273"/>
      <c r="C7609" s="272"/>
      <c r="D7609" s="272"/>
      <c r="E7609" s="217"/>
      <c r="F7609" s="263"/>
    </row>
    <row r="7610" spans="1:6" x14ac:dyDescent="0.25">
      <c r="A7610" s="272"/>
      <c r="B7610" s="273"/>
      <c r="C7610" s="272"/>
      <c r="D7610" s="272"/>
      <c r="E7610" s="217"/>
      <c r="F7610" s="263"/>
    </row>
    <row r="7611" spans="1:6" x14ac:dyDescent="0.25">
      <c r="A7611" s="272"/>
      <c r="B7611" s="273"/>
      <c r="C7611" s="272"/>
      <c r="D7611" s="272"/>
      <c r="E7611" s="217"/>
      <c r="F7611" s="263"/>
    </row>
    <row r="7612" spans="1:6" x14ac:dyDescent="0.25">
      <c r="A7612" s="272"/>
      <c r="B7612" s="273"/>
      <c r="C7612" s="272"/>
      <c r="D7612" s="272"/>
      <c r="E7612" s="217"/>
      <c r="F7612" s="263"/>
    </row>
    <row r="7613" spans="1:6" x14ac:dyDescent="0.25">
      <c r="A7613" s="272"/>
      <c r="B7613" s="273"/>
      <c r="C7613" s="272"/>
      <c r="D7613" s="272"/>
      <c r="E7613" s="217"/>
      <c r="F7613" s="263"/>
    </row>
    <row r="7614" spans="1:6" x14ac:dyDescent="0.25">
      <c r="A7614" s="272"/>
      <c r="B7614" s="273"/>
      <c r="C7614" s="272"/>
      <c r="D7614" s="272"/>
      <c r="E7614" s="217"/>
      <c r="F7614" s="263"/>
    </row>
    <row r="7615" spans="1:6" x14ac:dyDescent="0.25">
      <c r="A7615" s="272"/>
      <c r="B7615" s="273"/>
      <c r="C7615" s="272"/>
      <c r="D7615" s="272"/>
      <c r="E7615" s="217"/>
      <c r="F7615" s="263"/>
    </row>
    <row r="7616" spans="1:6" x14ac:dyDescent="0.25">
      <c r="A7616" s="272"/>
      <c r="B7616" s="273"/>
      <c r="C7616" s="272"/>
      <c r="D7616" s="272"/>
      <c r="E7616" s="217"/>
      <c r="F7616" s="263"/>
    </row>
    <row r="7617" spans="1:6" x14ac:dyDescent="0.25">
      <c r="A7617" s="272"/>
      <c r="B7617" s="273"/>
      <c r="C7617" s="272"/>
      <c r="D7617" s="272"/>
      <c r="E7617" s="217"/>
      <c r="F7617" s="263"/>
    </row>
    <row r="7618" spans="1:6" x14ac:dyDescent="0.25">
      <c r="A7618" s="272"/>
      <c r="B7618" s="273"/>
      <c r="C7618" s="272"/>
      <c r="D7618" s="272"/>
      <c r="E7618" s="217"/>
      <c r="F7618" s="263"/>
    </row>
    <row r="7619" spans="1:6" x14ac:dyDescent="0.25">
      <c r="A7619" s="272"/>
      <c r="B7619" s="273"/>
      <c r="C7619" s="272"/>
      <c r="D7619" s="272"/>
      <c r="E7619" s="217"/>
      <c r="F7619" s="263"/>
    </row>
    <row r="7620" spans="1:6" x14ac:dyDescent="0.25">
      <c r="A7620" s="272"/>
      <c r="B7620" s="273"/>
      <c r="C7620" s="272"/>
      <c r="D7620" s="272"/>
      <c r="E7620" s="217"/>
      <c r="F7620" s="263"/>
    </row>
    <row r="7621" spans="1:6" x14ac:dyDescent="0.25">
      <c r="A7621" s="272"/>
      <c r="B7621" s="273"/>
      <c r="C7621" s="272"/>
      <c r="D7621" s="272"/>
      <c r="E7621" s="217"/>
      <c r="F7621" s="263"/>
    </row>
    <row r="7622" spans="1:6" x14ac:dyDescent="0.25">
      <c r="A7622" s="272"/>
      <c r="B7622" s="273"/>
      <c r="C7622" s="272"/>
      <c r="D7622" s="272"/>
      <c r="E7622" s="217"/>
      <c r="F7622" s="263"/>
    </row>
    <row r="7623" spans="1:6" x14ac:dyDescent="0.25">
      <c r="A7623" s="272"/>
      <c r="B7623" s="273"/>
      <c r="C7623" s="272"/>
      <c r="D7623" s="272"/>
      <c r="E7623" s="217"/>
      <c r="F7623" s="263"/>
    </row>
    <row r="7624" spans="1:6" x14ac:dyDescent="0.25">
      <c r="A7624" s="272"/>
      <c r="B7624" s="273"/>
      <c r="C7624" s="272"/>
      <c r="D7624" s="272"/>
      <c r="E7624" s="217"/>
      <c r="F7624" s="263"/>
    </row>
    <row r="7625" spans="1:6" x14ac:dyDescent="0.25">
      <c r="A7625" s="272"/>
      <c r="B7625" s="273"/>
      <c r="C7625" s="272"/>
      <c r="D7625" s="272"/>
      <c r="E7625" s="217"/>
      <c r="F7625" s="263"/>
    </row>
    <row r="7626" spans="1:6" x14ac:dyDescent="0.25">
      <c r="A7626" s="272"/>
      <c r="B7626" s="273"/>
      <c r="C7626" s="272"/>
      <c r="D7626" s="272"/>
      <c r="E7626" s="217"/>
      <c r="F7626" s="263"/>
    </row>
    <row r="7627" spans="1:6" x14ac:dyDescent="0.25">
      <c r="A7627" s="272"/>
      <c r="B7627" s="273"/>
      <c r="C7627" s="272"/>
      <c r="D7627" s="272"/>
      <c r="E7627" s="217"/>
      <c r="F7627" s="263"/>
    </row>
    <row r="7628" spans="1:6" x14ac:dyDescent="0.25">
      <c r="A7628" s="272"/>
      <c r="B7628" s="273"/>
      <c r="C7628" s="272"/>
      <c r="D7628" s="272"/>
      <c r="E7628" s="217"/>
      <c r="F7628" s="263"/>
    </row>
    <row r="7629" spans="1:6" x14ac:dyDescent="0.25">
      <c r="A7629" s="272"/>
      <c r="B7629" s="273"/>
      <c r="C7629" s="272"/>
      <c r="D7629" s="272"/>
      <c r="E7629" s="217"/>
      <c r="F7629" s="263"/>
    </row>
    <row r="7630" spans="1:6" x14ac:dyDescent="0.25">
      <c r="A7630" s="272"/>
      <c r="B7630" s="273"/>
      <c r="C7630" s="272"/>
      <c r="D7630" s="272"/>
      <c r="E7630" s="217"/>
      <c r="F7630" s="263"/>
    </row>
    <row r="7631" spans="1:6" x14ac:dyDescent="0.25">
      <c r="A7631" s="272"/>
      <c r="B7631" s="273"/>
      <c r="C7631" s="272"/>
      <c r="D7631" s="272"/>
      <c r="E7631" s="217"/>
      <c r="F7631" s="263"/>
    </row>
    <row r="7632" spans="1:6" x14ac:dyDescent="0.25">
      <c r="A7632" s="272"/>
      <c r="B7632" s="273"/>
      <c r="C7632" s="272"/>
      <c r="D7632" s="272"/>
      <c r="E7632" s="217"/>
      <c r="F7632" s="263"/>
    </row>
    <row r="7633" spans="1:6" x14ac:dyDescent="0.25">
      <c r="A7633" s="272"/>
      <c r="B7633" s="273"/>
      <c r="C7633" s="272"/>
      <c r="D7633" s="272"/>
      <c r="E7633" s="217"/>
      <c r="F7633" s="263"/>
    </row>
    <row r="7634" spans="1:6" x14ac:dyDescent="0.25">
      <c r="A7634" s="272"/>
      <c r="B7634" s="273"/>
      <c r="C7634" s="272"/>
      <c r="D7634" s="272"/>
      <c r="E7634" s="217"/>
      <c r="F7634" s="263"/>
    </row>
    <row r="7635" spans="1:6" x14ac:dyDescent="0.25">
      <c r="A7635" s="272"/>
      <c r="B7635" s="273"/>
      <c r="C7635" s="272"/>
      <c r="D7635" s="272"/>
      <c r="E7635" s="217"/>
      <c r="F7635" s="263"/>
    </row>
    <row r="7636" spans="1:6" x14ac:dyDescent="0.25">
      <c r="A7636" s="272"/>
      <c r="B7636" s="273"/>
      <c r="C7636" s="272"/>
      <c r="D7636" s="272"/>
      <c r="E7636" s="217"/>
      <c r="F7636" s="263"/>
    </row>
    <row r="7637" spans="1:6" x14ac:dyDescent="0.25">
      <c r="A7637" s="272"/>
      <c r="B7637" s="273"/>
      <c r="C7637" s="272"/>
      <c r="D7637" s="272"/>
      <c r="E7637" s="217"/>
      <c r="F7637" s="263"/>
    </row>
    <row r="7638" spans="1:6" x14ac:dyDescent="0.25">
      <c r="A7638" s="272"/>
      <c r="B7638" s="273"/>
      <c r="C7638" s="272"/>
      <c r="D7638" s="272"/>
      <c r="E7638" s="217"/>
      <c r="F7638" s="263"/>
    </row>
    <row r="7639" spans="1:6" x14ac:dyDescent="0.25">
      <c r="A7639" s="272"/>
      <c r="B7639" s="273"/>
      <c r="C7639" s="272"/>
      <c r="D7639" s="272"/>
      <c r="E7639" s="217"/>
      <c r="F7639" s="263"/>
    </row>
    <row r="7640" spans="1:6" x14ac:dyDescent="0.25">
      <c r="A7640" s="272"/>
      <c r="B7640" s="273"/>
      <c r="C7640" s="272"/>
      <c r="D7640" s="272"/>
      <c r="E7640" s="217"/>
      <c r="F7640" s="263"/>
    </row>
    <row r="7641" spans="1:6" x14ac:dyDescent="0.25">
      <c r="A7641" s="272"/>
      <c r="B7641" s="273"/>
      <c r="C7641" s="272"/>
      <c r="D7641" s="272"/>
      <c r="E7641" s="217"/>
      <c r="F7641" s="263"/>
    </row>
    <row r="7642" spans="1:6" x14ac:dyDescent="0.25">
      <c r="A7642" s="272"/>
      <c r="B7642" s="273"/>
      <c r="C7642" s="272"/>
      <c r="D7642" s="272"/>
      <c r="E7642" s="217"/>
      <c r="F7642" s="263"/>
    </row>
    <row r="7643" spans="1:6" x14ac:dyDescent="0.25">
      <c r="A7643" s="272"/>
      <c r="B7643" s="273"/>
      <c r="C7643" s="272"/>
      <c r="D7643" s="272"/>
      <c r="E7643" s="217"/>
      <c r="F7643" s="263"/>
    </row>
    <row r="7644" spans="1:6" x14ac:dyDescent="0.25">
      <c r="A7644" s="272"/>
      <c r="B7644" s="273"/>
      <c r="C7644" s="272"/>
      <c r="D7644" s="272"/>
      <c r="E7644" s="217"/>
      <c r="F7644" s="263"/>
    </row>
    <row r="7645" spans="1:6" x14ac:dyDescent="0.25">
      <c r="A7645" s="272"/>
      <c r="B7645" s="273"/>
      <c r="C7645" s="272"/>
      <c r="D7645" s="272"/>
      <c r="E7645" s="217"/>
      <c r="F7645" s="263"/>
    </row>
    <row r="7646" spans="1:6" x14ac:dyDescent="0.25">
      <c r="A7646" s="272"/>
      <c r="B7646" s="273"/>
      <c r="C7646" s="272"/>
      <c r="D7646" s="272"/>
      <c r="E7646" s="217"/>
      <c r="F7646" s="263"/>
    </row>
    <row r="7647" spans="1:6" x14ac:dyDescent="0.25">
      <c r="A7647" s="272"/>
      <c r="B7647" s="273"/>
      <c r="C7647" s="272"/>
      <c r="D7647" s="272"/>
      <c r="E7647" s="217"/>
      <c r="F7647" s="263"/>
    </row>
    <row r="7648" spans="1:6" x14ac:dyDescent="0.25">
      <c r="A7648" s="272"/>
      <c r="B7648" s="273"/>
      <c r="C7648" s="272"/>
      <c r="D7648" s="272"/>
      <c r="E7648" s="217"/>
      <c r="F7648" s="263"/>
    </row>
    <row r="7649" spans="1:6" x14ac:dyDescent="0.25">
      <c r="A7649" s="272"/>
      <c r="B7649" s="273"/>
      <c r="C7649" s="272"/>
      <c r="D7649" s="272"/>
      <c r="E7649" s="217"/>
      <c r="F7649" s="263"/>
    </row>
    <row r="7650" spans="1:6" x14ac:dyDescent="0.25">
      <c r="A7650" s="272"/>
      <c r="B7650" s="273"/>
      <c r="C7650" s="272"/>
      <c r="D7650" s="272"/>
      <c r="E7650" s="217"/>
      <c r="F7650" s="263"/>
    </row>
    <row r="7651" spans="1:6" x14ac:dyDescent="0.25">
      <c r="A7651" s="272"/>
      <c r="B7651" s="273"/>
      <c r="C7651" s="272"/>
      <c r="D7651" s="272"/>
      <c r="E7651" s="217"/>
      <c r="F7651" s="263"/>
    </row>
    <row r="7652" spans="1:6" x14ac:dyDescent="0.25">
      <c r="A7652" s="272"/>
      <c r="B7652" s="273"/>
      <c r="C7652" s="272"/>
      <c r="D7652" s="272"/>
      <c r="E7652" s="217"/>
      <c r="F7652" s="263"/>
    </row>
    <row r="7653" spans="1:6" x14ac:dyDescent="0.25">
      <c r="A7653" s="272"/>
      <c r="B7653" s="273"/>
      <c r="C7653" s="272"/>
      <c r="D7653" s="272"/>
      <c r="E7653" s="217"/>
      <c r="F7653" s="263"/>
    </row>
    <row r="7654" spans="1:6" x14ac:dyDescent="0.25">
      <c r="A7654" s="272"/>
      <c r="B7654" s="273"/>
      <c r="C7654" s="272"/>
      <c r="D7654" s="272"/>
      <c r="E7654" s="217"/>
      <c r="F7654" s="263"/>
    </row>
    <row r="7655" spans="1:6" x14ac:dyDescent="0.25">
      <c r="A7655" s="272"/>
      <c r="B7655" s="273"/>
      <c r="C7655" s="272"/>
      <c r="D7655" s="272"/>
      <c r="E7655" s="217"/>
      <c r="F7655" s="263"/>
    </row>
    <row r="7656" spans="1:6" x14ac:dyDescent="0.25">
      <c r="A7656" s="272"/>
      <c r="B7656" s="273"/>
      <c r="C7656" s="272"/>
      <c r="D7656" s="272"/>
      <c r="E7656" s="217"/>
      <c r="F7656" s="263"/>
    </row>
    <row r="7657" spans="1:6" ht="13" x14ac:dyDescent="0.25">
      <c r="A7657" s="227"/>
      <c r="B7657" s="268" t="s">
        <v>2905</v>
      </c>
      <c r="C7657" s="227"/>
      <c r="D7657" s="227"/>
      <c r="E7657" s="258"/>
      <c r="F7657" s="270"/>
    </row>
    <row r="7658" spans="1:6" ht="13" x14ac:dyDescent="0.25">
      <c r="A7658" s="227"/>
      <c r="B7658" s="247"/>
      <c r="C7658" s="227"/>
      <c r="D7658" s="227"/>
      <c r="E7658" s="258"/>
      <c r="F7658" s="263"/>
    </row>
    <row r="7659" spans="1:6" ht="13" x14ac:dyDescent="0.25">
      <c r="A7659" s="227"/>
      <c r="B7659" s="247" t="s">
        <v>2943</v>
      </c>
      <c r="C7659" s="227"/>
      <c r="D7659" s="227"/>
      <c r="E7659" s="258"/>
      <c r="F7659" s="263"/>
    </row>
    <row r="7660" spans="1:6" ht="13" x14ac:dyDescent="0.25">
      <c r="A7660" s="227"/>
      <c r="B7660" s="256"/>
      <c r="C7660" s="255"/>
      <c r="D7660" s="255"/>
      <c r="E7660" s="260"/>
      <c r="F7660" s="263"/>
    </row>
    <row r="7661" spans="1:6" ht="13" x14ac:dyDescent="0.25">
      <c r="A7661" s="227"/>
      <c r="B7661" s="274"/>
      <c r="C7661" s="255"/>
      <c r="D7661" s="255"/>
      <c r="E7661" s="260"/>
      <c r="F7661" s="263"/>
    </row>
    <row r="7662" spans="1:6" ht="13" x14ac:dyDescent="0.25">
      <c r="A7662" s="227"/>
      <c r="B7662" s="274" t="str">
        <f>B7659</f>
        <v>Block D: 4 Classroom Block: D-11 Glazing</v>
      </c>
      <c r="C7662" s="255"/>
      <c r="D7662" s="255"/>
      <c r="E7662" s="260"/>
      <c r="F7662" s="263"/>
    </row>
    <row r="7663" spans="1:6" ht="13" x14ac:dyDescent="0.25">
      <c r="A7663" s="227"/>
      <c r="B7663" s="254" t="s">
        <v>2933</v>
      </c>
      <c r="C7663" s="255" t="s">
        <v>2910</v>
      </c>
      <c r="D7663" s="255"/>
      <c r="E7663" s="260"/>
      <c r="F7663" s="263"/>
    </row>
    <row r="7664" spans="1:6" ht="13" x14ac:dyDescent="0.25">
      <c r="A7664" s="227"/>
      <c r="B7664" s="256"/>
      <c r="C7664" s="255"/>
      <c r="D7664" s="255"/>
      <c r="E7664" s="260"/>
      <c r="F7664" s="263"/>
    </row>
    <row r="7665" spans="1:6" ht="13" x14ac:dyDescent="0.25">
      <c r="A7665" s="227"/>
      <c r="B7665" s="269" t="s">
        <v>2909</v>
      </c>
      <c r="C7665" s="255">
        <v>113</v>
      </c>
      <c r="D7665" s="255"/>
      <c r="E7665" s="260"/>
      <c r="F7665" s="263"/>
    </row>
    <row r="7666" spans="1:6" ht="13" x14ac:dyDescent="0.25">
      <c r="A7666" s="227"/>
      <c r="B7666" s="269"/>
      <c r="C7666" s="255"/>
      <c r="D7666" s="255"/>
      <c r="E7666" s="260"/>
      <c r="F7666" s="263"/>
    </row>
    <row r="7667" spans="1:6" ht="13" x14ac:dyDescent="0.25">
      <c r="A7667" s="227"/>
      <c r="B7667" s="256"/>
      <c r="C7667" s="255"/>
      <c r="D7667" s="255"/>
      <c r="E7667" s="260"/>
      <c r="F7667" s="263"/>
    </row>
    <row r="7668" spans="1:6" ht="13" x14ac:dyDescent="0.25">
      <c r="A7668" s="227"/>
      <c r="B7668" s="256"/>
      <c r="C7668" s="255"/>
      <c r="D7668" s="255"/>
      <c r="E7668" s="260"/>
      <c r="F7668" s="263"/>
    </row>
    <row r="7669" spans="1:6" ht="13" x14ac:dyDescent="0.25">
      <c r="A7669" s="227"/>
      <c r="B7669" s="256"/>
      <c r="C7669" s="255"/>
      <c r="D7669" s="255"/>
      <c r="E7669" s="260"/>
      <c r="F7669" s="263"/>
    </row>
    <row r="7670" spans="1:6" ht="13" x14ac:dyDescent="0.25">
      <c r="A7670" s="227"/>
      <c r="B7670" s="256"/>
      <c r="C7670" s="255"/>
      <c r="D7670" s="255"/>
      <c r="E7670" s="260"/>
      <c r="F7670" s="263"/>
    </row>
    <row r="7671" spans="1:6" ht="13" x14ac:dyDescent="0.25">
      <c r="A7671" s="227"/>
      <c r="B7671" s="256"/>
      <c r="C7671" s="255"/>
      <c r="D7671" s="255"/>
      <c r="E7671" s="260"/>
      <c r="F7671" s="263"/>
    </row>
    <row r="7672" spans="1:6" ht="13" x14ac:dyDescent="0.25">
      <c r="A7672" s="227"/>
      <c r="B7672" s="256"/>
      <c r="C7672" s="255"/>
      <c r="D7672" s="255"/>
      <c r="E7672" s="260"/>
      <c r="F7672" s="263"/>
    </row>
    <row r="7673" spans="1:6" ht="13" x14ac:dyDescent="0.25">
      <c r="A7673" s="227"/>
      <c r="B7673" s="256"/>
      <c r="C7673" s="255"/>
      <c r="D7673" s="255"/>
      <c r="E7673" s="260"/>
      <c r="F7673" s="263"/>
    </row>
    <row r="7674" spans="1:6" ht="13" x14ac:dyDescent="0.25">
      <c r="A7674" s="227"/>
      <c r="B7674" s="256"/>
      <c r="C7674" s="255"/>
      <c r="D7674" s="255"/>
      <c r="E7674" s="260"/>
      <c r="F7674" s="263"/>
    </row>
    <row r="7675" spans="1:6" ht="13" x14ac:dyDescent="0.25">
      <c r="A7675" s="227"/>
      <c r="B7675" s="256"/>
      <c r="C7675" s="255"/>
      <c r="D7675" s="255"/>
      <c r="E7675" s="260"/>
      <c r="F7675" s="263"/>
    </row>
    <row r="7676" spans="1:6" ht="13" x14ac:dyDescent="0.25">
      <c r="A7676" s="227"/>
      <c r="B7676" s="256"/>
      <c r="C7676" s="255"/>
      <c r="D7676" s="255"/>
      <c r="E7676" s="260"/>
      <c r="F7676" s="263"/>
    </row>
    <row r="7677" spans="1:6" ht="13" x14ac:dyDescent="0.25">
      <c r="A7677" s="227"/>
      <c r="B7677" s="256"/>
      <c r="C7677" s="255"/>
      <c r="D7677" s="255"/>
      <c r="E7677" s="260"/>
      <c r="F7677" s="263"/>
    </row>
    <row r="7678" spans="1:6" ht="13" x14ac:dyDescent="0.25">
      <c r="A7678" s="227"/>
      <c r="B7678" s="256"/>
      <c r="C7678" s="255"/>
      <c r="D7678" s="255"/>
      <c r="E7678" s="260"/>
      <c r="F7678" s="263"/>
    </row>
    <row r="7679" spans="1:6" ht="13" x14ac:dyDescent="0.25">
      <c r="A7679" s="227"/>
      <c r="B7679" s="256"/>
      <c r="C7679" s="255"/>
      <c r="D7679" s="255"/>
      <c r="E7679" s="260"/>
      <c r="F7679" s="263"/>
    </row>
    <row r="7680" spans="1:6" ht="13" x14ac:dyDescent="0.25">
      <c r="A7680" s="227"/>
      <c r="B7680" s="256"/>
      <c r="C7680" s="255"/>
      <c r="D7680" s="255"/>
      <c r="E7680" s="260"/>
      <c r="F7680" s="263"/>
    </row>
    <row r="7681" spans="1:6" ht="13" x14ac:dyDescent="0.25">
      <c r="A7681" s="227"/>
      <c r="B7681" s="256"/>
      <c r="C7681" s="255"/>
      <c r="D7681" s="255"/>
      <c r="E7681" s="260"/>
      <c r="F7681" s="263"/>
    </row>
    <row r="7682" spans="1:6" ht="13" x14ac:dyDescent="0.25">
      <c r="A7682" s="227"/>
      <c r="B7682" s="256"/>
      <c r="C7682" s="255"/>
      <c r="D7682" s="255"/>
      <c r="E7682" s="260"/>
      <c r="F7682" s="263"/>
    </row>
    <row r="7683" spans="1:6" ht="13" x14ac:dyDescent="0.25">
      <c r="A7683" s="227"/>
      <c r="B7683" s="256"/>
      <c r="C7683" s="255"/>
      <c r="D7683" s="255"/>
      <c r="E7683" s="260"/>
      <c r="F7683" s="263"/>
    </row>
    <row r="7684" spans="1:6" ht="13" x14ac:dyDescent="0.25">
      <c r="A7684" s="227"/>
      <c r="B7684" s="256"/>
      <c r="C7684" s="255"/>
      <c r="D7684" s="255"/>
      <c r="E7684" s="260"/>
      <c r="F7684" s="263"/>
    </row>
    <row r="7685" spans="1:6" ht="13" x14ac:dyDescent="0.25">
      <c r="A7685" s="227"/>
      <c r="B7685" s="256"/>
      <c r="C7685" s="255"/>
      <c r="D7685" s="255"/>
      <c r="E7685" s="260"/>
      <c r="F7685" s="263"/>
    </row>
    <row r="7686" spans="1:6" ht="13" x14ac:dyDescent="0.25">
      <c r="A7686" s="227"/>
      <c r="B7686" s="256"/>
      <c r="C7686" s="255"/>
      <c r="D7686" s="255"/>
      <c r="E7686" s="260"/>
      <c r="F7686" s="263"/>
    </row>
    <row r="7687" spans="1:6" ht="13" x14ac:dyDescent="0.25">
      <c r="A7687" s="227"/>
      <c r="B7687" s="256"/>
      <c r="C7687" s="255"/>
      <c r="D7687" s="255"/>
      <c r="E7687" s="260"/>
      <c r="F7687" s="263"/>
    </row>
    <row r="7688" spans="1:6" ht="13" x14ac:dyDescent="0.25">
      <c r="A7688" s="227"/>
      <c r="B7688" s="256"/>
      <c r="C7688" s="255"/>
      <c r="D7688" s="255"/>
      <c r="E7688" s="260"/>
      <c r="F7688" s="263"/>
    </row>
    <row r="7689" spans="1:6" ht="13" x14ac:dyDescent="0.25">
      <c r="A7689" s="227"/>
      <c r="B7689" s="256"/>
      <c r="C7689" s="255"/>
      <c r="D7689" s="255"/>
      <c r="E7689" s="260"/>
      <c r="F7689" s="263"/>
    </row>
    <row r="7690" spans="1:6" ht="13" x14ac:dyDescent="0.25">
      <c r="A7690" s="227"/>
      <c r="B7690" s="256"/>
      <c r="C7690" s="255"/>
      <c r="D7690" s="255"/>
      <c r="E7690" s="260"/>
      <c r="F7690" s="263"/>
    </row>
    <row r="7691" spans="1:6" ht="13" x14ac:dyDescent="0.25">
      <c r="A7691" s="227"/>
      <c r="B7691" s="256"/>
      <c r="C7691" s="255"/>
      <c r="D7691" s="255"/>
      <c r="E7691" s="260"/>
      <c r="F7691" s="263"/>
    </row>
    <row r="7692" spans="1:6" ht="13" x14ac:dyDescent="0.25">
      <c r="A7692" s="227"/>
      <c r="B7692" s="256"/>
      <c r="C7692" s="255"/>
      <c r="D7692" s="255"/>
      <c r="E7692" s="260"/>
      <c r="F7692" s="263"/>
    </row>
    <row r="7693" spans="1:6" ht="13" x14ac:dyDescent="0.25">
      <c r="A7693" s="227"/>
      <c r="B7693" s="256"/>
      <c r="C7693" s="255"/>
      <c r="D7693" s="255"/>
      <c r="E7693" s="260"/>
      <c r="F7693" s="263"/>
    </row>
    <row r="7694" spans="1:6" ht="13" x14ac:dyDescent="0.25">
      <c r="A7694" s="227"/>
      <c r="B7694" s="256"/>
      <c r="C7694" s="255"/>
      <c r="D7694" s="255"/>
      <c r="E7694" s="260"/>
      <c r="F7694" s="263"/>
    </row>
    <row r="7695" spans="1:6" ht="13" x14ac:dyDescent="0.25">
      <c r="A7695" s="227"/>
      <c r="B7695" s="256"/>
      <c r="C7695" s="255"/>
      <c r="D7695" s="255"/>
      <c r="E7695" s="260"/>
      <c r="F7695" s="263"/>
    </row>
    <row r="7696" spans="1:6" ht="13" x14ac:dyDescent="0.25">
      <c r="A7696" s="227"/>
      <c r="B7696" s="256"/>
      <c r="C7696" s="255"/>
      <c r="D7696" s="255"/>
      <c r="E7696" s="260"/>
      <c r="F7696" s="263"/>
    </row>
    <row r="7697" spans="1:6" ht="13" x14ac:dyDescent="0.25">
      <c r="A7697" s="227"/>
      <c r="B7697" s="256"/>
      <c r="C7697" s="255"/>
      <c r="D7697" s="255"/>
      <c r="E7697" s="260"/>
      <c r="F7697" s="263"/>
    </row>
    <row r="7698" spans="1:6" ht="13" x14ac:dyDescent="0.25">
      <c r="A7698" s="227"/>
      <c r="B7698" s="256"/>
      <c r="C7698" s="255"/>
      <c r="D7698" s="255"/>
      <c r="E7698" s="260"/>
      <c r="F7698" s="263"/>
    </row>
    <row r="7699" spans="1:6" ht="13" x14ac:dyDescent="0.25">
      <c r="A7699" s="227"/>
      <c r="B7699" s="256"/>
      <c r="C7699" s="255"/>
      <c r="D7699" s="255"/>
      <c r="E7699" s="260"/>
      <c r="F7699" s="263"/>
    </row>
    <row r="7700" spans="1:6" ht="13" x14ac:dyDescent="0.25">
      <c r="A7700" s="227"/>
      <c r="B7700" s="256"/>
      <c r="C7700" s="255"/>
      <c r="D7700" s="255"/>
      <c r="E7700" s="260"/>
      <c r="F7700" s="263"/>
    </row>
    <row r="7701" spans="1:6" ht="13" x14ac:dyDescent="0.25">
      <c r="A7701" s="227"/>
      <c r="B7701" s="256"/>
      <c r="C7701" s="255"/>
      <c r="D7701" s="255"/>
      <c r="E7701" s="260"/>
      <c r="F7701" s="263"/>
    </row>
    <row r="7702" spans="1:6" ht="13" x14ac:dyDescent="0.25">
      <c r="A7702" s="227"/>
      <c r="B7702" s="256"/>
      <c r="C7702" s="255"/>
      <c r="D7702" s="255"/>
      <c r="E7702" s="260"/>
      <c r="F7702" s="263"/>
    </row>
    <row r="7703" spans="1:6" ht="13" x14ac:dyDescent="0.25">
      <c r="A7703" s="227"/>
      <c r="B7703" s="256"/>
      <c r="C7703" s="255"/>
      <c r="D7703" s="255"/>
      <c r="E7703" s="260"/>
      <c r="F7703" s="263"/>
    </row>
    <row r="7704" spans="1:6" ht="13" x14ac:dyDescent="0.25">
      <c r="A7704" s="227"/>
      <c r="B7704" s="256"/>
      <c r="C7704" s="255"/>
      <c r="D7704" s="255"/>
      <c r="E7704" s="260"/>
      <c r="F7704" s="263"/>
    </row>
    <row r="7705" spans="1:6" ht="13" x14ac:dyDescent="0.25">
      <c r="A7705" s="227"/>
      <c r="B7705" s="256"/>
      <c r="C7705" s="255"/>
      <c r="D7705" s="255"/>
      <c r="E7705" s="260"/>
      <c r="F7705" s="263"/>
    </row>
    <row r="7706" spans="1:6" ht="13" x14ac:dyDescent="0.25">
      <c r="A7706" s="227"/>
      <c r="B7706" s="256"/>
      <c r="C7706" s="255"/>
      <c r="D7706" s="255"/>
      <c r="E7706" s="260"/>
      <c r="F7706" s="263"/>
    </row>
    <row r="7707" spans="1:6" ht="13" x14ac:dyDescent="0.25">
      <c r="A7707" s="227"/>
      <c r="B7707" s="256"/>
      <c r="C7707" s="255"/>
      <c r="D7707" s="255"/>
      <c r="E7707" s="260"/>
      <c r="F7707" s="263"/>
    </row>
    <row r="7708" spans="1:6" ht="13" x14ac:dyDescent="0.25">
      <c r="A7708" s="227"/>
      <c r="B7708" s="256"/>
      <c r="C7708" s="255"/>
      <c r="D7708" s="255"/>
      <c r="E7708" s="260"/>
      <c r="F7708" s="263"/>
    </row>
    <row r="7709" spans="1:6" ht="13" x14ac:dyDescent="0.25">
      <c r="A7709" s="227"/>
      <c r="B7709" s="256"/>
      <c r="C7709" s="255"/>
      <c r="D7709" s="255"/>
      <c r="E7709" s="260"/>
      <c r="F7709" s="263"/>
    </row>
    <row r="7710" spans="1:6" ht="13" x14ac:dyDescent="0.25">
      <c r="A7710" s="227"/>
      <c r="B7710" s="256"/>
      <c r="C7710" s="255"/>
      <c r="D7710" s="255"/>
      <c r="E7710" s="260"/>
      <c r="F7710" s="263"/>
    </row>
    <row r="7711" spans="1:6" ht="13" x14ac:dyDescent="0.25">
      <c r="A7711" s="227"/>
      <c r="B7711" s="256"/>
      <c r="C7711" s="255"/>
      <c r="D7711" s="255"/>
      <c r="E7711" s="260"/>
      <c r="F7711" s="263"/>
    </row>
    <row r="7712" spans="1:6" ht="13" x14ac:dyDescent="0.25">
      <c r="A7712" s="227"/>
      <c r="B7712" s="256"/>
      <c r="C7712" s="255"/>
      <c r="D7712" s="255"/>
      <c r="E7712" s="260"/>
      <c r="F7712" s="263"/>
    </row>
    <row r="7713" spans="1:6" ht="13" x14ac:dyDescent="0.25">
      <c r="A7713" s="227"/>
      <c r="B7713" s="256"/>
      <c r="C7713" s="255"/>
      <c r="D7713" s="255"/>
      <c r="E7713" s="260"/>
      <c r="F7713" s="263"/>
    </row>
    <row r="7714" spans="1:6" ht="13" x14ac:dyDescent="0.25">
      <c r="A7714" s="227"/>
      <c r="B7714" s="256"/>
      <c r="C7714" s="255"/>
      <c r="D7714" s="255"/>
      <c r="E7714" s="260"/>
      <c r="F7714" s="263"/>
    </row>
    <row r="7715" spans="1:6" ht="13" x14ac:dyDescent="0.25">
      <c r="A7715" s="227"/>
      <c r="B7715" s="256"/>
      <c r="C7715" s="255"/>
      <c r="D7715" s="255"/>
      <c r="E7715" s="260"/>
      <c r="F7715" s="263"/>
    </row>
    <row r="7716" spans="1:6" ht="13" x14ac:dyDescent="0.25">
      <c r="A7716" s="227"/>
      <c r="B7716" s="256"/>
      <c r="C7716" s="255"/>
      <c r="D7716" s="255"/>
      <c r="E7716" s="260"/>
      <c r="F7716" s="263"/>
    </row>
    <row r="7717" spans="1:6" ht="13" x14ac:dyDescent="0.25">
      <c r="A7717" s="227"/>
      <c r="B7717" s="256"/>
      <c r="C7717" s="255"/>
      <c r="D7717" s="255"/>
      <c r="E7717" s="260"/>
      <c r="F7717" s="263"/>
    </row>
    <row r="7718" spans="1:6" ht="13" x14ac:dyDescent="0.25">
      <c r="A7718" s="227"/>
      <c r="B7718" s="256"/>
      <c r="C7718" s="255"/>
      <c r="D7718" s="255"/>
      <c r="E7718" s="260"/>
      <c r="F7718" s="263"/>
    </row>
    <row r="7719" spans="1:6" ht="13" x14ac:dyDescent="0.25">
      <c r="A7719" s="227"/>
      <c r="B7719" s="256"/>
      <c r="C7719" s="255"/>
      <c r="D7719" s="255"/>
      <c r="E7719" s="260"/>
      <c r="F7719" s="263"/>
    </row>
    <row r="7720" spans="1:6" ht="13" x14ac:dyDescent="0.25">
      <c r="A7720" s="227"/>
      <c r="B7720" s="256"/>
      <c r="C7720" s="255"/>
      <c r="D7720" s="255"/>
      <c r="E7720" s="260"/>
      <c r="F7720" s="263"/>
    </row>
    <row r="7721" spans="1:6" ht="13" x14ac:dyDescent="0.25">
      <c r="A7721" s="227"/>
      <c r="B7721" s="256"/>
      <c r="C7721" s="255"/>
      <c r="D7721" s="255"/>
      <c r="E7721" s="260"/>
      <c r="F7721" s="263"/>
    </row>
    <row r="7722" spans="1:6" ht="13" x14ac:dyDescent="0.25">
      <c r="A7722" s="227"/>
      <c r="B7722" s="256"/>
      <c r="C7722" s="255"/>
      <c r="D7722" s="255"/>
      <c r="E7722" s="260"/>
      <c r="F7722" s="263"/>
    </row>
    <row r="7723" spans="1:6" ht="13" x14ac:dyDescent="0.25">
      <c r="A7723" s="227"/>
      <c r="B7723" s="256"/>
      <c r="C7723" s="255"/>
      <c r="D7723" s="255"/>
      <c r="E7723" s="260"/>
      <c r="F7723" s="263"/>
    </row>
    <row r="7724" spans="1:6" ht="13" x14ac:dyDescent="0.25">
      <c r="A7724" s="227"/>
      <c r="B7724" s="256"/>
      <c r="C7724" s="255"/>
      <c r="D7724" s="255"/>
      <c r="E7724" s="260"/>
      <c r="F7724" s="263"/>
    </row>
    <row r="7725" spans="1:6" ht="13" x14ac:dyDescent="0.25">
      <c r="A7725" s="227"/>
      <c r="B7725" s="256"/>
      <c r="C7725" s="255"/>
      <c r="D7725" s="255"/>
      <c r="E7725" s="260"/>
      <c r="F7725" s="263"/>
    </row>
    <row r="7726" spans="1:6" ht="13" x14ac:dyDescent="0.25">
      <c r="A7726" s="227"/>
      <c r="B7726" s="256"/>
      <c r="C7726" s="255"/>
      <c r="D7726" s="255"/>
      <c r="E7726" s="260"/>
      <c r="F7726" s="263"/>
    </row>
    <row r="7727" spans="1:6" ht="13" x14ac:dyDescent="0.25">
      <c r="A7727" s="227"/>
      <c r="B7727" s="256"/>
      <c r="C7727" s="255"/>
      <c r="D7727" s="255"/>
      <c r="E7727" s="260"/>
      <c r="F7727" s="263"/>
    </row>
    <row r="7728" spans="1:6" ht="13" x14ac:dyDescent="0.25">
      <c r="A7728" s="227"/>
      <c r="B7728" s="256"/>
      <c r="C7728" s="255"/>
      <c r="D7728" s="255"/>
      <c r="E7728" s="260"/>
      <c r="F7728" s="263"/>
    </row>
    <row r="7729" spans="1:6" ht="13" x14ac:dyDescent="0.25">
      <c r="A7729" s="227"/>
      <c r="B7729" s="256"/>
      <c r="C7729" s="255"/>
      <c r="D7729" s="255"/>
      <c r="E7729" s="260"/>
      <c r="F7729" s="263"/>
    </row>
    <row r="7730" spans="1:6" ht="13" x14ac:dyDescent="0.25">
      <c r="A7730" s="227"/>
      <c r="B7730" s="268" t="s">
        <v>1019</v>
      </c>
      <c r="C7730" s="227"/>
      <c r="D7730" s="227"/>
      <c r="E7730" s="258"/>
      <c r="F7730" s="270"/>
    </row>
    <row r="7731" spans="1:6" ht="13" x14ac:dyDescent="0.25">
      <c r="A7731" s="227"/>
      <c r="B7731" s="247"/>
      <c r="C7731" s="227"/>
      <c r="D7731" s="227"/>
      <c r="E7731" s="258"/>
      <c r="F7731" s="263"/>
    </row>
    <row r="7732" spans="1:6" ht="13" x14ac:dyDescent="0.25">
      <c r="A7732" s="227"/>
      <c r="B7732" s="247" t="str">
        <f>B7659</f>
        <v>Block D: 4 Classroom Block: D-11 Glazing</v>
      </c>
      <c r="C7732" s="227"/>
      <c r="D7732" s="227"/>
      <c r="E7732" s="258"/>
      <c r="F7732" s="263"/>
    </row>
    <row r="7733" spans="1:6" x14ac:dyDescent="0.25">
      <c r="A7733" s="220"/>
      <c r="B7733" s="233"/>
      <c r="C7733" s="220"/>
      <c r="D7733" s="220"/>
      <c r="E7733" s="260"/>
      <c r="F7733" s="263"/>
    </row>
    <row r="7734" spans="1:6" ht="13" x14ac:dyDescent="0.25">
      <c r="A7734" s="224" t="s">
        <v>2386</v>
      </c>
      <c r="B7734" s="229" t="s">
        <v>324</v>
      </c>
      <c r="C7734" s="272"/>
      <c r="D7734" s="272"/>
      <c r="E7734" s="217"/>
      <c r="F7734" s="285"/>
    </row>
    <row r="7735" spans="1:6" ht="13" x14ac:dyDescent="0.25">
      <c r="A7735" s="272"/>
      <c r="B7735" s="229"/>
      <c r="C7735" s="272"/>
      <c r="D7735" s="272"/>
      <c r="E7735" s="217"/>
      <c r="F7735" s="285"/>
    </row>
    <row r="7736" spans="1:6" ht="26" x14ac:dyDescent="0.25">
      <c r="A7736" s="272"/>
      <c r="B7736" s="229" t="s">
        <v>2166</v>
      </c>
      <c r="C7736" s="272"/>
      <c r="D7736" s="272"/>
      <c r="E7736" s="217"/>
      <c r="F7736" s="285"/>
    </row>
    <row r="7737" spans="1:6" x14ac:dyDescent="0.25">
      <c r="A7737" s="272"/>
      <c r="B7737" s="273"/>
      <c r="C7737" s="272"/>
      <c r="D7737" s="272"/>
      <c r="E7737" s="217"/>
      <c r="F7737" s="285"/>
    </row>
    <row r="7738" spans="1:6" ht="14.5" x14ac:dyDescent="0.25">
      <c r="A7738" s="272" t="s">
        <v>2387</v>
      </c>
      <c r="B7738" s="273" t="s">
        <v>526</v>
      </c>
      <c r="C7738" s="272" t="s">
        <v>621</v>
      </c>
      <c r="D7738" s="272">
        <v>327.03999999999996</v>
      </c>
      <c r="E7738" s="217"/>
      <c r="F7738" s="285"/>
    </row>
    <row r="7739" spans="1:6" ht="14.5" x14ac:dyDescent="0.25">
      <c r="A7739" s="272" t="s">
        <v>2845</v>
      </c>
      <c r="B7739" s="273" t="s">
        <v>1029</v>
      </c>
      <c r="C7739" s="272" t="s">
        <v>621</v>
      </c>
      <c r="D7739" s="272">
        <v>20</v>
      </c>
      <c r="E7739" s="217"/>
      <c r="F7739" s="285"/>
    </row>
    <row r="7740" spans="1:6" ht="13" x14ac:dyDescent="0.25">
      <c r="A7740" s="272"/>
      <c r="B7740" s="229"/>
      <c r="C7740" s="272"/>
      <c r="D7740" s="272"/>
      <c r="E7740" s="217"/>
      <c r="F7740" s="285"/>
    </row>
    <row r="7741" spans="1:6" ht="26" x14ac:dyDescent="0.25">
      <c r="A7741" s="272"/>
      <c r="B7741" s="229" t="s">
        <v>2166</v>
      </c>
      <c r="C7741" s="272"/>
      <c r="D7741" s="272"/>
      <c r="E7741" s="217"/>
      <c r="F7741" s="285"/>
    </row>
    <row r="7742" spans="1:6" x14ac:dyDescent="0.25">
      <c r="A7742" s="272"/>
      <c r="B7742" s="273"/>
      <c r="C7742" s="272"/>
      <c r="D7742" s="272"/>
      <c r="E7742" s="217"/>
      <c r="F7742" s="285"/>
    </row>
    <row r="7743" spans="1:6" ht="14.5" x14ac:dyDescent="0.25">
      <c r="A7743" s="272" t="s">
        <v>2846</v>
      </c>
      <c r="B7743" s="273" t="s">
        <v>527</v>
      </c>
      <c r="C7743" s="272" t="s">
        <v>621</v>
      </c>
      <c r="D7743" s="281">
        <v>208.87999999999997</v>
      </c>
      <c r="E7743" s="217"/>
      <c r="F7743" s="285"/>
    </row>
    <row r="7744" spans="1:6" ht="14.5" x14ac:dyDescent="0.25">
      <c r="A7744" s="272" t="s">
        <v>2847</v>
      </c>
      <c r="B7744" s="273" t="s">
        <v>1029</v>
      </c>
      <c r="C7744" s="272" t="s">
        <v>621</v>
      </c>
      <c r="D7744" s="272">
        <v>20</v>
      </c>
      <c r="E7744" s="217"/>
      <c r="F7744" s="285"/>
    </row>
    <row r="7745" spans="1:6" x14ac:dyDescent="0.25">
      <c r="A7745" s="272"/>
      <c r="B7745" s="273"/>
      <c r="C7745" s="272"/>
      <c r="D7745" s="272"/>
      <c r="E7745" s="217"/>
      <c r="F7745" s="285"/>
    </row>
    <row r="7746" spans="1:6" ht="26" x14ac:dyDescent="0.25">
      <c r="A7746" s="272"/>
      <c r="B7746" s="229" t="s">
        <v>2168</v>
      </c>
      <c r="C7746" s="272"/>
      <c r="D7746" s="272"/>
      <c r="E7746" s="217"/>
      <c r="F7746" s="285"/>
    </row>
    <row r="7747" spans="1:6" ht="13" x14ac:dyDescent="0.25">
      <c r="A7747" s="272"/>
      <c r="B7747" s="229"/>
      <c r="C7747" s="272"/>
      <c r="D7747" s="272"/>
      <c r="E7747" s="217"/>
      <c r="F7747" s="285"/>
    </row>
    <row r="7748" spans="1:6" x14ac:dyDescent="0.25">
      <c r="A7748" s="272" t="s">
        <v>2848</v>
      </c>
      <c r="B7748" s="273" t="s">
        <v>332</v>
      </c>
      <c r="C7748" s="272" t="s">
        <v>11</v>
      </c>
      <c r="D7748" s="272">
        <v>98</v>
      </c>
      <c r="E7748" s="217"/>
      <c r="F7748" s="285"/>
    </row>
    <row r="7749" spans="1:6" x14ac:dyDescent="0.25">
      <c r="A7749" s="272"/>
      <c r="B7749" s="273"/>
      <c r="C7749" s="272"/>
      <c r="D7749" s="272"/>
      <c r="E7749" s="217"/>
      <c r="F7749" s="285"/>
    </row>
    <row r="7750" spans="1:6" ht="39" x14ac:dyDescent="0.25">
      <c r="A7750" s="272"/>
      <c r="B7750" s="229" t="s">
        <v>2169</v>
      </c>
      <c r="C7750" s="272"/>
      <c r="D7750" s="272"/>
      <c r="E7750" s="217"/>
      <c r="F7750" s="285"/>
    </row>
    <row r="7751" spans="1:6" x14ac:dyDescent="0.25">
      <c r="A7751" s="272"/>
      <c r="B7751" s="273"/>
      <c r="C7751" s="272"/>
      <c r="D7751" s="272"/>
      <c r="E7751" s="217"/>
      <c r="F7751" s="285"/>
    </row>
    <row r="7752" spans="1:6" ht="14.5" x14ac:dyDescent="0.25">
      <c r="A7752" s="272" t="s">
        <v>2849</v>
      </c>
      <c r="B7752" s="273" t="s">
        <v>336</v>
      </c>
      <c r="C7752" s="272" t="s">
        <v>621</v>
      </c>
      <c r="D7752" s="272">
        <v>4</v>
      </c>
      <c r="E7752" s="217"/>
      <c r="F7752" s="285"/>
    </row>
    <row r="7753" spans="1:6" ht="14.5" x14ac:dyDescent="0.25">
      <c r="A7753" s="272" t="s">
        <v>2850</v>
      </c>
      <c r="B7753" s="273" t="s">
        <v>287</v>
      </c>
      <c r="C7753" s="272" t="s">
        <v>621</v>
      </c>
      <c r="D7753" s="272">
        <v>12</v>
      </c>
      <c r="E7753" s="217"/>
      <c r="F7753" s="285"/>
    </row>
    <row r="7754" spans="1:6" x14ac:dyDescent="0.25">
      <c r="A7754" s="272"/>
      <c r="B7754" s="273"/>
      <c r="C7754" s="272"/>
      <c r="D7754" s="272"/>
      <c r="E7754" s="217"/>
      <c r="F7754" s="285"/>
    </row>
    <row r="7755" spans="1:6" ht="26" x14ac:dyDescent="0.25">
      <c r="A7755" s="272"/>
      <c r="B7755" s="229" t="s">
        <v>2170</v>
      </c>
      <c r="C7755" s="272"/>
      <c r="D7755" s="272"/>
      <c r="E7755" s="217"/>
      <c r="F7755" s="285"/>
    </row>
    <row r="7756" spans="1:6" x14ac:dyDescent="0.25">
      <c r="A7756" s="272"/>
      <c r="B7756" s="273"/>
      <c r="C7756" s="272"/>
      <c r="D7756" s="272"/>
      <c r="E7756" s="217"/>
      <c r="F7756" s="285"/>
    </row>
    <row r="7757" spans="1:6" ht="14.5" x14ac:dyDescent="0.25">
      <c r="A7757" s="272" t="s">
        <v>2851</v>
      </c>
      <c r="B7757" s="273" t="s">
        <v>285</v>
      </c>
      <c r="C7757" s="272" t="s">
        <v>621</v>
      </c>
      <c r="D7757" s="272">
        <v>12</v>
      </c>
      <c r="E7757" s="217"/>
      <c r="F7757" s="285"/>
    </row>
    <row r="7758" spans="1:6" x14ac:dyDescent="0.25">
      <c r="A7758" s="272" t="s">
        <v>2852</v>
      </c>
      <c r="B7758" s="273" t="s">
        <v>531</v>
      </c>
      <c r="C7758" s="272" t="s">
        <v>11</v>
      </c>
      <c r="D7758" s="272">
        <v>116.8</v>
      </c>
      <c r="E7758" s="217"/>
      <c r="F7758" s="285"/>
    </row>
    <row r="7759" spans="1:6" ht="13" x14ac:dyDescent="0.25">
      <c r="A7759" s="272"/>
      <c r="B7759" s="229"/>
      <c r="C7759" s="272"/>
      <c r="D7759" s="272"/>
      <c r="E7759" s="217"/>
      <c r="F7759" s="285"/>
    </row>
    <row r="7760" spans="1:6" ht="26" x14ac:dyDescent="0.25">
      <c r="A7760" s="272"/>
      <c r="B7760" s="229" t="s">
        <v>2218</v>
      </c>
      <c r="C7760" s="272"/>
      <c r="D7760" s="272"/>
      <c r="E7760" s="217"/>
      <c r="F7760" s="285"/>
    </row>
    <row r="7761" spans="1:6" x14ac:dyDescent="0.25">
      <c r="A7761" s="272"/>
      <c r="B7761" s="273"/>
      <c r="C7761" s="272"/>
      <c r="D7761" s="272"/>
      <c r="E7761" s="217"/>
      <c r="F7761" s="285"/>
    </row>
    <row r="7762" spans="1:6" x14ac:dyDescent="0.25">
      <c r="A7762" s="272" t="s">
        <v>2853</v>
      </c>
      <c r="B7762" s="273" t="s">
        <v>341</v>
      </c>
      <c r="C7762" s="272" t="s">
        <v>11</v>
      </c>
      <c r="D7762" s="272">
        <v>116.8</v>
      </c>
      <c r="E7762" s="217"/>
      <c r="F7762" s="285"/>
    </row>
    <row r="7763" spans="1:6" x14ac:dyDescent="0.25">
      <c r="A7763" s="272"/>
      <c r="B7763" s="273"/>
      <c r="C7763" s="272"/>
      <c r="D7763" s="272"/>
      <c r="E7763" s="217"/>
      <c r="F7763" s="263"/>
    </row>
    <row r="7764" spans="1:6" x14ac:dyDescent="0.25">
      <c r="A7764" s="272"/>
      <c r="B7764" s="273"/>
      <c r="C7764" s="272"/>
      <c r="D7764" s="272"/>
      <c r="E7764" s="217"/>
      <c r="F7764" s="263"/>
    </row>
    <row r="7765" spans="1:6" x14ac:dyDescent="0.25">
      <c r="A7765" s="272"/>
      <c r="B7765" s="273"/>
      <c r="C7765" s="272"/>
      <c r="D7765" s="272"/>
      <c r="E7765" s="217"/>
      <c r="F7765" s="263"/>
    </row>
    <row r="7766" spans="1:6" x14ac:dyDescent="0.25">
      <c r="A7766" s="272"/>
      <c r="B7766" s="273"/>
      <c r="C7766" s="272"/>
      <c r="D7766" s="272"/>
      <c r="E7766" s="217"/>
      <c r="F7766" s="263"/>
    </row>
    <row r="7767" spans="1:6" x14ac:dyDescent="0.25">
      <c r="A7767" s="272"/>
      <c r="B7767" s="273"/>
      <c r="C7767" s="272"/>
      <c r="D7767" s="272"/>
      <c r="E7767" s="217"/>
      <c r="F7767" s="263"/>
    </row>
    <row r="7768" spans="1:6" x14ac:dyDescent="0.25">
      <c r="A7768" s="272"/>
      <c r="B7768" s="273"/>
      <c r="C7768" s="272"/>
      <c r="D7768" s="272"/>
      <c r="E7768" s="217"/>
      <c r="F7768" s="263"/>
    </row>
    <row r="7769" spans="1:6" x14ac:dyDescent="0.25">
      <c r="A7769" s="272"/>
      <c r="B7769" s="273"/>
      <c r="C7769" s="272"/>
      <c r="D7769" s="272"/>
      <c r="E7769" s="217"/>
      <c r="F7769" s="263"/>
    </row>
    <row r="7770" spans="1:6" x14ac:dyDescent="0.25">
      <c r="A7770" s="272"/>
      <c r="B7770" s="273"/>
      <c r="C7770" s="272"/>
      <c r="D7770" s="272"/>
      <c r="E7770" s="217"/>
      <c r="F7770" s="263"/>
    </row>
    <row r="7771" spans="1:6" x14ac:dyDescent="0.25">
      <c r="A7771" s="272"/>
      <c r="B7771" s="273"/>
      <c r="C7771" s="272"/>
      <c r="D7771" s="272"/>
      <c r="E7771" s="217"/>
      <c r="F7771" s="263"/>
    </row>
    <row r="7772" spans="1:6" x14ac:dyDescent="0.25">
      <c r="A7772" s="272"/>
      <c r="B7772" s="273"/>
      <c r="C7772" s="272"/>
      <c r="D7772" s="272"/>
      <c r="E7772" s="217"/>
      <c r="F7772" s="263"/>
    </row>
    <row r="7773" spans="1:6" x14ac:dyDescent="0.25">
      <c r="A7773" s="272"/>
      <c r="B7773" s="273"/>
      <c r="C7773" s="272"/>
      <c r="D7773" s="272"/>
      <c r="E7773" s="217"/>
      <c r="F7773" s="263"/>
    </row>
    <row r="7774" spans="1:6" x14ac:dyDescent="0.25">
      <c r="A7774" s="272"/>
      <c r="B7774" s="273"/>
      <c r="C7774" s="272"/>
      <c r="D7774" s="272"/>
      <c r="E7774" s="217"/>
      <c r="F7774" s="263"/>
    </row>
    <row r="7775" spans="1:6" x14ac:dyDescent="0.25">
      <c r="A7775" s="272"/>
      <c r="B7775" s="273"/>
      <c r="C7775" s="272"/>
      <c r="D7775" s="272"/>
      <c r="E7775" s="217"/>
      <c r="F7775" s="263"/>
    </row>
    <row r="7776" spans="1:6" x14ac:dyDescent="0.25">
      <c r="A7776" s="272"/>
      <c r="B7776" s="273"/>
      <c r="C7776" s="272"/>
      <c r="D7776" s="272"/>
      <c r="E7776" s="217"/>
      <c r="F7776" s="263"/>
    </row>
    <row r="7777" spans="1:6" x14ac:dyDescent="0.25">
      <c r="A7777" s="272"/>
      <c r="B7777" s="273"/>
      <c r="C7777" s="272"/>
      <c r="D7777" s="272"/>
      <c r="E7777" s="217"/>
      <c r="F7777" s="263"/>
    </row>
    <row r="7778" spans="1:6" x14ac:dyDescent="0.25">
      <c r="A7778" s="272"/>
      <c r="B7778" s="273"/>
      <c r="C7778" s="272"/>
      <c r="D7778" s="272"/>
      <c r="E7778" s="217"/>
      <c r="F7778" s="263"/>
    </row>
    <row r="7779" spans="1:6" x14ac:dyDescent="0.25">
      <c r="A7779" s="272"/>
      <c r="B7779" s="273"/>
      <c r="C7779" s="272"/>
      <c r="D7779" s="272"/>
      <c r="E7779" s="217"/>
      <c r="F7779" s="263"/>
    </row>
    <row r="7780" spans="1:6" x14ac:dyDescent="0.25">
      <c r="A7780" s="272"/>
      <c r="B7780" s="273"/>
      <c r="C7780" s="272"/>
      <c r="D7780" s="272"/>
      <c r="E7780" s="217"/>
      <c r="F7780" s="263"/>
    </row>
    <row r="7781" spans="1:6" x14ac:dyDescent="0.25">
      <c r="A7781" s="272"/>
      <c r="B7781" s="273"/>
      <c r="C7781" s="272"/>
      <c r="D7781" s="272"/>
      <c r="E7781" s="217"/>
      <c r="F7781" s="263"/>
    </row>
    <row r="7782" spans="1:6" x14ac:dyDescent="0.25">
      <c r="A7782" s="272"/>
      <c r="B7782" s="273"/>
      <c r="C7782" s="272"/>
      <c r="D7782" s="272"/>
      <c r="E7782" s="217"/>
      <c r="F7782" s="263"/>
    </row>
    <row r="7783" spans="1:6" x14ac:dyDescent="0.25">
      <c r="A7783" s="272"/>
      <c r="B7783" s="273"/>
      <c r="C7783" s="272"/>
      <c r="D7783" s="272"/>
      <c r="E7783" s="217"/>
      <c r="F7783" s="263"/>
    </row>
    <row r="7784" spans="1:6" x14ac:dyDescent="0.25">
      <c r="A7784" s="272"/>
      <c r="B7784" s="273"/>
      <c r="C7784" s="272"/>
      <c r="D7784" s="272"/>
      <c r="E7784" s="217"/>
      <c r="F7784" s="263"/>
    </row>
    <row r="7785" spans="1:6" x14ac:dyDescent="0.25">
      <c r="A7785" s="272"/>
      <c r="B7785" s="273"/>
      <c r="C7785" s="272"/>
      <c r="D7785" s="272"/>
      <c r="E7785" s="217"/>
      <c r="F7785" s="263"/>
    </row>
    <row r="7786" spans="1:6" x14ac:dyDescent="0.25">
      <c r="A7786" s="272"/>
      <c r="B7786" s="273"/>
      <c r="C7786" s="272"/>
      <c r="D7786" s="272"/>
      <c r="E7786" s="217"/>
      <c r="F7786" s="263"/>
    </row>
    <row r="7787" spans="1:6" x14ac:dyDescent="0.25">
      <c r="A7787" s="272"/>
      <c r="B7787" s="273"/>
      <c r="C7787" s="272"/>
      <c r="D7787" s="272"/>
      <c r="E7787" s="217"/>
      <c r="F7787" s="263"/>
    </row>
    <row r="7788" spans="1:6" x14ac:dyDescent="0.25">
      <c r="A7788" s="272"/>
      <c r="B7788" s="273"/>
      <c r="C7788" s="272"/>
      <c r="D7788" s="272"/>
      <c r="E7788" s="217"/>
      <c r="F7788" s="263"/>
    </row>
    <row r="7789" spans="1:6" x14ac:dyDescent="0.25">
      <c r="A7789" s="272"/>
      <c r="B7789" s="273"/>
      <c r="C7789" s="272"/>
      <c r="D7789" s="272"/>
      <c r="E7789" s="217"/>
      <c r="F7789" s="263"/>
    </row>
    <row r="7790" spans="1:6" x14ac:dyDescent="0.25">
      <c r="A7790" s="272"/>
      <c r="B7790" s="273"/>
      <c r="C7790" s="272"/>
      <c r="D7790" s="272"/>
      <c r="E7790" s="217"/>
      <c r="F7790" s="263"/>
    </row>
    <row r="7791" spans="1:6" x14ac:dyDescent="0.25">
      <c r="A7791" s="272"/>
      <c r="B7791" s="273"/>
      <c r="C7791" s="272"/>
      <c r="D7791" s="272"/>
      <c r="E7791" s="217"/>
      <c r="F7791" s="263"/>
    </row>
    <row r="7792" spans="1:6" x14ac:dyDescent="0.25">
      <c r="A7792" s="272"/>
      <c r="B7792" s="273"/>
      <c r="C7792" s="272"/>
      <c r="D7792" s="272"/>
      <c r="E7792" s="217"/>
      <c r="F7792" s="263"/>
    </row>
    <row r="7793" spans="1:6" x14ac:dyDescent="0.25">
      <c r="A7793" s="272"/>
      <c r="B7793" s="273"/>
      <c r="C7793" s="272"/>
      <c r="D7793" s="272"/>
      <c r="E7793" s="217"/>
      <c r="F7793" s="263"/>
    </row>
    <row r="7794" spans="1:6" ht="13" x14ac:dyDescent="0.25">
      <c r="A7794" s="227"/>
      <c r="B7794" s="268" t="s">
        <v>2905</v>
      </c>
      <c r="C7794" s="227"/>
      <c r="D7794" s="227"/>
      <c r="E7794" s="258"/>
      <c r="F7794" s="270"/>
    </row>
    <row r="7795" spans="1:6" ht="13" x14ac:dyDescent="0.25">
      <c r="A7795" s="227"/>
      <c r="B7795" s="247"/>
      <c r="C7795" s="227"/>
      <c r="D7795" s="227"/>
      <c r="E7795" s="258"/>
      <c r="F7795" s="263"/>
    </row>
    <row r="7796" spans="1:6" ht="13" x14ac:dyDescent="0.25">
      <c r="A7796" s="227"/>
      <c r="B7796" s="247" t="s">
        <v>2944</v>
      </c>
      <c r="C7796" s="227"/>
      <c r="D7796" s="227"/>
      <c r="E7796" s="258"/>
      <c r="F7796" s="263"/>
    </row>
    <row r="7797" spans="1:6" ht="13" x14ac:dyDescent="0.25">
      <c r="A7797" s="227"/>
      <c r="B7797" s="256"/>
      <c r="C7797" s="255"/>
      <c r="D7797" s="255"/>
      <c r="E7797" s="260"/>
      <c r="F7797" s="263"/>
    </row>
    <row r="7798" spans="1:6" ht="13" x14ac:dyDescent="0.25">
      <c r="A7798" s="227"/>
      <c r="B7798" s="274"/>
      <c r="C7798" s="255"/>
      <c r="D7798" s="255"/>
      <c r="E7798" s="260"/>
      <c r="F7798" s="263"/>
    </row>
    <row r="7799" spans="1:6" ht="13" x14ac:dyDescent="0.25">
      <c r="A7799" s="227"/>
      <c r="B7799" s="274" t="str">
        <f>B7796</f>
        <v>Block D: 4 Classroom Block: D-12 Paintwork</v>
      </c>
      <c r="C7799" s="255"/>
      <c r="D7799" s="255"/>
      <c r="E7799" s="260"/>
      <c r="F7799" s="263"/>
    </row>
    <row r="7800" spans="1:6" ht="13" x14ac:dyDescent="0.25">
      <c r="A7800" s="227"/>
      <c r="B7800" s="254" t="s">
        <v>2933</v>
      </c>
      <c r="C7800" s="255" t="s">
        <v>2910</v>
      </c>
      <c r="D7800" s="255"/>
      <c r="E7800" s="260"/>
      <c r="F7800" s="263"/>
    </row>
    <row r="7801" spans="1:6" ht="13" x14ac:dyDescent="0.25">
      <c r="A7801" s="227"/>
      <c r="B7801" s="256"/>
      <c r="C7801" s="255"/>
      <c r="D7801" s="255"/>
      <c r="E7801" s="260"/>
      <c r="F7801" s="263"/>
    </row>
    <row r="7802" spans="1:6" ht="13" x14ac:dyDescent="0.25">
      <c r="A7802" s="227"/>
      <c r="B7802" s="269" t="s">
        <v>2909</v>
      </c>
      <c r="C7802" s="255">
        <v>115</v>
      </c>
      <c r="D7802" s="255"/>
      <c r="E7802" s="260"/>
      <c r="F7802" s="263"/>
    </row>
    <row r="7803" spans="1:6" ht="13" x14ac:dyDescent="0.25">
      <c r="A7803" s="227"/>
      <c r="B7803" s="269"/>
      <c r="C7803" s="255"/>
      <c r="D7803" s="255"/>
      <c r="E7803" s="260"/>
      <c r="F7803" s="263"/>
    </row>
    <row r="7804" spans="1:6" ht="13" x14ac:dyDescent="0.25">
      <c r="A7804" s="227"/>
      <c r="B7804" s="256"/>
      <c r="C7804" s="255"/>
      <c r="D7804" s="255"/>
      <c r="E7804" s="260"/>
      <c r="F7804" s="263"/>
    </row>
    <row r="7805" spans="1:6" ht="13" x14ac:dyDescent="0.25">
      <c r="A7805" s="227"/>
      <c r="B7805" s="256"/>
      <c r="C7805" s="255"/>
      <c r="D7805" s="255"/>
      <c r="E7805" s="260"/>
      <c r="F7805" s="263"/>
    </row>
    <row r="7806" spans="1:6" ht="13" x14ac:dyDescent="0.25">
      <c r="A7806" s="227"/>
      <c r="B7806" s="256"/>
      <c r="C7806" s="255"/>
      <c r="D7806" s="255"/>
      <c r="E7806" s="260"/>
      <c r="F7806" s="263"/>
    </row>
    <row r="7807" spans="1:6" ht="13" x14ac:dyDescent="0.25">
      <c r="A7807" s="227"/>
      <c r="B7807" s="256"/>
      <c r="C7807" s="255"/>
      <c r="D7807" s="255"/>
      <c r="E7807" s="260"/>
      <c r="F7807" s="263"/>
    </row>
    <row r="7808" spans="1:6" ht="13" x14ac:dyDescent="0.25">
      <c r="A7808" s="227"/>
      <c r="B7808" s="256"/>
      <c r="C7808" s="255"/>
      <c r="D7808" s="255"/>
      <c r="E7808" s="260"/>
      <c r="F7808" s="263"/>
    </row>
    <row r="7809" spans="1:6" ht="13" x14ac:dyDescent="0.25">
      <c r="A7809" s="227"/>
      <c r="B7809" s="256"/>
      <c r="C7809" s="255"/>
      <c r="D7809" s="255"/>
      <c r="E7809" s="260"/>
      <c r="F7809" s="263"/>
    </row>
    <row r="7810" spans="1:6" ht="13" x14ac:dyDescent="0.25">
      <c r="A7810" s="227"/>
      <c r="B7810" s="256"/>
      <c r="C7810" s="255"/>
      <c r="D7810" s="255"/>
      <c r="E7810" s="260"/>
      <c r="F7810" s="263"/>
    </row>
    <row r="7811" spans="1:6" ht="13" x14ac:dyDescent="0.25">
      <c r="A7811" s="227"/>
      <c r="B7811" s="256"/>
      <c r="C7811" s="255"/>
      <c r="D7811" s="255"/>
      <c r="E7811" s="260"/>
      <c r="F7811" s="263"/>
    </row>
    <row r="7812" spans="1:6" ht="13" x14ac:dyDescent="0.25">
      <c r="A7812" s="227"/>
      <c r="B7812" s="256"/>
      <c r="C7812" s="255"/>
      <c r="D7812" s="255"/>
      <c r="E7812" s="260"/>
      <c r="F7812" s="263"/>
    </row>
    <row r="7813" spans="1:6" ht="13" x14ac:dyDescent="0.25">
      <c r="A7813" s="227"/>
      <c r="B7813" s="256"/>
      <c r="C7813" s="255"/>
      <c r="D7813" s="255"/>
      <c r="E7813" s="260"/>
      <c r="F7813" s="263"/>
    </row>
    <row r="7814" spans="1:6" ht="13" x14ac:dyDescent="0.25">
      <c r="A7814" s="227"/>
      <c r="B7814" s="256"/>
      <c r="C7814" s="255"/>
      <c r="D7814" s="255"/>
      <c r="E7814" s="260"/>
      <c r="F7814" s="263"/>
    </row>
    <row r="7815" spans="1:6" ht="13" x14ac:dyDescent="0.25">
      <c r="A7815" s="227"/>
      <c r="B7815" s="256"/>
      <c r="C7815" s="255"/>
      <c r="D7815" s="255"/>
      <c r="E7815" s="260"/>
      <c r="F7815" s="263"/>
    </row>
    <row r="7816" spans="1:6" ht="13" x14ac:dyDescent="0.25">
      <c r="A7816" s="227"/>
      <c r="B7816" s="256"/>
      <c r="C7816" s="255"/>
      <c r="D7816" s="255"/>
      <c r="E7816" s="260"/>
      <c r="F7816" s="263"/>
    </row>
    <row r="7817" spans="1:6" ht="13" x14ac:dyDescent="0.25">
      <c r="A7817" s="227"/>
      <c r="B7817" s="256"/>
      <c r="C7817" s="255"/>
      <c r="D7817" s="255"/>
      <c r="E7817" s="260"/>
      <c r="F7817" s="263"/>
    </row>
    <row r="7818" spans="1:6" ht="13" x14ac:dyDescent="0.25">
      <c r="A7818" s="227"/>
      <c r="B7818" s="256"/>
      <c r="C7818" s="255"/>
      <c r="D7818" s="255"/>
      <c r="E7818" s="260"/>
      <c r="F7818" s="263"/>
    </row>
    <row r="7819" spans="1:6" ht="13" x14ac:dyDescent="0.25">
      <c r="A7819" s="227"/>
      <c r="B7819" s="256"/>
      <c r="C7819" s="255"/>
      <c r="D7819" s="255"/>
      <c r="E7819" s="260"/>
      <c r="F7819" s="263"/>
    </row>
    <row r="7820" spans="1:6" ht="13" x14ac:dyDescent="0.25">
      <c r="A7820" s="227"/>
      <c r="B7820" s="256"/>
      <c r="C7820" s="255"/>
      <c r="D7820" s="255"/>
      <c r="E7820" s="260"/>
      <c r="F7820" s="263"/>
    </row>
    <row r="7821" spans="1:6" ht="13" x14ac:dyDescent="0.25">
      <c r="A7821" s="227"/>
      <c r="B7821" s="256"/>
      <c r="C7821" s="255"/>
      <c r="D7821" s="255"/>
      <c r="E7821" s="260"/>
      <c r="F7821" s="263"/>
    </row>
    <row r="7822" spans="1:6" ht="13" x14ac:dyDescent="0.25">
      <c r="A7822" s="227"/>
      <c r="B7822" s="256"/>
      <c r="C7822" s="255"/>
      <c r="D7822" s="255"/>
      <c r="E7822" s="260"/>
      <c r="F7822" s="263"/>
    </row>
    <row r="7823" spans="1:6" ht="13" x14ac:dyDescent="0.25">
      <c r="A7823" s="227"/>
      <c r="B7823" s="256"/>
      <c r="C7823" s="255"/>
      <c r="D7823" s="255"/>
      <c r="E7823" s="260"/>
      <c r="F7823" s="263"/>
    </row>
    <row r="7824" spans="1:6" ht="13" x14ac:dyDescent="0.25">
      <c r="A7824" s="227"/>
      <c r="B7824" s="256"/>
      <c r="C7824" s="255"/>
      <c r="D7824" s="255"/>
      <c r="E7824" s="260"/>
      <c r="F7824" s="263"/>
    </row>
    <row r="7825" spans="1:6" ht="13" x14ac:dyDescent="0.25">
      <c r="A7825" s="227"/>
      <c r="B7825" s="256"/>
      <c r="C7825" s="255"/>
      <c r="D7825" s="255"/>
      <c r="E7825" s="260"/>
      <c r="F7825" s="263"/>
    </row>
    <row r="7826" spans="1:6" ht="13" x14ac:dyDescent="0.25">
      <c r="A7826" s="227"/>
      <c r="B7826" s="256"/>
      <c r="C7826" s="255"/>
      <c r="D7826" s="255"/>
      <c r="E7826" s="260"/>
      <c r="F7826" s="263"/>
    </row>
    <row r="7827" spans="1:6" ht="13" x14ac:dyDescent="0.25">
      <c r="A7827" s="227"/>
      <c r="B7827" s="256"/>
      <c r="C7827" s="255"/>
      <c r="D7827" s="255"/>
      <c r="E7827" s="260"/>
      <c r="F7827" s="263"/>
    </row>
    <row r="7828" spans="1:6" ht="13" x14ac:dyDescent="0.25">
      <c r="A7828" s="227"/>
      <c r="B7828" s="256"/>
      <c r="C7828" s="255"/>
      <c r="D7828" s="255"/>
      <c r="E7828" s="260"/>
      <c r="F7828" s="263"/>
    </row>
    <row r="7829" spans="1:6" ht="13" x14ac:dyDescent="0.25">
      <c r="A7829" s="227"/>
      <c r="B7829" s="256"/>
      <c r="C7829" s="255"/>
      <c r="D7829" s="255"/>
      <c r="E7829" s="260"/>
      <c r="F7829" s="263"/>
    </row>
    <row r="7830" spans="1:6" ht="13" x14ac:dyDescent="0.25">
      <c r="A7830" s="227"/>
      <c r="B7830" s="256"/>
      <c r="C7830" s="255"/>
      <c r="D7830" s="255"/>
      <c r="E7830" s="260"/>
      <c r="F7830" s="263"/>
    </row>
    <row r="7831" spans="1:6" ht="13" x14ac:dyDescent="0.25">
      <c r="A7831" s="227"/>
      <c r="B7831" s="256"/>
      <c r="C7831" s="255"/>
      <c r="D7831" s="255"/>
      <c r="E7831" s="260"/>
      <c r="F7831" s="263"/>
    </row>
    <row r="7832" spans="1:6" ht="13" x14ac:dyDescent="0.25">
      <c r="A7832" s="227"/>
      <c r="B7832" s="256"/>
      <c r="C7832" s="255"/>
      <c r="D7832" s="255"/>
      <c r="E7832" s="260"/>
      <c r="F7832" s="263"/>
    </row>
    <row r="7833" spans="1:6" ht="13" x14ac:dyDescent="0.25">
      <c r="A7833" s="227"/>
      <c r="B7833" s="256"/>
      <c r="C7833" s="255"/>
      <c r="D7833" s="255"/>
      <c r="E7833" s="260"/>
      <c r="F7833" s="263"/>
    </row>
    <row r="7834" spans="1:6" ht="13" x14ac:dyDescent="0.25">
      <c r="A7834" s="227"/>
      <c r="B7834" s="256"/>
      <c r="C7834" s="255"/>
      <c r="D7834" s="255"/>
      <c r="E7834" s="260"/>
      <c r="F7834" s="263"/>
    </row>
    <row r="7835" spans="1:6" ht="13" x14ac:dyDescent="0.25">
      <c r="A7835" s="227"/>
      <c r="B7835" s="256"/>
      <c r="C7835" s="255"/>
      <c r="D7835" s="255"/>
      <c r="E7835" s="260"/>
      <c r="F7835" s="263"/>
    </row>
    <row r="7836" spans="1:6" ht="13" x14ac:dyDescent="0.25">
      <c r="A7836" s="227"/>
      <c r="B7836" s="256"/>
      <c r="C7836" s="255"/>
      <c r="D7836" s="255"/>
      <c r="E7836" s="260"/>
      <c r="F7836" s="263"/>
    </row>
    <row r="7837" spans="1:6" ht="13" x14ac:dyDescent="0.25">
      <c r="A7837" s="227"/>
      <c r="B7837" s="256"/>
      <c r="C7837" s="255"/>
      <c r="D7837" s="255"/>
      <c r="E7837" s="260"/>
      <c r="F7837" s="263"/>
    </row>
    <row r="7838" spans="1:6" ht="13" x14ac:dyDescent="0.25">
      <c r="A7838" s="227"/>
      <c r="B7838" s="256"/>
      <c r="C7838" s="255"/>
      <c r="D7838" s="255"/>
      <c r="E7838" s="260"/>
      <c r="F7838" s="263"/>
    </row>
    <row r="7839" spans="1:6" ht="13" x14ac:dyDescent="0.25">
      <c r="A7839" s="227"/>
      <c r="B7839" s="256"/>
      <c r="C7839" s="255"/>
      <c r="D7839" s="255"/>
      <c r="E7839" s="260"/>
      <c r="F7839" s="263"/>
    </row>
    <row r="7840" spans="1:6" ht="13" x14ac:dyDescent="0.25">
      <c r="A7840" s="227"/>
      <c r="B7840" s="256"/>
      <c r="C7840" s="255"/>
      <c r="D7840" s="255"/>
      <c r="E7840" s="260"/>
      <c r="F7840" s="263"/>
    </row>
    <row r="7841" spans="1:6" ht="13" x14ac:dyDescent="0.25">
      <c r="A7841" s="227"/>
      <c r="B7841" s="256"/>
      <c r="C7841" s="255"/>
      <c r="D7841" s="255"/>
      <c r="E7841" s="260"/>
      <c r="F7841" s="263"/>
    </row>
    <row r="7842" spans="1:6" ht="13" x14ac:dyDescent="0.25">
      <c r="A7842" s="227"/>
      <c r="B7842" s="256"/>
      <c r="C7842" s="255"/>
      <c r="D7842" s="255"/>
      <c r="E7842" s="260"/>
      <c r="F7842" s="263"/>
    </row>
    <row r="7843" spans="1:6" ht="13" x14ac:dyDescent="0.25">
      <c r="A7843" s="227"/>
      <c r="B7843" s="256"/>
      <c r="C7843" s="255"/>
      <c r="D7843" s="255"/>
      <c r="E7843" s="260"/>
      <c r="F7843" s="263"/>
    </row>
    <row r="7844" spans="1:6" ht="13" x14ac:dyDescent="0.25">
      <c r="A7844" s="227"/>
      <c r="B7844" s="256"/>
      <c r="C7844" s="255"/>
      <c r="D7844" s="255"/>
      <c r="E7844" s="260"/>
      <c r="F7844" s="263"/>
    </row>
    <row r="7845" spans="1:6" ht="13" x14ac:dyDescent="0.25">
      <c r="A7845" s="227"/>
      <c r="B7845" s="256"/>
      <c r="C7845" s="255"/>
      <c r="D7845" s="255"/>
      <c r="E7845" s="260"/>
      <c r="F7845" s="263"/>
    </row>
    <row r="7846" spans="1:6" ht="13" x14ac:dyDescent="0.25">
      <c r="A7846" s="227"/>
      <c r="B7846" s="256"/>
      <c r="C7846" s="255"/>
      <c r="D7846" s="255"/>
      <c r="E7846" s="260"/>
      <c r="F7846" s="263"/>
    </row>
    <row r="7847" spans="1:6" ht="13" x14ac:dyDescent="0.25">
      <c r="A7847" s="227"/>
      <c r="B7847" s="256"/>
      <c r="C7847" s="255"/>
      <c r="D7847" s="255"/>
      <c r="E7847" s="260"/>
      <c r="F7847" s="263"/>
    </row>
    <row r="7848" spans="1:6" ht="13" x14ac:dyDescent="0.25">
      <c r="A7848" s="227"/>
      <c r="B7848" s="256"/>
      <c r="C7848" s="255"/>
      <c r="D7848" s="255"/>
      <c r="E7848" s="260"/>
      <c r="F7848" s="263"/>
    </row>
    <row r="7849" spans="1:6" ht="13" x14ac:dyDescent="0.25">
      <c r="A7849" s="227"/>
      <c r="B7849" s="256"/>
      <c r="C7849" s="255"/>
      <c r="D7849" s="255"/>
      <c r="E7849" s="260"/>
      <c r="F7849" s="263"/>
    </row>
    <row r="7850" spans="1:6" ht="13" x14ac:dyDescent="0.25">
      <c r="A7850" s="227"/>
      <c r="B7850" s="256"/>
      <c r="C7850" s="255"/>
      <c r="D7850" s="255"/>
      <c r="E7850" s="260"/>
      <c r="F7850" s="263"/>
    </row>
    <row r="7851" spans="1:6" ht="13" x14ac:dyDescent="0.25">
      <c r="A7851" s="227"/>
      <c r="B7851" s="256"/>
      <c r="C7851" s="255"/>
      <c r="D7851" s="255"/>
      <c r="E7851" s="260"/>
      <c r="F7851" s="263"/>
    </row>
    <row r="7852" spans="1:6" ht="13" x14ac:dyDescent="0.25">
      <c r="A7852" s="227"/>
      <c r="B7852" s="256"/>
      <c r="C7852" s="255"/>
      <c r="D7852" s="255"/>
      <c r="E7852" s="260"/>
      <c r="F7852" s="263"/>
    </row>
    <row r="7853" spans="1:6" ht="13" x14ac:dyDescent="0.25">
      <c r="A7853" s="227"/>
      <c r="B7853" s="256"/>
      <c r="C7853" s="255"/>
      <c r="D7853" s="255"/>
      <c r="E7853" s="260"/>
      <c r="F7853" s="263"/>
    </row>
    <row r="7854" spans="1:6" ht="13" x14ac:dyDescent="0.25">
      <c r="A7854" s="227"/>
      <c r="B7854" s="256"/>
      <c r="C7854" s="255"/>
      <c r="D7854" s="255"/>
      <c r="E7854" s="260"/>
      <c r="F7854" s="263"/>
    </row>
    <row r="7855" spans="1:6" ht="13" x14ac:dyDescent="0.25">
      <c r="A7855" s="227"/>
      <c r="B7855" s="256"/>
      <c r="C7855" s="255"/>
      <c r="D7855" s="255"/>
      <c r="E7855" s="260"/>
      <c r="F7855" s="263"/>
    </row>
    <row r="7856" spans="1:6" ht="13" x14ac:dyDescent="0.25">
      <c r="A7856" s="227"/>
      <c r="B7856" s="256"/>
      <c r="C7856" s="255"/>
      <c r="D7856" s="255"/>
      <c r="E7856" s="260"/>
      <c r="F7856" s="263"/>
    </row>
    <row r="7857" spans="1:6" ht="13" x14ac:dyDescent="0.25">
      <c r="A7857" s="227"/>
      <c r="B7857" s="256"/>
      <c r="C7857" s="255"/>
      <c r="D7857" s="255"/>
      <c r="E7857" s="260"/>
      <c r="F7857" s="263"/>
    </row>
    <row r="7858" spans="1:6" ht="13" x14ac:dyDescent="0.25">
      <c r="A7858" s="227"/>
      <c r="B7858" s="256"/>
      <c r="C7858" s="255"/>
      <c r="D7858" s="255"/>
      <c r="E7858" s="260"/>
      <c r="F7858" s="263"/>
    </row>
    <row r="7859" spans="1:6" ht="13" x14ac:dyDescent="0.25">
      <c r="A7859" s="227"/>
      <c r="B7859" s="256"/>
      <c r="C7859" s="255"/>
      <c r="D7859" s="255"/>
      <c r="E7859" s="260"/>
      <c r="F7859" s="263"/>
    </row>
    <row r="7860" spans="1:6" ht="13" x14ac:dyDescent="0.25">
      <c r="A7860" s="227"/>
      <c r="B7860" s="256"/>
      <c r="C7860" s="255"/>
      <c r="D7860" s="255"/>
      <c r="E7860" s="260"/>
      <c r="F7860" s="263"/>
    </row>
    <row r="7861" spans="1:6" ht="13" x14ac:dyDescent="0.25">
      <c r="A7861" s="227"/>
      <c r="B7861" s="256"/>
      <c r="C7861" s="255"/>
      <c r="D7861" s="255"/>
      <c r="E7861" s="260"/>
      <c r="F7861" s="263"/>
    </row>
    <row r="7862" spans="1:6" ht="13" x14ac:dyDescent="0.25">
      <c r="A7862" s="227"/>
      <c r="B7862" s="256"/>
      <c r="C7862" s="255"/>
      <c r="D7862" s="255"/>
      <c r="E7862" s="260"/>
      <c r="F7862" s="263"/>
    </row>
    <row r="7863" spans="1:6" ht="13" x14ac:dyDescent="0.25">
      <c r="A7863" s="227"/>
      <c r="B7863" s="256"/>
      <c r="C7863" s="255"/>
      <c r="D7863" s="255"/>
      <c r="E7863" s="260"/>
      <c r="F7863" s="263"/>
    </row>
    <row r="7864" spans="1:6" ht="13" x14ac:dyDescent="0.25">
      <c r="A7864" s="227"/>
      <c r="B7864" s="256"/>
      <c r="C7864" s="255"/>
      <c r="D7864" s="255"/>
      <c r="E7864" s="260"/>
      <c r="F7864" s="263"/>
    </row>
    <row r="7865" spans="1:6" ht="13" x14ac:dyDescent="0.25">
      <c r="A7865" s="227"/>
      <c r="B7865" s="256"/>
      <c r="C7865" s="255"/>
      <c r="D7865" s="255"/>
      <c r="E7865" s="260"/>
      <c r="F7865" s="263"/>
    </row>
    <row r="7866" spans="1:6" ht="13" x14ac:dyDescent="0.25">
      <c r="A7866" s="227"/>
      <c r="B7866" s="256"/>
      <c r="C7866" s="255"/>
      <c r="D7866" s="255"/>
      <c r="E7866" s="260"/>
      <c r="F7866" s="263"/>
    </row>
    <row r="7867" spans="1:6" ht="13" x14ac:dyDescent="0.25">
      <c r="A7867" s="227"/>
      <c r="B7867" s="268" t="s">
        <v>1019</v>
      </c>
      <c r="C7867" s="227"/>
      <c r="D7867" s="227"/>
      <c r="E7867" s="258"/>
      <c r="F7867" s="270"/>
    </row>
    <row r="7868" spans="1:6" ht="13" x14ac:dyDescent="0.25">
      <c r="A7868" s="227"/>
      <c r="B7868" s="247"/>
      <c r="C7868" s="227"/>
      <c r="D7868" s="227"/>
      <c r="E7868" s="258"/>
      <c r="F7868" s="263"/>
    </row>
    <row r="7869" spans="1:6" ht="13" x14ac:dyDescent="0.25">
      <c r="A7869" s="227"/>
      <c r="B7869" s="247" t="str">
        <f>B7796</f>
        <v>Block D: 4 Classroom Block: D-12 Paintwork</v>
      </c>
      <c r="C7869" s="227"/>
      <c r="D7869" s="227"/>
      <c r="E7869" s="258"/>
      <c r="F7869" s="263"/>
    </row>
    <row r="7870" spans="1:6" x14ac:dyDescent="0.25">
      <c r="A7870" s="220"/>
      <c r="B7870" s="233"/>
      <c r="C7870" s="220"/>
      <c r="D7870" s="220"/>
      <c r="E7870" s="260"/>
      <c r="F7870" s="263"/>
    </row>
    <row r="7871" spans="1:6" ht="13" x14ac:dyDescent="0.25">
      <c r="A7871" s="227"/>
      <c r="B7871" s="256"/>
      <c r="C7871" s="255"/>
      <c r="D7871" s="255"/>
      <c r="E7871" s="260"/>
      <c r="F7871" s="263"/>
    </row>
    <row r="7872" spans="1:6" ht="13" x14ac:dyDescent="0.25">
      <c r="A7872" s="227"/>
      <c r="B7872" s="274"/>
      <c r="C7872" s="255"/>
      <c r="D7872" s="255"/>
      <c r="E7872" s="260"/>
      <c r="F7872" s="263"/>
    </row>
    <row r="7873" spans="1:6" ht="13" x14ac:dyDescent="0.25">
      <c r="A7873" s="227"/>
      <c r="B7873" s="254" t="s">
        <v>2946</v>
      </c>
      <c r="C7873" s="255"/>
      <c r="D7873" s="255"/>
      <c r="E7873" s="260"/>
      <c r="F7873" s="263"/>
    </row>
    <row r="7874" spans="1:6" ht="13" x14ac:dyDescent="0.25">
      <c r="A7874" s="227"/>
      <c r="B7874" s="254" t="s">
        <v>2934</v>
      </c>
      <c r="C7874" s="255" t="s">
        <v>2910</v>
      </c>
      <c r="D7874" s="255"/>
      <c r="E7874" s="260"/>
      <c r="F7874" s="263"/>
    </row>
    <row r="7875" spans="1:6" ht="13" x14ac:dyDescent="0.25">
      <c r="A7875" s="227"/>
      <c r="B7875" s="256"/>
      <c r="C7875" s="255"/>
      <c r="D7875" s="255"/>
      <c r="E7875" s="260"/>
      <c r="F7875" s="263"/>
    </row>
    <row r="7876" spans="1:6" ht="13" x14ac:dyDescent="0.25">
      <c r="A7876" s="227"/>
      <c r="B7876" s="269"/>
      <c r="C7876" s="255"/>
      <c r="D7876" s="255"/>
      <c r="E7876" s="260"/>
      <c r="F7876" s="263"/>
    </row>
    <row r="7877" spans="1:6" x14ac:dyDescent="0.25">
      <c r="A7877" s="276">
        <v>1</v>
      </c>
      <c r="B7877" s="275" t="s">
        <v>2925</v>
      </c>
      <c r="C7877" s="255">
        <f>C7879-2</f>
        <v>94</v>
      </c>
      <c r="D7877" s="255"/>
      <c r="E7877" s="260"/>
      <c r="F7877" s="263"/>
    </row>
    <row r="7878" spans="1:6" x14ac:dyDescent="0.25">
      <c r="A7878" s="276"/>
      <c r="B7878" s="275"/>
      <c r="C7878" s="255"/>
      <c r="D7878" s="255"/>
      <c r="E7878" s="260"/>
      <c r="F7878" s="263"/>
    </row>
    <row r="7879" spans="1:6" x14ac:dyDescent="0.25">
      <c r="A7879" s="276">
        <v>2</v>
      </c>
      <c r="B7879" s="275" t="s">
        <v>1654</v>
      </c>
      <c r="C7879" s="255">
        <f>C7881-2</f>
        <v>96</v>
      </c>
      <c r="D7879" s="255"/>
      <c r="E7879" s="260"/>
      <c r="F7879" s="263"/>
    </row>
    <row r="7880" spans="1:6" x14ac:dyDescent="0.25">
      <c r="A7880" s="276"/>
      <c r="B7880" s="275"/>
      <c r="C7880" s="255"/>
      <c r="D7880" s="255"/>
      <c r="E7880" s="260"/>
      <c r="F7880" s="263"/>
    </row>
    <row r="7881" spans="1:6" x14ac:dyDescent="0.25">
      <c r="A7881" s="276">
        <v>3</v>
      </c>
      <c r="B7881" s="275" t="s">
        <v>2926</v>
      </c>
      <c r="C7881" s="255">
        <f>C7883-2</f>
        <v>98</v>
      </c>
      <c r="D7881" s="255"/>
      <c r="E7881" s="260"/>
      <c r="F7881" s="263"/>
    </row>
    <row r="7882" spans="1:6" x14ac:dyDescent="0.25">
      <c r="A7882" s="276"/>
      <c r="B7882" s="275"/>
      <c r="C7882" s="255"/>
      <c r="D7882" s="255"/>
      <c r="E7882" s="260"/>
      <c r="F7882" s="263"/>
    </row>
    <row r="7883" spans="1:6" x14ac:dyDescent="0.25">
      <c r="A7883" s="276">
        <v>4</v>
      </c>
      <c r="B7883" s="275" t="s">
        <v>1076</v>
      </c>
      <c r="C7883" s="255">
        <f>C7885-2</f>
        <v>100</v>
      </c>
      <c r="D7883" s="255"/>
      <c r="E7883" s="260"/>
      <c r="F7883" s="263"/>
    </row>
    <row r="7884" spans="1:6" x14ac:dyDescent="0.25">
      <c r="A7884" s="276"/>
      <c r="B7884" s="275"/>
      <c r="C7884" s="255"/>
      <c r="D7884" s="255"/>
      <c r="E7884" s="260"/>
      <c r="F7884" s="263"/>
    </row>
    <row r="7885" spans="1:6" x14ac:dyDescent="0.25">
      <c r="A7885" s="276">
        <v>5</v>
      </c>
      <c r="B7885" s="275" t="s">
        <v>1653</v>
      </c>
      <c r="C7885" s="255">
        <f>C7887-2</f>
        <v>102</v>
      </c>
      <c r="D7885" s="255"/>
      <c r="E7885" s="260"/>
      <c r="F7885" s="263"/>
    </row>
    <row r="7886" spans="1:6" x14ac:dyDescent="0.25">
      <c r="A7886" s="276"/>
      <c r="B7886" s="275"/>
      <c r="C7886" s="255"/>
      <c r="D7886" s="255"/>
      <c r="E7886" s="260"/>
      <c r="F7886" s="263"/>
    </row>
    <row r="7887" spans="1:6" x14ac:dyDescent="0.25">
      <c r="A7887" s="276">
        <v>6</v>
      </c>
      <c r="B7887" s="275" t="s">
        <v>1652</v>
      </c>
      <c r="C7887" s="255">
        <f>C7889-2</f>
        <v>104</v>
      </c>
      <c r="D7887" s="255"/>
      <c r="E7887" s="260"/>
      <c r="F7887" s="263"/>
    </row>
    <row r="7888" spans="1:6" x14ac:dyDescent="0.25">
      <c r="A7888" s="276"/>
      <c r="B7888" s="275"/>
      <c r="C7888" s="255"/>
      <c r="D7888" s="255"/>
      <c r="E7888" s="260"/>
      <c r="F7888" s="263"/>
    </row>
    <row r="7889" spans="1:6" x14ac:dyDescent="0.25">
      <c r="A7889" s="276">
        <v>7</v>
      </c>
      <c r="B7889" s="275" t="s">
        <v>3074</v>
      </c>
      <c r="C7889" s="255">
        <f>C7891-2</f>
        <v>106</v>
      </c>
      <c r="D7889" s="255"/>
      <c r="E7889" s="260"/>
      <c r="F7889" s="263"/>
    </row>
    <row r="7890" spans="1:6" x14ac:dyDescent="0.25">
      <c r="A7890" s="276"/>
      <c r="B7890" s="275"/>
      <c r="C7890" s="255"/>
      <c r="D7890" s="255"/>
      <c r="E7890" s="260"/>
      <c r="F7890" s="263"/>
    </row>
    <row r="7891" spans="1:6" x14ac:dyDescent="0.25">
      <c r="A7891" s="276">
        <v>7</v>
      </c>
      <c r="B7891" s="275" t="s">
        <v>1066</v>
      </c>
      <c r="C7891" s="255">
        <f>C7893-2</f>
        <v>108</v>
      </c>
      <c r="D7891" s="255"/>
      <c r="E7891" s="260"/>
      <c r="F7891" s="263"/>
    </row>
    <row r="7892" spans="1:6" x14ac:dyDescent="0.25">
      <c r="A7892" s="276"/>
      <c r="B7892" s="275"/>
      <c r="C7892" s="255"/>
      <c r="D7892" s="255"/>
      <c r="E7892" s="260"/>
      <c r="F7892" s="263"/>
    </row>
    <row r="7893" spans="1:6" x14ac:dyDescent="0.25">
      <c r="A7893" s="276">
        <v>8</v>
      </c>
      <c r="B7893" s="275" t="s">
        <v>1651</v>
      </c>
      <c r="C7893" s="255">
        <f>C7895-2</f>
        <v>110</v>
      </c>
      <c r="D7893" s="255"/>
      <c r="E7893" s="260"/>
      <c r="F7893" s="263"/>
    </row>
    <row r="7894" spans="1:6" x14ac:dyDescent="0.25">
      <c r="A7894" s="276"/>
      <c r="B7894" s="275"/>
      <c r="C7894" s="255"/>
      <c r="D7894" s="255"/>
      <c r="E7894" s="260"/>
      <c r="F7894" s="263"/>
    </row>
    <row r="7895" spans="1:6" x14ac:dyDescent="0.25">
      <c r="A7895" s="276">
        <v>9</v>
      </c>
      <c r="B7895" s="275" t="s">
        <v>1649</v>
      </c>
      <c r="C7895" s="255">
        <f>C7897-2</f>
        <v>112</v>
      </c>
      <c r="D7895" s="255"/>
      <c r="E7895" s="260"/>
      <c r="F7895" s="263"/>
    </row>
    <row r="7896" spans="1:6" x14ac:dyDescent="0.25">
      <c r="A7896" s="276"/>
      <c r="B7896" s="275"/>
      <c r="C7896" s="255"/>
      <c r="D7896" s="255"/>
      <c r="E7896" s="260"/>
      <c r="F7896" s="263"/>
    </row>
    <row r="7897" spans="1:6" x14ac:dyDescent="0.25">
      <c r="A7897" s="276">
        <v>11</v>
      </c>
      <c r="B7897" s="275" t="s">
        <v>1648</v>
      </c>
      <c r="C7897" s="255">
        <f>C7899-2</f>
        <v>114</v>
      </c>
      <c r="D7897" s="255"/>
      <c r="E7897" s="260"/>
      <c r="F7897" s="263"/>
    </row>
    <row r="7898" spans="1:6" x14ac:dyDescent="0.25">
      <c r="A7898" s="276"/>
      <c r="B7898" s="275"/>
      <c r="C7898" s="255"/>
      <c r="D7898" s="255"/>
      <c r="E7898" s="260"/>
      <c r="F7898" s="263"/>
    </row>
    <row r="7899" spans="1:6" x14ac:dyDescent="0.25">
      <c r="A7899" s="276">
        <v>12</v>
      </c>
      <c r="B7899" s="275" t="s">
        <v>2927</v>
      </c>
      <c r="C7899" s="255">
        <v>116</v>
      </c>
      <c r="D7899" s="255"/>
      <c r="E7899" s="260"/>
      <c r="F7899" s="263"/>
    </row>
    <row r="7900" spans="1:6" x14ac:dyDescent="0.25">
      <c r="A7900" s="276"/>
      <c r="B7900" s="275"/>
      <c r="C7900" s="255"/>
      <c r="D7900" s="255"/>
      <c r="E7900" s="260"/>
      <c r="F7900" s="263"/>
    </row>
    <row r="7901" spans="1:6" x14ac:dyDescent="0.25">
      <c r="A7901" s="276"/>
      <c r="B7901" s="275"/>
      <c r="C7901" s="255"/>
      <c r="D7901" s="255"/>
      <c r="E7901" s="260"/>
      <c r="F7901" s="263"/>
    </row>
    <row r="7902" spans="1:6" x14ac:dyDescent="0.25">
      <c r="A7902" s="276"/>
      <c r="B7902" s="275"/>
      <c r="C7902" s="255"/>
      <c r="D7902" s="255"/>
      <c r="E7902" s="260"/>
      <c r="F7902" s="263"/>
    </row>
    <row r="7903" spans="1:6" x14ac:dyDescent="0.25">
      <c r="A7903" s="276"/>
      <c r="B7903" s="275"/>
      <c r="C7903" s="255"/>
      <c r="D7903" s="255"/>
      <c r="E7903" s="260"/>
      <c r="F7903" s="263"/>
    </row>
    <row r="7904" spans="1:6" x14ac:dyDescent="0.25">
      <c r="A7904" s="276"/>
      <c r="B7904" s="275"/>
      <c r="C7904" s="255"/>
      <c r="D7904" s="255"/>
      <c r="E7904" s="260"/>
      <c r="F7904" s="263"/>
    </row>
    <row r="7905" spans="1:6" x14ac:dyDescent="0.25">
      <c r="A7905" s="276"/>
      <c r="B7905" s="275"/>
      <c r="C7905" s="255"/>
      <c r="D7905" s="255"/>
      <c r="E7905" s="260"/>
      <c r="F7905" s="263"/>
    </row>
    <row r="7906" spans="1:6" x14ac:dyDescent="0.25">
      <c r="A7906" s="276"/>
      <c r="B7906" s="275"/>
      <c r="C7906" s="255"/>
      <c r="D7906" s="255"/>
      <c r="E7906" s="260"/>
      <c r="F7906" s="263"/>
    </row>
    <row r="7907" spans="1:6" x14ac:dyDescent="0.25">
      <c r="A7907" s="276"/>
      <c r="B7907" s="275"/>
      <c r="C7907" s="255"/>
      <c r="D7907" s="255"/>
      <c r="E7907" s="260"/>
      <c r="F7907" s="263"/>
    </row>
    <row r="7908" spans="1:6" x14ac:dyDescent="0.25">
      <c r="A7908" s="276"/>
      <c r="B7908" s="275"/>
      <c r="C7908" s="255"/>
      <c r="D7908" s="255"/>
      <c r="E7908" s="260"/>
      <c r="F7908" s="263"/>
    </row>
    <row r="7909" spans="1:6" x14ac:dyDescent="0.25">
      <c r="A7909" s="276"/>
      <c r="B7909" s="275"/>
      <c r="C7909" s="255"/>
      <c r="D7909" s="255"/>
      <c r="E7909" s="260"/>
      <c r="F7909" s="263"/>
    </row>
    <row r="7910" spans="1:6" x14ac:dyDescent="0.25">
      <c r="A7910" s="276"/>
      <c r="B7910" s="275"/>
      <c r="C7910" s="255"/>
      <c r="D7910" s="255"/>
      <c r="E7910" s="260"/>
      <c r="F7910" s="263"/>
    </row>
    <row r="7911" spans="1:6" x14ac:dyDescent="0.25">
      <c r="A7911" s="276"/>
      <c r="B7911" s="275"/>
      <c r="C7911" s="255"/>
      <c r="D7911" s="255"/>
      <c r="E7911" s="260"/>
      <c r="F7911" s="263"/>
    </row>
    <row r="7912" spans="1:6" x14ac:dyDescent="0.25">
      <c r="A7912" s="276"/>
      <c r="B7912" s="275"/>
      <c r="C7912" s="255"/>
      <c r="D7912" s="255"/>
      <c r="E7912" s="260"/>
      <c r="F7912" s="263"/>
    </row>
    <row r="7913" spans="1:6" x14ac:dyDescent="0.25">
      <c r="A7913" s="276"/>
      <c r="B7913" s="275"/>
      <c r="C7913" s="255"/>
      <c r="D7913" s="255"/>
      <c r="E7913" s="260"/>
      <c r="F7913" s="263"/>
    </row>
    <row r="7914" spans="1:6" x14ac:dyDescent="0.25">
      <c r="A7914" s="276"/>
      <c r="B7914" s="275"/>
      <c r="C7914" s="255"/>
      <c r="D7914" s="255"/>
      <c r="E7914" s="260"/>
      <c r="F7914" s="263"/>
    </row>
    <row r="7915" spans="1:6" x14ac:dyDescent="0.25">
      <c r="A7915" s="276"/>
      <c r="B7915" s="275"/>
      <c r="C7915" s="255"/>
      <c r="D7915" s="255"/>
      <c r="E7915" s="260"/>
      <c r="F7915" s="263"/>
    </row>
    <row r="7916" spans="1:6" x14ac:dyDescent="0.25">
      <c r="A7916" s="276"/>
      <c r="B7916" s="275"/>
      <c r="C7916" s="255"/>
      <c r="D7916" s="255"/>
      <c r="E7916" s="260"/>
      <c r="F7916" s="263"/>
    </row>
    <row r="7917" spans="1:6" x14ac:dyDescent="0.25">
      <c r="A7917" s="276"/>
      <c r="B7917" s="275"/>
      <c r="C7917" s="255"/>
      <c r="D7917" s="255"/>
      <c r="E7917" s="260"/>
      <c r="F7917" s="263"/>
    </row>
    <row r="7918" spans="1:6" x14ac:dyDescent="0.25">
      <c r="A7918" s="276"/>
      <c r="B7918" s="275"/>
      <c r="C7918" s="255"/>
      <c r="D7918" s="255"/>
      <c r="E7918" s="260"/>
      <c r="F7918" s="263"/>
    </row>
    <row r="7919" spans="1:6" x14ac:dyDescent="0.25">
      <c r="A7919" s="276"/>
      <c r="B7919" s="275"/>
      <c r="C7919" s="255"/>
      <c r="D7919" s="255"/>
      <c r="E7919" s="260"/>
      <c r="F7919" s="263"/>
    </row>
    <row r="7920" spans="1:6" x14ac:dyDescent="0.25">
      <c r="A7920" s="276"/>
      <c r="B7920" s="275"/>
      <c r="C7920" s="255"/>
      <c r="D7920" s="255"/>
      <c r="E7920" s="260"/>
      <c r="F7920" s="263"/>
    </row>
    <row r="7921" spans="1:6" x14ac:dyDescent="0.25">
      <c r="A7921" s="276"/>
      <c r="B7921" s="275"/>
      <c r="C7921" s="255"/>
      <c r="D7921" s="255"/>
      <c r="E7921" s="260"/>
      <c r="F7921" s="263"/>
    </row>
    <row r="7922" spans="1:6" x14ac:dyDescent="0.25">
      <c r="A7922" s="276"/>
      <c r="B7922" s="275"/>
      <c r="C7922" s="255"/>
      <c r="D7922" s="255"/>
      <c r="E7922" s="260"/>
      <c r="F7922" s="263"/>
    </row>
    <row r="7923" spans="1:6" x14ac:dyDescent="0.25">
      <c r="A7923" s="276"/>
      <c r="B7923" s="275"/>
      <c r="C7923" s="255"/>
      <c r="D7923" s="255"/>
      <c r="E7923" s="260"/>
      <c r="F7923" s="263"/>
    </row>
    <row r="7924" spans="1:6" x14ac:dyDescent="0.25">
      <c r="A7924" s="276"/>
      <c r="B7924" s="275"/>
      <c r="C7924" s="255"/>
      <c r="D7924" s="255"/>
      <c r="E7924" s="260"/>
      <c r="F7924" s="263"/>
    </row>
    <row r="7925" spans="1:6" x14ac:dyDescent="0.25">
      <c r="A7925" s="276"/>
      <c r="B7925" s="275"/>
      <c r="C7925" s="255"/>
      <c r="D7925" s="255"/>
      <c r="E7925" s="260"/>
      <c r="F7925" s="263"/>
    </row>
    <row r="7926" spans="1:6" x14ac:dyDescent="0.25">
      <c r="A7926" s="276"/>
      <c r="B7926" s="275"/>
      <c r="C7926" s="255"/>
      <c r="D7926" s="255"/>
      <c r="E7926" s="260"/>
      <c r="F7926" s="263"/>
    </row>
    <row r="7927" spans="1:6" x14ac:dyDescent="0.25">
      <c r="A7927" s="276"/>
      <c r="B7927" s="275"/>
      <c r="C7927" s="255"/>
      <c r="D7927" s="255"/>
      <c r="E7927" s="260"/>
      <c r="F7927" s="263"/>
    </row>
    <row r="7928" spans="1:6" x14ac:dyDescent="0.25">
      <c r="A7928" s="276"/>
      <c r="B7928" s="275"/>
      <c r="C7928" s="255"/>
      <c r="D7928" s="255"/>
      <c r="E7928" s="260"/>
      <c r="F7928" s="263"/>
    </row>
    <row r="7929" spans="1:6" x14ac:dyDescent="0.25">
      <c r="A7929" s="276"/>
      <c r="B7929" s="275"/>
      <c r="C7929" s="255"/>
      <c r="D7929" s="255"/>
      <c r="E7929" s="260"/>
      <c r="F7929" s="263"/>
    </row>
    <row r="7930" spans="1:6" x14ac:dyDescent="0.25">
      <c r="A7930" s="276"/>
      <c r="B7930" s="275"/>
      <c r="C7930" s="255"/>
      <c r="D7930" s="255"/>
      <c r="E7930" s="260"/>
      <c r="F7930" s="263"/>
    </row>
    <row r="7931" spans="1:6" x14ac:dyDescent="0.25">
      <c r="A7931" s="276"/>
      <c r="B7931" s="275"/>
      <c r="C7931" s="255"/>
      <c r="D7931" s="255"/>
      <c r="E7931" s="260"/>
      <c r="F7931" s="263"/>
    </row>
    <row r="7932" spans="1:6" x14ac:dyDescent="0.25">
      <c r="A7932" s="276"/>
      <c r="B7932" s="275"/>
      <c r="C7932" s="255"/>
      <c r="D7932" s="255"/>
      <c r="E7932" s="260"/>
      <c r="F7932" s="263"/>
    </row>
    <row r="7933" spans="1:6" x14ac:dyDescent="0.25">
      <c r="A7933" s="276"/>
      <c r="B7933" s="275"/>
      <c r="C7933" s="255"/>
      <c r="D7933" s="255"/>
      <c r="E7933" s="260"/>
      <c r="F7933" s="263"/>
    </row>
    <row r="7934" spans="1:6" x14ac:dyDescent="0.25">
      <c r="A7934" s="276"/>
      <c r="B7934" s="275"/>
      <c r="C7934" s="255"/>
      <c r="D7934" s="255"/>
      <c r="E7934" s="260"/>
      <c r="F7934" s="263"/>
    </row>
    <row r="7935" spans="1:6" x14ac:dyDescent="0.25">
      <c r="A7935" s="276"/>
      <c r="B7935" s="275"/>
      <c r="C7935" s="255"/>
      <c r="D7935" s="255"/>
      <c r="E7935" s="260"/>
      <c r="F7935" s="263"/>
    </row>
    <row r="7936" spans="1:6" x14ac:dyDescent="0.25">
      <c r="A7936" s="276"/>
      <c r="B7936" s="275"/>
      <c r="C7936" s="255"/>
      <c r="D7936" s="255"/>
      <c r="E7936" s="260"/>
      <c r="F7936" s="263"/>
    </row>
    <row r="7937" spans="1:6" x14ac:dyDescent="0.25">
      <c r="A7937" s="276"/>
      <c r="B7937" s="275"/>
      <c r="C7937" s="255"/>
      <c r="D7937" s="255"/>
      <c r="E7937" s="260"/>
      <c r="F7937" s="263"/>
    </row>
    <row r="7938" spans="1:6" x14ac:dyDescent="0.25">
      <c r="A7938" s="276"/>
      <c r="B7938" s="275"/>
      <c r="C7938" s="255"/>
      <c r="D7938" s="255"/>
      <c r="E7938" s="260"/>
      <c r="F7938" s="263"/>
    </row>
    <row r="7939" spans="1:6" ht="13" x14ac:dyDescent="0.25">
      <c r="A7939" s="227"/>
      <c r="B7939" s="256"/>
      <c r="C7939" s="255"/>
      <c r="D7939" s="255"/>
      <c r="E7939" s="260"/>
      <c r="F7939" s="263"/>
    </row>
    <row r="7940" spans="1:6" ht="13" x14ac:dyDescent="0.25">
      <c r="A7940" s="227"/>
      <c r="B7940" s="268" t="s">
        <v>1637</v>
      </c>
      <c r="C7940" s="227"/>
      <c r="D7940" s="227"/>
      <c r="E7940" s="258"/>
      <c r="F7940" s="270"/>
    </row>
    <row r="7941" spans="1:6" ht="13" x14ac:dyDescent="0.25">
      <c r="A7941" s="227"/>
      <c r="B7941" s="247"/>
      <c r="C7941" s="227"/>
      <c r="D7941" s="227"/>
      <c r="E7941" s="258"/>
      <c r="F7941" s="263"/>
    </row>
    <row r="7942" spans="1:6" ht="13" x14ac:dyDescent="0.25">
      <c r="A7942" s="227"/>
      <c r="B7942" s="247" t="str">
        <f>B7873</f>
        <v>Block D: 4 Classroom Block</v>
      </c>
      <c r="C7942" s="227"/>
      <c r="D7942" s="227"/>
      <c r="E7942" s="258"/>
      <c r="F7942" s="263"/>
    </row>
    <row r="7943" spans="1:6" ht="13" x14ac:dyDescent="0.25">
      <c r="A7943" s="227"/>
      <c r="B7943" s="246"/>
      <c r="C7943" s="248"/>
      <c r="D7943" s="248"/>
      <c r="E7943" s="260"/>
      <c r="F7943" s="263"/>
    </row>
    <row r="7944" spans="1:6" ht="13" x14ac:dyDescent="0.25">
      <c r="A7944" s="227"/>
      <c r="B7944" s="246"/>
      <c r="C7944" s="248"/>
      <c r="D7944" s="248"/>
      <c r="E7944" s="260"/>
      <c r="F7944" s="263"/>
    </row>
    <row r="7945" spans="1:6" ht="13" x14ac:dyDescent="0.25">
      <c r="A7945" s="227"/>
      <c r="B7945" s="244"/>
      <c r="C7945" s="248"/>
      <c r="D7945" s="248"/>
      <c r="E7945" s="260"/>
      <c r="F7945" s="263"/>
    </row>
    <row r="7946" spans="1:6" ht="13" x14ac:dyDescent="0.25">
      <c r="A7946" s="227"/>
      <c r="B7946" s="246"/>
      <c r="C7946" s="248"/>
      <c r="D7946" s="248"/>
      <c r="E7946" s="260"/>
      <c r="F7946" s="263"/>
    </row>
    <row r="7947" spans="1:6" ht="13" x14ac:dyDescent="0.25">
      <c r="A7947" s="227"/>
      <c r="B7947" s="230" t="s">
        <v>2947</v>
      </c>
      <c r="C7947" s="248"/>
      <c r="D7947" s="248"/>
      <c r="E7947" s="260"/>
      <c r="F7947" s="263"/>
    </row>
    <row r="7948" spans="1:6" ht="13" x14ac:dyDescent="0.25">
      <c r="A7948" s="227"/>
      <c r="B7948" s="230"/>
      <c r="C7948" s="220"/>
      <c r="D7948" s="281"/>
      <c r="E7948" s="217"/>
      <c r="F7948" s="285"/>
    </row>
    <row r="7949" spans="1:6" ht="13" x14ac:dyDescent="0.25">
      <c r="A7949" s="224" t="s">
        <v>2388</v>
      </c>
      <c r="B7949" s="229" t="s">
        <v>2173</v>
      </c>
      <c r="C7949" s="272"/>
      <c r="D7949" s="281"/>
      <c r="E7949" s="217"/>
      <c r="F7949" s="285"/>
    </row>
    <row r="7950" spans="1:6" ht="13" x14ac:dyDescent="0.25">
      <c r="A7950" s="224"/>
      <c r="B7950" s="229"/>
      <c r="C7950" s="272"/>
      <c r="D7950" s="281"/>
      <c r="E7950" s="217"/>
      <c r="F7950" s="285"/>
    </row>
    <row r="7951" spans="1:6" ht="13" x14ac:dyDescent="0.25">
      <c r="A7951" s="224"/>
      <c r="B7951" s="305" t="s">
        <v>1024</v>
      </c>
      <c r="C7951" s="303"/>
      <c r="D7951" s="281"/>
      <c r="E7951" s="217"/>
      <c r="F7951" s="285"/>
    </row>
    <row r="7952" spans="1:6" ht="13" x14ac:dyDescent="0.25">
      <c r="A7952" s="224"/>
      <c r="B7952" s="302"/>
      <c r="C7952" s="303"/>
      <c r="D7952" s="281"/>
      <c r="E7952" s="217"/>
      <c r="F7952" s="285"/>
    </row>
    <row r="7953" spans="1:6" ht="14.5" x14ac:dyDescent="0.25">
      <c r="A7953" s="272" t="s">
        <v>2389</v>
      </c>
      <c r="B7953" s="302" t="s">
        <v>1025</v>
      </c>
      <c r="C7953" s="272" t="s">
        <v>621</v>
      </c>
      <c r="D7953" s="281">
        <v>50</v>
      </c>
      <c r="E7953" s="217"/>
      <c r="F7953" s="285"/>
    </row>
    <row r="7954" spans="1:6" x14ac:dyDescent="0.25">
      <c r="A7954" s="272"/>
      <c r="B7954" s="302"/>
      <c r="C7954" s="303"/>
      <c r="D7954" s="281"/>
      <c r="E7954" s="217"/>
      <c r="F7954" s="285"/>
    </row>
    <row r="7955" spans="1:6" ht="13" x14ac:dyDescent="0.25">
      <c r="A7955" s="272"/>
      <c r="B7955" s="305" t="s">
        <v>520</v>
      </c>
      <c r="C7955" s="303"/>
      <c r="D7955" s="281"/>
      <c r="E7955" s="217"/>
      <c r="F7955" s="285"/>
    </row>
    <row r="7956" spans="1:6" x14ac:dyDescent="0.25">
      <c r="A7956" s="272"/>
      <c r="B7956" s="302"/>
      <c r="C7956" s="303"/>
      <c r="D7956" s="281"/>
      <c r="E7956" s="217"/>
      <c r="F7956" s="285"/>
    </row>
    <row r="7957" spans="1:6" ht="25" x14ac:dyDescent="0.25">
      <c r="A7957" s="272" t="s">
        <v>2390</v>
      </c>
      <c r="B7957" s="302" t="s">
        <v>2744</v>
      </c>
      <c r="C7957" s="272" t="s">
        <v>621</v>
      </c>
      <c r="D7957" s="281">
        <v>63.68</v>
      </c>
      <c r="E7957" s="217"/>
      <c r="F7957" s="285"/>
    </row>
    <row r="7958" spans="1:6" x14ac:dyDescent="0.25">
      <c r="A7958" s="272"/>
      <c r="B7958" s="302"/>
      <c r="C7958" s="303"/>
      <c r="D7958" s="281"/>
      <c r="E7958" s="217"/>
      <c r="F7958" s="285"/>
    </row>
    <row r="7959" spans="1:6" ht="14.5" x14ac:dyDescent="0.25">
      <c r="A7959" s="272" t="s">
        <v>2391</v>
      </c>
      <c r="B7959" s="302" t="s">
        <v>1023</v>
      </c>
      <c r="C7959" s="272" t="s">
        <v>621</v>
      </c>
      <c r="D7959" s="281">
        <v>9</v>
      </c>
      <c r="E7959" s="217"/>
      <c r="F7959" s="285"/>
    </row>
    <row r="7960" spans="1:6" ht="13" x14ac:dyDescent="0.25">
      <c r="A7960" s="224"/>
      <c r="B7960" s="302"/>
      <c r="C7960" s="303"/>
      <c r="D7960" s="281"/>
      <c r="E7960" s="217"/>
      <c r="F7960" s="285"/>
    </row>
    <row r="7961" spans="1:6" ht="13" x14ac:dyDescent="0.25">
      <c r="A7961" s="224"/>
      <c r="B7961" s="305" t="s">
        <v>382</v>
      </c>
      <c r="C7961" s="303"/>
      <c r="D7961" s="281"/>
      <c r="E7961" s="217"/>
      <c r="F7961" s="285"/>
    </row>
    <row r="7962" spans="1:6" ht="13" x14ac:dyDescent="0.25">
      <c r="A7962" s="224"/>
      <c r="B7962" s="306"/>
      <c r="C7962" s="303"/>
      <c r="D7962" s="281"/>
      <c r="E7962" s="217"/>
      <c r="F7962" s="285"/>
    </row>
    <row r="7963" spans="1:6" ht="26" x14ac:dyDescent="0.25">
      <c r="A7963" s="224"/>
      <c r="B7963" s="307" t="s">
        <v>2219</v>
      </c>
      <c r="C7963" s="303"/>
      <c r="D7963" s="281"/>
      <c r="E7963" s="217"/>
      <c r="F7963" s="285"/>
    </row>
    <row r="7964" spans="1:6" ht="13" x14ac:dyDescent="0.25">
      <c r="A7964" s="224"/>
      <c r="B7964" s="302"/>
      <c r="C7964" s="303"/>
      <c r="D7964" s="281"/>
      <c r="E7964" s="217"/>
      <c r="F7964" s="285"/>
    </row>
    <row r="7965" spans="1:6" x14ac:dyDescent="0.25">
      <c r="A7965" s="272" t="s">
        <v>2392</v>
      </c>
      <c r="B7965" s="302" t="s">
        <v>516</v>
      </c>
      <c r="C7965" s="303" t="s">
        <v>2</v>
      </c>
      <c r="D7965" s="281">
        <v>5</v>
      </c>
      <c r="E7965" s="217"/>
      <c r="F7965" s="285"/>
    </row>
    <row r="7966" spans="1:6" x14ac:dyDescent="0.25">
      <c r="A7966" s="272" t="s">
        <v>2393</v>
      </c>
      <c r="B7966" s="302" t="s">
        <v>1089</v>
      </c>
      <c r="C7966" s="303" t="s">
        <v>2</v>
      </c>
      <c r="D7966" s="281">
        <v>20</v>
      </c>
      <c r="E7966" s="217"/>
      <c r="F7966" s="285"/>
    </row>
    <row r="7967" spans="1:6" x14ac:dyDescent="0.25">
      <c r="A7967" s="272" t="s">
        <v>2394</v>
      </c>
      <c r="B7967" s="302" t="s">
        <v>1642</v>
      </c>
      <c r="C7967" s="303" t="s">
        <v>2</v>
      </c>
      <c r="D7967" s="281">
        <v>13</v>
      </c>
      <c r="E7967" s="217"/>
      <c r="F7967" s="285"/>
    </row>
    <row r="7968" spans="1:6" ht="13" x14ac:dyDescent="0.25">
      <c r="A7968" s="224"/>
      <c r="B7968" s="302"/>
      <c r="C7968" s="303"/>
      <c r="D7968" s="281"/>
      <c r="E7968" s="217"/>
      <c r="F7968" s="285"/>
    </row>
    <row r="7969" spans="1:6" ht="13" x14ac:dyDescent="0.25">
      <c r="A7969" s="224"/>
      <c r="B7969" s="308"/>
      <c r="C7969" s="303"/>
      <c r="D7969" s="281"/>
      <c r="E7969" s="217"/>
      <c r="F7969" s="285"/>
    </row>
    <row r="7970" spans="1:6" ht="26" x14ac:dyDescent="0.25">
      <c r="A7970" s="224"/>
      <c r="B7970" s="307" t="s">
        <v>2176</v>
      </c>
      <c r="C7970" s="303"/>
      <c r="D7970" s="281"/>
      <c r="E7970" s="217"/>
      <c r="F7970" s="285"/>
    </row>
    <row r="7971" spans="1:6" ht="13" x14ac:dyDescent="0.25">
      <c r="A7971" s="224"/>
      <c r="B7971" s="308"/>
      <c r="C7971" s="303"/>
      <c r="D7971" s="281"/>
      <c r="E7971" s="217"/>
      <c r="F7971" s="285"/>
    </row>
    <row r="7972" spans="1:6" x14ac:dyDescent="0.25">
      <c r="A7972" s="272" t="s">
        <v>2395</v>
      </c>
      <c r="B7972" s="302" t="s">
        <v>286</v>
      </c>
      <c r="C7972" s="303" t="s">
        <v>11</v>
      </c>
      <c r="D7972" s="281">
        <v>81</v>
      </c>
      <c r="E7972" s="217"/>
      <c r="F7972" s="285"/>
    </row>
    <row r="7973" spans="1:6" x14ac:dyDescent="0.25">
      <c r="A7973" s="272" t="s">
        <v>2396</v>
      </c>
      <c r="B7973" s="302" t="s">
        <v>1022</v>
      </c>
      <c r="C7973" s="303" t="s">
        <v>11</v>
      </c>
      <c r="D7973" s="281">
        <v>24</v>
      </c>
      <c r="E7973" s="217"/>
      <c r="F7973" s="285"/>
    </row>
    <row r="7974" spans="1:6" x14ac:dyDescent="0.25">
      <c r="A7974" s="272" t="s">
        <v>2397</v>
      </c>
      <c r="B7974" s="302" t="s">
        <v>469</v>
      </c>
      <c r="C7974" s="303" t="s">
        <v>11</v>
      </c>
      <c r="D7974" s="281">
        <v>81</v>
      </c>
      <c r="E7974" s="217"/>
      <c r="F7974" s="285"/>
    </row>
    <row r="7975" spans="1:6" x14ac:dyDescent="0.25">
      <c r="A7975" s="272" t="s">
        <v>2398</v>
      </c>
      <c r="B7975" s="302" t="s">
        <v>470</v>
      </c>
      <c r="C7975" s="303" t="s">
        <v>11</v>
      </c>
      <c r="D7975" s="281">
        <v>36</v>
      </c>
      <c r="E7975" s="217"/>
      <c r="F7975" s="285"/>
    </row>
    <row r="7976" spans="1:6" ht="13" x14ac:dyDescent="0.25">
      <c r="A7976" s="224"/>
      <c r="B7976" s="302"/>
      <c r="C7976" s="303"/>
      <c r="D7976" s="281"/>
      <c r="E7976" s="217"/>
      <c r="F7976" s="285"/>
    </row>
    <row r="7977" spans="1:6" ht="13" x14ac:dyDescent="0.25">
      <c r="A7977" s="224"/>
      <c r="B7977" s="305" t="s">
        <v>404</v>
      </c>
      <c r="C7977" s="303"/>
      <c r="D7977" s="281"/>
      <c r="E7977" s="217"/>
      <c r="F7977" s="285"/>
    </row>
    <row r="7978" spans="1:6" ht="13" x14ac:dyDescent="0.25">
      <c r="A7978" s="224"/>
      <c r="B7978" s="302"/>
      <c r="C7978" s="303"/>
      <c r="D7978" s="281"/>
      <c r="E7978" s="217"/>
      <c r="F7978" s="285"/>
    </row>
    <row r="7979" spans="1:6" x14ac:dyDescent="0.25">
      <c r="A7979" s="272" t="s">
        <v>2399</v>
      </c>
      <c r="B7979" s="302" t="s">
        <v>405</v>
      </c>
      <c r="C7979" s="303" t="s">
        <v>2</v>
      </c>
      <c r="D7979" s="281">
        <v>5</v>
      </c>
      <c r="E7979" s="217"/>
      <c r="F7979" s="285"/>
    </row>
    <row r="7980" spans="1:6" x14ac:dyDescent="0.25">
      <c r="A7980" s="272" t="s">
        <v>2400</v>
      </c>
      <c r="B7980" s="302" t="s">
        <v>523</v>
      </c>
      <c r="C7980" s="303" t="s">
        <v>2</v>
      </c>
      <c r="D7980" s="281">
        <v>15</v>
      </c>
      <c r="E7980" s="217"/>
      <c r="F7980" s="285"/>
    </row>
    <row r="7981" spans="1:6" ht="13" x14ac:dyDescent="0.25">
      <c r="A7981" s="224"/>
      <c r="B7981" s="302"/>
      <c r="C7981" s="303"/>
      <c r="D7981" s="281"/>
      <c r="E7981" s="217"/>
      <c r="F7981" s="285"/>
    </row>
    <row r="7982" spans="1:6" ht="13" x14ac:dyDescent="0.25">
      <c r="A7982" s="224"/>
      <c r="B7982" s="305" t="s">
        <v>420</v>
      </c>
      <c r="C7982" s="303"/>
      <c r="D7982" s="281"/>
      <c r="E7982" s="217"/>
      <c r="F7982" s="285"/>
    </row>
    <row r="7983" spans="1:6" ht="13" x14ac:dyDescent="0.25">
      <c r="A7983" s="224"/>
      <c r="B7983" s="302"/>
      <c r="C7983" s="303"/>
      <c r="D7983" s="281"/>
      <c r="E7983" s="217"/>
      <c r="F7983" s="285"/>
    </row>
    <row r="7984" spans="1:6" ht="14.5" x14ac:dyDescent="0.25">
      <c r="A7984" s="272" t="s">
        <v>2401</v>
      </c>
      <c r="B7984" s="302" t="s">
        <v>2741</v>
      </c>
      <c r="C7984" s="272" t="s">
        <v>621</v>
      </c>
      <c r="D7984" s="281">
        <v>270.64</v>
      </c>
      <c r="E7984" s="217"/>
      <c r="F7984" s="285"/>
    </row>
    <row r="7985" spans="1:6" ht="14.5" x14ac:dyDescent="0.25">
      <c r="A7985" s="272" t="s">
        <v>2402</v>
      </c>
      <c r="B7985" s="302" t="s">
        <v>2742</v>
      </c>
      <c r="C7985" s="272" t="s">
        <v>621</v>
      </c>
      <c r="D7985" s="281">
        <v>413.27999999999992</v>
      </c>
      <c r="E7985" s="217"/>
      <c r="F7985" s="285"/>
    </row>
    <row r="7986" spans="1:6" ht="14.5" x14ac:dyDescent="0.25">
      <c r="A7986" s="272" t="s">
        <v>2403</v>
      </c>
      <c r="B7986" s="302" t="s">
        <v>2743</v>
      </c>
      <c r="C7986" s="272" t="s">
        <v>621</v>
      </c>
      <c r="D7986" s="281">
        <v>260.95999999999998</v>
      </c>
      <c r="E7986" s="217"/>
      <c r="F7986" s="285"/>
    </row>
    <row r="7987" spans="1:6" ht="14.5" x14ac:dyDescent="0.25">
      <c r="A7987" s="272" t="s">
        <v>2404</v>
      </c>
      <c r="B7987" s="302" t="s">
        <v>1026</v>
      </c>
      <c r="C7987" s="272" t="s">
        <v>621</v>
      </c>
      <c r="D7987" s="281">
        <v>80</v>
      </c>
      <c r="E7987" s="217"/>
      <c r="F7987" s="285"/>
    </row>
    <row r="7988" spans="1:6" ht="14.5" x14ac:dyDescent="0.25">
      <c r="A7988" s="272" t="s">
        <v>2405</v>
      </c>
      <c r="B7988" s="302" t="s">
        <v>524</v>
      </c>
      <c r="C7988" s="272" t="s">
        <v>621</v>
      </c>
      <c r="D7988" s="281">
        <v>18</v>
      </c>
      <c r="E7988" s="217"/>
      <c r="F7988" s="285"/>
    </row>
    <row r="7989" spans="1:6" x14ac:dyDescent="0.25">
      <c r="A7989" s="272"/>
      <c r="B7989" s="273"/>
      <c r="C7989" s="272"/>
      <c r="D7989" s="281"/>
      <c r="E7989" s="217"/>
      <c r="F7989" s="285"/>
    </row>
    <row r="7990" spans="1:6" x14ac:dyDescent="0.25">
      <c r="A7990" s="272"/>
      <c r="B7990" s="273"/>
      <c r="C7990" s="272"/>
      <c r="D7990" s="281"/>
      <c r="E7990" s="217"/>
      <c r="F7990" s="285"/>
    </row>
    <row r="7991" spans="1:6" ht="13" x14ac:dyDescent="0.25">
      <c r="A7991" s="227"/>
      <c r="B7991" s="234"/>
      <c r="C7991" s="223"/>
      <c r="D7991" s="220"/>
      <c r="E7991" s="260"/>
      <c r="F7991" s="263"/>
    </row>
    <row r="7992" spans="1:6" ht="13" x14ac:dyDescent="0.25">
      <c r="A7992" s="227"/>
      <c r="B7992" s="234"/>
      <c r="C7992" s="223"/>
      <c r="D7992" s="220"/>
      <c r="E7992" s="260"/>
      <c r="F7992" s="263"/>
    </row>
    <row r="7993" spans="1:6" ht="13" x14ac:dyDescent="0.25">
      <c r="A7993" s="227"/>
      <c r="B7993" s="234"/>
      <c r="C7993" s="223"/>
      <c r="D7993" s="220"/>
      <c r="E7993" s="260"/>
      <c r="F7993" s="263"/>
    </row>
    <row r="7994" spans="1:6" ht="13" x14ac:dyDescent="0.25">
      <c r="A7994" s="227"/>
      <c r="B7994" s="234"/>
      <c r="C7994" s="223"/>
      <c r="D7994" s="220"/>
      <c r="E7994" s="260"/>
      <c r="F7994" s="263"/>
    </row>
    <row r="7995" spans="1:6" ht="13" x14ac:dyDescent="0.25">
      <c r="A7995" s="227"/>
      <c r="B7995" s="234"/>
      <c r="C7995" s="223"/>
      <c r="D7995" s="220"/>
      <c r="E7995" s="260"/>
      <c r="F7995" s="263"/>
    </row>
    <row r="7996" spans="1:6" ht="13" x14ac:dyDescent="0.25">
      <c r="A7996" s="227"/>
      <c r="B7996" s="234"/>
      <c r="C7996" s="223"/>
      <c r="D7996" s="220"/>
      <c r="E7996" s="260"/>
      <c r="F7996" s="263"/>
    </row>
    <row r="7997" spans="1:6" ht="13" x14ac:dyDescent="0.25">
      <c r="A7997" s="227"/>
      <c r="B7997" s="234"/>
      <c r="C7997" s="223"/>
      <c r="D7997" s="220"/>
      <c r="E7997" s="260"/>
      <c r="F7997" s="263"/>
    </row>
    <row r="7998" spans="1:6" ht="13" x14ac:dyDescent="0.25">
      <c r="A7998" s="227"/>
      <c r="B7998" s="234"/>
      <c r="C7998" s="223"/>
      <c r="D7998" s="220"/>
      <c r="E7998" s="260"/>
      <c r="F7998" s="263"/>
    </row>
    <row r="7999" spans="1:6" ht="13" x14ac:dyDescent="0.25">
      <c r="A7999" s="227"/>
      <c r="B7999" s="234"/>
      <c r="C7999" s="223"/>
      <c r="D7999" s="220"/>
      <c r="E7999" s="260"/>
      <c r="F7999" s="263"/>
    </row>
    <row r="8000" spans="1:6" ht="13" x14ac:dyDescent="0.25">
      <c r="A8000" s="227"/>
      <c r="B8000" s="234"/>
      <c r="C8000" s="223"/>
      <c r="D8000" s="220"/>
      <c r="E8000" s="260"/>
      <c r="F8000" s="263"/>
    </row>
    <row r="8001" spans="1:6" ht="13" x14ac:dyDescent="0.25">
      <c r="A8001" s="227"/>
      <c r="B8001" s="234"/>
      <c r="C8001" s="223"/>
      <c r="D8001" s="220"/>
      <c r="E8001" s="260"/>
      <c r="F8001" s="263"/>
    </row>
    <row r="8002" spans="1:6" ht="13" x14ac:dyDescent="0.25">
      <c r="A8002" s="227"/>
      <c r="B8002" s="234"/>
      <c r="C8002" s="223"/>
      <c r="D8002" s="220"/>
      <c r="E8002" s="260"/>
      <c r="F8002" s="263"/>
    </row>
    <row r="8003" spans="1:6" ht="13" x14ac:dyDescent="0.25">
      <c r="A8003" s="227"/>
      <c r="B8003" s="234"/>
      <c r="C8003" s="223"/>
      <c r="D8003" s="220"/>
      <c r="E8003" s="260"/>
      <c r="F8003" s="263"/>
    </row>
    <row r="8004" spans="1:6" ht="13" x14ac:dyDescent="0.25">
      <c r="A8004" s="227"/>
      <c r="B8004" s="234"/>
      <c r="C8004" s="223"/>
      <c r="D8004" s="220"/>
      <c r="E8004" s="260"/>
      <c r="F8004" s="263"/>
    </row>
    <row r="8005" spans="1:6" ht="13" x14ac:dyDescent="0.25">
      <c r="A8005" s="227"/>
      <c r="B8005" s="234"/>
      <c r="C8005" s="223"/>
      <c r="D8005" s="220"/>
      <c r="E8005" s="260"/>
      <c r="F8005" s="263"/>
    </row>
    <row r="8006" spans="1:6" ht="13" x14ac:dyDescent="0.25">
      <c r="A8006" s="227"/>
      <c r="B8006" s="234"/>
      <c r="C8006" s="223"/>
      <c r="D8006" s="220"/>
      <c r="E8006" s="260"/>
      <c r="F8006" s="263"/>
    </row>
    <row r="8007" spans="1:6" ht="13" x14ac:dyDescent="0.25">
      <c r="A8007" s="227"/>
      <c r="B8007" s="234"/>
      <c r="C8007" s="223"/>
      <c r="D8007" s="220"/>
      <c r="E8007" s="260"/>
      <c r="F8007" s="263"/>
    </row>
    <row r="8008" spans="1:6" ht="13" x14ac:dyDescent="0.25">
      <c r="A8008" s="227"/>
      <c r="B8008" s="234"/>
      <c r="C8008" s="223"/>
      <c r="D8008" s="220"/>
      <c r="E8008" s="260"/>
      <c r="F8008" s="263"/>
    </row>
    <row r="8009" spans="1:6" ht="13" x14ac:dyDescent="0.25">
      <c r="A8009" s="227"/>
      <c r="B8009" s="256"/>
      <c r="C8009" s="255"/>
      <c r="D8009" s="255"/>
      <c r="E8009" s="260"/>
      <c r="F8009" s="263"/>
    </row>
    <row r="8010" spans="1:6" ht="13" x14ac:dyDescent="0.25">
      <c r="A8010" s="227"/>
      <c r="B8010" s="268" t="s">
        <v>2905</v>
      </c>
      <c r="C8010" s="227"/>
      <c r="D8010" s="227"/>
      <c r="E8010" s="258"/>
      <c r="F8010" s="270"/>
    </row>
    <row r="8011" spans="1:6" ht="13" x14ac:dyDescent="0.25">
      <c r="A8011" s="227"/>
      <c r="B8011" s="247"/>
      <c r="C8011" s="227"/>
      <c r="D8011" s="227"/>
      <c r="E8011" s="258"/>
      <c r="F8011" s="263"/>
    </row>
    <row r="8012" spans="1:6" ht="13" x14ac:dyDescent="0.25">
      <c r="A8012" s="227"/>
      <c r="B8012" s="247" t="s">
        <v>2951</v>
      </c>
      <c r="C8012" s="227"/>
      <c r="D8012" s="227"/>
      <c r="E8012" s="258"/>
      <c r="F8012" s="263"/>
    </row>
    <row r="8013" spans="1:6" ht="13" x14ac:dyDescent="0.25">
      <c r="A8013" s="227"/>
      <c r="B8013" s="256"/>
      <c r="C8013" s="255"/>
      <c r="D8013" s="255"/>
      <c r="E8013" s="260"/>
      <c r="F8013" s="263"/>
    </row>
    <row r="8014" spans="1:6" ht="13" x14ac:dyDescent="0.25">
      <c r="A8014" s="227"/>
      <c r="B8014" s="274"/>
      <c r="C8014" s="255"/>
      <c r="D8014" s="255"/>
      <c r="E8014" s="260"/>
      <c r="F8014" s="263"/>
    </row>
    <row r="8015" spans="1:6" ht="13" x14ac:dyDescent="0.25">
      <c r="A8015" s="227"/>
      <c r="B8015" s="274" t="str">
        <f>B8012</f>
        <v>Block E: 5 Classroom Block: E-1 Alterations</v>
      </c>
      <c r="C8015" s="255"/>
      <c r="D8015" s="255"/>
      <c r="E8015" s="260"/>
      <c r="F8015" s="263"/>
    </row>
    <row r="8016" spans="1:6" ht="13" x14ac:dyDescent="0.25">
      <c r="A8016" s="227"/>
      <c r="B8016" s="254" t="s">
        <v>2933</v>
      </c>
      <c r="C8016" s="255" t="s">
        <v>2910</v>
      </c>
      <c r="D8016" s="255"/>
      <c r="E8016" s="260"/>
      <c r="F8016" s="263"/>
    </row>
    <row r="8017" spans="1:6" ht="13" x14ac:dyDescent="0.25">
      <c r="A8017" s="227"/>
      <c r="B8017" s="256"/>
      <c r="C8017" s="255"/>
      <c r="D8017" s="255"/>
      <c r="E8017" s="260"/>
      <c r="F8017" s="263"/>
    </row>
    <row r="8018" spans="1:6" ht="13" x14ac:dyDescent="0.25">
      <c r="A8018" s="227"/>
      <c r="B8018" s="269" t="s">
        <v>2909</v>
      </c>
      <c r="C8018" s="255">
        <v>118</v>
      </c>
      <c r="D8018" s="255"/>
      <c r="E8018" s="260"/>
      <c r="F8018" s="263"/>
    </row>
    <row r="8019" spans="1:6" ht="13" x14ac:dyDescent="0.25">
      <c r="A8019" s="227"/>
      <c r="B8019" s="269"/>
      <c r="C8019" s="255"/>
      <c r="D8019" s="255"/>
      <c r="E8019" s="260"/>
      <c r="F8019" s="263"/>
    </row>
    <row r="8020" spans="1:6" ht="13" x14ac:dyDescent="0.25">
      <c r="A8020" s="227"/>
      <c r="B8020" s="256"/>
      <c r="C8020" s="255"/>
      <c r="D8020" s="255"/>
      <c r="E8020" s="260"/>
      <c r="F8020" s="263"/>
    </row>
    <row r="8021" spans="1:6" ht="13" x14ac:dyDescent="0.25">
      <c r="A8021" s="227"/>
      <c r="B8021" s="256"/>
      <c r="C8021" s="255"/>
      <c r="D8021" s="255"/>
      <c r="E8021" s="260"/>
      <c r="F8021" s="263"/>
    </row>
    <row r="8022" spans="1:6" ht="13" x14ac:dyDescent="0.25">
      <c r="A8022" s="227"/>
      <c r="B8022" s="256"/>
      <c r="C8022" s="255"/>
      <c r="D8022" s="255"/>
      <c r="E8022" s="260"/>
      <c r="F8022" s="263"/>
    </row>
    <row r="8023" spans="1:6" ht="13" x14ac:dyDescent="0.25">
      <c r="A8023" s="227"/>
      <c r="B8023" s="256"/>
      <c r="C8023" s="255"/>
      <c r="D8023" s="255"/>
      <c r="E8023" s="260"/>
      <c r="F8023" s="263"/>
    </row>
    <row r="8024" spans="1:6" ht="13" x14ac:dyDescent="0.25">
      <c r="A8024" s="227"/>
      <c r="B8024" s="256"/>
      <c r="C8024" s="255"/>
      <c r="D8024" s="255"/>
      <c r="E8024" s="260"/>
      <c r="F8024" s="263"/>
    </row>
    <row r="8025" spans="1:6" ht="13" x14ac:dyDescent="0.25">
      <c r="A8025" s="227"/>
      <c r="B8025" s="256"/>
      <c r="C8025" s="255"/>
      <c r="D8025" s="255"/>
      <c r="E8025" s="260"/>
      <c r="F8025" s="263"/>
    </row>
    <row r="8026" spans="1:6" ht="13" x14ac:dyDescent="0.25">
      <c r="A8026" s="227"/>
      <c r="B8026" s="256"/>
      <c r="C8026" s="255"/>
      <c r="D8026" s="255"/>
      <c r="E8026" s="260"/>
      <c r="F8026" s="263"/>
    </row>
    <row r="8027" spans="1:6" ht="13" x14ac:dyDescent="0.25">
      <c r="A8027" s="227"/>
      <c r="B8027" s="256"/>
      <c r="C8027" s="255"/>
      <c r="D8027" s="255"/>
      <c r="E8027" s="260"/>
      <c r="F8027" s="263"/>
    </row>
    <row r="8028" spans="1:6" ht="13" x14ac:dyDescent="0.25">
      <c r="A8028" s="227"/>
      <c r="B8028" s="256"/>
      <c r="C8028" s="255"/>
      <c r="D8028" s="255"/>
      <c r="E8028" s="260"/>
      <c r="F8028" s="263"/>
    </row>
    <row r="8029" spans="1:6" ht="13" x14ac:dyDescent="0.25">
      <c r="A8029" s="227"/>
      <c r="B8029" s="256"/>
      <c r="C8029" s="255"/>
      <c r="D8029" s="255"/>
      <c r="E8029" s="260"/>
      <c r="F8029" s="263"/>
    </row>
    <row r="8030" spans="1:6" ht="13" x14ac:dyDescent="0.25">
      <c r="A8030" s="227"/>
      <c r="B8030" s="256"/>
      <c r="C8030" s="255"/>
      <c r="D8030" s="255"/>
      <c r="E8030" s="260"/>
      <c r="F8030" s="263"/>
    </row>
    <row r="8031" spans="1:6" ht="13" x14ac:dyDescent="0.25">
      <c r="A8031" s="227"/>
      <c r="B8031" s="256"/>
      <c r="C8031" s="255"/>
      <c r="D8031" s="255"/>
      <c r="E8031" s="260"/>
      <c r="F8031" s="263"/>
    </row>
    <row r="8032" spans="1:6" ht="13" x14ac:dyDescent="0.25">
      <c r="A8032" s="227"/>
      <c r="B8032" s="256"/>
      <c r="C8032" s="255"/>
      <c r="D8032" s="255"/>
      <c r="E8032" s="260"/>
      <c r="F8032" s="263"/>
    </row>
    <row r="8033" spans="1:6" ht="13" x14ac:dyDescent="0.25">
      <c r="A8033" s="227"/>
      <c r="B8033" s="256"/>
      <c r="C8033" s="255"/>
      <c r="D8033" s="255"/>
      <c r="E8033" s="260"/>
      <c r="F8033" s="263"/>
    </row>
    <row r="8034" spans="1:6" ht="13" x14ac:dyDescent="0.25">
      <c r="A8034" s="227"/>
      <c r="B8034" s="256"/>
      <c r="C8034" s="255"/>
      <c r="D8034" s="255"/>
      <c r="E8034" s="260"/>
      <c r="F8034" s="263"/>
    </row>
    <row r="8035" spans="1:6" ht="13" x14ac:dyDescent="0.25">
      <c r="A8035" s="227"/>
      <c r="B8035" s="256"/>
      <c r="C8035" s="255"/>
      <c r="D8035" s="255"/>
      <c r="E8035" s="260"/>
      <c r="F8035" s="263"/>
    </row>
    <row r="8036" spans="1:6" ht="13" x14ac:dyDescent="0.25">
      <c r="A8036" s="227"/>
      <c r="B8036" s="256"/>
      <c r="C8036" s="255"/>
      <c r="D8036" s="255"/>
      <c r="E8036" s="260"/>
      <c r="F8036" s="263"/>
    </row>
    <row r="8037" spans="1:6" ht="13" x14ac:dyDescent="0.25">
      <c r="A8037" s="227"/>
      <c r="B8037" s="256"/>
      <c r="C8037" s="255"/>
      <c r="D8037" s="255"/>
      <c r="E8037" s="260"/>
      <c r="F8037" s="263"/>
    </row>
    <row r="8038" spans="1:6" ht="13" x14ac:dyDescent="0.25">
      <c r="A8038" s="227"/>
      <c r="B8038" s="256"/>
      <c r="C8038" s="255"/>
      <c r="D8038" s="255"/>
      <c r="E8038" s="260"/>
      <c r="F8038" s="263"/>
    </row>
    <row r="8039" spans="1:6" ht="13" x14ac:dyDescent="0.25">
      <c r="A8039" s="227"/>
      <c r="B8039" s="256"/>
      <c r="C8039" s="255"/>
      <c r="D8039" s="255"/>
      <c r="E8039" s="260"/>
      <c r="F8039" s="263"/>
    </row>
    <row r="8040" spans="1:6" ht="13" x14ac:dyDescent="0.25">
      <c r="A8040" s="227"/>
      <c r="B8040" s="256"/>
      <c r="C8040" s="255"/>
      <c r="D8040" s="255"/>
      <c r="E8040" s="260"/>
      <c r="F8040" s="263"/>
    </row>
    <row r="8041" spans="1:6" ht="13" x14ac:dyDescent="0.25">
      <c r="A8041" s="227"/>
      <c r="B8041" s="256"/>
      <c r="C8041" s="255"/>
      <c r="D8041" s="255"/>
      <c r="E8041" s="260"/>
      <c r="F8041" s="263"/>
    </row>
    <row r="8042" spans="1:6" ht="13" x14ac:dyDescent="0.25">
      <c r="A8042" s="227"/>
      <c r="B8042" s="256"/>
      <c r="C8042" s="255"/>
      <c r="D8042" s="255"/>
      <c r="E8042" s="260"/>
      <c r="F8042" s="263"/>
    </row>
    <row r="8043" spans="1:6" ht="13" x14ac:dyDescent="0.25">
      <c r="A8043" s="227"/>
      <c r="B8043" s="256"/>
      <c r="C8043" s="255"/>
      <c r="D8043" s="255"/>
      <c r="E8043" s="260"/>
      <c r="F8043" s="263"/>
    </row>
    <row r="8044" spans="1:6" ht="13" x14ac:dyDescent="0.25">
      <c r="A8044" s="227"/>
      <c r="B8044" s="256"/>
      <c r="C8044" s="255"/>
      <c r="D8044" s="255"/>
      <c r="E8044" s="260"/>
      <c r="F8044" s="263"/>
    </row>
    <row r="8045" spans="1:6" ht="13" x14ac:dyDescent="0.25">
      <c r="A8045" s="227"/>
      <c r="B8045" s="256"/>
      <c r="C8045" s="255"/>
      <c r="D8045" s="255"/>
      <c r="E8045" s="260"/>
      <c r="F8045" s="263"/>
    </row>
    <row r="8046" spans="1:6" ht="13" x14ac:dyDescent="0.25">
      <c r="A8046" s="227"/>
      <c r="B8046" s="256"/>
      <c r="C8046" s="255"/>
      <c r="D8046" s="255"/>
      <c r="E8046" s="260"/>
      <c r="F8046" s="263"/>
    </row>
    <row r="8047" spans="1:6" ht="13" x14ac:dyDescent="0.25">
      <c r="A8047" s="227"/>
      <c r="B8047" s="256"/>
      <c r="C8047" s="255"/>
      <c r="D8047" s="255"/>
      <c r="E8047" s="260"/>
      <c r="F8047" s="263"/>
    </row>
    <row r="8048" spans="1:6" ht="13" x14ac:dyDescent="0.25">
      <c r="A8048" s="227"/>
      <c r="B8048" s="256"/>
      <c r="C8048" s="255"/>
      <c r="D8048" s="255"/>
      <c r="E8048" s="260"/>
      <c r="F8048" s="263"/>
    </row>
    <row r="8049" spans="1:6" ht="13" x14ac:dyDescent="0.25">
      <c r="A8049" s="227"/>
      <c r="B8049" s="256"/>
      <c r="C8049" s="255"/>
      <c r="D8049" s="255"/>
      <c r="E8049" s="260"/>
      <c r="F8049" s="263"/>
    </row>
    <row r="8050" spans="1:6" ht="13" x14ac:dyDescent="0.25">
      <c r="A8050" s="227"/>
      <c r="B8050" s="256"/>
      <c r="C8050" s="255"/>
      <c r="D8050" s="255"/>
      <c r="E8050" s="260"/>
      <c r="F8050" s="263"/>
    </row>
    <row r="8051" spans="1:6" ht="13" x14ac:dyDescent="0.25">
      <c r="A8051" s="227"/>
      <c r="B8051" s="256"/>
      <c r="C8051" s="255"/>
      <c r="D8051" s="255"/>
      <c r="E8051" s="260"/>
      <c r="F8051" s="263"/>
    </row>
    <row r="8052" spans="1:6" ht="13" x14ac:dyDescent="0.25">
      <c r="A8052" s="227"/>
      <c r="B8052" s="256"/>
      <c r="C8052" s="255"/>
      <c r="D8052" s="255"/>
      <c r="E8052" s="260"/>
      <c r="F8052" s="263"/>
    </row>
    <row r="8053" spans="1:6" ht="13" x14ac:dyDescent="0.25">
      <c r="A8053" s="227"/>
      <c r="B8053" s="256"/>
      <c r="C8053" s="255"/>
      <c r="D8053" s="255"/>
      <c r="E8053" s="260"/>
      <c r="F8053" s="263"/>
    </row>
    <row r="8054" spans="1:6" ht="13" x14ac:dyDescent="0.25">
      <c r="A8054" s="227"/>
      <c r="B8054" s="256"/>
      <c r="C8054" s="255"/>
      <c r="D8054" s="255"/>
      <c r="E8054" s="260"/>
      <c r="F8054" s="263"/>
    </row>
    <row r="8055" spans="1:6" ht="13" x14ac:dyDescent="0.25">
      <c r="A8055" s="227"/>
      <c r="B8055" s="256"/>
      <c r="C8055" s="255"/>
      <c r="D8055" s="255"/>
      <c r="E8055" s="260"/>
      <c r="F8055" s="263"/>
    </row>
    <row r="8056" spans="1:6" ht="13" x14ac:dyDescent="0.25">
      <c r="A8056" s="227"/>
      <c r="B8056" s="256"/>
      <c r="C8056" s="255"/>
      <c r="D8056" s="255"/>
      <c r="E8056" s="260"/>
      <c r="F8056" s="263"/>
    </row>
    <row r="8057" spans="1:6" ht="13" x14ac:dyDescent="0.25">
      <c r="A8057" s="227"/>
      <c r="B8057" s="256"/>
      <c r="C8057" s="255"/>
      <c r="D8057" s="255"/>
      <c r="E8057" s="260"/>
      <c r="F8057" s="263"/>
    </row>
    <row r="8058" spans="1:6" ht="13" x14ac:dyDescent="0.25">
      <c r="A8058" s="227"/>
      <c r="B8058" s="256"/>
      <c r="C8058" s="255"/>
      <c r="D8058" s="255"/>
      <c r="E8058" s="260"/>
      <c r="F8058" s="263"/>
    </row>
    <row r="8059" spans="1:6" ht="13" x14ac:dyDescent="0.25">
      <c r="A8059" s="227"/>
      <c r="B8059" s="256"/>
      <c r="C8059" s="255"/>
      <c r="D8059" s="255"/>
      <c r="E8059" s="260"/>
      <c r="F8059" s="263"/>
    </row>
    <row r="8060" spans="1:6" ht="13" x14ac:dyDescent="0.25">
      <c r="A8060" s="227"/>
      <c r="B8060" s="256"/>
      <c r="C8060" s="255"/>
      <c r="D8060" s="255"/>
      <c r="E8060" s="260"/>
      <c r="F8060" s="263"/>
    </row>
    <row r="8061" spans="1:6" ht="13" x14ac:dyDescent="0.25">
      <c r="A8061" s="227"/>
      <c r="B8061" s="256"/>
      <c r="C8061" s="255"/>
      <c r="D8061" s="255"/>
      <c r="E8061" s="260"/>
      <c r="F8061" s="263"/>
    </row>
    <row r="8062" spans="1:6" ht="13" x14ac:dyDescent="0.25">
      <c r="A8062" s="227"/>
      <c r="B8062" s="256"/>
      <c r="C8062" s="255"/>
      <c r="D8062" s="255"/>
      <c r="E8062" s="260"/>
      <c r="F8062" s="263"/>
    </row>
    <row r="8063" spans="1:6" ht="13" x14ac:dyDescent="0.25">
      <c r="A8063" s="227"/>
      <c r="B8063" s="256"/>
      <c r="C8063" s="255"/>
      <c r="D8063" s="255"/>
      <c r="E8063" s="260"/>
      <c r="F8063" s="263"/>
    </row>
    <row r="8064" spans="1:6" ht="13" x14ac:dyDescent="0.25">
      <c r="A8064" s="227"/>
      <c r="B8064" s="256"/>
      <c r="C8064" s="255"/>
      <c r="D8064" s="255"/>
      <c r="E8064" s="260"/>
      <c r="F8064" s="263"/>
    </row>
    <row r="8065" spans="1:6" ht="13" x14ac:dyDescent="0.25">
      <c r="A8065" s="227"/>
      <c r="B8065" s="256"/>
      <c r="C8065" s="255"/>
      <c r="D8065" s="255"/>
      <c r="E8065" s="260"/>
      <c r="F8065" s="263"/>
    </row>
    <row r="8066" spans="1:6" ht="13" x14ac:dyDescent="0.25">
      <c r="A8066" s="227"/>
      <c r="B8066" s="256"/>
      <c r="C8066" s="255"/>
      <c r="D8066" s="255"/>
      <c r="E8066" s="260"/>
      <c r="F8066" s="263"/>
    </row>
    <row r="8067" spans="1:6" ht="13" x14ac:dyDescent="0.25">
      <c r="A8067" s="227"/>
      <c r="B8067" s="256"/>
      <c r="C8067" s="255"/>
      <c r="D8067" s="255"/>
      <c r="E8067" s="260"/>
      <c r="F8067" s="263"/>
    </row>
    <row r="8068" spans="1:6" ht="13" x14ac:dyDescent="0.25">
      <c r="A8068" s="227"/>
      <c r="B8068" s="256"/>
      <c r="C8068" s="255"/>
      <c r="D8068" s="255"/>
      <c r="E8068" s="260"/>
      <c r="F8068" s="263"/>
    </row>
    <row r="8069" spans="1:6" ht="13" x14ac:dyDescent="0.25">
      <c r="A8069" s="227"/>
      <c r="B8069" s="256"/>
      <c r="C8069" s="255"/>
      <c r="D8069" s="255"/>
      <c r="E8069" s="260"/>
      <c r="F8069" s="263"/>
    </row>
    <row r="8070" spans="1:6" ht="13" x14ac:dyDescent="0.25">
      <c r="A8070" s="227"/>
      <c r="B8070" s="256"/>
      <c r="C8070" s="255"/>
      <c r="D8070" s="255"/>
      <c r="E8070" s="260"/>
      <c r="F8070" s="263"/>
    </row>
    <row r="8071" spans="1:6" ht="13" x14ac:dyDescent="0.25">
      <c r="A8071" s="227"/>
      <c r="B8071" s="256"/>
      <c r="C8071" s="255"/>
      <c r="D8071" s="255"/>
      <c r="E8071" s="260"/>
      <c r="F8071" s="263"/>
    </row>
    <row r="8072" spans="1:6" ht="13" x14ac:dyDescent="0.25">
      <c r="A8072" s="227"/>
      <c r="B8072" s="256"/>
      <c r="C8072" s="255"/>
      <c r="D8072" s="255"/>
      <c r="E8072" s="260"/>
      <c r="F8072" s="263"/>
    </row>
    <row r="8073" spans="1:6" ht="13" x14ac:dyDescent="0.25">
      <c r="A8073" s="227"/>
      <c r="B8073" s="256"/>
      <c r="C8073" s="255"/>
      <c r="D8073" s="255"/>
      <c r="E8073" s="260"/>
      <c r="F8073" s="263"/>
    </row>
    <row r="8074" spans="1:6" ht="13" x14ac:dyDescent="0.25">
      <c r="A8074" s="227"/>
      <c r="B8074" s="256"/>
      <c r="C8074" s="255"/>
      <c r="D8074" s="255"/>
      <c r="E8074" s="260"/>
      <c r="F8074" s="263"/>
    </row>
    <row r="8075" spans="1:6" ht="13" x14ac:dyDescent="0.25">
      <c r="A8075" s="227"/>
      <c r="B8075" s="256"/>
      <c r="C8075" s="255"/>
      <c r="D8075" s="255"/>
      <c r="E8075" s="260"/>
      <c r="F8075" s="263"/>
    </row>
    <row r="8076" spans="1:6" ht="13" x14ac:dyDescent="0.25">
      <c r="A8076" s="227"/>
      <c r="B8076" s="256"/>
      <c r="C8076" s="255"/>
      <c r="D8076" s="255"/>
      <c r="E8076" s="260"/>
      <c r="F8076" s="263"/>
    </row>
    <row r="8077" spans="1:6" ht="13" x14ac:dyDescent="0.25">
      <c r="A8077" s="227"/>
      <c r="B8077" s="256"/>
      <c r="C8077" s="255"/>
      <c r="D8077" s="255"/>
      <c r="E8077" s="260"/>
      <c r="F8077" s="263"/>
    </row>
    <row r="8078" spans="1:6" ht="13" x14ac:dyDescent="0.25">
      <c r="A8078" s="227"/>
      <c r="B8078" s="256"/>
      <c r="C8078" s="255"/>
      <c r="D8078" s="255"/>
      <c r="E8078" s="260"/>
      <c r="F8078" s="263"/>
    </row>
    <row r="8079" spans="1:6" ht="13" x14ac:dyDescent="0.25">
      <c r="A8079" s="227"/>
      <c r="B8079" s="256"/>
      <c r="C8079" s="255"/>
      <c r="D8079" s="255"/>
      <c r="E8079" s="260"/>
      <c r="F8079" s="263"/>
    </row>
    <row r="8080" spans="1:6" ht="13" x14ac:dyDescent="0.25">
      <c r="A8080" s="227"/>
      <c r="B8080" s="256"/>
      <c r="C8080" s="255"/>
      <c r="D8080" s="255"/>
      <c r="E8080" s="260"/>
      <c r="F8080" s="263"/>
    </row>
    <row r="8081" spans="1:6" ht="13" x14ac:dyDescent="0.25">
      <c r="A8081" s="227"/>
      <c r="B8081" s="256"/>
      <c r="C8081" s="255"/>
      <c r="D8081" s="255"/>
      <c r="E8081" s="260"/>
      <c r="F8081" s="263"/>
    </row>
    <row r="8082" spans="1:6" ht="13" x14ac:dyDescent="0.25">
      <c r="A8082" s="227"/>
      <c r="B8082" s="256"/>
      <c r="C8082" s="255"/>
      <c r="D8082" s="255"/>
      <c r="E8082" s="260"/>
      <c r="F8082" s="263"/>
    </row>
    <row r="8083" spans="1:6" ht="13" x14ac:dyDescent="0.25">
      <c r="A8083" s="227"/>
      <c r="B8083" s="268" t="s">
        <v>1019</v>
      </c>
      <c r="C8083" s="227"/>
      <c r="D8083" s="227"/>
      <c r="E8083" s="258"/>
      <c r="F8083" s="270"/>
    </row>
    <row r="8084" spans="1:6" ht="13" x14ac:dyDescent="0.25">
      <c r="A8084" s="227"/>
      <c r="B8084" s="247"/>
      <c r="C8084" s="227"/>
      <c r="D8084" s="227"/>
      <c r="E8084" s="258"/>
      <c r="F8084" s="263"/>
    </row>
    <row r="8085" spans="1:6" ht="13" x14ac:dyDescent="0.25">
      <c r="A8085" s="227"/>
      <c r="B8085" s="247" t="str">
        <f>B8012</f>
        <v>Block E: 5 Classroom Block: E-1 Alterations</v>
      </c>
      <c r="C8085" s="227"/>
      <c r="D8085" s="227"/>
      <c r="E8085" s="258"/>
      <c r="F8085" s="263"/>
    </row>
    <row r="8086" spans="1:6" ht="13" x14ac:dyDescent="0.25">
      <c r="A8086" s="227"/>
      <c r="B8086" s="247"/>
      <c r="C8086" s="227"/>
      <c r="D8086" s="227"/>
      <c r="E8086" s="258"/>
      <c r="F8086" s="263"/>
    </row>
    <row r="8087" spans="1:6" ht="13" x14ac:dyDescent="0.25">
      <c r="A8087" s="227"/>
      <c r="B8087" s="230" t="s">
        <v>459</v>
      </c>
      <c r="C8087" s="220"/>
      <c r="D8087" s="220"/>
      <c r="E8087" s="260"/>
      <c r="F8087" s="263"/>
    </row>
    <row r="8088" spans="1:6" ht="13" x14ac:dyDescent="0.25">
      <c r="A8088" s="227"/>
      <c r="B8088" s="230"/>
      <c r="C8088" s="220"/>
      <c r="D8088" s="220"/>
      <c r="E8088" s="260"/>
      <c r="F8088" s="263"/>
    </row>
    <row r="8089" spans="1:6" ht="13" x14ac:dyDescent="0.25">
      <c r="A8089" s="224" t="s">
        <v>2406</v>
      </c>
      <c r="B8089" s="229" t="s">
        <v>358</v>
      </c>
      <c r="C8089" s="272"/>
      <c r="D8089" s="272"/>
      <c r="E8089" s="217"/>
      <c r="F8089" s="285"/>
    </row>
    <row r="8090" spans="1:6" x14ac:dyDescent="0.25">
      <c r="A8090" s="272"/>
      <c r="B8090" s="273"/>
      <c r="C8090" s="272"/>
      <c r="D8090" s="272"/>
      <c r="E8090" s="217"/>
      <c r="F8090" s="285"/>
    </row>
    <row r="8091" spans="1:6" ht="13" x14ac:dyDescent="0.25">
      <c r="A8091" s="272"/>
      <c r="B8091" s="229" t="s">
        <v>276</v>
      </c>
      <c r="C8091" s="272"/>
      <c r="D8091" s="272"/>
      <c r="E8091" s="217"/>
      <c r="F8091" s="285"/>
    </row>
    <row r="8092" spans="1:6" ht="13" x14ac:dyDescent="0.25">
      <c r="A8092" s="272"/>
      <c r="B8092" s="229"/>
      <c r="C8092" s="272"/>
      <c r="D8092" s="272"/>
      <c r="E8092" s="217"/>
      <c r="F8092" s="285"/>
    </row>
    <row r="8093" spans="1:6" ht="13" x14ac:dyDescent="0.25">
      <c r="A8093" s="272"/>
      <c r="B8093" s="229" t="s">
        <v>274</v>
      </c>
      <c r="C8093" s="272"/>
      <c r="D8093" s="272"/>
      <c r="E8093" s="217"/>
      <c r="F8093" s="285"/>
    </row>
    <row r="8094" spans="1:6" ht="13" x14ac:dyDescent="0.25">
      <c r="A8094" s="272"/>
      <c r="B8094" s="229"/>
      <c r="C8094" s="272"/>
      <c r="D8094" s="272"/>
      <c r="E8094" s="217"/>
      <c r="F8094" s="285"/>
    </row>
    <row r="8095" spans="1:6" ht="14.5" x14ac:dyDescent="0.25">
      <c r="A8095" s="272" t="s">
        <v>2407</v>
      </c>
      <c r="B8095" s="273" t="s">
        <v>548</v>
      </c>
      <c r="C8095" s="272" t="s">
        <v>2058</v>
      </c>
      <c r="D8095" s="281">
        <v>14.459999999999997</v>
      </c>
      <c r="E8095" s="217"/>
      <c r="F8095" s="285"/>
    </row>
    <row r="8096" spans="1:6" x14ac:dyDescent="0.25">
      <c r="A8096" s="272"/>
      <c r="B8096" s="273"/>
      <c r="C8096" s="272"/>
      <c r="D8096" s="272"/>
      <c r="E8096" s="217"/>
      <c r="F8096" s="285"/>
    </row>
    <row r="8097" spans="1:6" ht="13" x14ac:dyDescent="0.25">
      <c r="A8097" s="272"/>
      <c r="B8097" s="229" t="s">
        <v>2065</v>
      </c>
      <c r="C8097" s="272"/>
      <c r="D8097" s="272"/>
      <c r="E8097" s="217"/>
      <c r="F8097" s="285"/>
    </row>
    <row r="8098" spans="1:6" ht="13" x14ac:dyDescent="0.25">
      <c r="A8098" s="272"/>
      <c r="B8098" s="229"/>
      <c r="C8098" s="272"/>
      <c r="D8098" s="272"/>
      <c r="E8098" s="217"/>
      <c r="F8098" s="285"/>
    </row>
    <row r="8099" spans="1:6" ht="14.5" x14ac:dyDescent="0.25">
      <c r="A8099" s="272" t="s">
        <v>2408</v>
      </c>
      <c r="B8099" s="273" t="s">
        <v>271</v>
      </c>
      <c r="C8099" s="272" t="s">
        <v>2058</v>
      </c>
      <c r="D8099" s="272">
        <v>2</v>
      </c>
      <c r="E8099" s="217"/>
      <c r="F8099" s="285"/>
    </row>
    <row r="8100" spans="1:6" ht="14.5" x14ac:dyDescent="0.25">
      <c r="A8100" s="272" t="s">
        <v>2409</v>
      </c>
      <c r="B8100" s="273" t="s">
        <v>270</v>
      </c>
      <c r="C8100" s="272" t="s">
        <v>2058</v>
      </c>
      <c r="D8100" s="272">
        <v>1</v>
      </c>
      <c r="E8100" s="217"/>
      <c r="F8100" s="285"/>
    </row>
    <row r="8101" spans="1:6" x14ac:dyDescent="0.25">
      <c r="A8101" s="272"/>
      <c r="B8101" s="273"/>
      <c r="C8101" s="272"/>
      <c r="D8101" s="272"/>
      <c r="E8101" s="217"/>
      <c r="F8101" s="285"/>
    </row>
    <row r="8102" spans="1:6" ht="13" x14ac:dyDescent="0.25">
      <c r="A8102" s="272"/>
      <c r="B8102" s="229" t="s">
        <v>269</v>
      </c>
      <c r="C8102" s="272"/>
      <c r="D8102" s="272"/>
      <c r="E8102" s="217"/>
      <c r="F8102" s="285"/>
    </row>
    <row r="8103" spans="1:6" ht="13" x14ac:dyDescent="0.25">
      <c r="A8103" s="272"/>
      <c r="B8103" s="229"/>
      <c r="C8103" s="272"/>
      <c r="D8103" s="272"/>
      <c r="E8103" s="217"/>
      <c r="F8103" s="285"/>
    </row>
    <row r="8104" spans="1:6" ht="25" x14ac:dyDescent="0.25">
      <c r="A8104" s="272" t="s">
        <v>2410</v>
      </c>
      <c r="B8104" s="273" t="s">
        <v>2096</v>
      </c>
      <c r="C8104" s="272" t="s">
        <v>2058</v>
      </c>
      <c r="D8104" s="281">
        <v>14.459999999999997</v>
      </c>
      <c r="E8104" s="217"/>
      <c r="F8104" s="285"/>
    </row>
    <row r="8105" spans="1:6" x14ac:dyDescent="0.25">
      <c r="A8105" s="272"/>
      <c r="B8105" s="273"/>
      <c r="C8105" s="272"/>
      <c r="D8105" s="272"/>
      <c r="E8105" s="217"/>
      <c r="F8105" s="285"/>
    </row>
    <row r="8106" spans="1:6" x14ac:dyDescent="0.25">
      <c r="A8106" s="272" t="s">
        <v>2411</v>
      </c>
      <c r="B8106" s="273" t="s">
        <v>2097</v>
      </c>
      <c r="C8106" s="272" t="s">
        <v>4</v>
      </c>
      <c r="D8106" s="272">
        <v>1</v>
      </c>
      <c r="E8106" s="217"/>
      <c r="F8106" s="285"/>
    </row>
    <row r="8107" spans="1:6" x14ac:dyDescent="0.25">
      <c r="A8107" s="272"/>
      <c r="B8107" s="273"/>
      <c r="C8107" s="272"/>
      <c r="D8107" s="272"/>
      <c r="E8107" s="217"/>
      <c r="F8107" s="285"/>
    </row>
    <row r="8108" spans="1:6" ht="13" x14ac:dyDescent="0.25">
      <c r="A8108" s="272"/>
      <c r="B8108" s="229" t="s">
        <v>257</v>
      </c>
      <c r="C8108" s="272"/>
      <c r="D8108" s="272"/>
      <c r="E8108" s="217"/>
      <c r="F8108" s="285"/>
    </row>
    <row r="8109" spans="1:6" x14ac:dyDescent="0.25">
      <c r="A8109" s="272"/>
      <c r="B8109" s="273"/>
      <c r="C8109" s="272"/>
      <c r="D8109" s="272"/>
      <c r="E8109" s="217"/>
      <c r="F8109" s="285"/>
    </row>
    <row r="8110" spans="1:6" ht="37.5" x14ac:dyDescent="0.25">
      <c r="A8110" s="272" t="s">
        <v>2412</v>
      </c>
      <c r="B8110" s="273" t="s">
        <v>2101</v>
      </c>
      <c r="C8110" s="272" t="s">
        <v>621</v>
      </c>
      <c r="D8110" s="281">
        <v>96.399999999999991</v>
      </c>
      <c r="E8110" s="217"/>
      <c r="F8110" s="285"/>
    </row>
    <row r="8111" spans="1:6" x14ac:dyDescent="0.25">
      <c r="A8111" s="272"/>
      <c r="B8111" s="273"/>
      <c r="C8111" s="272"/>
      <c r="D8111" s="272"/>
      <c r="E8111" s="217"/>
      <c r="F8111" s="285"/>
    </row>
    <row r="8112" spans="1:6" ht="13" x14ac:dyDescent="0.25">
      <c r="A8112" s="272"/>
      <c r="B8112" s="229" t="s">
        <v>252</v>
      </c>
      <c r="C8112" s="272"/>
      <c r="D8112" s="272"/>
      <c r="E8112" s="217"/>
      <c r="F8112" s="285"/>
    </row>
    <row r="8113" spans="1:6" ht="13" x14ac:dyDescent="0.25">
      <c r="A8113" s="272"/>
      <c r="B8113" s="229"/>
      <c r="C8113" s="272"/>
      <c r="D8113" s="272"/>
      <c r="E8113" s="217"/>
      <c r="F8113" s="285"/>
    </row>
    <row r="8114" spans="1:6" ht="13" x14ac:dyDescent="0.25">
      <c r="A8114" s="272"/>
      <c r="B8114" s="229" t="s">
        <v>251</v>
      </c>
      <c r="C8114" s="272"/>
      <c r="D8114" s="272"/>
      <c r="E8114" s="217"/>
      <c r="F8114" s="285"/>
    </row>
    <row r="8115" spans="1:6" x14ac:dyDescent="0.25">
      <c r="A8115" s="272"/>
      <c r="B8115" s="273"/>
      <c r="C8115" s="272"/>
      <c r="D8115" s="272"/>
      <c r="E8115" s="217"/>
      <c r="F8115" s="285"/>
    </row>
    <row r="8116" spans="1:6" ht="25" x14ac:dyDescent="0.25">
      <c r="A8116" s="272" t="s">
        <v>2413</v>
      </c>
      <c r="B8116" s="273" t="s">
        <v>2066</v>
      </c>
      <c r="C8116" s="272" t="s">
        <v>621</v>
      </c>
      <c r="D8116" s="281">
        <v>96.399999999999991</v>
      </c>
      <c r="E8116" s="217"/>
      <c r="F8116" s="285"/>
    </row>
    <row r="8117" spans="1:6" x14ac:dyDescent="0.25">
      <c r="A8117" s="272"/>
      <c r="B8117" s="273"/>
      <c r="C8117" s="272"/>
      <c r="D8117" s="272"/>
      <c r="E8117" s="217"/>
      <c r="F8117" s="285"/>
    </row>
    <row r="8118" spans="1:6" ht="14.5" x14ac:dyDescent="0.25">
      <c r="A8118" s="272" t="s">
        <v>2414</v>
      </c>
      <c r="B8118" s="273" t="s">
        <v>247</v>
      </c>
      <c r="C8118" s="272" t="s">
        <v>621</v>
      </c>
      <c r="D8118" s="281">
        <v>14.459999999999997</v>
      </c>
      <c r="E8118" s="217"/>
      <c r="F8118" s="285"/>
    </row>
    <row r="8119" spans="1:6" x14ac:dyDescent="0.25">
      <c r="A8119" s="220"/>
      <c r="B8119" s="233"/>
      <c r="C8119" s="220"/>
      <c r="D8119" s="220"/>
      <c r="E8119" s="260"/>
      <c r="F8119" s="263"/>
    </row>
    <row r="8120" spans="1:6" x14ac:dyDescent="0.25">
      <c r="A8120" s="220"/>
      <c r="B8120" s="233"/>
      <c r="C8120" s="220"/>
      <c r="D8120" s="220"/>
      <c r="E8120" s="260"/>
      <c r="F8120" s="263"/>
    </row>
    <row r="8121" spans="1:6" ht="13" x14ac:dyDescent="0.25">
      <c r="A8121" s="220"/>
      <c r="B8121" s="230"/>
      <c r="C8121" s="220"/>
      <c r="D8121" s="220"/>
      <c r="E8121" s="260"/>
      <c r="F8121" s="263"/>
    </row>
    <row r="8122" spans="1:6" x14ac:dyDescent="0.25">
      <c r="A8122" s="220"/>
      <c r="B8122" s="233"/>
      <c r="C8122" s="220"/>
      <c r="D8122" s="220"/>
      <c r="E8122" s="260"/>
      <c r="F8122" s="263"/>
    </row>
    <row r="8123" spans="1:6" x14ac:dyDescent="0.25">
      <c r="A8123" s="220"/>
      <c r="B8123" s="233"/>
      <c r="C8123" s="220"/>
      <c r="D8123" s="220"/>
      <c r="E8123" s="260"/>
      <c r="F8123" s="263"/>
    </row>
    <row r="8124" spans="1:6" x14ac:dyDescent="0.25">
      <c r="A8124" s="220"/>
      <c r="B8124" s="233"/>
      <c r="C8124" s="220"/>
      <c r="D8124" s="220"/>
      <c r="E8124" s="260"/>
      <c r="F8124" s="263"/>
    </row>
    <row r="8125" spans="1:6" x14ac:dyDescent="0.25">
      <c r="A8125" s="220"/>
      <c r="B8125" s="233"/>
      <c r="C8125" s="220"/>
      <c r="D8125" s="220"/>
      <c r="E8125" s="260"/>
      <c r="F8125" s="263"/>
    </row>
    <row r="8126" spans="1:6" x14ac:dyDescent="0.25">
      <c r="A8126" s="220"/>
      <c r="B8126" s="233"/>
      <c r="C8126" s="220"/>
      <c r="D8126" s="220"/>
      <c r="E8126" s="260"/>
      <c r="F8126" s="263"/>
    </row>
    <row r="8127" spans="1:6" x14ac:dyDescent="0.25">
      <c r="A8127" s="220"/>
      <c r="B8127" s="233"/>
      <c r="C8127" s="220"/>
      <c r="D8127" s="220"/>
      <c r="E8127" s="260"/>
      <c r="F8127" s="263"/>
    </row>
    <row r="8128" spans="1:6" x14ac:dyDescent="0.25">
      <c r="A8128" s="220"/>
      <c r="B8128" s="233"/>
      <c r="C8128" s="220"/>
      <c r="D8128" s="220"/>
      <c r="E8128" s="260"/>
      <c r="F8128" s="263"/>
    </row>
    <row r="8129" spans="1:6" x14ac:dyDescent="0.25">
      <c r="A8129" s="220"/>
      <c r="B8129" s="233"/>
      <c r="C8129" s="220"/>
      <c r="D8129" s="220"/>
      <c r="E8129" s="260"/>
      <c r="F8129" s="263"/>
    </row>
    <row r="8130" spans="1:6" x14ac:dyDescent="0.25">
      <c r="A8130" s="220"/>
      <c r="B8130" s="233"/>
      <c r="C8130" s="220"/>
      <c r="D8130" s="220"/>
      <c r="E8130" s="260"/>
      <c r="F8130" s="263"/>
    </row>
    <row r="8131" spans="1:6" x14ac:dyDescent="0.25">
      <c r="A8131" s="220"/>
      <c r="B8131" s="233"/>
      <c r="C8131" s="220"/>
      <c r="D8131" s="220"/>
      <c r="E8131" s="260"/>
      <c r="F8131" s="263"/>
    </row>
    <row r="8132" spans="1:6" x14ac:dyDescent="0.25">
      <c r="A8132" s="220"/>
      <c r="B8132" s="233"/>
      <c r="C8132" s="220"/>
      <c r="D8132" s="220"/>
      <c r="E8132" s="260"/>
      <c r="F8132" s="263"/>
    </row>
    <row r="8133" spans="1:6" x14ac:dyDescent="0.25">
      <c r="A8133" s="220"/>
      <c r="B8133" s="233"/>
      <c r="C8133" s="220"/>
      <c r="D8133" s="220"/>
      <c r="E8133" s="260"/>
      <c r="F8133" s="263"/>
    </row>
    <row r="8134" spans="1:6" x14ac:dyDescent="0.25">
      <c r="A8134" s="220"/>
      <c r="B8134" s="233"/>
      <c r="C8134" s="220"/>
      <c r="D8134" s="220"/>
      <c r="E8134" s="260"/>
      <c r="F8134" s="263"/>
    </row>
    <row r="8135" spans="1:6" x14ac:dyDescent="0.25">
      <c r="A8135" s="220"/>
      <c r="B8135" s="233"/>
      <c r="C8135" s="220"/>
      <c r="D8135" s="220"/>
      <c r="E8135" s="260"/>
      <c r="F8135" s="263"/>
    </row>
    <row r="8136" spans="1:6" x14ac:dyDescent="0.25">
      <c r="A8136" s="220"/>
      <c r="B8136" s="233"/>
      <c r="C8136" s="220"/>
      <c r="D8136" s="220"/>
      <c r="E8136" s="260"/>
      <c r="F8136" s="263"/>
    </row>
    <row r="8137" spans="1:6" x14ac:dyDescent="0.25">
      <c r="A8137" s="220"/>
      <c r="B8137" s="233"/>
      <c r="C8137" s="220"/>
      <c r="D8137" s="220"/>
      <c r="E8137" s="260"/>
      <c r="F8137" s="263"/>
    </row>
    <row r="8138" spans="1:6" x14ac:dyDescent="0.25">
      <c r="A8138" s="220"/>
      <c r="B8138" s="233"/>
      <c r="C8138" s="220"/>
      <c r="D8138" s="220"/>
      <c r="E8138" s="260"/>
      <c r="F8138" s="263"/>
    </row>
    <row r="8139" spans="1:6" x14ac:dyDescent="0.25">
      <c r="A8139" s="220"/>
      <c r="B8139" s="233"/>
      <c r="C8139" s="220"/>
      <c r="D8139" s="220"/>
      <c r="E8139" s="260"/>
      <c r="F8139" s="263"/>
    </row>
    <row r="8140" spans="1:6" x14ac:dyDescent="0.25">
      <c r="A8140" s="220"/>
      <c r="B8140" s="233"/>
      <c r="C8140" s="220"/>
      <c r="D8140" s="220"/>
      <c r="E8140" s="260"/>
      <c r="F8140" s="263"/>
    </row>
    <row r="8141" spans="1:6" x14ac:dyDescent="0.25">
      <c r="A8141" s="220"/>
      <c r="B8141" s="233"/>
      <c r="C8141" s="220"/>
      <c r="D8141" s="220"/>
      <c r="E8141" s="260"/>
      <c r="F8141" s="263"/>
    </row>
    <row r="8142" spans="1:6" x14ac:dyDescent="0.25">
      <c r="A8142" s="220"/>
      <c r="B8142" s="233"/>
      <c r="C8142" s="220"/>
      <c r="D8142" s="220"/>
      <c r="E8142" s="260"/>
      <c r="F8142" s="263"/>
    </row>
    <row r="8143" spans="1:6" x14ac:dyDescent="0.25">
      <c r="A8143" s="220"/>
      <c r="B8143" s="233"/>
      <c r="C8143" s="220"/>
      <c r="D8143" s="220"/>
      <c r="E8143" s="260"/>
      <c r="F8143" s="263"/>
    </row>
    <row r="8144" spans="1:6" x14ac:dyDescent="0.25">
      <c r="A8144" s="220"/>
      <c r="B8144" s="233"/>
      <c r="C8144" s="220"/>
      <c r="D8144" s="220"/>
      <c r="E8144" s="260"/>
      <c r="F8144" s="263"/>
    </row>
    <row r="8145" spans="1:6" ht="13" x14ac:dyDescent="0.25">
      <c r="A8145" s="227"/>
      <c r="B8145" s="234"/>
      <c r="C8145" s="223"/>
      <c r="D8145" s="220"/>
      <c r="E8145" s="260"/>
      <c r="F8145" s="263"/>
    </row>
    <row r="8146" spans="1:6" ht="13" x14ac:dyDescent="0.25">
      <c r="A8146" s="227"/>
      <c r="B8146" s="234"/>
      <c r="C8146" s="223"/>
      <c r="D8146" s="220"/>
      <c r="E8146" s="260"/>
      <c r="F8146" s="263"/>
    </row>
    <row r="8147" spans="1:6" ht="13" x14ac:dyDescent="0.25">
      <c r="A8147" s="227"/>
      <c r="B8147" s="234"/>
      <c r="C8147" s="223"/>
      <c r="D8147" s="220"/>
      <c r="E8147" s="260"/>
      <c r="F8147" s="263"/>
    </row>
    <row r="8148" spans="1:6" ht="13" x14ac:dyDescent="0.25">
      <c r="A8148" s="227"/>
      <c r="B8148" s="234"/>
      <c r="C8148" s="223"/>
      <c r="D8148" s="220"/>
      <c r="E8148" s="260"/>
      <c r="F8148" s="263"/>
    </row>
    <row r="8149" spans="1:6" ht="13" x14ac:dyDescent="0.25">
      <c r="A8149" s="227"/>
      <c r="B8149" s="234"/>
      <c r="C8149" s="223"/>
      <c r="D8149" s="220"/>
      <c r="E8149" s="260"/>
      <c r="F8149" s="263"/>
    </row>
    <row r="8150" spans="1:6" ht="13" x14ac:dyDescent="0.25">
      <c r="A8150" s="227"/>
      <c r="B8150" s="234"/>
      <c r="C8150" s="223"/>
      <c r="D8150" s="220"/>
      <c r="E8150" s="260"/>
      <c r="F8150" s="263"/>
    </row>
    <row r="8151" spans="1:6" ht="13" x14ac:dyDescent="0.25">
      <c r="A8151" s="227"/>
      <c r="B8151" s="256"/>
      <c r="C8151" s="255"/>
      <c r="D8151" s="255"/>
      <c r="E8151" s="260"/>
      <c r="F8151" s="263"/>
    </row>
    <row r="8152" spans="1:6" ht="13" x14ac:dyDescent="0.25">
      <c r="A8152" s="227"/>
      <c r="B8152" s="268" t="s">
        <v>2905</v>
      </c>
      <c r="C8152" s="227"/>
      <c r="D8152" s="227"/>
      <c r="E8152" s="258"/>
      <c r="F8152" s="270"/>
    </row>
    <row r="8153" spans="1:6" ht="13" x14ac:dyDescent="0.25">
      <c r="A8153" s="227"/>
      <c r="B8153" s="247"/>
      <c r="C8153" s="227"/>
      <c r="D8153" s="227"/>
      <c r="E8153" s="258"/>
      <c r="F8153" s="263"/>
    </row>
    <row r="8154" spans="1:6" ht="13" x14ac:dyDescent="0.25">
      <c r="A8154" s="227"/>
      <c r="B8154" s="247" t="s">
        <v>2952</v>
      </c>
      <c r="C8154" s="227"/>
      <c r="D8154" s="227"/>
      <c r="E8154" s="258"/>
      <c r="F8154" s="263"/>
    </row>
    <row r="8155" spans="1:6" ht="13" x14ac:dyDescent="0.25">
      <c r="A8155" s="227"/>
      <c r="B8155" s="256"/>
      <c r="C8155" s="255"/>
      <c r="D8155" s="255"/>
      <c r="E8155" s="260"/>
      <c r="F8155" s="263"/>
    </row>
    <row r="8156" spans="1:6" ht="13" x14ac:dyDescent="0.25">
      <c r="A8156" s="227"/>
      <c r="B8156" s="274"/>
      <c r="C8156" s="255"/>
      <c r="D8156" s="255"/>
      <c r="E8156" s="260"/>
      <c r="F8156" s="263"/>
    </row>
    <row r="8157" spans="1:6" ht="13" x14ac:dyDescent="0.25">
      <c r="A8157" s="227"/>
      <c r="B8157" s="274" t="str">
        <f>B8154</f>
        <v>Block E: 5 Classroom Block: E-2 Earthworks</v>
      </c>
      <c r="C8157" s="255"/>
      <c r="D8157" s="255"/>
      <c r="E8157" s="260"/>
      <c r="F8157" s="263"/>
    </row>
    <row r="8158" spans="1:6" ht="13" x14ac:dyDescent="0.25">
      <c r="A8158" s="227"/>
      <c r="B8158" s="254" t="s">
        <v>2933</v>
      </c>
      <c r="C8158" s="255" t="s">
        <v>2910</v>
      </c>
      <c r="D8158" s="255"/>
      <c r="E8158" s="260"/>
      <c r="F8158" s="263"/>
    </row>
    <row r="8159" spans="1:6" ht="13" x14ac:dyDescent="0.25">
      <c r="A8159" s="227"/>
      <c r="B8159" s="256"/>
      <c r="C8159" s="255"/>
      <c r="D8159" s="255"/>
      <c r="E8159" s="260"/>
      <c r="F8159" s="263"/>
    </row>
    <row r="8160" spans="1:6" ht="13" x14ac:dyDescent="0.25">
      <c r="A8160" s="227"/>
      <c r="B8160" s="269" t="s">
        <v>2909</v>
      </c>
      <c r="C8160" s="255">
        <v>120</v>
      </c>
      <c r="D8160" s="255"/>
      <c r="E8160" s="260"/>
      <c r="F8160" s="263"/>
    </row>
    <row r="8161" spans="1:6" ht="13" x14ac:dyDescent="0.25">
      <c r="A8161" s="227"/>
      <c r="B8161" s="269"/>
      <c r="C8161" s="255"/>
      <c r="D8161" s="255"/>
      <c r="E8161" s="260"/>
      <c r="F8161" s="263"/>
    </row>
    <row r="8162" spans="1:6" ht="13" x14ac:dyDescent="0.25">
      <c r="A8162" s="227"/>
      <c r="B8162" s="256"/>
      <c r="C8162" s="255"/>
      <c r="D8162" s="255"/>
      <c r="E8162" s="260"/>
      <c r="F8162" s="263"/>
    </row>
    <row r="8163" spans="1:6" ht="13" x14ac:dyDescent="0.25">
      <c r="A8163" s="227"/>
      <c r="B8163" s="256"/>
      <c r="C8163" s="255"/>
      <c r="D8163" s="255"/>
      <c r="E8163" s="260"/>
      <c r="F8163" s="263"/>
    </row>
    <row r="8164" spans="1:6" ht="13" x14ac:dyDescent="0.25">
      <c r="A8164" s="227"/>
      <c r="B8164" s="256"/>
      <c r="C8164" s="255"/>
      <c r="D8164" s="255"/>
      <c r="E8164" s="260"/>
      <c r="F8164" s="263"/>
    </row>
    <row r="8165" spans="1:6" ht="13" x14ac:dyDescent="0.25">
      <c r="A8165" s="227"/>
      <c r="B8165" s="256"/>
      <c r="C8165" s="255"/>
      <c r="D8165" s="255"/>
      <c r="E8165" s="260"/>
      <c r="F8165" s="263"/>
    </row>
    <row r="8166" spans="1:6" ht="13" x14ac:dyDescent="0.25">
      <c r="A8166" s="227"/>
      <c r="B8166" s="256"/>
      <c r="C8166" s="255"/>
      <c r="D8166" s="255"/>
      <c r="E8166" s="260"/>
      <c r="F8166" s="263"/>
    </row>
    <row r="8167" spans="1:6" ht="13" x14ac:dyDescent="0.25">
      <c r="A8167" s="227"/>
      <c r="B8167" s="256"/>
      <c r="C8167" s="255"/>
      <c r="D8167" s="255"/>
      <c r="E8167" s="260"/>
      <c r="F8167" s="263"/>
    </row>
    <row r="8168" spans="1:6" ht="13" x14ac:dyDescent="0.25">
      <c r="A8168" s="227"/>
      <c r="B8168" s="256"/>
      <c r="C8168" s="255"/>
      <c r="D8168" s="255"/>
      <c r="E8168" s="260"/>
      <c r="F8168" s="263"/>
    </row>
    <row r="8169" spans="1:6" ht="13" x14ac:dyDescent="0.25">
      <c r="A8169" s="227"/>
      <c r="B8169" s="256"/>
      <c r="C8169" s="255"/>
      <c r="D8169" s="255"/>
      <c r="E8169" s="260"/>
      <c r="F8169" s="263"/>
    </row>
    <row r="8170" spans="1:6" ht="13" x14ac:dyDescent="0.25">
      <c r="A8170" s="227"/>
      <c r="B8170" s="256"/>
      <c r="C8170" s="255"/>
      <c r="D8170" s="255"/>
      <c r="E8170" s="260"/>
      <c r="F8170" s="263"/>
    </row>
    <row r="8171" spans="1:6" ht="13" x14ac:dyDescent="0.25">
      <c r="A8171" s="227"/>
      <c r="B8171" s="256"/>
      <c r="C8171" s="255"/>
      <c r="D8171" s="255"/>
      <c r="E8171" s="260"/>
      <c r="F8171" s="263"/>
    </row>
    <row r="8172" spans="1:6" ht="13" x14ac:dyDescent="0.25">
      <c r="A8172" s="227"/>
      <c r="B8172" s="256"/>
      <c r="C8172" s="255"/>
      <c r="D8172" s="255"/>
      <c r="E8172" s="260"/>
      <c r="F8172" s="263"/>
    </row>
    <row r="8173" spans="1:6" ht="13" x14ac:dyDescent="0.25">
      <c r="A8173" s="227"/>
      <c r="B8173" s="256"/>
      <c r="C8173" s="255"/>
      <c r="D8173" s="255"/>
      <c r="E8173" s="260"/>
      <c r="F8173" s="263"/>
    </row>
    <row r="8174" spans="1:6" ht="13" x14ac:dyDescent="0.25">
      <c r="A8174" s="227"/>
      <c r="B8174" s="256"/>
      <c r="C8174" s="255"/>
      <c r="D8174" s="255"/>
      <c r="E8174" s="260"/>
      <c r="F8174" s="263"/>
    </row>
    <row r="8175" spans="1:6" ht="13" x14ac:dyDescent="0.25">
      <c r="A8175" s="227"/>
      <c r="B8175" s="256"/>
      <c r="C8175" s="255"/>
      <c r="D8175" s="255"/>
      <c r="E8175" s="260"/>
      <c r="F8175" s="263"/>
    </row>
    <row r="8176" spans="1:6" ht="13" x14ac:dyDescent="0.25">
      <c r="A8176" s="227"/>
      <c r="B8176" s="256"/>
      <c r="C8176" s="255"/>
      <c r="D8176" s="255"/>
      <c r="E8176" s="260"/>
      <c r="F8176" s="263"/>
    </row>
    <row r="8177" spans="1:6" ht="13" x14ac:dyDescent="0.25">
      <c r="A8177" s="227"/>
      <c r="B8177" s="256"/>
      <c r="C8177" s="255"/>
      <c r="D8177" s="255"/>
      <c r="E8177" s="260"/>
      <c r="F8177" s="263"/>
    </row>
    <row r="8178" spans="1:6" ht="13" x14ac:dyDescent="0.25">
      <c r="A8178" s="227"/>
      <c r="B8178" s="256"/>
      <c r="C8178" s="255"/>
      <c r="D8178" s="255"/>
      <c r="E8178" s="260"/>
      <c r="F8178" s="263"/>
    </row>
    <row r="8179" spans="1:6" ht="13" x14ac:dyDescent="0.25">
      <c r="A8179" s="227"/>
      <c r="B8179" s="256"/>
      <c r="C8179" s="255"/>
      <c r="D8179" s="255"/>
      <c r="E8179" s="260"/>
      <c r="F8179" s="263"/>
    </row>
    <row r="8180" spans="1:6" ht="13" x14ac:dyDescent="0.25">
      <c r="A8180" s="227"/>
      <c r="B8180" s="256"/>
      <c r="C8180" s="255"/>
      <c r="D8180" s="255"/>
      <c r="E8180" s="260"/>
      <c r="F8180" s="263"/>
    </row>
    <row r="8181" spans="1:6" ht="13" x14ac:dyDescent="0.25">
      <c r="A8181" s="227"/>
      <c r="B8181" s="256"/>
      <c r="C8181" s="255"/>
      <c r="D8181" s="255"/>
      <c r="E8181" s="260"/>
      <c r="F8181" s="263"/>
    </row>
    <row r="8182" spans="1:6" ht="13" x14ac:dyDescent="0.25">
      <c r="A8182" s="227"/>
      <c r="B8182" s="256"/>
      <c r="C8182" s="255"/>
      <c r="D8182" s="255"/>
      <c r="E8182" s="260"/>
      <c r="F8182" s="263"/>
    </row>
    <row r="8183" spans="1:6" ht="13" x14ac:dyDescent="0.25">
      <c r="A8183" s="227"/>
      <c r="B8183" s="256"/>
      <c r="C8183" s="255"/>
      <c r="D8183" s="255"/>
      <c r="E8183" s="260"/>
      <c r="F8183" s="263"/>
    </row>
    <row r="8184" spans="1:6" ht="13" x14ac:dyDescent="0.25">
      <c r="A8184" s="227"/>
      <c r="B8184" s="256"/>
      <c r="C8184" s="255"/>
      <c r="D8184" s="255"/>
      <c r="E8184" s="260"/>
      <c r="F8184" s="263"/>
    </row>
    <row r="8185" spans="1:6" ht="13" x14ac:dyDescent="0.25">
      <c r="A8185" s="227"/>
      <c r="B8185" s="256"/>
      <c r="C8185" s="255"/>
      <c r="D8185" s="255"/>
      <c r="E8185" s="260"/>
      <c r="F8185" s="263"/>
    </row>
    <row r="8186" spans="1:6" ht="13" x14ac:dyDescent="0.25">
      <c r="A8186" s="227"/>
      <c r="B8186" s="256"/>
      <c r="C8186" s="255"/>
      <c r="D8186" s="255"/>
      <c r="E8186" s="260"/>
      <c r="F8186" s="263"/>
    </row>
    <row r="8187" spans="1:6" ht="13" x14ac:dyDescent="0.25">
      <c r="A8187" s="227"/>
      <c r="B8187" s="256"/>
      <c r="C8187" s="255"/>
      <c r="D8187" s="255"/>
      <c r="E8187" s="260"/>
      <c r="F8187" s="263"/>
    </row>
    <row r="8188" spans="1:6" ht="13" x14ac:dyDescent="0.25">
      <c r="A8188" s="227"/>
      <c r="B8188" s="256"/>
      <c r="C8188" s="255"/>
      <c r="D8188" s="255"/>
      <c r="E8188" s="260"/>
      <c r="F8188" s="263"/>
    </row>
    <row r="8189" spans="1:6" ht="13" x14ac:dyDescent="0.25">
      <c r="A8189" s="227"/>
      <c r="B8189" s="256"/>
      <c r="C8189" s="255"/>
      <c r="D8189" s="255"/>
      <c r="E8189" s="260"/>
      <c r="F8189" s="263"/>
    </row>
    <row r="8190" spans="1:6" ht="13" x14ac:dyDescent="0.25">
      <c r="A8190" s="227"/>
      <c r="B8190" s="256"/>
      <c r="C8190" s="255"/>
      <c r="D8190" s="255"/>
      <c r="E8190" s="260"/>
      <c r="F8190" s="263"/>
    </row>
    <row r="8191" spans="1:6" ht="13" x14ac:dyDescent="0.25">
      <c r="A8191" s="227"/>
      <c r="B8191" s="256"/>
      <c r="C8191" s="255"/>
      <c r="D8191" s="255"/>
      <c r="E8191" s="260"/>
      <c r="F8191" s="263"/>
    </row>
    <row r="8192" spans="1:6" ht="13" x14ac:dyDescent="0.25">
      <c r="A8192" s="227"/>
      <c r="B8192" s="256"/>
      <c r="C8192" s="255"/>
      <c r="D8192" s="255"/>
      <c r="E8192" s="260"/>
      <c r="F8192" s="263"/>
    </row>
    <row r="8193" spans="1:6" ht="13" x14ac:dyDescent="0.25">
      <c r="A8193" s="227"/>
      <c r="B8193" s="256"/>
      <c r="C8193" s="255"/>
      <c r="D8193" s="255"/>
      <c r="E8193" s="260"/>
      <c r="F8193" s="263"/>
    </row>
    <row r="8194" spans="1:6" ht="13" x14ac:dyDescent="0.25">
      <c r="A8194" s="227"/>
      <c r="B8194" s="256"/>
      <c r="C8194" s="255"/>
      <c r="D8194" s="255"/>
      <c r="E8194" s="260"/>
      <c r="F8194" s="263"/>
    </row>
    <row r="8195" spans="1:6" ht="13" x14ac:dyDescent="0.25">
      <c r="A8195" s="227"/>
      <c r="B8195" s="256"/>
      <c r="C8195" s="255"/>
      <c r="D8195" s="255"/>
      <c r="E8195" s="260"/>
      <c r="F8195" s="263"/>
    </row>
    <row r="8196" spans="1:6" ht="13" x14ac:dyDescent="0.25">
      <c r="A8196" s="227"/>
      <c r="B8196" s="256"/>
      <c r="C8196" s="255"/>
      <c r="D8196" s="255"/>
      <c r="E8196" s="260"/>
      <c r="F8196" s="263"/>
    </row>
    <row r="8197" spans="1:6" ht="13" x14ac:dyDescent="0.25">
      <c r="A8197" s="227"/>
      <c r="B8197" s="256"/>
      <c r="C8197" s="255"/>
      <c r="D8197" s="255"/>
      <c r="E8197" s="260"/>
      <c r="F8197" s="263"/>
    </row>
    <row r="8198" spans="1:6" ht="13" x14ac:dyDescent="0.25">
      <c r="A8198" s="227"/>
      <c r="B8198" s="256"/>
      <c r="C8198" s="255"/>
      <c r="D8198" s="255"/>
      <c r="E8198" s="260"/>
      <c r="F8198" s="263"/>
    </row>
    <row r="8199" spans="1:6" ht="13" x14ac:dyDescent="0.25">
      <c r="A8199" s="227"/>
      <c r="B8199" s="256"/>
      <c r="C8199" s="255"/>
      <c r="D8199" s="255"/>
      <c r="E8199" s="260"/>
      <c r="F8199" s="263"/>
    </row>
    <row r="8200" spans="1:6" ht="13" x14ac:dyDescent="0.25">
      <c r="A8200" s="227"/>
      <c r="B8200" s="256"/>
      <c r="C8200" s="255"/>
      <c r="D8200" s="255"/>
      <c r="E8200" s="260"/>
      <c r="F8200" s="263"/>
    </row>
    <row r="8201" spans="1:6" ht="13" x14ac:dyDescent="0.25">
      <c r="A8201" s="227"/>
      <c r="B8201" s="256"/>
      <c r="C8201" s="255"/>
      <c r="D8201" s="255"/>
      <c r="E8201" s="260"/>
      <c r="F8201" s="263"/>
    </row>
    <row r="8202" spans="1:6" ht="13" x14ac:dyDescent="0.25">
      <c r="A8202" s="227"/>
      <c r="B8202" s="256"/>
      <c r="C8202" s="255"/>
      <c r="D8202" s="255"/>
      <c r="E8202" s="260"/>
      <c r="F8202" s="263"/>
    </row>
    <row r="8203" spans="1:6" ht="13" x14ac:dyDescent="0.25">
      <c r="A8203" s="227"/>
      <c r="B8203" s="256"/>
      <c r="C8203" s="255"/>
      <c r="D8203" s="255"/>
      <c r="E8203" s="260"/>
      <c r="F8203" s="263"/>
    </row>
    <row r="8204" spans="1:6" ht="13" x14ac:dyDescent="0.25">
      <c r="A8204" s="227"/>
      <c r="B8204" s="256"/>
      <c r="C8204" s="255"/>
      <c r="D8204" s="255"/>
      <c r="E8204" s="260"/>
      <c r="F8204" s="263"/>
    </row>
    <row r="8205" spans="1:6" ht="13" x14ac:dyDescent="0.25">
      <c r="A8205" s="227"/>
      <c r="B8205" s="256"/>
      <c r="C8205" s="255"/>
      <c r="D8205" s="255"/>
      <c r="E8205" s="260"/>
      <c r="F8205" s="263"/>
    </row>
    <row r="8206" spans="1:6" ht="13" x14ac:dyDescent="0.25">
      <c r="A8206" s="227"/>
      <c r="B8206" s="256"/>
      <c r="C8206" s="255"/>
      <c r="D8206" s="255"/>
      <c r="E8206" s="260"/>
      <c r="F8206" s="263"/>
    </row>
    <row r="8207" spans="1:6" ht="13" x14ac:dyDescent="0.25">
      <c r="A8207" s="227"/>
      <c r="B8207" s="256"/>
      <c r="C8207" s="255"/>
      <c r="D8207" s="255"/>
      <c r="E8207" s="260"/>
      <c r="F8207" s="263"/>
    </row>
    <row r="8208" spans="1:6" ht="13" x14ac:dyDescent="0.25">
      <c r="A8208" s="227"/>
      <c r="B8208" s="256"/>
      <c r="C8208" s="255"/>
      <c r="D8208" s="255"/>
      <c r="E8208" s="260"/>
      <c r="F8208" s="263"/>
    </row>
    <row r="8209" spans="1:6" ht="13" x14ac:dyDescent="0.25">
      <c r="A8209" s="227"/>
      <c r="B8209" s="256"/>
      <c r="C8209" s="255"/>
      <c r="D8209" s="255"/>
      <c r="E8209" s="260"/>
      <c r="F8209" s="263"/>
    </row>
    <row r="8210" spans="1:6" ht="13" x14ac:dyDescent="0.25">
      <c r="A8210" s="227"/>
      <c r="B8210" s="256"/>
      <c r="C8210" s="255"/>
      <c r="D8210" s="255"/>
      <c r="E8210" s="260"/>
      <c r="F8210" s="263"/>
    </row>
    <row r="8211" spans="1:6" ht="13" x14ac:dyDescent="0.25">
      <c r="A8211" s="227"/>
      <c r="B8211" s="256"/>
      <c r="C8211" s="255"/>
      <c r="D8211" s="255"/>
      <c r="E8211" s="260"/>
      <c r="F8211" s="263"/>
    </row>
    <row r="8212" spans="1:6" ht="13" x14ac:dyDescent="0.25">
      <c r="A8212" s="227"/>
      <c r="B8212" s="256"/>
      <c r="C8212" s="255"/>
      <c r="D8212" s="255"/>
      <c r="E8212" s="260"/>
      <c r="F8212" s="263"/>
    </row>
    <row r="8213" spans="1:6" ht="13" x14ac:dyDescent="0.25">
      <c r="A8213" s="227"/>
      <c r="B8213" s="256"/>
      <c r="C8213" s="255"/>
      <c r="D8213" s="255"/>
      <c r="E8213" s="260"/>
      <c r="F8213" s="263"/>
    </row>
    <row r="8214" spans="1:6" ht="13" x14ac:dyDescent="0.25">
      <c r="A8214" s="227"/>
      <c r="B8214" s="256"/>
      <c r="C8214" s="255"/>
      <c r="D8214" s="255"/>
      <c r="E8214" s="260"/>
      <c r="F8214" s="263"/>
    </row>
    <row r="8215" spans="1:6" ht="13" x14ac:dyDescent="0.25">
      <c r="A8215" s="227"/>
      <c r="B8215" s="256"/>
      <c r="C8215" s="255"/>
      <c r="D8215" s="255"/>
      <c r="E8215" s="260"/>
      <c r="F8215" s="263"/>
    </row>
    <row r="8216" spans="1:6" ht="13" x14ac:dyDescent="0.25">
      <c r="A8216" s="227"/>
      <c r="B8216" s="256"/>
      <c r="C8216" s="255"/>
      <c r="D8216" s="255"/>
      <c r="E8216" s="260"/>
      <c r="F8216" s="263"/>
    </row>
    <row r="8217" spans="1:6" ht="13" x14ac:dyDescent="0.25">
      <c r="A8217" s="227"/>
      <c r="B8217" s="256"/>
      <c r="C8217" s="255"/>
      <c r="D8217" s="255"/>
      <c r="E8217" s="260"/>
      <c r="F8217" s="263"/>
    </row>
    <row r="8218" spans="1:6" ht="13" x14ac:dyDescent="0.25">
      <c r="A8218" s="227"/>
      <c r="B8218" s="256"/>
      <c r="C8218" s="255"/>
      <c r="D8218" s="255"/>
      <c r="E8218" s="260"/>
      <c r="F8218" s="263"/>
    </row>
    <row r="8219" spans="1:6" ht="13" x14ac:dyDescent="0.25">
      <c r="A8219" s="227"/>
      <c r="B8219" s="256"/>
      <c r="C8219" s="255"/>
      <c r="D8219" s="255"/>
      <c r="E8219" s="260"/>
      <c r="F8219" s="263"/>
    </row>
    <row r="8220" spans="1:6" ht="13" x14ac:dyDescent="0.25">
      <c r="A8220" s="227"/>
      <c r="B8220" s="256"/>
      <c r="C8220" s="255"/>
      <c r="D8220" s="255"/>
      <c r="E8220" s="260"/>
      <c r="F8220" s="263"/>
    </row>
    <row r="8221" spans="1:6" ht="13" x14ac:dyDescent="0.25">
      <c r="A8221" s="227"/>
      <c r="B8221" s="256"/>
      <c r="C8221" s="255"/>
      <c r="D8221" s="255"/>
      <c r="E8221" s="260"/>
      <c r="F8221" s="263"/>
    </row>
    <row r="8222" spans="1:6" ht="13" x14ac:dyDescent="0.25">
      <c r="A8222" s="227"/>
      <c r="B8222" s="256"/>
      <c r="C8222" s="255"/>
      <c r="D8222" s="255"/>
      <c r="E8222" s="260"/>
      <c r="F8222" s="263"/>
    </row>
    <row r="8223" spans="1:6" ht="13" x14ac:dyDescent="0.25">
      <c r="A8223" s="227"/>
      <c r="B8223" s="256"/>
      <c r="C8223" s="255"/>
      <c r="D8223" s="255"/>
      <c r="E8223" s="260"/>
      <c r="F8223" s="263"/>
    </row>
    <row r="8224" spans="1:6" ht="13" x14ac:dyDescent="0.25">
      <c r="A8224" s="227"/>
      <c r="B8224" s="256"/>
      <c r="C8224" s="255"/>
      <c r="D8224" s="255"/>
      <c r="E8224" s="260"/>
      <c r="F8224" s="263"/>
    </row>
    <row r="8225" spans="1:6" ht="13" x14ac:dyDescent="0.25">
      <c r="A8225" s="227"/>
      <c r="B8225" s="268" t="s">
        <v>1019</v>
      </c>
      <c r="C8225" s="227"/>
      <c r="D8225" s="227"/>
      <c r="E8225" s="258"/>
      <c r="F8225" s="270"/>
    </row>
    <row r="8226" spans="1:6" ht="13" x14ac:dyDescent="0.25">
      <c r="A8226" s="227"/>
      <c r="B8226" s="247"/>
      <c r="C8226" s="227"/>
      <c r="D8226" s="227"/>
      <c r="E8226" s="258"/>
      <c r="F8226" s="263"/>
    </row>
    <row r="8227" spans="1:6" ht="13" x14ac:dyDescent="0.25">
      <c r="A8227" s="227"/>
      <c r="B8227" s="247" t="str">
        <f>B8154</f>
        <v>Block E: 5 Classroom Block: E-2 Earthworks</v>
      </c>
      <c r="C8227" s="227"/>
      <c r="D8227" s="227"/>
      <c r="E8227" s="258"/>
      <c r="F8227" s="263"/>
    </row>
    <row r="8228" spans="1:6" x14ac:dyDescent="0.25">
      <c r="A8228" s="220"/>
      <c r="B8228" s="233"/>
      <c r="C8228" s="220"/>
      <c r="D8228" s="220"/>
      <c r="E8228" s="260"/>
      <c r="F8228" s="263"/>
    </row>
    <row r="8229" spans="1:6" x14ac:dyDescent="0.25">
      <c r="A8229" s="220"/>
      <c r="B8229" s="233"/>
      <c r="C8229" s="220"/>
      <c r="D8229" s="220"/>
      <c r="E8229" s="260"/>
      <c r="F8229" s="263"/>
    </row>
    <row r="8230" spans="1:6" ht="13" x14ac:dyDescent="0.25">
      <c r="A8230" s="224" t="s">
        <v>2415</v>
      </c>
      <c r="B8230" s="229" t="s">
        <v>637</v>
      </c>
      <c r="C8230" s="272"/>
      <c r="D8230" s="272"/>
      <c r="E8230" s="217"/>
      <c r="F8230" s="285"/>
    </row>
    <row r="8231" spans="1:6" x14ac:dyDescent="0.25">
      <c r="A8231" s="272"/>
      <c r="B8231" s="273"/>
      <c r="C8231" s="272"/>
      <c r="D8231" s="272"/>
      <c r="E8231" s="217"/>
      <c r="F8231" s="285"/>
    </row>
    <row r="8232" spans="1:6" ht="13" x14ac:dyDescent="0.25">
      <c r="A8232" s="272"/>
      <c r="B8232" s="229" t="s">
        <v>244</v>
      </c>
      <c r="C8232" s="221"/>
      <c r="D8232" s="221"/>
      <c r="E8232" s="217"/>
      <c r="F8232" s="285"/>
    </row>
    <row r="8233" spans="1:6" x14ac:dyDescent="0.25">
      <c r="A8233" s="272"/>
      <c r="B8233" s="231"/>
      <c r="C8233" s="221"/>
      <c r="D8233" s="221"/>
      <c r="E8233" s="217"/>
      <c r="F8233" s="285"/>
    </row>
    <row r="8234" spans="1:6" ht="25" x14ac:dyDescent="0.25">
      <c r="A8234" s="272" t="s">
        <v>2416</v>
      </c>
      <c r="B8234" s="273" t="s">
        <v>2105</v>
      </c>
      <c r="C8234" s="272" t="s">
        <v>2058</v>
      </c>
      <c r="D8234" s="281">
        <v>14.459999999999997</v>
      </c>
      <c r="E8234" s="217"/>
      <c r="F8234" s="285"/>
    </row>
    <row r="8235" spans="1:6" x14ac:dyDescent="0.25">
      <c r="A8235" s="272"/>
      <c r="B8235" s="273"/>
      <c r="C8235" s="272"/>
      <c r="D8235" s="272"/>
      <c r="E8235" s="217"/>
      <c r="F8235" s="285"/>
    </row>
    <row r="8236" spans="1:6" ht="13" x14ac:dyDescent="0.25">
      <c r="A8236" s="272"/>
      <c r="B8236" s="229" t="s">
        <v>234</v>
      </c>
      <c r="C8236" s="272"/>
      <c r="D8236" s="272"/>
      <c r="E8236" s="217"/>
      <c r="F8236" s="285"/>
    </row>
    <row r="8237" spans="1:6" x14ac:dyDescent="0.25">
      <c r="A8237" s="272"/>
      <c r="B8237" s="273"/>
      <c r="C8237" s="272"/>
      <c r="D8237" s="272"/>
      <c r="E8237" s="217"/>
      <c r="F8237" s="285"/>
    </row>
    <row r="8238" spans="1:6" x14ac:dyDescent="0.25">
      <c r="A8238" s="272" t="s">
        <v>2417</v>
      </c>
      <c r="B8238" s="273" t="s">
        <v>2106</v>
      </c>
      <c r="C8238" s="272" t="s">
        <v>2</v>
      </c>
      <c r="D8238" s="272">
        <v>3</v>
      </c>
      <c r="E8238" s="217"/>
      <c r="F8238" s="285"/>
    </row>
    <row r="8239" spans="1:6" x14ac:dyDescent="0.25">
      <c r="A8239" s="272"/>
      <c r="B8239" s="273"/>
      <c r="C8239" s="272"/>
      <c r="D8239" s="272"/>
      <c r="E8239" s="217"/>
      <c r="F8239" s="285"/>
    </row>
    <row r="8240" spans="1:6" ht="13" x14ac:dyDescent="0.25">
      <c r="A8240" s="272"/>
      <c r="B8240" s="229" t="s">
        <v>231</v>
      </c>
      <c r="C8240" s="272"/>
      <c r="D8240" s="272"/>
      <c r="E8240" s="217"/>
      <c r="F8240" s="285"/>
    </row>
    <row r="8241" spans="1:6" x14ac:dyDescent="0.25">
      <c r="A8241" s="272"/>
      <c r="B8241" s="273"/>
      <c r="C8241" s="272"/>
      <c r="D8241" s="272"/>
      <c r="E8241" s="217"/>
      <c r="F8241" s="285"/>
    </row>
    <row r="8242" spans="1:6" ht="13" x14ac:dyDescent="0.25">
      <c r="A8242" s="272"/>
      <c r="B8242" s="229" t="s">
        <v>2110</v>
      </c>
      <c r="C8242" s="272"/>
      <c r="D8242" s="272"/>
      <c r="E8242" s="217"/>
      <c r="F8242" s="285"/>
    </row>
    <row r="8243" spans="1:6" x14ac:dyDescent="0.25">
      <c r="A8243" s="272"/>
      <c r="B8243" s="273"/>
      <c r="C8243" s="272"/>
      <c r="D8243" s="272"/>
      <c r="E8243" s="217"/>
      <c r="F8243" s="285"/>
    </row>
    <row r="8244" spans="1:6" ht="14.5" x14ac:dyDescent="0.25">
      <c r="A8244" s="272" t="s">
        <v>2418</v>
      </c>
      <c r="B8244" s="273" t="s">
        <v>228</v>
      </c>
      <c r="C8244" s="272" t="s">
        <v>621</v>
      </c>
      <c r="D8244" s="281">
        <v>96.399999999999991</v>
      </c>
      <c r="E8244" s="217"/>
      <c r="F8244" s="285"/>
    </row>
    <row r="8245" spans="1:6" x14ac:dyDescent="0.25">
      <c r="A8245" s="272"/>
      <c r="B8245" s="273"/>
      <c r="C8245" s="272"/>
      <c r="D8245" s="272"/>
      <c r="E8245" s="217"/>
      <c r="F8245" s="285"/>
    </row>
    <row r="8246" spans="1:6" ht="13" x14ac:dyDescent="0.25">
      <c r="A8246" s="272"/>
      <c r="B8246" s="229" t="s">
        <v>227</v>
      </c>
      <c r="C8246" s="272"/>
      <c r="D8246" s="272"/>
      <c r="E8246" s="217"/>
      <c r="F8246" s="285"/>
    </row>
    <row r="8247" spans="1:6" x14ac:dyDescent="0.25">
      <c r="A8247" s="272"/>
      <c r="B8247" s="273"/>
      <c r="C8247" s="272"/>
      <c r="D8247" s="272"/>
      <c r="E8247" s="217"/>
      <c r="F8247" s="285"/>
    </row>
    <row r="8248" spans="1:6" ht="14.5" x14ac:dyDescent="0.25">
      <c r="A8248" s="272" t="s">
        <v>2419</v>
      </c>
      <c r="B8248" s="273" t="s">
        <v>550</v>
      </c>
      <c r="C8248" s="272" t="s">
        <v>621</v>
      </c>
      <c r="D8248" s="281">
        <v>14.459999999999997</v>
      </c>
      <c r="E8248" s="217"/>
      <c r="F8248" s="285"/>
    </row>
    <row r="8249" spans="1:6" x14ac:dyDescent="0.25">
      <c r="A8249" s="272"/>
      <c r="B8249" s="273"/>
      <c r="C8249" s="272"/>
      <c r="D8249" s="272"/>
      <c r="E8249" s="217"/>
      <c r="F8249" s="285"/>
    </row>
    <row r="8250" spans="1:6" ht="13" x14ac:dyDescent="0.25">
      <c r="A8250" s="272"/>
      <c r="B8250" s="229" t="s">
        <v>224</v>
      </c>
      <c r="C8250" s="272"/>
      <c r="D8250" s="272"/>
      <c r="E8250" s="217"/>
      <c r="F8250" s="285"/>
    </row>
    <row r="8251" spans="1:6" x14ac:dyDescent="0.25">
      <c r="A8251" s="272"/>
      <c r="B8251" s="273"/>
      <c r="C8251" s="272"/>
      <c r="D8251" s="272"/>
      <c r="E8251" s="217"/>
      <c r="F8251" s="285"/>
    </row>
    <row r="8252" spans="1:6" ht="13" x14ac:dyDescent="0.25">
      <c r="A8252" s="272"/>
      <c r="B8252" s="229" t="s">
        <v>2113</v>
      </c>
      <c r="C8252" s="272"/>
      <c r="D8252" s="272"/>
      <c r="E8252" s="217"/>
      <c r="F8252" s="285"/>
    </row>
    <row r="8253" spans="1:6" x14ac:dyDescent="0.25">
      <c r="A8253" s="272"/>
      <c r="B8253" s="273"/>
      <c r="C8253" s="272"/>
      <c r="D8253" s="281"/>
      <c r="E8253" s="217"/>
      <c r="F8253" s="285"/>
    </row>
    <row r="8254" spans="1:6" x14ac:dyDescent="0.25">
      <c r="A8254" s="272" t="s">
        <v>2420</v>
      </c>
      <c r="B8254" s="273" t="s">
        <v>221</v>
      </c>
      <c r="C8254" s="272" t="s">
        <v>11</v>
      </c>
      <c r="D8254" s="272">
        <v>64</v>
      </c>
      <c r="E8254" s="217"/>
      <c r="F8254" s="285"/>
    </row>
    <row r="8255" spans="1:6" x14ac:dyDescent="0.25">
      <c r="A8255" s="272"/>
      <c r="B8255" s="273"/>
      <c r="C8255" s="272"/>
      <c r="D8255" s="272"/>
      <c r="E8255" s="217"/>
      <c r="F8255" s="285"/>
    </row>
    <row r="8256" spans="1:6" ht="26" x14ac:dyDescent="0.25">
      <c r="A8256" s="272"/>
      <c r="B8256" s="229" t="s">
        <v>2115</v>
      </c>
      <c r="C8256" s="272"/>
      <c r="D8256" s="272"/>
      <c r="E8256" s="217"/>
      <c r="F8256" s="285"/>
    </row>
    <row r="8257" spans="1:6" x14ac:dyDescent="0.25">
      <c r="A8257" s="272"/>
      <c r="B8257" s="273"/>
      <c r="C8257" s="272"/>
      <c r="D8257" s="272"/>
      <c r="E8257" s="217"/>
      <c r="F8257" s="285"/>
    </row>
    <row r="8258" spans="1:6" x14ac:dyDescent="0.25">
      <c r="A8258" s="272" t="s">
        <v>2421</v>
      </c>
      <c r="B8258" s="273" t="s">
        <v>218</v>
      </c>
      <c r="C8258" s="272" t="s">
        <v>11</v>
      </c>
      <c r="D8258" s="272">
        <v>64</v>
      </c>
      <c r="E8258" s="217"/>
      <c r="F8258" s="285"/>
    </row>
    <row r="8259" spans="1:6" x14ac:dyDescent="0.25">
      <c r="A8259" s="272"/>
      <c r="B8259" s="273"/>
      <c r="C8259" s="272"/>
      <c r="D8259" s="272"/>
      <c r="E8259" s="217"/>
      <c r="F8259" s="285"/>
    </row>
    <row r="8260" spans="1:6" ht="13" x14ac:dyDescent="0.25">
      <c r="A8260" s="272"/>
      <c r="B8260" s="229" t="s">
        <v>217</v>
      </c>
      <c r="C8260" s="272"/>
      <c r="D8260" s="272"/>
      <c r="E8260" s="217"/>
      <c r="F8260" s="285"/>
    </row>
    <row r="8261" spans="1:6" ht="13" x14ac:dyDescent="0.25">
      <c r="A8261" s="272"/>
      <c r="B8261" s="229"/>
      <c r="C8261" s="272"/>
      <c r="D8261" s="272"/>
      <c r="E8261" s="217"/>
      <c r="F8261" s="285"/>
    </row>
    <row r="8262" spans="1:6" x14ac:dyDescent="0.25">
      <c r="A8262" s="272" t="s">
        <v>2422</v>
      </c>
      <c r="B8262" s="273" t="s">
        <v>216</v>
      </c>
      <c r="C8262" s="272" t="s">
        <v>11</v>
      </c>
      <c r="D8262" s="272">
        <v>64</v>
      </c>
      <c r="E8262" s="217"/>
      <c r="F8262" s="285"/>
    </row>
    <row r="8263" spans="1:6" x14ac:dyDescent="0.25">
      <c r="A8263" s="272"/>
      <c r="B8263" s="273"/>
      <c r="C8263" s="272"/>
      <c r="D8263" s="272"/>
      <c r="E8263" s="217"/>
      <c r="F8263" s="285"/>
    </row>
    <row r="8264" spans="1:6" ht="13" x14ac:dyDescent="0.25">
      <c r="A8264" s="272"/>
      <c r="B8264" s="229" t="s">
        <v>209</v>
      </c>
      <c r="C8264" s="272"/>
      <c r="D8264" s="272"/>
      <c r="E8264" s="217"/>
      <c r="F8264" s="285"/>
    </row>
    <row r="8265" spans="1:6" x14ac:dyDescent="0.25">
      <c r="A8265" s="272"/>
      <c r="B8265" s="273"/>
      <c r="C8265" s="272"/>
      <c r="D8265" s="272"/>
      <c r="E8265" s="217"/>
      <c r="F8265" s="285"/>
    </row>
    <row r="8266" spans="1:6" ht="14.5" x14ac:dyDescent="0.25">
      <c r="A8266" s="272" t="s">
        <v>2423</v>
      </c>
      <c r="B8266" s="273" t="s">
        <v>2118</v>
      </c>
      <c r="C8266" s="272" t="s">
        <v>621</v>
      </c>
      <c r="D8266" s="281">
        <v>96.399999999999991</v>
      </c>
      <c r="E8266" s="217"/>
      <c r="F8266" s="285"/>
    </row>
    <row r="8267" spans="1:6" x14ac:dyDescent="0.25">
      <c r="A8267" s="220"/>
      <c r="B8267" s="233"/>
      <c r="C8267" s="220"/>
      <c r="D8267" s="220"/>
      <c r="E8267" s="260"/>
      <c r="F8267" s="263"/>
    </row>
    <row r="8268" spans="1:6" ht="13" x14ac:dyDescent="0.25">
      <c r="A8268" s="220"/>
      <c r="B8268" s="230"/>
      <c r="C8268" s="220"/>
      <c r="D8268" s="220"/>
      <c r="E8268" s="260"/>
      <c r="F8268" s="263"/>
    </row>
    <row r="8269" spans="1:6" ht="13" x14ac:dyDescent="0.25">
      <c r="A8269" s="220"/>
      <c r="B8269" s="230"/>
      <c r="C8269" s="220"/>
      <c r="D8269" s="220"/>
      <c r="E8269" s="260"/>
      <c r="F8269" s="263"/>
    </row>
    <row r="8270" spans="1:6" ht="13" x14ac:dyDescent="0.25">
      <c r="A8270" s="220"/>
      <c r="B8270" s="230"/>
      <c r="C8270" s="220"/>
      <c r="D8270" s="220"/>
      <c r="E8270" s="260"/>
      <c r="F8270" s="263"/>
    </row>
    <row r="8271" spans="1:6" ht="13" x14ac:dyDescent="0.25">
      <c r="A8271" s="220"/>
      <c r="B8271" s="230"/>
      <c r="C8271" s="220"/>
      <c r="D8271" s="220"/>
      <c r="E8271" s="260"/>
      <c r="F8271" s="263"/>
    </row>
    <row r="8272" spans="1:6" ht="13" x14ac:dyDescent="0.25">
      <c r="A8272" s="220"/>
      <c r="B8272" s="230"/>
      <c r="C8272" s="220"/>
      <c r="D8272" s="220"/>
      <c r="E8272" s="260"/>
      <c r="F8272" s="263"/>
    </row>
    <row r="8273" spans="1:6" ht="13" x14ac:dyDescent="0.25">
      <c r="A8273" s="220"/>
      <c r="B8273" s="230"/>
      <c r="C8273" s="220"/>
      <c r="D8273" s="220"/>
      <c r="E8273" s="260"/>
      <c r="F8273" s="263"/>
    </row>
    <row r="8274" spans="1:6" ht="13" x14ac:dyDescent="0.25">
      <c r="A8274" s="220"/>
      <c r="B8274" s="230"/>
      <c r="C8274" s="220"/>
      <c r="D8274" s="220"/>
      <c r="E8274" s="260"/>
      <c r="F8274" s="263"/>
    </row>
    <row r="8275" spans="1:6" ht="13" x14ac:dyDescent="0.25">
      <c r="A8275" s="220"/>
      <c r="B8275" s="230"/>
      <c r="C8275" s="220"/>
      <c r="D8275" s="220"/>
      <c r="E8275" s="260"/>
      <c r="F8275" s="263"/>
    </row>
    <row r="8276" spans="1:6" ht="13" x14ac:dyDescent="0.25">
      <c r="A8276" s="220"/>
      <c r="B8276" s="230"/>
      <c r="C8276" s="220"/>
      <c r="D8276" s="220"/>
      <c r="E8276" s="260"/>
      <c r="F8276" s="263"/>
    </row>
    <row r="8277" spans="1:6" ht="13" x14ac:dyDescent="0.25">
      <c r="A8277" s="220"/>
      <c r="B8277" s="230"/>
      <c r="C8277" s="220"/>
      <c r="D8277" s="220"/>
      <c r="E8277" s="260"/>
      <c r="F8277" s="263"/>
    </row>
    <row r="8278" spans="1:6" ht="13" x14ac:dyDescent="0.25">
      <c r="A8278" s="220"/>
      <c r="B8278" s="230"/>
      <c r="C8278" s="220"/>
      <c r="D8278" s="220"/>
      <c r="E8278" s="260"/>
      <c r="F8278" s="263"/>
    </row>
    <row r="8279" spans="1:6" ht="13" x14ac:dyDescent="0.25">
      <c r="A8279" s="220"/>
      <c r="B8279" s="230"/>
      <c r="C8279" s="220"/>
      <c r="D8279" s="220"/>
      <c r="E8279" s="260"/>
      <c r="F8279" s="263"/>
    </row>
    <row r="8280" spans="1:6" ht="13" x14ac:dyDescent="0.25">
      <c r="A8280" s="220"/>
      <c r="B8280" s="230"/>
      <c r="C8280" s="220"/>
      <c r="D8280" s="220"/>
      <c r="E8280" s="260"/>
      <c r="F8280" s="263"/>
    </row>
    <row r="8281" spans="1:6" ht="13" x14ac:dyDescent="0.25">
      <c r="A8281" s="220"/>
      <c r="B8281" s="230"/>
      <c r="C8281" s="220"/>
      <c r="D8281" s="220"/>
      <c r="E8281" s="260"/>
      <c r="F8281" s="263"/>
    </row>
    <row r="8282" spans="1:6" ht="13" x14ac:dyDescent="0.25">
      <c r="A8282" s="220"/>
      <c r="B8282" s="230"/>
      <c r="C8282" s="220"/>
      <c r="D8282" s="220"/>
      <c r="E8282" s="260"/>
      <c r="F8282" s="263"/>
    </row>
    <row r="8283" spans="1:6" ht="13" x14ac:dyDescent="0.25">
      <c r="A8283" s="220"/>
      <c r="B8283" s="230"/>
      <c r="C8283" s="220"/>
      <c r="D8283" s="220"/>
      <c r="E8283" s="260"/>
      <c r="F8283" s="263"/>
    </row>
    <row r="8284" spans="1:6" ht="13" x14ac:dyDescent="0.25">
      <c r="A8284" s="220"/>
      <c r="B8284" s="230"/>
      <c r="C8284" s="220"/>
      <c r="D8284" s="220"/>
      <c r="E8284" s="260"/>
      <c r="F8284" s="263"/>
    </row>
    <row r="8285" spans="1:6" ht="13" x14ac:dyDescent="0.25">
      <c r="A8285" s="220"/>
      <c r="B8285" s="230"/>
      <c r="C8285" s="220"/>
      <c r="D8285" s="220"/>
      <c r="E8285" s="260"/>
      <c r="F8285" s="263"/>
    </row>
    <row r="8286" spans="1:6" ht="13" x14ac:dyDescent="0.25">
      <c r="A8286" s="220"/>
      <c r="B8286" s="230"/>
      <c r="C8286" s="220"/>
      <c r="D8286" s="220"/>
      <c r="E8286" s="260"/>
      <c r="F8286" s="263"/>
    </row>
    <row r="8287" spans="1:6" ht="13" x14ac:dyDescent="0.25">
      <c r="A8287" s="220"/>
      <c r="B8287" s="230"/>
      <c r="C8287" s="220"/>
      <c r="D8287" s="220"/>
      <c r="E8287" s="260"/>
      <c r="F8287" s="263"/>
    </row>
    <row r="8288" spans="1:6" ht="13" x14ac:dyDescent="0.25">
      <c r="A8288" s="220"/>
      <c r="B8288" s="230"/>
      <c r="C8288" s="220"/>
      <c r="D8288" s="220"/>
      <c r="E8288" s="260"/>
      <c r="F8288" s="263"/>
    </row>
    <row r="8289" spans="1:6" ht="13" x14ac:dyDescent="0.25">
      <c r="A8289" s="220"/>
      <c r="B8289" s="230"/>
      <c r="C8289" s="220"/>
      <c r="D8289" s="220"/>
      <c r="E8289" s="260"/>
      <c r="F8289" s="263"/>
    </row>
    <row r="8290" spans="1:6" ht="13" x14ac:dyDescent="0.25">
      <c r="A8290" s="220"/>
      <c r="B8290" s="230"/>
      <c r="C8290" s="220"/>
      <c r="D8290" s="220"/>
      <c r="E8290" s="260"/>
      <c r="F8290" s="263"/>
    </row>
    <row r="8291" spans="1:6" ht="13" x14ac:dyDescent="0.25">
      <c r="A8291" s="220"/>
      <c r="B8291" s="230"/>
      <c r="C8291" s="220"/>
      <c r="D8291" s="220"/>
      <c r="E8291" s="260"/>
      <c r="F8291" s="263"/>
    </row>
    <row r="8292" spans="1:6" ht="13" x14ac:dyDescent="0.25">
      <c r="A8292" s="220"/>
      <c r="B8292" s="230"/>
      <c r="C8292" s="220"/>
      <c r="D8292" s="220"/>
      <c r="E8292" s="260"/>
      <c r="F8292" s="263"/>
    </row>
    <row r="8293" spans="1:6" ht="13" x14ac:dyDescent="0.25">
      <c r="A8293" s="220"/>
      <c r="B8293" s="230"/>
      <c r="C8293" s="220"/>
      <c r="D8293" s="220"/>
      <c r="E8293" s="260"/>
      <c r="F8293" s="263"/>
    </row>
    <row r="8294" spans="1:6" ht="13" x14ac:dyDescent="0.25">
      <c r="A8294" s="220"/>
      <c r="B8294" s="230"/>
      <c r="C8294" s="220"/>
      <c r="D8294" s="220"/>
      <c r="E8294" s="260"/>
      <c r="F8294" s="263"/>
    </row>
    <row r="8295" spans="1:6" ht="13" x14ac:dyDescent="0.25">
      <c r="A8295" s="227"/>
      <c r="B8295" s="268" t="s">
        <v>2905</v>
      </c>
      <c r="C8295" s="227"/>
      <c r="D8295" s="227"/>
      <c r="E8295" s="258"/>
      <c r="F8295" s="270"/>
    </row>
    <row r="8296" spans="1:6" ht="13" x14ac:dyDescent="0.25">
      <c r="A8296" s="227"/>
      <c r="B8296" s="247"/>
      <c r="C8296" s="227"/>
      <c r="D8296" s="227"/>
      <c r="E8296" s="258"/>
      <c r="F8296" s="263"/>
    </row>
    <row r="8297" spans="1:6" ht="13" x14ac:dyDescent="0.25">
      <c r="A8297" s="227"/>
      <c r="B8297" s="247" t="s">
        <v>2953</v>
      </c>
      <c r="C8297" s="227"/>
      <c r="D8297" s="227"/>
      <c r="E8297" s="258"/>
      <c r="F8297" s="263"/>
    </row>
    <row r="8298" spans="1:6" ht="13" x14ac:dyDescent="0.25">
      <c r="A8298" s="227"/>
      <c r="B8298" s="256"/>
      <c r="C8298" s="255"/>
      <c r="D8298" s="255"/>
      <c r="E8298" s="260"/>
      <c r="F8298" s="263"/>
    </row>
    <row r="8299" spans="1:6" ht="13" x14ac:dyDescent="0.25">
      <c r="A8299" s="227"/>
      <c r="B8299" s="274"/>
      <c r="C8299" s="255"/>
      <c r="D8299" s="255"/>
      <c r="E8299" s="260"/>
      <c r="F8299" s="263"/>
    </row>
    <row r="8300" spans="1:6" ht="13" x14ac:dyDescent="0.25">
      <c r="A8300" s="227"/>
      <c r="B8300" s="274" t="str">
        <f>B8297</f>
        <v>Block E: 5 Classroom Block: E-3  Concrete, Formwork and Reinforcement</v>
      </c>
      <c r="C8300" s="255"/>
      <c r="D8300" s="255"/>
      <c r="E8300" s="260"/>
      <c r="F8300" s="263"/>
    </row>
    <row r="8301" spans="1:6" ht="13" x14ac:dyDescent="0.25">
      <c r="A8301" s="227"/>
      <c r="B8301" s="254" t="s">
        <v>2933</v>
      </c>
      <c r="C8301" s="255" t="s">
        <v>2910</v>
      </c>
      <c r="D8301" s="255"/>
      <c r="E8301" s="260"/>
      <c r="F8301" s="263"/>
    </row>
    <row r="8302" spans="1:6" ht="13" x14ac:dyDescent="0.25">
      <c r="A8302" s="227"/>
      <c r="B8302" s="256"/>
      <c r="C8302" s="255"/>
      <c r="D8302" s="255"/>
      <c r="E8302" s="260"/>
      <c r="F8302" s="263"/>
    </row>
    <row r="8303" spans="1:6" ht="13" x14ac:dyDescent="0.25">
      <c r="A8303" s="227"/>
      <c r="B8303" s="269" t="s">
        <v>2909</v>
      </c>
      <c r="C8303" s="255">
        <v>122</v>
      </c>
      <c r="D8303" s="255"/>
      <c r="E8303" s="260"/>
      <c r="F8303" s="263"/>
    </row>
    <row r="8304" spans="1:6" ht="13" x14ac:dyDescent="0.25">
      <c r="A8304" s="227"/>
      <c r="B8304" s="269"/>
      <c r="C8304" s="255"/>
      <c r="D8304" s="255"/>
      <c r="E8304" s="260"/>
      <c r="F8304" s="263"/>
    </row>
    <row r="8305" spans="1:6" ht="13" x14ac:dyDescent="0.25">
      <c r="A8305" s="227"/>
      <c r="B8305" s="256"/>
      <c r="C8305" s="255"/>
      <c r="D8305" s="255"/>
      <c r="E8305" s="260"/>
      <c r="F8305" s="263"/>
    </row>
    <row r="8306" spans="1:6" ht="13" x14ac:dyDescent="0.25">
      <c r="A8306" s="227"/>
      <c r="B8306" s="256"/>
      <c r="C8306" s="255"/>
      <c r="D8306" s="255"/>
      <c r="E8306" s="260"/>
      <c r="F8306" s="263"/>
    </row>
    <row r="8307" spans="1:6" ht="13" x14ac:dyDescent="0.25">
      <c r="A8307" s="227"/>
      <c r="B8307" s="256"/>
      <c r="C8307" s="255"/>
      <c r="D8307" s="255"/>
      <c r="E8307" s="260"/>
      <c r="F8307" s="263"/>
    </row>
    <row r="8308" spans="1:6" ht="13" x14ac:dyDescent="0.25">
      <c r="A8308" s="227"/>
      <c r="B8308" s="256"/>
      <c r="C8308" s="255"/>
      <c r="D8308" s="255"/>
      <c r="E8308" s="260"/>
      <c r="F8308" s="263"/>
    </row>
    <row r="8309" spans="1:6" ht="13" x14ac:dyDescent="0.25">
      <c r="A8309" s="227"/>
      <c r="B8309" s="256"/>
      <c r="C8309" s="255"/>
      <c r="D8309" s="255"/>
      <c r="E8309" s="260"/>
      <c r="F8309" s="263"/>
    </row>
    <row r="8310" spans="1:6" ht="13" x14ac:dyDescent="0.25">
      <c r="A8310" s="227"/>
      <c r="B8310" s="256"/>
      <c r="C8310" s="255"/>
      <c r="D8310" s="255"/>
      <c r="E8310" s="260"/>
      <c r="F8310" s="263"/>
    </row>
    <row r="8311" spans="1:6" ht="13" x14ac:dyDescent="0.25">
      <c r="A8311" s="227"/>
      <c r="B8311" s="256"/>
      <c r="C8311" s="255"/>
      <c r="D8311" s="255"/>
      <c r="E8311" s="260"/>
      <c r="F8311" s="263"/>
    </row>
    <row r="8312" spans="1:6" ht="13" x14ac:dyDescent="0.25">
      <c r="A8312" s="227"/>
      <c r="B8312" s="256"/>
      <c r="C8312" s="255"/>
      <c r="D8312" s="255"/>
      <c r="E8312" s="260"/>
      <c r="F8312" s="263"/>
    </row>
    <row r="8313" spans="1:6" ht="13" x14ac:dyDescent="0.25">
      <c r="A8313" s="227"/>
      <c r="B8313" s="256"/>
      <c r="C8313" s="255"/>
      <c r="D8313" s="255"/>
      <c r="E8313" s="260"/>
      <c r="F8313" s="263"/>
    </row>
    <row r="8314" spans="1:6" ht="13" x14ac:dyDescent="0.25">
      <c r="A8314" s="227"/>
      <c r="B8314" s="256"/>
      <c r="C8314" s="255"/>
      <c r="D8314" s="255"/>
      <c r="E8314" s="260"/>
      <c r="F8314" s="263"/>
    </row>
    <row r="8315" spans="1:6" ht="13" x14ac:dyDescent="0.25">
      <c r="A8315" s="227"/>
      <c r="B8315" s="256"/>
      <c r="C8315" s="255"/>
      <c r="D8315" s="255"/>
      <c r="E8315" s="260"/>
      <c r="F8315" s="263"/>
    </row>
    <row r="8316" spans="1:6" ht="13" x14ac:dyDescent="0.25">
      <c r="A8316" s="227"/>
      <c r="B8316" s="256"/>
      <c r="C8316" s="255"/>
      <c r="D8316" s="255"/>
      <c r="E8316" s="260"/>
      <c r="F8316" s="263"/>
    </row>
    <row r="8317" spans="1:6" ht="13" x14ac:dyDescent="0.25">
      <c r="A8317" s="227"/>
      <c r="B8317" s="256"/>
      <c r="C8317" s="255"/>
      <c r="D8317" s="255"/>
      <c r="E8317" s="260"/>
      <c r="F8317" s="263"/>
    </row>
    <row r="8318" spans="1:6" ht="13" x14ac:dyDescent="0.25">
      <c r="A8318" s="227"/>
      <c r="B8318" s="256"/>
      <c r="C8318" s="255"/>
      <c r="D8318" s="255"/>
      <c r="E8318" s="260"/>
      <c r="F8318" s="263"/>
    </row>
    <row r="8319" spans="1:6" ht="13" x14ac:dyDescent="0.25">
      <c r="A8319" s="227"/>
      <c r="B8319" s="256"/>
      <c r="C8319" s="255"/>
      <c r="D8319" s="255"/>
      <c r="E8319" s="260"/>
      <c r="F8319" s="263"/>
    </row>
    <row r="8320" spans="1:6" ht="13" x14ac:dyDescent="0.25">
      <c r="A8320" s="227"/>
      <c r="B8320" s="256"/>
      <c r="C8320" s="255"/>
      <c r="D8320" s="255"/>
      <c r="E8320" s="260"/>
      <c r="F8320" s="263"/>
    </row>
    <row r="8321" spans="1:6" ht="13" x14ac:dyDescent="0.25">
      <c r="A8321" s="227"/>
      <c r="B8321" s="256"/>
      <c r="C8321" s="255"/>
      <c r="D8321" s="255"/>
      <c r="E8321" s="260"/>
      <c r="F8321" s="263"/>
    </row>
    <row r="8322" spans="1:6" ht="13" x14ac:dyDescent="0.25">
      <c r="A8322" s="227"/>
      <c r="B8322" s="256"/>
      <c r="C8322" s="255"/>
      <c r="D8322" s="255"/>
      <c r="E8322" s="260"/>
      <c r="F8322" s="263"/>
    </row>
    <row r="8323" spans="1:6" ht="13" x14ac:dyDescent="0.25">
      <c r="A8323" s="227"/>
      <c r="B8323" s="256"/>
      <c r="C8323" s="255"/>
      <c r="D8323" s="255"/>
      <c r="E8323" s="260"/>
      <c r="F8323" s="263"/>
    </row>
    <row r="8324" spans="1:6" ht="13" x14ac:dyDescent="0.25">
      <c r="A8324" s="227"/>
      <c r="B8324" s="256"/>
      <c r="C8324" s="255"/>
      <c r="D8324" s="255"/>
      <c r="E8324" s="260"/>
      <c r="F8324" s="263"/>
    </row>
    <row r="8325" spans="1:6" ht="13" x14ac:dyDescent="0.25">
      <c r="A8325" s="227"/>
      <c r="B8325" s="256"/>
      <c r="C8325" s="255"/>
      <c r="D8325" s="255"/>
      <c r="E8325" s="260"/>
      <c r="F8325" s="263"/>
    </row>
    <row r="8326" spans="1:6" ht="13" x14ac:dyDescent="0.25">
      <c r="A8326" s="227"/>
      <c r="B8326" s="256"/>
      <c r="C8326" s="255"/>
      <c r="D8326" s="255"/>
      <c r="E8326" s="260"/>
      <c r="F8326" s="263"/>
    </row>
    <row r="8327" spans="1:6" ht="13" x14ac:dyDescent="0.25">
      <c r="A8327" s="227"/>
      <c r="B8327" s="256"/>
      <c r="C8327" s="255"/>
      <c r="D8327" s="255"/>
      <c r="E8327" s="260"/>
      <c r="F8327" s="263"/>
    </row>
    <row r="8328" spans="1:6" ht="13" x14ac:dyDescent="0.25">
      <c r="A8328" s="227"/>
      <c r="B8328" s="256"/>
      <c r="C8328" s="255"/>
      <c r="D8328" s="255"/>
      <c r="E8328" s="260"/>
      <c r="F8328" s="263"/>
    </row>
    <row r="8329" spans="1:6" ht="13" x14ac:dyDescent="0.25">
      <c r="A8329" s="227"/>
      <c r="B8329" s="256"/>
      <c r="C8329" s="255"/>
      <c r="D8329" s="255"/>
      <c r="E8329" s="260"/>
      <c r="F8329" s="263"/>
    </row>
    <row r="8330" spans="1:6" ht="13" x14ac:dyDescent="0.25">
      <c r="A8330" s="227"/>
      <c r="B8330" s="256"/>
      <c r="C8330" s="255"/>
      <c r="D8330" s="255"/>
      <c r="E8330" s="260"/>
      <c r="F8330" s="263"/>
    </row>
    <row r="8331" spans="1:6" ht="13" x14ac:dyDescent="0.25">
      <c r="A8331" s="227"/>
      <c r="B8331" s="256"/>
      <c r="C8331" s="255"/>
      <c r="D8331" s="255"/>
      <c r="E8331" s="260"/>
      <c r="F8331" s="263"/>
    </row>
    <row r="8332" spans="1:6" ht="13" x14ac:dyDescent="0.25">
      <c r="A8332" s="227"/>
      <c r="B8332" s="256"/>
      <c r="C8332" s="255"/>
      <c r="D8332" s="255"/>
      <c r="E8332" s="260"/>
      <c r="F8332" s="263"/>
    </row>
    <row r="8333" spans="1:6" ht="13" x14ac:dyDescent="0.25">
      <c r="A8333" s="227"/>
      <c r="B8333" s="256"/>
      <c r="C8333" s="255"/>
      <c r="D8333" s="255"/>
      <c r="E8333" s="260"/>
      <c r="F8333" s="263"/>
    </row>
    <row r="8334" spans="1:6" ht="13" x14ac:dyDescent="0.25">
      <c r="A8334" s="227"/>
      <c r="B8334" s="256"/>
      <c r="C8334" s="255"/>
      <c r="D8334" s="255"/>
      <c r="E8334" s="260"/>
      <c r="F8334" s="263"/>
    </row>
    <row r="8335" spans="1:6" ht="13" x14ac:dyDescent="0.25">
      <c r="A8335" s="227"/>
      <c r="B8335" s="256"/>
      <c r="C8335" s="255"/>
      <c r="D8335" s="255"/>
      <c r="E8335" s="260"/>
      <c r="F8335" s="263"/>
    </row>
    <row r="8336" spans="1:6" ht="13" x14ac:dyDescent="0.25">
      <c r="A8336" s="227"/>
      <c r="B8336" s="256"/>
      <c r="C8336" s="255"/>
      <c r="D8336" s="255"/>
      <c r="E8336" s="260"/>
      <c r="F8336" s="263"/>
    </row>
    <row r="8337" spans="1:6" ht="13" x14ac:dyDescent="0.25">
      <c r="A8337" s="227"/>
      <c r="B8337" s="256"/>
      <c r="C8337" s="255"/>
      <c r="D8337" s="255"/>
      <c r="E8337" s="260"/>
      <c r="F8337" s="263"/>
    </row>
    <row r="8338" spans="1:6" ht="13" x14ac:dyDescent="0.25">
      <c r="A8338" s="227"/>
      <c r="B8338" s="256"/>
      <c r="C8338" s="255"/>
      <c r="D8338" s="255"/>
      <c r="E8338" s="260"/>
      <c r="F8338" s="263"/>
    </row>
    <row r="8339" spans="1:6" ht="13" x14ac:dyDescent="0.25">
      <c r="A8339" s="227"/>
      <c r="B8339" s="256"/>
      <c r="C8339" s="255"/>
      <c r="D8339" s="255"/>
      <c r="E8339" s="260"/>
      <c r="F8339" s="263"/>
    </row>
    <row r="8340" spans="1:6" ht="13" x14ac:dyDescent="0.25">
      <c r="A8340" s="227"/>
      <c r="B8340" s="256"/>
      <c r="C8340" s="255"/>
      <c r="D8340" s="255"/>
      <c r="E8340" s="260"/>
      <c r="F8340" s="263"/>
    </row>
    <row r="8341" spans="1:6" ht="13" x14ac:dyDescent="0.25">
      <c r="A8341" s="227"/>
      <c r="B8341" s="256"/>
      <c r="C8341" s="255"/>
      <c r="D8341" s="255"/>
      <c r="E8341" s="260"/>
      <c r="F8341" s="263"/>
    </row>
    <row r="8342" spans="1:6" ht="13" x14ac:dyDescent="0.25">
      <c r="A8342" s="227"/>
      <c r="B8342" s="256"/>
      <c r="C8342" s="255"/>
      <c r="D8342" s="255"/>
      <c r="E8342" s="260"/>
      <c r="F8342" s="263"/>
    </row>
    <row r="8343" spans="1:6" ht="13" x14ac:dyDescent="0.25">
      <c r="A8343" s="227"/>
      <c r="B8343" s="256"/>
      <c r="C8343" s="255"/>
      <c r="D8343" s="255"/>
      <c r="E8343" s="260"/>
      <c r="F8343" s="263"/>
    </row>
    <row r="8344" spans="1:6" ht="13" x14ac:dyDescent="0.25">
      <c r="A8344" s="227"/>
      <c r="B8344" s="256"/>
      <c r="C8344" s="255"/>
      <c r="D8344" s="255"/>
      <c r="E8344" s="260"/>
      <c r="F8344" s="263"/>
    </row>
    <row r="8345" spans="1:6" ht="13" x14ac:dyDescent="0.25">
      <c r="A8345" s="227"/>
      <c r="B8345" s="256"/>
      <c r="C8345" s="255"/>
      <c r="D8345" s="255"/>
      <c r="E8345" s="260"/>
      <c r="F8345" s="263"/>
    </row>
    <row r="8346" spans="1:6" ht="13" x14ac:dyDescent="0.25">
      <c r="A8346" s="227"/>
      <c r="B8346" s="256"/>
      <c r="C8346" s="255"/>
      <c r="D8346" s="255"/>
      <c r="E8346" s="260"/>
      <c r="F8346" s="263"/>
    </row>
    <row r="8347" spans="1:6" ht="13" x14ac:dyDescent="0.25">
      <c r="A8347" s="227"/>
      <c r="B8347" s="256"/>
      <c r="C8347" s="255"/>
      <c r="D8347" s="255"/>
      <c r="E8347" s="260"/>
      <c r="F8347" s="263"/>
    </row>
    <row r="8348" spans="1:6" ht="13" x14ac:dyDescent="0.25">
      <c r="A8348" s="227"/>
      <c r="B8348" s="256"/>
      <c r="C8348" s="255"/>
      <c r="D8348" s="255"/>
      <c r="E8348" s="260"/>
      <c r="F8348" s="263"/>
    </row>
    <row r="8349" spans="1:6" ht="13" x14ac:dyDescent="0.25">
      <c r="A8349" s="227"/>
      <c r="B8349" s="256"/>
      <c r="C8349" s="255"/>
      <c r="D8349" s="255"/>
      <c r="E8349" s="260"/>
      <c r="F8349" s="263"/>
    </row>
    <row r="8350" spans="1:6" ht="13" x14ac:dyDescent="0.25">
      <c r="A8350" s="227"/>
      <c r="B8350" s="256"/>
      <c r="C8350" s="255"/>
      <c r="D8350" s="255"/>
      <c r="E8350" s="260"/>
      <c r="F8350" s="263"/>
    </row>
    <row r="8351" spans="1:6" ht="13" x14ac:dyDescent="0.25">
      <c r="A8351" s="227"/>
      <c r="B8351" s="256"/>
      <c r="C8351" s="255"/>
      <c r="D8351" s="255"/>
      <c r="E8351" s="260"/>
      <c r="F8351" s="263"/>
    </row>
    <row r="8352" spans="1:6" ht="13" x14ac:dyDescent="0.25">
      <c r="A8352" s="227"/>
      <c r="B8352" s="256"/>
      <c r="C8352" s="255"/>
      <c r="D8352" s="255"/>
      <c r="E8352" s="260"/>
      <c r="F8352" s="263"/>
    </row>
    <row r="8353" spans="1:6" ht="13" x14ac:dyDescent="0.25">
      <c r="A8353" s="227"/>
      <c r="B8353" s="256"/>
      <c r="C8353" s="255"/>
      <c r="D8353" s="255"/>
      <c r="E8353" s="260"/>
      <c r="F8353" s="263"/>
    </row>
    <row r="8354" spans="1:6" ht="13" x14ac:dyDescent="0.25">
      <c r="A8354" s="227"/>
      <c r="B8354" s="256"/>
      <c r="C8354" s="255"/>
      <c r="D8354" s="255"/>
      <c r="E8354" s="260"/>
      <c r="F8354" s="263"/>
    </row>
    <row r="8355" spans="1:6" ht="13" x14ac:dyDescent="0.25">
      <c r="A8355" s="227"/>
      <c r="B8355" s="256"/>
      <c r="C8355" s="255"/>
      <c r="D8355" s="255"/>
      <c r="E8355" s="260"/>
      <c r="F8355" s="263"/>
    </row>
    <row r="8356" spans="1:6" ht="13" x14ac:dyDescent="0.25">
      <c r="A8356" s="227"/>
      <c r="B8356" s="256"/>
      <c r="C8356" s="255"/>
      <c r="D8356" s="255"/>
      <c r="E8356" s="260"/>
      <c r="F8356" s="263"/>
    </row>
    <row r="8357" spans="1:6" ht="13" x14ac:dyDescent="0.25">
      <c r="A8357" s="227"/>
      <c r="B8357" s="256"/>
      <c r="C8357" s="255"/>
      <c r="D8357" s="255"/>
      <c r="E8357" s="260"/>
      <c r="F8357" s="263"/>
    </row>
    <row r="8358" spans="1:6" ht="13" x14ac:dyDescent="0.25">
      <c r="A8358" s="227"/>
      <c r="B8358" s="256"/>
      <c r="C8358" s="255"/>
      <c r="D8358" s="255"/>
      <c r="E8358" s="260"/>
      <c r="F8358" s="263"/>
    </row>
    <row r="8359" spans="1:6" ht="13" x14ac:dyDescent="0.25">
      <c r="A8359" s="227"/>
      <c r="B8359" s="256"/>
      <c r="C8359" s="255"/>
      <c r="D8359" s="255"/>
      <c r="E8359" s="260"/>
      <c r="F8359" s="263"/>
    </row>
    <row r="8360" spans="1:6" ht="13" x14ac:dyDescent="0.25">
      <c r="A8360" s="227"/>
      <c r="B8360" s="256"/>
      <c r="C8360" s="255"/>
      <c r="D8360" s="255"/>
      <c r="E8360" s="260"/>
      <c r="F8360" s="263"/>
    </row>
    <row r="8361" spans="1:6" ht="13" x14ac:dyDescent="0.25">
      <c r="A8361" s="227"/>
      <c r="B8361" s="256"/>
      <c r="C8361" s="255"/>
      <c r="D8361" s="255"/>
      <c r="E8361" s="260"/>
      <c r="F8361" s="263"/>
    </row>
    <row r="8362" spans="1:6" ht="13" x14ac:dyDescent="0.25">
      <c r="A8362" s="227"/>
      <c r="B8362" s="256"/>
      <c r="C8362" s="255"/>
      <c r="D8362" s="255"/>
      <c r="E8362" s="260"/>
      <c r="F8362" s="263"/>
    </row>
    <row r="8363" spans="1:6" ht="13" x14ac:dyDescent="0.25">
      <c r="A8363" s="227"/>
      <c r="B8363" s="256"/>
      <c r="C8363" s="255"/>
      <c r="D8363" s="255"/>
      <c r="E8363" s="260"/>
      <c r="F8363" s="263"/>
    </row>
    <row r="8364" spans="1:6" ht="13" x14ac:dyDescent="0.25">
      <c r="A8364" s="227"/>
      <c r="B8364" s="256"/>
      <c r="C8364" s="255"/>
      <c r="D8364" s="255"/>
      <c r="E8364" s="260"/>
      <c r="F8364" s="263"/>
    </row>
    <row r="8365" spans="1:6" ht="13" x14ac:dyDescent="0.25">
      <c r="A8365" s="227"/>
      <c r="B8365" s="256"/>
      <c r="C8365" s="255"/>
      <c r="D8365" s="255"/>
      <c r="E8365" s="260"/>
      <c r="F8365" s="263"/>
    </row>
    <row r="8366" spans="1:6" ht="13" x14ac:dyDescent="0.25">
      <c r="A8366" s="227"/>
      <c r="B8366" s="256"/>
      <c r="C8366" s="255"/>
      <c r="D8366" s="255"/>
      <c r="E8366" s="260"/>
      <c r="F8366" s="263"/>
    </row>
    <row r="8367" spans="1:6" ht="13" x14ac:dyDescent="0.25">
      <c r="A8367" s="227"/>
      <c r="B8367" s="268" t="s">
        <v>1019</v>
      </c>
      <c r="C8367" s="227"/>
      <c r="D8367" s="227"/>
      <c r="E8367" s="258"/>
      <c r="F8367" s="270"/>
    </row>
    <row r="8368" spans="1:6" ht="13" x14ac:dyDescent="0.25">
      <c r="A8368" s="227"/>
      <c r="B8368" s="247"/>
      <c r="C8368" s="227"/>
      <c r="D8368" s="227"/>
      <c r="E8368" s="258"/>
      <c r="F8368" s="263"/>
    </row>
    <row r="8369" spans="1:6" ht="13" x14ac:dyDescent="0.25">
      <c r="A8369" s="227"/>
      <c r="B8369" s="247" t="str">
        <f>B8297</f>
        <v>Block E: 5 Classroom Block: E-3  Concrete, Formwork and Reinforcement</v>
      </c>
      <c r="C8369" s="227"/>
      <c r="D8369" s="227"/>
      <c r="E8369" s="258"/>
      <c r="F8369" s="263"/>
    </row>
    <row r="8370" spans="1:6" x14ac:dyDescent="0.25">
      <c r="A8370" s="220"/>
      <c r="B8370" s="233"/>
      <c r="C8370" s="220"/>
      <c r="D8370" s="220"/>
      <c r="E8370" s="260"/>
      <c r="F8370" s="263"/>
    </row>
    <row r="8371" spans="1:6" ht="13" x14ac:dyDescent="0.25">
      <c r="A8371" s="224" t="s">
        <v>2424</v>
      </c>
      <c r="B8371" s="229" t="s">
        <v>200</v>
      </c>
      <c r="C8371" s="272"/>
      <c r="D8371" s="272"/>
      <c r="E8371" s="217"/>
      <c r="F8371" s="285"/>
    </row>
    <row r="8372" spans="1:6" x14ac:dyDescent="0.25">
      <c r="A8372" s="272"/>
      <c r="B8372" s="273"/>
      <c r="C8372" s="272"/>
      <c r="D8372" s="272"/>
      <c r="E8372" s="217"/>
      <c r="F8372" s="285"/>
    </row>
    <row r="8373" spans="1:6" ht="13" x14ac:dyDescent="0.25">
      <c r="A8373" s="272"/>
      <c r="B8373" s="229" t="s">
        <v>195</v>
      </c>
      <c r="C8373" s="272"/>
      <c r="D8373" s="272"/>
      <c r="E8373" s="217"/>
      <c r="F8373" s="285"/>
    </row>
    <row r="8374" spans="1:6" ht="13" x14ac:dyDescent="0.25">
      <c r="A8374" s="272"/>
      <c r="B8374" s="229"/>
      <c r="C8374" s="272"/>
      <c r="D8374" s="272"/>
      <c r="E8374" s="217"/>
      <c r="F8374" s="285"/>
    </row>
    <row r="8375" spans="1:6" ht="26" x14ac:dyDescent="0.25">
      <c r="A8375" s="272"/>
      <c r="B8375" s="229" t="s">
        <v>2766</v>
      </c>
      <c r="C8375" s="272"/>
      <c r="D8375" s="272"/>
      <c r="E8375" s="217"/>
      <c r="F8375" s="285"/>
    </row>
    <row r="8376" spans="1:6" x14ac:dyDescent="0.25">
      <c r="A8376" s="272"/>
      <c r="B8376" s="273"/>
      <c r="C8376" s="272"/>
      <c r="D8376" s="272"/>
      <c r="E8376" s="217"/>
      <c r="F8376" s="285"/>
    </row>
    <row r="8377" spans="1:6" ht="14.5" x14ac:dyDescent="0.25">
      <c r="A8377" s="272" t="s">
        <v>2425</v>
      </c>
      <c r="B8377" s="273" t="s">
        <v>191</v>
      </c>
      <c r="C8377" s="272" t="s">
        <v>621</v>
      </c>
      <c r="D8377" s="272">
        <v>50</v>
      </c>
      <c r="E8377" s="217"/>
      <c r="F8377" s="285"/>
    </row>
    <row r="8378" spans="1:6" x14ac:dyDescent="0.25">
      <c r="A8378" s="272"/>
      <c r="B8378" s="273"/>
      <c r="C8378" s="272"/>
      <c r="D8378" s="272"/>
      <c r="E8378" s="217"/>
      <c r="F8378" s="285"/>
    </row>
    <row r="8379" spans="1:6" ht="13" x14ac:dyDescent="0.25">
      <c r="A8379" s="272"/>
      <c r="B8379" s="229" t="s">
        <v>190</v>
      </c>
      <c r="C8379" s="272"/>
      <c r="D8379" s="272"/>
      <c r="E8379" s="217"/>
      <c r="F8379" s="285"/>
    </row>
    <row r="8380" spans="1:6" ht="13" x14ac:dyDescent="0.25">
      <c r="A8380" s="272"/>
      <c r="B8380" s="229"/>
      <c r="C8380" s="272"/>
      <c r="D8380" s="272"/>
      <c r="E8380" s="217"/>
      <c r="F8380" s="285"/>
    </row>
    <row r="8381" spans="1:6" ht="13" x14ac:dyDescent="0.25">
      <c r="A8381" s="272"/>
      <c r="B8381" s="229" t="s">
        <v>1027</v>
      </c>
      <c r="C8381" s="272"/>
      <c r="D8381" s="272"/>
      <c r="E8381" s="217"/>
      <c r="F8381" s="285"/>
    </row>
    <row r="8382" spans="1:6" x14ac:dyDescent="0.25">
      <c r="A8382" s="272"/>
      <c r="B8382" s="273"/>
      <c r="C8382" s="272"/>
      <c r="D8382" s="272"/>
      <c r="E8382" s="217"/>
      <c r="F8382" s="285"/>
    </row>
    <row r="8383" spans="1:6" x14ac:dyDescent="0.25">
      <c r="A8383" s="272" t="s">
        <v>2426</v>
      </c>
      <c r="B8383" s="273" t="s">
        <v>13</v>
      </c>
      <c r="C8383" s="272" t="s">
        <v>11</v>
      </c>
      <c r="D8383" s="272">
        <v>147</v>
      </c>
      <c r="E8383" s="217"/>
      <c r="F8383" s="285"/>
    </row>
    <row r="8384" spans="1:6" x14ac:dyDescent="0.25">
      <c r="A8384" s="272"/>
      <c r="B8384" s="273"/>
      <c r="C8384" s="272"/>
      <c r="D8384" s="272"/>
      <c r="E8384" s="217"/>
      <c r="F8384" s="285"/>
    </row>
    <row r="8385" spans="1:6" ht="13" x14ac:dyDescent="0.25">
      <c r="A8385" s="272"/>
      <c r="B8385" s="229" t="s">
        <v>184</v>
      </c>
      <c r="C8385" s="272"/>
      <c r="D8385" s="272"/>
      <c r="E8385" s="217"/>
      <c r="F8385" s="285"/>
    </row>
    <row r="8386" spans="1:6" ht="13" x14ac:dyDescent="0.25">
      <c r="A8386" s="272"/>
      <c r="B8386" s="229"/>
      <c r="C8386" s="272"/>
      <c r="D8386" s="272"/>
      <c r="E8386" s="217"/>
      <c r="F8386" s="285"/>
    </row>
    <row r="8387" spans="1:6" ht="25" x14ac:dyDescent="0.25">
      <c r="A8387" s="272" t="s">
        <v>2427</v>
      </c>
      <c r="B8387" s="273" t="s">
        <v>2122</v>
      </c>
      <c r="C8387" s="272" t="s">
        <v>2</v>
      </c>
      <c r="D8387" s="272">
        <v>30</v>
      </c>
      <c r="E8387" s="217"/>
      <c r="F8387" s="285"/>
    </row>
    <row r="8388" spans="1:6" x14ac:dyDescent="0.25">
      <c r="A8388" s="272"/>
      <c r="B8388" s="273"/>
      <c r="C8388" s="272"/>
      <c r="D8388" s="272"/>
      <c r="E8388" s="217"/>
      <c r="F8388" s="285"/>
    </row>
    <row r="8389" spans="1:6" x14ac:dyDescent="0.25">
      <c r="A8389" s="272"/>
      <c r="B8389" s="273"/>
      <c r="C8389" s="272"/>
      <c r="D8389" s="272"/>
      <c r="E8389" s="217"/>
      <c r="F8389" s="263"/>
    </row>
    <row r="8390" spans="1:6" x14ac:dyDescent="0.25">
      <c r="A8390" s="272"/>
      <c r="B8390" s="273"/>
      <c r="C8390" s="272"/>
      <c r="D8390" s="272"/>
      <c r="E8390" s="217"/>
      <c r="F8390" s="263"/>
    </row>
    <row r="8391" spans="1:6" x14ac:dyDescent="0.25">
      <c r="A8391" s="272"/>
      <c r="B8391" s="273"/>
      <c r="C8391" s="272"/>
      <c r="D8391" s="272"/>
      <c r="E8391" s="217"/>
      <c r="F8391" s="263"/>
    </row>
    <row r="8392" spans="1:6" x14ac:dyDescent="0.25">
      <c r="A8392" s="272"/>
      <c r="B8392" s="273"/>
      <c r="C8392" s="272"/>
      <c r="D8392" s="272"/>
      <c r="E8392" s="217"/>
      <c r="F8392" s="263"/>
    </row>
    <row r="8393" spans="1:6" x14ac:dyDescent="0.25">
      <c r="A8393" s="272"/>
      <c r="B8393" s="273"/>
      <c r="C8393" s="272"/>
      <c r="D8393" s="272"/>
      <c r="E8393" s="217"/>
      <c r="F8393" s="263"/>
    </row>
    <row r="8394" spans="1:6" x14ac:dyDescent="0.25">
      <c r="A8394" s="272"/>
      <c r="B8394" s="273"/>
      <c r="C8394" s="272"/>
      <c r="D8394" s="272"/>
      <c r="E8394" s="217"/>
      <c r="F8394" s="263"/>
    </row>
    <row r="8395" spans="1:6" x14ac:dyDescent="0.25">
      <c r="A8395" s="272"/>
      <c r="B8395" s="273"/>
      <c r="C8395" s="272"/>
      <c r="D8395" s="272"/>
      <c r="E8395" s="217"/>
      <c r="F8395" s="263"/>
    </row>
    <row r="8396" spans="1:6" x14ac:dyDescent="0.25">
      <c r="A8396" s="272"/>
      <c r="B8396" s="273"/>
      <c r="C8396" s="272"/>
      <c r="D8396" s="272"/>
      <c r="E8396" s="217"/>
      <c r="F8396" s="263"/>
    </row>
    <row r="8397" spans="1:6" x14ac:dyDescent="0.25">
      <c r="A8397" s="272"/>
      <c r="B8397" s="273"/>
      <c r="C8397" s="272"/>
      <c r="D8397" s="272"/>
      <c r="E8397" s="217"/>
      <c r="F8397" s="263"/>
    </row>
    <row r="8398" spans="1:6" x14ac:dyDescent="0.25">
      <c r="A8398" s="272"/>
      <c r="B8398" s="273"/>
      <c r="C8398" s="272"/>
      <c r="D8398" s="272"/>
      <c r="E8398" s="217"/>
      <c r="F8398" s="263"/>
    </row>
    <row r="8399" spans="1:6" x14ac:dyDescent="0.25">
      <c r="A8399" s="272"/>
      <c r="B8399" s="273"/>
      <c r="C8399" s="272"/>
      <c r="D8399" s="272"/>
      <c r="E8399" s="217"/>
      <c r="F8399" s="263"/>
    </row>
    <row r="8400" spans="1:6" x14ac:dyDescent="0.25">
      <c r="A8400" s="272"/>
      <c r="B8400" s="273"/>
      <c r="C8400" s="272"/>
      <c r="D8400" s="272"/>
      <c r="E8400" s="217"/>
      <c r="F8400" s="263"/>
    </row>
    <row r="8401" spans="1:6" x14ac:dyDescent="0.25">
      <c r="A8401" s="272"/>
      <c r="B8401" s="273"/>
      <c r="C8401" s="272"/>
      <c r="D8401" s="272"/>
      <c r="E8401" s="217"/>
      <c r="F8401" s="263"/>
    </row>
    <row r="8402" spans="1:6" x14ac:dyDescent="0.25">
      <c r="A8402" s="272"/>
      <c r="B8402" s="273"/>
      <c r="C8402" s="272"/>
      <c r="D8402" s="272"/>
      <c r="E8402" s="217"/>
      <c r="F8402" s="263"/>
    </row>
    <row r="8403" spans="1:6" x14ac:dyDescent="0.25">
      <c r="A8403" s="272"/>
      <c r="B8403" s="273"/>
      <c r="C8403" s="272"/>
      <c r="D8403" s="272"/>
      <c r="E8403" s="217"/>
      <c r="F8403" s="263"/>
    </row>
    <row r="8404" spans="1:6" x14ac:dyDescent="0.25">
      <c r="A8404" s="272"/>
      <c r="B8404" s="273"/>
      <c r="C8404" s="272"/>
      <c r="D8404" s="272"/>
      <c r="E8404" s="217"/>
      <c r="F8404" s="263"/>
    </row>
    <row r="8405" spans="1:6" x14ac:dyDescent="0.25">
      <c r="A8405" s="272"/>
      <c r="B8405" s="273"/>
      <c r="C8405" s="272"/>
      <c r="D8405" s="272"/>
      <c r="E8405" s="217"/>
      <c r="F8405" s="263"/>
    </row>
    <row r="8406" spans="1:6" x14ac:dyDescent="0.25">
      <c r="A8406" s="272"/>
      <c r="B8406" s="273"/>
      <c r="C8406" s="272"/>
      <c r="D8406" s="272"/>
      <c r="E8406" s="217"/>
      <c r="F8406" s="263"/>
    </row>
    <row r="8407" spans="1:6" x14ac:dyDescent="0.25">
      <c r="A8407" s="272"/>
      <c r="B8407" s="273"/>
      <c r="C8407" s="272"/>
      <c r="D8407" s="272"/>
      <c r="E8407" s="217"/>
      <c r="F8407" s="263"/>
    </row>
    <row r="8408" spans="1:6" x14ac:dyDescent="0.25">
      <c r="A8408" s="272"/>
      <c r="B8408" s="273"/>
      <c r="C8408" s="272"/>
      <c r="D8408" s="272"/>
      <c r="E8408" s="217"/>
      <c r="F8408" s="263"/>
    </row>
    <row r="8409" spans="1:6" x14ac:dyDescent="0.25">
      <c r="A8409" s="272"/>
      <c r="B8409" s="273"/>
      <c r="C8409" s="272"/>
      <c r="D8409" s="272"/>
      <c r="E8409" s="217"/>
      <c r="F8409" s="263"/>
    </row>
    <row r="8410" spans="1:6" x14ac:dyDescent="0.25">
      <c r="A8410" s="272"/>
      <c r="B8410" s="273"/>
      <c r="C8410" s="272"/>
      <c r="D8410" s="272"/>
      <c r="E8410" s="217"/>
      <c r="F8410" s="263"/>
    </row>
    <row r="8411" spans="1:6" x14ac:dyDescent="0.25">
      <c r="A8411" s="272"/>
      <c r="B8411" s="273"/>
      <c r="C8411" s="272"/>
      <c r="D8411" s="272"/>
      <c r="E8411" s="217"/>
      <c r="F8411" s="263"/>
    </row>
    <row r="8412" spans="1:6" x14ac:dyDescent="0.25">
      <c r="A8412" s="272"/>
      <c r="B8412" s="273"/>
      <c r="C8412" s="272"/>
      <c r="D8412" s="272"/>
      <c r="E8412" s="217"/>
      <c r="F8412" s="263"/>
    </row>
    <row r="8413" spans="1:6" x14ac:dyDescent="0.25">
      <c r="A8413" s="272"/>
      <c r="B8413" s="273"/>
      <c r="C8413" s="272"/>
      <c r="D8413" s="272"/>
      <c r="E8413" s="217"/>
      <c r="F8413" s="263"/>
    </row>
    <row r="8414" spans="1:6" x14ac:dyDescent="0.25">
      <c r="A8414" s="272"/>
      <c r="B8414" s="273"/>
      <c r="C8414" s="272"/>
      <c r="D8414" s="272"/>
      <c r="E8414" s="217"/>
      <c r="F8414" s="263"/>
    </row>
    <row r="8415" spans="1:6" x14ac:dyDescent="0.25">
      <c r="A8415" s="272"/>
      <c r="B8415" s="273"/>
      <c r="C8415" s="272"/>
      <c r="D8415" s="272"/>
      <c r="E8415" s="217"/>
      <c r="F8415" s="263"/>
    </row>
    <row r="8416" spans="1:6" x14ac:dyDescent="0.25">
      <c r="A8416" s="272"/>
      <c r="B8416" s="273"/>
      <c r="C8416" s="272"/>
      <c r="D8416" s="272"/>
      <c r="E8416" s="217"/>
      <c r="F8416" s="263"/>
    </row>
    <row r="8417" spans="1:6" x14ac:dyDescent="0.25">
      <c r="A8417" s="272"/>
      <c r="B8417" s="273"/>
      <c r="C8417" s="272"/>
      <c r="D8417" s="272"/>
      <c r="E8417" s="217"/>
      <c r="F8417" s="263"/>
    </row>
    <row r="8418" spans="1:6" x14ac:dyDescent="0.25">
      <c r="A8418" s="272"/>
      <c r="B8418" s="273"/>
      <c r="C8418" s="272"/>
      <c r="D8418" s="272"/>
      <c r="E8418" s="217"/>
      <c r="F8418" s="263"/>
    </row>
    <row r="8419" spans="1:6" x14ac:dyDescent="0.25">
      <c r="A8419" s="272"/>
      <c r="B8419" s="273"/>
      <c r="C8419" s="272"/>
      <c r="D8419" s="272"/>
      <c r="E8419" s="217"/>
      <c r="F8419" s="263"/>
    </row>
    <row r="8420" spans="1:6" x14ac:dyDescent="0.25">
      <c r="A8420" s="272"/>
      <c r="B8420" s="273"/>
      <c r="C8420" s="272"/>
      <c r="D8420" s="272"/>
      <c r="E8420" s="217"/>
      <c r="F8420" s="263"/>
    </row>
    <row r="8421" spans="1:6" x14ac:dyDescent="0.25">
      <c r="A8421" s="272"/>
      <c r="B8421" s="273"/>
      <c r="C8421" s="272"/>
      <c r="D8421" s="272"/>
      <c r="E8421" s="217"/>
      <c r="F8421" s="263"/>
    </row>
    <row r="8422" spans="1:6" x14ac:dyDescent="0.25">
      <c r="A8422" s="272"/>
      <c r="B8422" s="273"/>
      <c r="C8422" s="272"/>
      <c r="D8422" s="272"/>
      <c r="E8422" s="217"/>
      <c r="F8422" s="263"/>
    </row>
    <row r="8423" spans="1:6" x14ac:dyDescent="0.25">
      <c r="A8423" s="272"/>
      <c r="B8423" s="273"/>
      <c r="C8423" s="272"/>
      <c r="D8423" s="272"/>
      <c r="E8423" s="217"/>
      <c r="F8423" s="263"/>
    </row>
    <row r="8424" spans="1:6" x14ac:dyDescent="0.25">
      <c r="A8424" s="272"/>
      <c r="B8424" s="273"/>
      <c r="C8424" s="272"/>
      <c r="D8424" s="272"/>
      <c r="E8424" s="217"/>
      <c r="F8424" s="263"/>
    </row>
    <row r="8425" spans="1:6" x14ac:dyDescent="0.25">
      <c r="A8425" s="272"/>
      <c r="B8425" s="273"/>
      <c r="C8425" s="272"/>
      <c r="D8425" s="272"/>
      <c r="E8425" s="217"/>
      <c r="F8425" s="263"/>
    </row>
    <row r="8426" spans="1:6" x14ac:dyDescent="0.25">
      <c r="A8426" s="272"/>
      <c r="B8426" s="273"/>
      <c r="C8426" s="272"/>
      <c r="D8426" s="272"/>
      <c r="E8426" s="217"/>
      <c r="F8426" s="263"/>
    </row>
    <row r="8427" spans="1:6" x14ac:dyDescent="0.25">
      <c r="A8427" s="272"/>
      <c r="B8427" s="273"/>
      <c r="C8427" s="272"/>
      <c r="D8427" s="272"/>
      <c r="E8427" s="217"/>
      <c r="F8427" s="263"/>
    </row>
    <row r="8428" spans="1:6" x14ac:dyDescent="0.25">
      <c r="A8428" s="272"/>
      <c r="B8428" s="273"/>
      <c r="C8428" s="272"/>
      <c r="D8428" s="272"/>
      <c r="E8428" s="217"/>
      <c r="F8428" s="263"/>
    </row>
    <row r="8429" spans="1:6" x14ac:dyDescent="0.25">
      <c r="A8429" s="272"/>
      <c r="B8429" s="273"/>
      <c r="C8429" s="272"/>
      <c r="D8429" s="272"/>
      <c r="E8429" s="217"/>
      <c r="F8429" s="263"/>
    </row>
    <row r="8430" spans="1:6" x14ac:dyDescent="0.25">
      <c r="A8430" s="272"/>
      <c r="B8430" s="273"/>
      <c r="C8430" s="272"/>
      <c r="D8430" s="272"/>
      <c r="E8430" s="217"/>
      <c r="F8430" s="263"/>
    </row>
    <row r="8431" spans="1:6" x14ac:dyDescent="0.25">
      <c r="A8431" s="272"/>
      <c r="B8431" s="273"/>
      <c r="C8431" s="272"/>
      <c r="D8431" s="272"/>
      <c r="E8431" s="217"/>
      <c r="F8431" s="263"/>
    </row>
    <row r="8432" spans="1:6" x14ac:dyDescent="0.25">
      <c r="A8432" s="272"/>
      <c r="B8432" s="273"/>
      <c r="C8432" s="272"/>
      <c r="D8432" s="272"/>
      <c r="E8432" s="217"/>
      <c r="F8432" s="263"/>
    </row>
    <row r="8433" spans="1:6" ht="13" x14ac:dyDescent="0.25">
      <c r="A8433" s="272"/>
      <c r="B8433" s="229"/>
      <c r="C8433" s="272"/>
      <c r="D8433" s="272"/>
      <c r="E8433" s="260"/>
      <c r="F8433" s="263"/>
    </row>
    <row r="8434" spans="1:6" ht="13" x14ac:dyDescent="0.25">
      <c r="A8434" s="272"/>
      <c r="B8434" s="229"/>
      <c r="C8434" s="272"/>
      <c r="D8434" s="272"/>
      <c r="E8434" s="260"/>
      <c r="F8434" s="263"/>
    </row>
    <row r="8435" spans="1:6" ht="13" x14ac:dyDescent="0.25">
      <c r="A8435" s="272"/>
      <c r="B8435" s="229"/>
      <c r="C8435" s="272"/>
      <c r="D8435" s="272"/>
      <c r="E8435" s="260"/>
      <c r="F8435" s="263"/>
    </row>
    <row r="8436" spans="1:6" ht="13" x14ac:dyDescent="0.25">
      <c r="A8436" s="272"/>
      <c r="B8436" s="229"/>
      <c r="C8436" s="272"/>
      <c r="D8436" s="272"/>
      <c r="E8436" s="260"/>
      <c r="F8436" s="263"/>
    </row>
    <row r="8437" spans="1:6" ht="13" x14ac:dyDescent="0.25">
      <c r="A8437" s="220"/>
      <c r="B8437" s="230"/>
      <c r="C8437" s="220"/>
      <c r="D8437" s="220"/>
      <c r="E8437" s="260"/>
      <c r="F8437" s="263"/>
    </row>
    <row r="8438" spans="1:6" ht="13" x14ac:dyDescent="0.25">
      <c r="A8438" s="227"/>
      <c r="B8438" s="268" t="s">
        <v>2905</v>
      </c>
      <c r="C8438" s="227"/>
      <c r="D8438" s="227"/>
      <c r="E8438" s="258"/>
      <c r="F8438" s="270"/>
    </row>
    <row r="8439" spans="1:6" ht="13" x14ac:dyDescent="0.25">
      <c r="A8439" s="227"/>
      <c r="B8439" s="247"/>
      <c r="C8439" s="227"/>
      <c r="D8439" s="227"/>
      <c r="E8439" s="258"/>
      <c r="F8439" s="263"/>
    </row>
    <row r="8440" spans="1:6" ht="13" x14ac:dyDescent="0.25">
      <c r="A8440" s="227"/>
      <c r="B8440" s="247" t="s">
        <v>2954</v>
      </c>
      <c r="C8440" s="227"/>
      <c r="D8440" s="227"/>
      <c r="E8440" s="258"/>
      <c r="F8440" s="263"/>
    </row>
    <row r="8441" spans="1:6" ht="13" x14ac:dyDescent="0.25">
      <c r="A8441" s="227"/>
      <c r="B8441" s="256"/>
      <c r="C8441" s="255"/>
      <c r="D8441" s="255"/>
      <c r="E8441" s="260"/>
      <c r="F8441" s="263"/>
    </row>
    <row r="8442" spans="1:6" ht="13" x14ac:dyDescent="0.25">
      <c r="A8442" s="227"/>
      <c r="B8442" s="274"/>
      <c r="C8442" s="255"/>
      <c r="D8442" s="255"/>
      <c r="E8442" s="260"/>
      <c r="F8442" s="263"/>
    </row>
    <row r="8443" spans="1:6" ht="13" x14ac:dyDescent="0.25">
      <c r="A8443" s="227"/>
      <c r="B8443" s="274" t="str">
        <f>B8440</f>
        <v>Block E: 5 Classroom Block: E-4 Masonry</v>
      </c>
      <c r="C8443" s="255"/>
      <c r="D8443" s="255"/>
      <c r="E8443" s="260"/>
      <c r="F8443" s="263"/>
    </row>
    <row r="8444" spans="1:6" ht="13" x14ac:dyDescent="0.25">
      <c r="A8444" s="227"/>
      <c r="B8444" s="254" t="s">
        <v>2933</v>
      </c>
      <c r="C8444" s="255" t="s">
        <v>2910</v>
      </c>
      <c r="D8444" s="255"/>
      <c r="E8444" s="260"/>
      <c r="F8444" s="263"/>
    </row>
    <row r="8445" spans="1:6" ht="13" x14ac:dyDescent="0.25">
      <c r="A8445" s="227"/>
      <c r="B8445" s="256"/>
      <c r="C8445" s="255"/>
      <c r="D8445" s="255"/>
      <c r="E8445" s="260"/>
      <c r="F8445" s="263"/>
    </row>
    <row r="8446" spans="1:6" ht="13" x14ac:dyDescent="0.25">
      <c r="A8446" s="227"/>
      <c r="B8446" s="269" t="s">
        <v>2909</v>
      </c>
      <c r="C8446" s="255">
        <v>124</v>
      </c>
      <c r="D8446" s="255"/>
      <c r="E8446" s="260"/>
      <c r="F8446" s="263"/>
    </row>
    <row r="8447" spans="1:6" ht="13" x14ac:dyDescent="0.25">
      <c r="A8447" s="227"/>
      <c r="B8447" s="269"/>
      <c r="C8447" s="255"/>
      <c r="D8447" s="255"/>
      <c r="E8447" s="260"/>
      <c r="F8447" s="263"/>
    </row>
    <row r="8448" spans="1:6" ht="13" x14ac:dyDescent="0.25">
      <c r="A8448" s="227"/>
      <c r="B8448" s="256"/>
      <c r="C8448" s="255"/>
      <c r="D8448" s="255"/>
      <c r="E8448" s="260"/>
      <c r="F8448" s="263"/>
    </row>
    <row r="8449" spans="1:6" ht="13" x14ac:dyDescent="0.25">
      <c r="A8449" s="227"/>
      <c r="B8449" s="256"/>
      <c r="C8449" s="255"/>
      <c r="D8449" s="255"/>
      <c r="E8449" s="260"/>
      <c r="F8449" s="263"/>
    </row>
    <row r="8450" spans="1:6" ht="13" x14ac:dyDescent="0.25">
      <c r="A8450" s="227"/>
      <c r="B8450" s="256"/>
      <c r="C8450" s="255"/>
      <c r="D8450" s="255"/>
      <c r="E8450" s="260"/>
      <c r="F8450" s="263"/>
    </row>
    <row r="8451" spans="1:6" ht="13" x14ac:dyDescent="0.25">
      <c r="A8451" s="227"/>
      <c r="B8451" s="256"/>
      <c r="C8451" s="255"/>
      <c r="D8451" s="255"/>
      <c r="E8451" s="260"/>
      <c r="F8451" s="263"/>
    </row>
    <row r="8452" spans="1:6" ht="13" x14ac:dyDescent="0.25">
      <c r="A8452" s="227"/>
      <c r="B8452" s="256"/>
      <c r="C8452" s="255"/>
      <c r="D8452" s="255"/>
      <c r="E8452" s="260"/>
      <c r="F8452" s="263"/>
    </row>
    <row r="8453" spans="1:6" ht="13" x14ac:dyDescent="0.25">
      <c r="A8453" s="227"/>
      <c r="B8453" s="256"/>
      <c r="C8453" s="255"/>
      <c r="D8453" s="255"/>
      <c r="E8453" s="260"/>
      <c r="F8453" s="263"/>
    </row>
    <row r="8454" spans="1:6" ht="13" x14ac:dyDescent="0.25">
      <c r="A8454" s="227"/>
      <c r="B8454" s="256"/>
      <c r="C8454" s="255"/>
      <c r="D8454" s="255"/>
      <c r="E8454" s="260"/>
      <c r="F8454" s="263"/>
    </row>
    <row r="8455" spans="1:6" ht="13" x14ac:dyDescent="0.25">
      <c r="A8455" s="227"/>
      <c r="B8455" s="256"/>
      <c r="C8455" s="255"/>
      <c r="D8455" s="255"/>
      <c r="E8455" s="260"/>
      <c r="F8455" s="263"/>
    </row>
    <row r="8456" spans="1:6" ht="13" x14ac:dyDescent="0.25">
      <c r="A8456" s="227"/>
      <c r="B8456" s="256"/>
      <c r="C8456" s="255"/>
      <c r="D8456" s="255"/>
      <c r="E8456" s="260"/>
      <c r="F8456" s="263"/>
    </row>
    <row r="8457" spans="1:6" ht="13" x14ac:dyDescent="0.25">
      <c r="A8457" s="227"/>
      <c r="B8457" s="256"/>
      <c r="C8457" s="255"/>
      <c r="D8457" s="255"/>
      <c r="E8457" s="260"/>
      <c r="F8457" s="263"/>
    </row>
    <row r="8458" spans="1:6" ht="13" x14ac:dyDescent="0.25">
      <c r="A8458" s="227"/>
      <c r="B8458" s="256"/>
      <c r="C8458" s="255"/>
      <c r="D8458" s="255"/>
      <c r="E8458" s="260"/>
      <c r="F8458" s="263"/>
    </row>
    <row r="8459" spans="1:6" ht="13" x14ac:dyDescent="0.25">
      <c r="A8459" s="227"/>
      <c r="B8459" s="256"/>
      <c r="C8459" s="255"/>
      <c r="D8459" s="255"/>
      <c r="E8459" s="260"/>
      <c r="F8459" s="263"/>
    </row>
    <row r="8460" spans="1:6" ht="13" x14ac:dyDescent="0.25">
      <c r="A8460" s="227"/>
      <c r="B8460" s="256"/>
      <c r="C8460" s="255"/>
      <c r="D8460" s="255"/>
      <c r="E8460" s="260"/>
      <c r="F8460" s="263"/>
    </row>
    <row r="8461" spans="1:6" ht="13" x14ac:dyDescent="0.25">
      <c r="A8461" s="227"/>
      <c r="B8461" s="256"/>
      <c r="C8461" s="255"/>
      <c r="D8461" s="255"/>
      <c r="E8461" s="260"/>
      <c r="F8461" s="263"/>
    </row>
    <row r="8462" spans="1:6" ht="13" x14ac:dyDescent="0.25">
      <c r="A8462" s="227"/>
      <c r="B8462" s="256"/>
      <c r="C8462" s="255"/>
      <c r="D8462" s="255"/>
      <c r="E8462" s="260"/>
      <c r="F8462" s="263"/>
    </row>
    <row r="8463" spans="1:6" ht="13" x14ac:dyDescent="0.25">
      <c r="A8463" s="227"/>
      <c r="B8463" s="256"/>
      <c r="C8463" s="255"/>
      <c r="D8463" s="255"/>
      <c r="E8463" s="260"/>
      <c r="F8463" s="263"/>
    </row>
    <row r="8464" spans="1:6" ht="13" x14ac:dyDescent="0.25">
      <c r="A8464" s="227"/>
      <c r="B8464" s="256"/>
      <c r="C8464" s="255"/>
      <c r="D8464" s="255"/>
      <c r="E8464" s="260"/>
      <c r="F8464" s="263"/>
    </row>
    <row r="8465" spans="1:6" ht="13" x14ac:dyDescent="0.25">
      <c r="A8465" s="227"/>
      <c r="B8465" s="256"/>
      <c r="C8465" s="255"/>
      <c r="D8465" s="255"/>
      <c r="E8465" s="260"/>
      <c r="F8465" s="263"/>
    </row>
    <row r="8466" spans="1:6" ht="13" x14ac:dyDescent="0.25">
      <c r="A8466" s="227"/>
      <c r="B8466" s="256"/>
      <c r="C8466" s="255"/>
      <c r="D8466" s="255"/>
      <c r="E8466" s="260"/>
      <c r="F8466" s="263"/>
    </row>
    <row r="8467" spans="1:6" ht="13" x14ac:dyDescent="0.25">
      <c r="A8467" s="227"/>
      <c r="B8467" s="256"/>
      <c r="C8467" s="255"/>
      <c r="D8467" s="255"/>
      <c r="E8467" s="260"/>
      <c r="F8467" s="263"/>
    </row>
    <row r="8468" spans="1:6" ht="13" x14ac:dyDescent="0.25">
      <c r="A8468" s="227"/>
      <c r="B8468" s="256"/>
      <c r="C8468" s="255"/>
      <c r="D8468" s="255"/>
      <c r="E8468" s="260"/>
      <c r="F8468" s="263"/>
    </row>
    <row r="8469" spans="1:6" ht="13" x14ac:dyDescent="0.25">
      <c r="A8469" s="227"/>
      <c r="B8469" s="256"/>
      <c r="C8469" s="255"/>
      <c r="D8469" s="255"/>
      <c r="E8469" s="260"/>
      <c r="F8469" s="263"/>
    </row>
    <row r="8470" spans="1:6" ht="13" x14ac:dyDescent="0.25">
      <c r="A8470" s="227"/>
      <c r="B8470" s="256"/>
      <c r="C8470" s="255"/>
      <c r="D8470" s="255"/>
      <c r="E8470" s="260"/>
      <c r="F8470" s="263"/>
    </row>
    <row r="8471" spans="1:6" ht="13" x14ac:dyDescent="0.25">
      <c r="A8471" s="227"/>
      <c r="B8471" s="256"/>
      <c r="C8471" s="255"/>
      <c r="D8471" s="255"/>
      <c r="E8471" s="260"/>
      <c r="F8471" s="263"/>
    </row>
    <row r="8472" spans="1:6" ht="13" x14ac:dyDescent="0.25">
      <c r="A8472" s="227"/>
      <c r="B8472" s="256"/>
      <c r="C8472" s="255"/>
      <c r="D8472" s="255"/>
      <c r="E8472" s="260"/>
      <c r="F8472" s="263"/>
    </row>
    <row r="8473" spans="1:6" ht="13" x14ac:dyDescent="0.25">
      <c r="A8473" s="227"/>
      <c r="B8473" s="256"/>
      <c r="C8473" s="255"/>
      <c r="D8473" s="255"/>
      <c r="E8473" s="260"/>
      <c r="F8473" s="263"/>
    </row>
    <row r="8474" spans="1:6" ht="13" x14ac:dyDescent="0.25">
      <c r="A8474" s="227"/>
      <c r="B8474" s="256"/>
      <c r="C8474" s="255"/>
      <c r="D8474" s="255"/>
      <c r="E8474" s="260"/>
      <c r="F8474" s="263"/>
    </row>
    <row r="8475" spans="1:6" ht="13" x14ac:dyDescent="0.25">
      <c r="A8475" s="227"/>
      <c r="B8475" s="256"/>
      <c r="C8475" s="255"/>
      <c r="D8475" s="255"/>
      <c r="E8475" s="260"/>
      <c r="F8475" s="263"/>
    </row>
    <row r="8476" spans="1:6" ht="13" x14ac:dyDescent="0.25">
      <c r="A8476" s="227"/>
      <c r="B8476" s="256"/>
      <c r="C8476" s="255"/>
      <c r="D8476" s="255"/>
      <c r="E8476" s="260"/>
      <c r="F8476" s="263"/>
    </row>
    <row r="8477" spans="1:6" ht="13" x14ac:dyDescent="0.25">
      <c r="A8477" s="227"/>
      <c r="B8477" s="256"/>
      <c r="C8477" s="255"/>
      <c r="D8477" s="255"/>
      <c r="E8477" s="260"/>
      <c r="F8477" s="263"/>
    </row>
    <row r="8478" spans="1:6" ht="13" x14ac:dyDescent="0.25">
      <c r="A8478" s="227"/>
      <c r="B8478" s="256"/>
      <c r="C8478" s="255"/>
      <c r="D8478" s="255"/>
      <c r="E8478" s="260"/>
      <c r="F8478" s="263"/>
    </row>
    <row r="8479" spans="1:6" ht="13" x14ac:dyDescent="0.25">
      <c r="A8479" s="227"/>
      <c r="B8479" s="256"/>
      <c r="C8479" s="255"/>
      <c r="D8479" s="255"/>
      <c r="E8479" s="260"/>
      <c r="F8479" s="263"/>
    </row>
    <row r="8480" spans="1:6" ht="13" x14ac:dyDescent="0.25">
      <c r="A8480" s="227"/>
      <c r="B8480" s="256"/>
      <c r="C8480" s="255"/>
      <c r="D8480" s="255"/>
      <c r="E8480" s="260"/>
      <c r="F8480" s="263"/>
    </row>
    <row r="8481" spans="1:6" ht="13" x14ac:dyDescent="0.25">
      <c r="A8481" s="227"/>
      <c r="B8481" s="256"/>
      <c r="C8481" s="255"/>
      <c r="D8481" s="255"/>
      <c r="E8481" s="260"/>
      <c r="F8481" s="263"/>
    </row>
    <row r="8482" spans="1:6" ht="13" x14ac:dyDescent="0.25">
      <c r="A8482" s="227"/>
      <c r="B8482" s="256"/>
      <c r="C8482" s="255"/>
      <c r="D8482" s="255"/>
      <c r="E8482" s="260"/>
      <c r="F8482" s="263"/>
    </row>
    <row r="8483" spans="1:6" ht="13" x14ac:dyDescent="0.25">
      <c r="A8483" s="227"/>
      <c r="B8483" s="256"/>
      <c r="C8483" s="255"/>
      <c r="D8483" s="255"/>
      <c r="E8483" s="260"/>
      <c r="F8483" s="263"/>
    </row>
    <row r="8484" spans="1:6" ht="13" x14ac:dyDescent="0.25">
      <c r="A8484" s="227"/>
      <c r="B8484" s="256"/>
      <c r="C8484" s="255"/>
      <c r="D8484" s="255"/>
      <c r="E8484" s="260"/>
      <c r="F8484" s="263"/>
    </row>
    <row r="8485" spans="1:6" ht="13" x14ac:dyDescent="0.25">
      <c r="A8485" s="227"/>
      <c r="B8485" s="256"/>
      <c r="C8485" s="255"/>
      <c r="D8485" s="255"/>
      <c r="E8485" s="260"/>
      <c r="F8485" s="263"/>
    </row>
    <row r="8486" spans="1:6" ht="13" x14ac:dyDescent="0.25">
      <c r="A8486" s="227"/>
      <c r="B8486" s="256"/>
      <c r="C8486" s="255"/>
      <c r="D8486" s="255"/>
      <c r="E8486" s="260"/>
      <c r="F8486" s="263"/>
    </row>
    <row r="8487" spans="1:6" ht="13" x14ac:dyDescent="0.25">
      <c r="A8487" s="227"/>
      <c r="B8487" s="256"/>
      <c r="C8487" s="255"/>
      <c r="D8487" s="255"/>
      <c r="E8487" s="260"/>
      <c r="F8487" s="263"/>
    </row>
    <row r="8488" spans="1:6" ht="13" x14ac:dyDescent="0.25">
      <c r="A8488" s="227"/>
      <c r="B8488" s="256"/>
      <c r="C8488" s="255"/>
      <c r="D8488" s="255"/>
      <c r="E8488" s="260"/>
      <c r="F8488" s="263"/>
    </row>
    <row r="8489" spans="1:6" ht="13" x14ac:dyDescent="0.25">
      <c r="A8489" s="227"/>
      <c r="B8489" s="256"/>
      <c r="C8489" s="255"/>
      <c r="D8489" s="255"/>
      <c r="E8489" s="260"/>
      <c r="F8489" s="263"/>
    </row>
    <row r="8490" spans="1:6" ht="13" x14ac:dyDescent="0.25">
      <c r="A8490" s="227"/>
      <c r="B8490" s="256"/>
      <c r="C8490" s="255"/>
      <c r="D8490" s="255"/>
      <c r="E8490" s="260"/>
      <c r="F8490" s="263"/>
    </row>
    <row r="8491" spans="1:6" ht="13" x14ac:dyDescent="0.25">
      <c r="A8491" s="227"/>
      <c r="B8491" s="256"/>
      <c r="C8491" s="255"/>
      <c r="D8491" s="255"/>
      <c r="E8491" s="260"/>
      <c r="F8491" s="263"/>
    </row>
    <row r="8492" spans="1:6" ht="13" x14ac:dyDescent="0.25">
      <c r="A8492" s="227"/>
      <c r="B8492" s="256"/>
      <c r="C8492" s="255"/>
      <c r="D8492" s="255"/>
      <c r="E8492" s="260"/>
      <c r="F8492" s="263"/>
    </row>
    <row r="8493" spans="1:6" ht="13" x14ac:dyDescent="0.25">
      <c r="A8493" s="227"/>
      <c r="B8493" s="256"/>
      <c r="C8493" s="255"/>
      <c r="D8493" s="255"/>
      <c r="E8493" s="260"/>
      <c r="F8493" s="263"/>
    </row>
    <row r="8494" spans="1:6" ht="13" x14ac:dyDescent="0.25">
      <c r="A8494" s="227"/>
      <c r="B8494" s="256"/>
      <c r="C8494" s="255"/>
      <c r="D8494" s="255"/>
      <c r="E8494" s="260"/>
      <c r="F8494" s="263"/>
    </row>
    <row r="8495" spans="1:6" ht="13" x14ac:dyDescent="0.25">
      <c r="A8495" s="227"/>
      <c r="B8495" s="256"/>
      <c r="C8495" s="255"/>
      <c r="D8495" s="255"/>
      <c r="E8495" s="260"/>
      <c r="F8495" s="263"/>
    </row>
    <row r="8496" spans="1:6" ht="13" x14ac:dyDescent="0.25">
      <c r="A8496" s="227"/>
      <c r="B8496" s="256"/>
      <c r="C8496" s="255"/>
      <c r="D8496" s="255"/>
      <c r="E8496" s="260"/>
      <c r="F8496" s="263"/>
    </row>
    <row r="8497" spans="1:6" ht="13" x14ac:dyDescent="0.25">
      <c r="A8497" s="227"/>
      <c r="B8497" s="256"/>
      <c r="C8497" s="255"/>
      <c r="D8497" s="255"/>
      <c r="E8497" s="260"/>
      <c r="F8497" s="263"/>
    </row>
    <row r="8498" spans="1:6" ht="13" x14ac:dyDescent="0.25">
      <c r="A8498" s="227"/>
      <c r="B8498" s="256"/>
      <c r="C8498" s="255"/>
      <c r="D8498" s="255"/>
      <c r="E8498" s="260"/>
      <c r="F8498" s="263"/>
    </row>
    <row r="8499" spans="1:6" ht="13" x14ac:dyDescent="0.25">
      <c r="A8499" s="227"/>
      <c r="B8499" s="256"/>
      <c r="C8499" s="255"/>
      <c r="D8499" s="255"/>
      <c r="E8499" s="260"/>
      <c r="F8499" s="263"/>
    </row>
    <row r="8500" spans="1:6" ht="13" x14ac:dyDescent="0.25">
      <c r="A8500" s="227"/>
      <c r="B8500" s="256"/>
      <c r="C8500" s="255"/>
      <c r="D8500" s="255"/>
      <c r="E8500" s="260"/>
      <c r="F8500" s="263"/>
    </row>
    <row r="8501" spans="1:6" ht="13" x14ac:dyDescent="0.25">
      <c r="A8501" s="227"/>
      <c r="B8501" s="256"/>
      <c r="C8501" s="255"/>
      <c r="D8501" s="255"/>
      <c r="E8501" s="260"/>
      <c r="F8501" s="263"/>
    </row>
    <row r="8502" spans="1:6" ht="13" x14ac:dyDescent="0.25">
      <c r="A8502" s="227"/>
      <c r="B8502" s="256"/>
      <c r="C8502" s="255"/>
      <c r="D8502" s="255"/>
      <c r="E8502" s="260"/>
      <c r="F8502" s="263"/>
    </row>
    <row r="8503" spans="1:6" ht="13" x14ac:dyDescent="0.25">
      <c r="A8503" s="227"/>
      <c r="B8503" s="256"/>
      <c r="C8503" s="255"/>
      <c r="D8503" s="255"/>
      <c r="E8503" s="260"/>
      <c r="F8503" s="263"/>
    </row>
    <row r="8504" spans="1:6" ht="13" x14ac:dyDescent="0.25">
      <c r="A8504" s="227"/>
      <c r="B8504" s="256"/>
      <c r="C8504" s="255"/>
      <c r="D8504" s="255"/>
      <c r="E8504" s="260"/>
      <c r="F8504" s="263"/>
    </row>
    <row r="8505" spans="1:6" ht="13" x14ac:dyDescent="0.25">
      <c r="A8505" s="227"/>
      <c r="B8505" s="256"/>
      <c r="C8505" s="255"/>
      <c r="D8505" s="255"/>
      <c r="E8505" s="260"/>
      <c r="F8505" s="263"/>
    </row>
    <row r="8506" spans="1:6" ht="13" x14ac:dyDescent="0.25">
      <c r="A8506" s="227"/>
      <c r="B8506" s="256"/>
      <c r="C8506" s="255"/>
      <c r="D8506" s="255"/>
      <c r="E8506" s="260"/>
      <c r="F8506" s="263"/>
    </row>
    <row r="8507" spans="1:6" ht="13" x14ac:dyDescent="0.25">
      <c r="A8507" s="227"/>
      <c r="B8507" s="256"/>
      <c r="C8507" s="255"/>
      <c r="D8507" s="255"/>
      <c r="E8507" s="260"/>
      <c r="F8507" s="263"/>
    </row>
    <row r="8508" spans="1:6" ht="13" x14ac:dyDescent="0.25">
      <c r="A8508" s="227"/>
      <c r="B8508" s="256"/>
      <c r="C8508" s="255"/>
      <c r="D8508" s="255"/>
      <c r="E8508" s="260"/>
      <c r="F8508" s="263"/>
    </row>
    <row r="8509" spans="1:6" ht="13" x14ac:dyDescent="0.25">
      <c r="A8509" s="227"/>
      <c r="B8509" s="256"/>
      <c r="C8509" s="255"/>
      <c r="D8509" s="255"/>
      <c r="E8509" s="260"/>
      <c r="F8509" s="263"/>
    </row>
    <row r="8510" spans="1:6" ht="13" x14ac:dyDescent="0.25">
      <c r="A8510" s="227"/>
      <c r="B8510" s="256"/>
      <c r="C8510" s="255"/>
      <c r="D8510" s="255"/>
      <c r="E8510" s="260"/>
      <c r="F8510" s="263"/>
    </row>
    <row r="8511" spans="1:6" ht="13" x14ac:dyDescent="0.25">
      <c r="A8511" s="227"/>
      <c r="B8511" s="268" t="s">
        <v>1019</v>
      </c>
      <c r="C8511" s="227"/>
      <c r="D8511" s="227"/>
      <c r="E8511" s="258"/>
      <c r="F8511" s="270"/>
    </row>
    <row r="8512" spans="1:6" ht="13" x14ac:dyDescent="0.25">
      <c r="A8512" s="227"/>
      <c r="B8512" s="247"/>
      <c r="C8512" s="227"/>
      <c r="D8512" s="227"/>
      <c r="E8512" s="258"/>
      <c r="F8512" s="263"/>
    </row>
    <row r="8513" spans="1:6" ht="13" x14ac:dyDescent="0.25">
      <c r="A8513" s="227"/>
      <c r="B8513" s="247" t="str">
        <f>B8440</f>
        <v>Block E: 5 Classroom Block: E-4 Masonry</v>
      </c>
      <c r="C8513" s="227"/>
      <c r="D8513" s="227"/>
      <c r="E8513" s="258"/>
      <c r="F8513" s="263"/>
    </row>
    <row r="8514" spans="1:6" ht="13" x14ac:dyDescent="0.25">
      <c r="A8514" s="272"/>
      <c r="B8514" s="229"/>
      <c r="C8514" s="272"/>
      <c r="D8514" s="272"/>
      <c r="E8514" s="260"/>
      <c r="F8514" s="263"/>
    </row>
    <row r="8515" spans="1:6" ht="13" x14ac:dyDescent="0.25">
      <c r="A8515" s="224" t="s">
        <v>2428</v>
      </c>
      <c r="B8515" s="229" t="s">
        <v>153</v>
      </c>
      <c r="C8515" s="272"/>
      <c r="D8515" s="272"/>
      <c r="E8515" s="217"/>
      <c r="F8515" s="285"/>
    </row>
    <row r="8516" spans="1:6" x14ac:dyDescent="0.25">
      <c r="A8516" s="272"/>
      <c r="B8516" s="273"/>
      <c r="C8516" s="272"/>
      <c r="D8516" s="272"/>
      <c r="E8516" s="217"/>
      <c r="F8516" s="285"/>
    </row>
    <row r="8517" spans="1:6" ht="13" x14ac:dyDescent="0.25">
      <c r="A8517" s="272"/>
      <c r="B8517" s="229" t="s">
        <v>152</v>
      </c>
      <c r="C8517" s="272"/>
      <c r="D8517" s="272"/>
      <c r="E8517" s="217"/>
      <c r="F8517" s="285"/>
    </row>
    <row r="8518" spans="1:6" x14ac:dyDescent="0.25">
      <c r="A8518" s="272"/>
      <c r="B8518" s="273"/>
      <c r="C8518" s="272"/>
      <c r="D8518" s="272"/>
      <c r="E8518" s="217"/>
      <c r="F8518" s="285"/>
    </row>
    <row r="8519" spans="1:6" ht="65" x14ac:dyDescent="0.25">
      <c r="A8519" s="272"/>
      <c r="B8519" s="229" t="s">
        <v>2745</v>
      </c>
      <c r="C8519" s="272"/>
      <c r="D8519" s="272"/>
      <c r="E8519" s="217"/>
      <c r="F8519" s="285"/>
    </row>
    <row r="8520" spans="1:6" x14ac:dyDescent="0.25">
      <c r="A8520" s="272"/>
      <c r="B8520" s="273"/>
      <c r="C8520" s="272"/>
      <c r="D8520" s="272"/>
      <c r="E8520" s="217"/>
      <c r="F8520" s="285"/>
    </row>
    <row r="8521" spans="1:6" ht="25" x14ac:dyDescent="0.25">
      <c r="A8521" s="272" t="s">
        <v>2429</v>
      </c>
      <c r="B8521" s="273" t="s">
        <v>2233</v>
      </c>
      <c r="C8521" s="272" t="s">
        <v>621</v>
      </c>
      <c r="D8521" s="272">
        <v>417.9</v>
      </c>
      <c r="E8521" s="217"/>
      <c r="F8521" s="285"/>
    </row>
    <row r="8522" spans="1:6" x14ac:dyDescent="0.25">
      <c r="A8522" s="272"/>
      <c r="B8522" s="273"/>
      <c r="C8522" s="272"/>
      <c r="D8522" s="272"/>
      <c r="E8522" s="217"/>
      <c r="F8522" s="285"/>
    </row>
    <row r="8523" spans="1:6" ht="25" x14ac:dyDescent="0.25">
      <c r="A8523" s="272" t="s">
        <v>2430</v>
      </c>
      <c r="B8523" s="273" t="s">
        <v>2234</v>
      </c>
      <c r="C8523" s="272" t="s">
        <v>11</v>
      </c>
      <c r="D8523" s="272">
        <v>40.799999999999997</v>
      </c>
      <c r="E8523" s="217"/>
      <c r="F8523" s="285"/>
    </row>
    <row r="8524" spans="1:6" x14ac:dyDescent="0.25">
      <c r="A8524" s="272"/>
      <c r="B8524" s="273"/>
      <c r="C8524" s="272"/>
      <c r="D8524" s="272"/>
      <c r="E8524" s="217"/>
      <c r="F8524" s="285"/>
    </row>
    <row r="8525" spans="1:6" x14ac:dyDescent="0.25">
      <c r="A8525" s="272" t="s">
        <v>2431</v>
      </c>
      <c r="B8525" s="273" t="s">
        <v>141</v>
      </c>
      <c r="C8525" s="272" t="s">
        <v>11</v>
      </c>
      <c r="D8525" s="272">
        <v>40.799999999999997</v>
      </c>
      <c r="E8525" s="217"/>
      <c r="F8525" s="285"/>
    </row>
    <row r="8526" spans="1:6" x14ac:dyDescent="0.25">
      <c r="A8526" s="272"/>
      <c r="B8526" s="273"/>
      <c r="C8526" s="272"/>
      <c r="D8526" s="272"/>
      <c r="E8526" s="217"/>
      <c r="F8526" s="285"/>
    </row>
    <row r="8527" spans="1:6" x14ac:dyDescent="0.25">
      <c r="A8527" s="272" t="s">
        <v>2432</v>
      </c>
      <c r="B8527" s="273" t="s">
        <v>140</v>
      </c>
      <c r="C8527" s="272" t="s">
        <v>11</v>
      </c>
      <c r="D8527" s="272">
        <v>40.799999999999997</v>
      </c>
      <c r="E8527" s="217"/>
      <c r="F8527" s="285"/>
    </row>
    <row r="8528" spans="1:6" x14ac:dyDescent="0.25">
      <c r="A8528" s="272"/>
      <c r="B8528" s="273"/>
      <c r="C8528" s="272"/>
      <c r="D8528" s="272"/>
      <c r="E8528" s="217"/>
      <c r="F8528" s="285"/>
    </row>
    <row r="8529" spans="1:6" ht="13" x14ac:dyDescent="0.25">
      <c r="A8529" s="272"/>
      <c r="B8529" s="229" t="s">
        <v>139</v>
      </c>
      <c r="C8529" s="272"/>
      <c r="D8529" s="272"/>
      <c r="E8529" s="217"/>
      <c r="F8529" s="285"/>
    </row>
    <row r="8530" spans="1:6" x14ac:dyDescent="0.25">
      <c r="A8530" s="272"/>
      <c r="B8530" s="273"/>
      <c r="C8530" s="272"/>
      <c r="D8530" s="272"/>
      <c r="E8530" s="217"/>
      <c r="F8530" s="285"/>
    </row>
    <row r="8531" spans="1:6" ht="26" x14ac:dyDescent="0.25">
      <c r="A8531" s="272"/>
      <c r="B8531" s="229" t="s">
        <v>2236</v>
      </c>
      <c r="C8531" s="272"/>
      <c r="D8531" s="272"/>
      <c r="E8531" s="217"/>
      <c r="F8531" s="285"/>
    </row>
    <row r="8532" spans="1:6" x14ac:dyDescent="0.25">
      <c r="A8532" s="272"/>
      <c r="B8532" s="273"/>
      <c r="C8532" s="272"/>
      <c r="D8532" s="272"/>
      <c r="E8532" s="217"/>
      <c r="F8532" s="285"/>
    </row>
    <row r="8533" spans="1:6" ht="25" x14ac:dyDescent="0.25">
      <c r="A8533" s="272" t="s">
        <v>2433</v>
      </c>
      <c r="B8533" s="273" t="s">
        <v>2235</v>
      </c>
      <c r="C8533" s="272" t="s">
        <v>621</v>
      </c>
      <c r="D8533" s="272">
        <v>417.9</v>
      </c>
      <c r="E8533" s="217"/>
      <c r="F8533" s="285"/>
    </row>
    <row r="8534" spans="1:6" x14ac:dyDescent="0.25">
      <c r="A8534" s="272"/>
      <c r="B8534" s="273"/>
      <c r="C8534" s="272"/>
      <c r="D8534" s="272"/>
      <c r="E8534" s="217"/>
      <c r="F8534" s="263"/>
    </row>
    <row r="8535" spans="1:6" x14ac:dyDescent="0.25">
      <c r="A8535" s="272"/>
      <c r="B8535" s="273"/>
      <c r="C8535" s="272"/>
      <c r="D8535" s="272"/>
      <c r="E8535" s="217"/>
      <c r="F8535" s="263"/>
    </row>
    <row r="8536" spans="1:6" x14ac:dyDescent="0.25">
      <c r="A8536" s="272"/>
      <c r="B8536" s="273"/>
      <c r="C8536" s="272"/>
      <c r="D8536" s="272"/>
      <c r="E8536" s="217"/>
      <c r="F8536" s="263"/>
    </row>
    <row r="8537" spans="1:6" x14ac:dyDescent="0.25">
      <c r="A8537" s="272"/>
      <c r="B8537" s="273"/>
      <c r="C8537" s="272"/>
      <c r="D8537" s="272"/>
      <c r="E8537" s="217"/>
      <c r="F8537" s="263"/>
    </row>
    <row r="8538" spans="1:6" x14ac:dyDescent="0.25">
      <c r="A8538" s="272"/>
      <c r="B8538" s="273"/>
      <c r="C8538" s="272"/>
      <c r="D8538" s="272"/>
      <c r="E8538" s="217"/>
      <c r="F8538" s="263"/>
    </row>
    <row r="8539" spans="1:6" x14ac:dyDescent="0.25">
      <c r="A8539" s="272"/>
      <c r="B8539" s="273"/>
      <c r="C8539" s="272"/>
      <c r="D8539" s="272"/>
      <c r="E8539" s="217"/>
      <c r="F8539" s="263"/>
    </row>
    <row r="8540" spans="1:6" x14ac:dyDescent="0.25">
      <c r="A8540" s="272"/>
      <c r="B8540" s="273"/>
      <c r="C8540" s="272"/>
      <c r="D8540" s="272"/>
      <c r="E8540" s="217"/>
      <c r="F8540" s="263"/>
    </row>
    <row r="8541" spans="1:6" x14ac:dyDescent="0.25">
      <c r="A8541" s="272"/>
      <c r="B8541" s="273"/>
      <c r="C8541" s="272"/>
      <c r="D8541" s="272"/>
      <c r="E8541" s="217"/>
      <c r="F8541" s="263"/>
    </row>
    <row r="8542" spans="1:6" x14ac:dyDescent="0.25">
      <c r="A8542" s="272"/>
      <c r="B8542" s="273"/>
      <c r="C8542" s="272"/>
      <c r="D8542" s="272"/>
      <c r="E8542" s="217"/>
      <c r="F8542" s="263"/>
    </row>
    <row r="8543" spans="1:6" x14ac:dyDescent="0.25">
      <c r="A8543" s="272"/>
      <c r="B8543" s="273"/>
      <c r="C8543" s="272"/>
      <c r="D8543" s="272"/>
      <c r="E8543" s="217"/>
      <c r="F8543" s="263"/>
    </row>
    <row r="8544" spans="1:6" x14ac:dyDescent="0.25">
      <c r="A8544" s="272"/>
      <c r="B8544" s="273"/>
      <c r="C8544" s="272"/>
      <c r="D8544" s="272"/>
      <c r="E8544" s="217"/>
      <c r="F8544" s="263"/>
    </row>
    <row r="8545" spans="1:6" x14ac:dyDescent="0.25">
      <c r="A8545" s="272"/>
      <c r="B8545" s="273"/>
      <c r="C8545" s="272"/>
      <c r="D8545" s="272"/>
      <c r="E8545" s="217"/>
      <c r="F8545" s="263"/>
    </row>
    <row r="8546" spans="1:6" x14ac:dyDescent="0.25">
      <c r="A8546" s="272"/>
      <c r="B8546" s="273"/>
      <c r="C8546" s="272"/>
      <c r="D8546" s="272"/>
      <c r="E8546" s="217"/>
      <c r="F8546" s="263"/>
    </row>
    <row r="8547" spans="1:6" x14ac:dyDescent="0.25">
      <c r="A8547" s="272"/>
      <c r="B8547" s="273"/>
      <c r="C8547" s="272"/>
      <c r="D8547" s="272"/>
      <c r="E8547" s="217"/>
      <c r="F8547" s="263"/>
    </row>
    <row r="8548" spans="1:6" x14ac:dyDescent="0.25">
      <c r="A8548" s="272"/>
      <c r="B8548" s="273"/>
      <c r="C8548" s="272"/>
      <c r="D8548" s="272"/>
      <c r="E8548" s="217"/>
      <c r="F8548" s="263"/>
    </row>
    <row r="8549" spans="1:6" x14ac:dyDescent="0.25">
      <c r="A8549" s="272"/>
      <c r="B8549" s="273"/>
      <c r="C8549" s="272"/>
      <c r="D8549" s="272"/>
      <c r="E8549" s="217"/>
      <c r="F8549" s="263"/>
    </row>
    <row r="8550" spans="1:6" x14ac:dyDescent="0.25">
      <c r="A8550" s="272"/>
      <c r="B8550" s="273"/>
      <c r="C8550" s="272"/>
      <c r="D8550" s="272"/>
      <c r="E8550" s="217"/>
      <c r="F8550" s="263"/>
    </row>
    <row r="8551" spans="1:6" x14ac:dyDescent="0.25">
      <c r="A8551" s="272"/>
      <c r="B8551" s="273"/>
      <c r="C8551" s="272"/>
      <c r="D8551" s="272"/>
      <c r="E8551" s="217"/>
      <c r="F8551" s="263"/>
    </row>
    <row r="8552" spans="1:6" x14ac:dyDescent="0.25">
      <c r="A8552" s="272"/>
      <c r="B8552" s="273"/>
      <c r="C8552" s="272"/>
      <c r="D8552" s="272"/>
      <c r="E8552" s="217"/>
      <c r="F8552" s="263"/>
    </row>
    <row r="8553" spans="1:6" x14ac:dyDescent="0.25">
      <c r="A8553" s="272"/>
      <c r="B8553" s="273"/>
      <c r="C8553" s="272"/>
      <c r="D8553" s="272"/>
      <c r="E8553" s="217"/>
      <c r="F8553" s="263"/>
    </row>
    <row r="8554" spans="1:6" x14ac:dyDescent="0.25">
      <c r="A8554" s="272"/>
      <c r="B8554" s="273"/>
      <c r="C8554" s="272"/>
      <c r="D8554" s="272"/>
      <c r="E8554" s="217"/>
      <c r="F8554" s="263"/>
    </row>
    <row r="8555" spans="1:6" x14ac:dyDescent="0.25">
      <c r="A8555" s="272"/>
      <c r="B8555" s="273"/>
      <c r="C8555" s="272"/>
      <c r="D8555" s="272"/>
      <c r="E8555" s="217"/>
      <c r="F8555" s="263"/>
    </row>
    <row r="8556" spans="1:6" x14ac:dyDescent="0.25">
      <c r="A8556" s="272"/>
      <c r="B8556" s="273"/>
      <c r="C8556" s="272"/>
      <c r="D8556" s="272"/>
      <c r="E8556" s="217"/>
      <c r="F8556" s="263"/>
    </row>
    <row r="8557" spans="1:6" x14ac:dyDescent="0.25">
      <c r="A8557" s="272"/>
      <c r="B8557" s="273"/>
      <c r="C8557" s="272"/>
      <c r="D8557" s="272"/>
      <c r="E8557" s="217"/>
      <c r="F8557" s="263"/>
    </row>
    <row r="8558" spans="1:6" x14ac:dyDescent="0.25">
      <c r="A8558" s="272"/>
      <c r="B8558" s="273"/>
      <c r="C8558" s="272"/>
      <c r="D8558" s="272"/>
      <c r="E8558" s="217"/>
      <c r="F8558" s="263"/>
    </row>
    <row r="8559" spans="1:6" x14ac:dyDescent="0.25">
      <c r="A8559" s="272"/>
      <c r="B8559" s="273"/>
      <c r="C8559" s="272"/>
      <c r="D8559" s="272"/>
      <c r="E8559" s="217"/>
      <c r="F8559" s="263"/>
    </row>
    <row r="8560" spans="1:6" x14ac:dyDescent="0.25">
      <c r="A8560" s="272"/>
      <c r="B8560" s="273"/>
      <c r="C8560" s="272"/>
      <c r="D8560" s="272"/>
      <c r="E8560" s="217"/>
      <c r="F8560" s="263"/>
    </row>
    <row r="8561" spans="1:6" x14ac:dyDescent="0.25">
      <c r="A8561" s="272"/>
      <c r="B8561" s="273"/>
      <c r="C8561" s="272"/>
      <c r="D8561" s="272"/>
      <c r="E8561" s="217"/>
      <c r="F8561" s="263"/>
    </row>
    <row r="8562" spans="1:6" x14ac:dyDescent="0.25">
      <c r="A8562" s="272"/>
      <c r="B8562" s="273"/>
      <c r="C8562" s="272"/>
      <c r="D8562" s="272"/>
      <c r="E8562" s="217"/>
      <c r="F8562" s="263"/>
    </row>
    <row r="8563" spans="1:6" x14ac:dyDescent="0.25">
      <c r="A8563" s="272"/>
      <c r="B8563" s="273"/>
      <c r="C8563" s="272"/>
      <c r="D8563" s="272"/>
      <c r="E8563" s="217"/>
      <c r="F8563" s="263"/>
    </row>
    <row r="8564" spans="1:6" x14ac:dyDescent="0.25">
      <c r="A8564" s="272"/>
      <c r="B8564" s="273"/>
      <c r="C8564" s="272"/>
      <c r="D8564" s="272"/>
      <c r="E8564" s="217"/>
      <c r="F8564" s="263"/>
    </row>
    <row r="8565" spans="1:6" x14ac:dyDescent="0.25">
      <c r="A8565" s="272"/>
      <c r="B8565" s="273"/>
      <c r="C8565" s="272"/>
      <c r="D8565" s="272"/>
      <c r="E8565" s="217"/>
      <c r="F8565" s="263"/>
    </row>
    <row r="8566" spans="1:6" x14ac:dyDescent="0.25">
      <c r="A8566" s="272"/>
      <c r="B8566" s="273"/>
      <c r="C8566" s="272"/>
      <c r="D8566" s="272"/>
      <c r="E8566" s="217"/>
      <c r="F8566" s="263"/>
    </row>
    <row r="8567" spans="1:6" x14ac:dyDescent="0.25">
      <c r="A8567" s="272"/>
      <c r="B8567" s="273"/>
      <c r="C8567" s="272"/>
      <c r="D8567" s="272"/>
      <c r="E8567" s="217"/>
      <c r="F8567" s="263"/>
    </row>
    <row r="8568" spans="1:6" x14ac:dyDescent="0.25">
      <c r="A8568" s="272"/>
      <c r="B8568" s="273"/>
      <c r="C8568" s="272"/>
      <c r="D8568" s="272"/>
      <c r="E8568" s="217"/>
      <c r="F8568" s="263"/>
    </row>
    <row r="8569" spans="1:6" x14ac:dyDescent="0.25">
      <c r="A8569" s="272"/>
      <c r="B8569" s="273"/>
      <c r="C8569" s="272"/>
      <c r="D8569" s="272"/>
      <c r="E8569" s="217"/>
      <c r="F8569" s="263"/>
    </row>
    <row r="8570" spans="1:6" x14ac:dyDescent="0.25">
      <c r="A8570" s="272"/>
      <c r="B8570" s="273"/>
      <c r="C8570" s="272"/>
      <c r="D8570" s="272"/>
      <c r="E8570" s="217"/>
      <c r="F8570" s="263"/>
    </row>
    <row r="8571" spans="1:6" x14ac:dyDescent="0.25">
      <c r="A8571" s="272"/>
      <c r="B8571" s="273"/>
      <c r="C8571" s="272"/>
      <c r="D8571" s="272"/>
      <c r="E8571" s="217"/>
      <c r="F8571" s="263"/>
    </row>
    <row r="8572" spans="1:6" x14ac:dyDescent="0.25">
      <c r="A8572" s="272"/>
      <c r="B8572" s="273"/>
      <c r="C8572" s="272"/>
      <c r="D8572" s="272"/>
      <c r="E8572" s="217"/>
      <c r="F8572" s="263"/>
    </row>
    <row r="8573" spans="1:6" x14ac:dyDescent="0.25">
      <c r="A8573" s="272"/>
      <c r="B8573" s="273"/>
      <c r="C8573" s="272"/>
      <c r="D8573" s="272"/>
      <c r="E8573" s="217"/>
      <c r="F8573" s="263"/>
    </row>
    <row r="8574" spans="1:6" x14ac:dyDescent="0.25">
      <c r="A8574" s="272"/>
      <c r="B8574" s="273"/>
      <c r="C8574" s="272"/>
      <c r="D8574" s="272"/>
      <c r="E8574" s="217"/>
      <c r="F8574" s="263"/>
    </row>
    <row r="8575" spans="1:6" x14ac:dyDescent="0.25">
      <c r="A8575" s="272"/>
      <c r="B8575" s="273"/>
      <c r="C8575" s="272"/>
      <c r="D8575" s="272"/>
      <c r="E8575" s="217"/>
      <c r="F8575" s="263"/>
    </row>
    <row r="8576" spans="1:6" ht="13" x14ac:dyDescent="0.25">
      <c r="A8576" s="227"/>
      <c r="B8576" s="268" t="s">
        <v>2905</v>
      </c>
      <c r="C8576" s="227"/>
      <c r="D8576" s="227"/>
      <c r="E8576" s="258"/>
      <c r="F8576" s="270"/>
    </row>
    <row r="8577" spans="1:6" ht="13" x14ac:dyDescent="0.25">
      <c r="A8577" s="227"/>
      <c r="B8577" s="247"/>
      <c r="C8577" s="227"/>
      <c r="D8577" s="227"/>
      <c r="E8577" s="258"/>
      <c r="F8577" s="263"/>
    </row>
    <row r="8578" spans="1:6" ht="13" x14ac:dyDescent="0.25">
      <c r="A8578" s="227"/>
      <c r="B8578" s="247" t="s">
        <v>2955</v>
      </c>
      <c r="C8578" s="227"/>
      <c r="D8578" s="227"/>
      <c r="E8578" s="258"/>
      <c r="F8578" s="263"/>
    </row>
    <row r="8579" spans="1:6" ht="13" x14ac:dyDescent="0.25">
      <c r="A8579" s="227"/>
      <c r="B8579" s="256"/>
      <c r="C8579" s="255"/>
      <c r="D8579" s="255"/>
      <c r="E8579" s="260"/>
      <c r="F8579" s="263"/>
    </row>
    <row r="8580" spans="1:6" ht="13" x14ac:dyDescent="0.25">
      <c r="A8580" s="227"/>
      <c r="B8580" s="274"/>
      <c r="C8580" s="255"/>
      <c r="D8580" s="255"/>
      <c r="E8580" s="260"/>
      <c r="F8580" s="263"/>
    </row>
    <row r="8581" spans="1:6" ht="13" x14ac:dyDescent="0.25">
      <c r="A8581" s="227"/>
      <c r="B8581" s="274" t="str">
        <f>B8578</f>
        <v>Block E: 5 Classroom Block: E-5 Roof Coverings</v>
      </c>
      <c r="C8581" s="255"/>
      <c r="D8581" s="255"/>
      <c r="E8581" s="260"/>
      <c r="F8581" s="263"/>
    </row>
    <row r="8582" spans="1:6" ht="13" x14ac:dyDescent="0.25">
      <c r="A8582" s="227"/>
      <c r="B8582" s="254" t="s">
        <v>2933</v>
      </c>
      <c r="C8582" s="255" t="s">
        <v>2910</v>
      </c>
      <c r="D8582" s="255"/>
      <c r="E8582" s="260"/>
      <c r="F8582" s="263"/>
    </row>
    <row r="8583" spans="1:6" ht="13" x14ac:dyDescent="0.25">
      <c r="A8583" s="227"/>
      <c r="B8583" s="256"/>
      <c r="C8583" s="255"/>
      <c r="D8583" s="255"/>
      <c r="E8583" s="260"/>
      <c r="F8583" s="263"/>
    </row>
    <row r="8584" spans="1:6" ht="13" x14ac:dyDescent="0.25">
      <c r="A8584" s="227"/>
      <c r="B8584" s="269" t="s">
        <v>2909</v>
      </c>
      <c r="C8584" s="255">
        <v>126</v>
      </c>
      <c r="D8584" s="255"/>
      <c r="E8584" s="260"/>
      <c r="F8584" s="263"/>
    </row>
    <row r="8585" spans="1:6" ht="13" x14ac:dyDescent="0.25">
      <c r="A8585" s="227"/>
      <c r="B8585" s="269"/>
      <c r="C8585" s="255"/>
      <c r="D8585" s="255"/>
      <c r="E8585" s="260"/>
      <c r="F8585" s="263"/>
    </row>
    <row r="8586" spans="1:6" ht="13" x14ac:dyDescent="0.25">
      <c r="A8586" s="227"/>
      <c r="B8586" s="256"/>
      <c r="C8586" s="255"/>
      <c r="D8586" s="255"/>
      <c r="E8586" s="260"/>
      <c r="F8586" s="263"/>
    </row>
    <row r="8587" spans="1:6" ht="13" x14ac:dyDescent="0.25">
      <c r="A8587" s="227"/>
      <c r="B8587" s="256"/>
      <c r="C8587" s="255"/>
      <c r="D8587" s="255"/>
      <c r="E8587" s="260"/>
      <c r="F8587" s="263"/>
    </row>
    <row r="8588" spans="1:6" ht="13" x14ac:dyDescent="0.25">
      <c r="A8588" s="227"/>
      <c r="B8588" s="256"/>
      <c r="C8588" s="255"/>
      <c r="D8588" s="255"/>
      <c r="E8588" s="260"/>
      <c r="F8588" s="263"/>
    </row>
    <row r="8589" spans="1:6" ht="13" x14ac:dyDescent="0.25">
      <c r="A8589" s="227"/>
      <c r="B8589" s="256"/>
      <c r="C8589" s="255"/>
      <c r="D8589" s="255"/>
      <c r="E8589" s="260"/>
      <c r="F8589" s="263"/>
    </row>
    <row r="8590" spans="1:6" ht="13" x14ac:dyDescent="0.25">
      <c r="A8590" s="227"/>
      <c r="B8590" s="256"/>
      <c r="C8590" s="255"/>
      <c r="D8590" s="255"/>
      <c r="E8590" s="260"/>
      <c r="F8590" s="263"/>
    </row>
    <row r="8591" spans="1:6" ht="13" x14ac:dyDescent="0.25">
      <c r="A8591" s="227"/>
      <c r="B8591" s="256"/>
      <c r="C8591" s="255"/>
      <c r="D8591" s="255"/>
      <c r="E8591" s="260"/>
      <c r="F8591" s="263"/>
    </row>
    <row r="8592" spans="1:6" ht="13" x14ac:dyDescent="0.25">
      <c r="A8592" s="227"/>
      <c r="B8592" s="256"/>
      <c r="C8592" s="255"/>
      <c r="D8592" s="255"/>
      <c r="E8592" s="260"/>
      <c r="F8592" s="263"/>
    </row>
    <row r="8593" spans="1:6" ht="13" x14ac:dyDescent="0.25">
      <c r="A8593" s="227"/>
      <c r="B8593" s="256"/>
      <c r="C8593" s="255"/>
      <c r="D8593" s="255"/>
      <c r="E8593" s="260"/>
      <c r="F8593" s="263"/>
    </row>
    <row r="8594" spans="1:6" ht="13" x14ac:dyDescent="0.25">
      <c r="A8594" s="227"/>
      <c r="B8594" s="256"/>
      <c r="C8594" s="255"/>
      <c r="D8594" s="255"/>
      <c r="E8594" s="260"/>
      <c r="F8594" s="263"/>
    </row>
    <row r="8595" spans="1:6" ht="13" x14ac:dyDescent="0.25">
      <c r="A8595" s="227"/>
      <c r="B8595" s="256"/>
      <c r="C8595" s="255"/>
      <c r="D8595" s="255"/>
      <c r="E8595" s="260"/>
      <c r="F8595" s="263"/>
    </row>
    <row r="8596" spans="1:6" ht="13" x14ac:dyDescent="0.25">
      <c r="A8596" s="227"/>
      <c r="B8596" s="256"/>
      <c r="C8596" s="255"/>
      <c r="D8596" s="255"/>
      <c r="E8596" s="260"/>
      <c r="F8596" s="263"/>
    </row>
    <row r="8597" spans="1:6" ht="13" x14ac:dyDescent="0.25">
      <c r="A8597" s="227"/>
      <c r="B8597" s="256"/>
      <c r="C8597" s="255"/>
      <c r="D8597" s="255"/>
      <c r="E8597" s="260"/>
      <c r="F8597" s="263"/>
    </row>
    <row r="8598" spans="1:6" ht="13" x14ac:dyDescent="0.25">
      <c r="A8598" s="227"/>
      <c r="B8598" s="256"/>
      <c r="C8598" s="255"/>
      <c r="D8598" s="255"/>
      <c r="E8598" s="260"/>
      <c r="F8598" s="263"/>
    </row>
    <row r="8599" spans="1:6" ht="13" x14ac:dyDescent="0.25">
      <c r="A8599" s="227"/>
      <c r="B8599" s="256"/>
      <c r="C8599" s="255"/>
      <c r="D8599" s="255"/>
      <c r="E8599" s="260"/>
      <c r="F8599" s="263"/>
    </row>
    <row r="8600" spans="1:6" ht="13" x14ac:dyDescent="0.25">
      <c r="A8600" s="227"/>
      <c r="B8600" s="256"/>
      <c r="C8600" s="255"/>
      <c r="D8600" s="255"/>
      <c r="E8600" s="260"/>
      <c r="F8600" s="263"/>
    </row>
    <row r="8601" spans="1:6" ht="13" x14ac:dyDescent="0.25">
      <c r="A8601" s="227"/>
      <c r="B8601" s="256"/>
      <c r="C8601" s="255"/>
      <c r="D8601" s="255"/>
      <c r="E8601" s="260"/>
      <c r="F8601" s="263"/>
    </row>
    <row r="8602" spans="1:6" ht="13" x14ac:dyDescent="0.25">
      <c r="A8602" s="227"/>
      <c r="B8602" s="256"/>
      <c r="C8602" s="255"/>
      <c r="D8602" s="255"/>
      <c r="E8602" s="260"/>
      <c r="F8602" s="263"/>
    </row>
    <row r="8603" spans="1:6" ht="13" x14ac:dyDescent="0.25">
      <c r="A8603" s="227"/>
      <c r="B8603" s="256"/>
      <c r="C8603" s="255"/>
      <c r="D8603" s="255"/>
      <c r="E8603" s="260"/>
      <c r="F8603" s="263"/>
    </row>
    <row r="8604" spans="1:6" ht="13" x14ac:dyDescent="0.25">
      <c r="A8604" s="227"/>
      <c r="B8604" s="256"/>
      <c r="C8604" s="255"/>
      <c r="D8604" s="255"/>
      <c r="E8604" s="260"/>
      <c r="F8604" s="263"/>
    </row>
    <row r="8605" spans="1:6" ht="13" x14ac:dyDescent="0.25">
      <c r="A8605" s="227"/>
      <c r="B8605" s="256"/>
      <c r="C8605" s="255"/>
      <c r="D8605" s="255"/>
      <c r="E8605" s="260"/>
      <c r="F8605" s="263"/>
    </row>
    <row r="8606" spans="1:6" ht="13" x14ac:dyDescent="0.25">
      <c r="A8606" s="227"/>
      <c r="B8606" s="256"/>
      <c r="C8606" s="255"/>
      <c r="D8606" s="255"/>
      <c r="E8606" s="260"/>
      <c r="F8606" s="263"/>
    </row>
    <row r="8607" spans="1:6" ht="13" x14ac:dyDescent="0.25">
      <c r="A8607" s="227"/>
      <c r="B8607" s="256"/>
      <c r="C8607" s="255"/>
      <c r="D8607" s="255"/>
      <c r="E8607" s="260"/>
      <c r="F8607" s="263"/>
    </row>
    <row r="8608" spans="1:6" ht="13" x14ac:dyDescent="0.25">
      <c r="A8608" s="227"/>
      <c r="B8608" s="256"/>
      <c r="C8608" s="255"/>
      <c r="D8608" s="255"/>
      <c r="E8608" s="260"/>
      <c r="F8608" s="263"/>
    </row>
    <row r="8609" spans="1:6" ht="13" x14ac:dyDescent="0.25">
      <c r="A8609" s="227"/>
      <c r="B8609" s="256"/>
      <c r="C8609" s="255"/>
      <c r="D8609" s="255"/>
      <c r="E8609" s="260"/>
      <c r="F8609" s="263"/>
    </row>
    <row r="8610" spans="1:6" ht="13" x14ac:dyDescent="0.25">
      <c r="A8610" s="227"/>
      <c r="B8610" s="256"/>
      <c r="C8610" s="255"/>
      <c r="D8610" s="255"/>
      <c r="E8610" s="260"/>
      <c r="F8610" s="263"/>
    </row>
    <row r="8611" spans="1:6" ht="13" x14ac:dyDescent="0.25">
      <c r="A8611" s="227"/>
      <c r="B8611" s="256"/>
      <c r="C8611" s="255"/>
      <c r="D8611" s="255"/>
      <c r="E8611" s="260"/>
      <c r="F8611" s="263"/>
    </row>
    <row r="8612" spans="1:6" ht="13" x14ac:dyDescent="0.25">
      <c r="A8612" s="227"/>
      <c r="B8612" s="256"/>
      <c r="C8612" s="255"/>
      <c r="D8612" s="255"/>
      <c r="E8612" s="260"/>
      <c r="F8612" s="263"/>
    </row>
    <row r="8613" spans="1:6" ht="13" x14ac:dyDescent="0.25">
      <c r="A8613" s="227"/>
      <c r="B8613" s="256"/>
      <c r="C8613" s="255"/>
      <c r="D8613" s="255"/>
      <c r="E8613" s="260"/>
      <c r="F8613" s="263"/>
    </row>
    <row r="8614" spans="1:6" ht="13" x14ac:dyDescent="0.25">
      <c r="A8614" s="227"/>
      <c r="B8614" s="256"/>
      <c r="C8614" s="255"/>
      <c r="D8614" s="255"/>
      <c r="E8614" s="260"/>
      <c r="F8614" s="263"/>
    </row>
    <row r="8615" spans="1:6" ht="13" x14ac:dyDescent="0.25">
      <c r="A8615" s="227"/>
      <c r="B8615" s="256"/>
      <c r="C8615" s="255"/>
      <c r="D8615" s="255"/>
      <c r="E8615" s="260"/>
      <c r="F8615" s="263"/>
    </row>
    <row r="8616" spans="1:6" ht="13" x14ac:dyDescent="0.25">
      <c r="A8616" s="227"/>
      <c r="B8616" s="256"/>
      <c r="C8616" s="255"/>
      <c r="D8616" s="255"/>
      <c r="E8616" s="260"/>
      <c r="F8616" s="263"/>
    </row>
    <row r="8617" spans="1:6" ht="13" x14ac:dyDescent="0.25">
      <c r="A8617" s="227"/>
      <c r="B8617" s="256"/>
      <c r="C8617" s="255"/>
      <c r="D8617" s="255"/>
      <c r="E8617" s="260"/>
      <c r="F8617" s="263"/>
    </row>
    <row r="8618" spans="1:6" ht="13" x14ac:dyDescent="0.25">
      <c r="A8618" s="227"/>
      <c r="B8618" s="256"/>
      <c r="C8618" s="255"/>
      <c r="D8618" s="255"/>
      <c r="E8618" s="260"/>
      <c r="F8618" s="263"/>
    </row>
    <row r="8619" spans="1:6" ht="13" x14ac:dyDescent="0.25">
      <c r="A8619" s="227"/>
      <c r="B8619" s="256"/>
      <c r="C8619" s="255"/>
      <c r="D8619" s="255"/>
      <c r="E8619" s="260"/>
      <c r="F8619" s="263"/>
    </row>
    <row r="8620" spans="1:6" ht="13" x14ac:dyDescent="0.25">
      <c r="A8620" s="227"/>
      <c r="B8620" s="256"/>
      <c r="C8620" s="255"/>
      <c r="D8620" s="255"/>
      <c r="E8620" s="260"/>
      <c r="F8620" s="263"/>
    </row>
    <row r="8621" spans="1:6" ht="13" x14ac:dyDescent="0.25">
      <c r="A8621" s="227"/>
      <c r="B8621" s="256"/>
      <c r="C8621" s="255"/>
      <c r="D8621" s="255"/>
      <c r="E8621" s="260"/>
      <c r="F8621" s="263"/>
    </row>
    <row r="8622" spans="1:6" ht="13" x14ac:dyDescent="0.25">
      <c r="A8622" s="227"/>
      <c r="B8622" s="256"/>
      <c r="C8622" s="255"/>
      <c r="D8622" s="255"/>
      <c r="E8622" s="260"/>
      <c r="F8622" s="263"/>
    </row>
    <row r="8623" spans="1:6" ht="13" x14ac:dyDescent="0.25">
      <c r="A8623" s="227"/>
      <c r="B8623" s="256"/>
      <c r="C8623" s="255"/>
      <c r="D8623" s="255"/>
      <c r="E8623" s="260"/>
      <c r="F8623" s="263"/>
    </row>
    <row r="8624" spans="1:6" ht="13" x14ac:dyDescent="0.25">
      <c r="A8624" s="227"/>
      <c r="B8624" s="256"/>
      <c r="C8624" s="255"/>
      <c r="D8624" s="255"/>
      <c r="E8624" s="260"/>
      <c r="F8624" s="263"/>
    </row>
    <row r="8625" spans="1:6" ht="13" x14ac:dyDescent="0.25">
      <c r="A8625" s="227"/>
      <c r="B8625" s="256"/>
      <c r="C8625" s="255"/>
      <c r="D8625" s="255"/>
      <c r="E8625" s="260"/>
      <c r="F8625" s="263"/>
    </row>
    <row r="8626" spans="1:6" ht="13" x14ac:dyDescent="0.25">
      <c r="A8626" s="227"/>
      <c r="B8626" s="256"/>
      <c r="C8626" s="255"/>
      <c r="D8626" s="255"/>
      <c r="E8626" s="260"/>
      <c r="F8626" s="263"/>
    </row>
    <row r="8627" spans="1:6" ht="13" x14ac:dyDescent="0.25">
      <c r="A8627" s="227"/>
      <c r="B8627" s="256"/>
      <c r="C8627" s="255"/>
      <c r="D8627" s="255"/>
      <c r="E8627" s="260"/>
      <c r="F8627" s="263"/>
    </row>
    <row r="8628" spans="1:6" ht="13" x14ac:dyDescent="0.25">
      <c r="A8628" s="227"/>
      <c r="B8628" s="256"/>
      <c r="C8628" s="255"/>
      <c r="D8628" s="255"/>
      <c r="E8628" s="260"/>
      <c r="F8628" s="263"/>
    </row>
    <row r="8629" spans="1:6" ht="13" x14ac:dyDescent="0.25">
      <c r="A8629" s="227"/>
      <c r="B8629" s="256"/>
      <c r="C8629" s="255"/>
      <c r="D8629" s="255"/>
      <c r="E8629" s="260"/>
      <c r="F8629" s="263"/>
    </row>
    <row r="8630" spans="1:6" ht="13" x14ac:dyDescent="0.25">
      <c r="A8630" s="227"/>
      <c r="B8630" s="256"/>
      <c r="C8630" s="255"/>
      <c r="D8630" s="255"/>
      <c r="E8630" s="260"/>
      <c r="F8630" s="263"/>
    </row>
    <row r="8631" spans="1:6" ht="13" x14ac:dyDescent="0.25">
      <c r="A8631" s="227"/>
      <c r="B8631" s="256"/>
      <c r="C8631" s="255"/>
      <c r="D8631" s="255"/>
      <c r="E8631" s="260"/>
      <c r="F8631" s="263"/>
    </row>
    <row r="8632" spans="1:6" ht="13" x14ac:dyDescent="0.25">
      <c r="A8632" s="227"/>
      <c r="B8632" s="256"/>
      <c r="C8632" s="255"/>
      <c r="D8632" s="255"/>
      <c r="E8632" s="260"/>
      <c r="F8632" s="263"/>
    </row>
    <row r="8633" spans="1:6" ht="13" x14ac:dyDescent="0.25">
      <c r="A8633" s="227"/>
      <c r="B8633" s="256"/>
      <c r="C8633" s="255"/>
      <c r="D8633" s="255"/>
      <c r="E8633" s="260"/>
      <c r="F8633" s="263"/>
    </row>
    <row r="8634" spans="1:6" ht="13" x14ac:dyDescent="0.25">
      <c r="A8634" s="227"/>
      <c r="B8634" s="256"/>
      <c r="C8634" s="255"/>
      <c r="D8634" s="255"/>
      <c r="E8634" s="260"/>
      <c r="F8634" s="263"/>
    </row>
    <row r="8635" spans="1:6" ht="13" x14ac:dyDescent="0.25">
      <c r="A8635" s="227"/>
      <c r="B8635" s="256"/>
      <c r="C8635" s="255"/>
      <c r="D8635" s="255"/>
      <c r="E8635" s="260"/>
      <c r="F8635" s="263"/>
    </row>
    <row r="8636" spans="1:6" ht="13" x14ac:dyDescent="0.25">
      <c r="A8636" s="227"/>
      <c r="B8636" s="256"/>
      <c r="C8636" s="255"/>
      <c r="D8636" s="255"/>
      <c r="E8636" s="260"/>
      <c r="F8636" s="263"/>
    </row>
    <row r="8637" spans="1:6" ht="13" x14ac:dyDescent="0.25">
      <c r="A8637" s="227"/>
      <c r="B8637" s="256"/>
      <c r="C8637" s="255"/>
      <c r="D8637" s="255"/>
      <c r="E8637" s="260"/>
      <c r="F8637" s="263"/>
    </row>
    <row r="8638" spans="1:6" ht="13" x14ac:dyDescent="0.25">
      <c r="A8638" s="227"/>
      <c r="B8638" s="256"/>
      <c r="C8638" s="255"/>
      <c r="D8638" s="255"/>
      <c r="E8638" s="260"/>
      <c r="F8638" s="263"/>
    </row>
    <row r="8639" spans="1:6" ht="13" x14ac:dyDescent="0.25">
      <c r="A8639" s="227"/>
      <c r="B8639" s="256"/>
      <c r="C8639" s="255"/>
      <c r="D8639" s="255"/>
      <c r="E8639" s="260"/>
      <c r="F8639" s="263"/>
    </row>
    <row r="8640" spans="1:6" ht="13" x14ac:dyDescent="0.25">
      <c r="A8640" s="227"/>
      <c r="B8640" s="256"/>
      <c r="C8640" s="255"/>
      <c r="D8640" s="255"/>
      <c r="E8640" s="260"/>
      <c r="F8640" s="263"/>
    </row>
    <row r="8641" spans="1:6" ht="13" x14ac:dyDescent="0.25">
      <c r="A8641" s="227"/>
      <c r="B8641" s="256"/>
      <c r="C8641" s="255"/>
      <c r="D8641" s="255"/>
      <c r="E8641" s="260"/>
      <c r="F8641" s="263"/>
    </row>
    <row r="8642" spans="1:6" ht="13" x14ac:dyDescent="0.25">
      <c r="A8642" s="227"/>
      <c r="B8642" s="256"/>
      <c r="C8642" s="255"/>
      <c r="D8642" s="255"/>
      <c r="E8642" s="260"/>
      <c r="F8642" s="263"/>
    </row>
    <row r="8643" spans="1:6" ht="13" x14ac:dyDescent="0.25">
      <c r="A8643" s="227"/>
      <c r="B8643" s="256"/>
      <c r="C8643" s="255"/>
      <c r="D8643" s="255"/>
      <c r="E8643" s="260"/>
      <c r="F8643" s="263"/>
    </row>
    <row r="8644" spans="1:6" ht="13" x14ac:dyDescent="0.25">
      <c r="A8644" s="227"/>
      <c r="B8644" s="256"/>
      <c r="C8644" s="255"/>
      <c r="D8644" s="255"/>
      <c r="E8644" s="260"/>
      <c r="F8644" s="263"/>
    </row>
    <row r="8645" spans="1:6" ht="13" x14ac:dyDescent="0.25">
      <c r="A8645" s="227"/>
      <c r="B8645" s="256"/>
      <c r="C8645" s="255"/>
      <c r="D8645" s="255"/>
      <c r="E8645" s="260"/>
      <c r="F8645" s="263"/>
    </row>
    <row r="8646" spans="1:6" ht="13" x14ac:dyDescent="0.25">
      <c r="A8646" s="227"/>
      <c r="B8646" s="256"/>
      <c r="C8646" s="255"/>
      <c r="D8646" s="255"/>
      <c r="E8646" s="260"/>
      <c r="F8646" s="263"/>
    </row>
    <row r="8647" spans="1:6" ht="13" x14ac:dyDescent="0.25">
      <c r="A8647" s="227"/>
      <c r="B8647" s="256"/>
      <c r="C8647" s="255"/>
      <c r="D8647" s="255"/>
      <c r="E8647" s="260"/>
      <c r="F8647" s="263"/>
    </row>
    <row r="8648" spans="1:6" ht="13" x14ac:dyDescent="0.25">
      <c r="A8648" s="227"/>
      <c r="B8648" s="256"/>
      <c r="C8648" s="255"/>
      <c r="D8648" s="255"/>
      <c r="E8648" s="260"/>
      <c r="F8648" s="263"/>
    </row>
    <row r="8649" spans="1:6" ht="13" x14ac:dyDescent="0.25">
      <c r="A8649" s="227"/>
      <c r="B8649" s="268" t="s">
        <v>1019</v>
      </c>
      <c r="C8649" s="227"/>
      <c r="D8649" s="227"/>
      <c r="E8649" s="258"/>
      <c r="F8649" s="270"/>
    </row>
    <row r="8650" spans="1:6" ht="13" x14ac:dyDescent="0.25">
      <c r="A8650" s="227"/>
      <c r="B8650" s="247"/>
      <c r="C8650" s="227"/>
      <c r="D8650" s="227"/>
      <c r="E8650" s="258"/>
      <c r="F8650" s="263"/>
    </row>
    <row r="8651" spans="1:6" ht="13" x14ac:dyDescent="0.25">
      <c r="A8651" s="227"/>
      <c r="B8651" s="247" t="str">
        <f>B8578</f>
        <v>Block E: 5 Classroom Block: E-5 Roof Coverings</v>
      </c>
      <c r="C8651" s="227"/>
      <c r="D8651" s="227"/>
      <c r="E8651" s="258"/>
      <c r="F8651" s="263"/>
    </row>
    <row r="8652" spans="1:6" x14ac:dyDescent="0.25">
      <c r="A8652" s="272"/>
      <c r="B8652" s="273"/>
      <c r="C8652" s="272"/>
      <c r="D8652" s="272"/>
      <c r="E8652" s="217"/>
      <c r="F8652" s="263"/>
    </row>
    <row r="8653" spans="1:6" ht="13" x14ac:dyDescent="0.25">
      <c r="A8653" s="224" t="s">
        <v>2434</v>
      </c>
      <c r="B8653" s="229" t="s">
        <v>133</v>
      </c>
      <c r="C8653" s="272"/>
      <c r="D8653" s="272"/>
      <c r="E8653" s="217"/>
      <c r="F8653" s="285"/>
    </row>
    <row r="8654" spans="1:6" ht="13" x14ac:dyDescent="0.25">
      <c r="A8654" s="224"/>
      <c r="B8654" s="229"/>
      <c r="C8654" s="272"/>
      <c r="D8654" s="272"/>
      <c r="E8654" s="217"/>
      <c r="F8654" s="285"/>
    </row>
    <row r="8655" spans="1:6" ht="13" x14ac:dyDescent="0.25">
      <c r="A8655" s="272"/>
      <c r="B8655" s="229" t="s">
        <v>132</v>
      </c>
      <c r="C8655" s="272"/>
      <c r="D8655" s="272"/>
      <c r="E8655" s="217"/>
      <c r="F8655" s="285"/>
    </row>
    <row r="8656" spans="1:6" ht="13" x14ac:dyDescent="0.25">
      <c r="A8656" s="272"/>
      <c r="B8656" s="229"/>
      <c r="C8656" s="272"/>
      <c r="D8656" s="272"/>
      <c r="E8656" s="217"/>
      <c r="F8656" s="285"/>
    </row>
    <row r="8657" spans="1:6" x14ac:dyDescent="0.25">
      <c r="A8657" s="272" t="s">
        <v>2435</v>
      </c>
      <c r="B8657" s="273" t="s">
        <v>131</v>
      </c>
      <c r="C8657" s="272" t="s">
        <v>11</v>
      </c>
      <c r="D8657" s="272">
        <v>79.599999999999994</v>
      </c>
      <c r="E8657" s="217"/>
      <c r="F8657" s="285"/>
    </row>
    <row r="8658" spans="1:6" x14ac:dyDescent="0.25">
      <c r="A8658" s="272"/>
      <c r="B8658" s="273"/>
      <c r="C8658" s="272"/>
      <c r="D8658" s="272"/>
      <c r="E8658" s="217"/>
      <c r="F8658" s="285"/>
    </row>
    <row r="8659" spans="1:6" x14ac:dyDescent="0.25">
      <c r="A8659" s="272" t="s">
        <v>2436</v>
      </c>
      <c r="B8659" s="273" t="s">
        <v>2242</v>
      </c>
      <c r="C8659" s="272" t="s">
        <v>11</v>
      </c>
      <c r="D8659" s="272">
        <v>244.79999999999998</v>
      </c>
      <c r="E8659" s="217"/>
      <c r="F8659" s="285"/>
    </row>
    <row r="8660" spans="1:6" x14ac:dyDescent="0.25">
      <c r="A8660" s="272"/>
      <c r="B8660" s="273"/>
      <c r="C8660" s="272"/>
      <c r="D8660" s="272"/>
      <c r="E8660" s="217"/>
      <c r="F8660" s="285"/>
    </row>
    <row r="8661" spans="1:6" ht="13" x14ac:dyDescent="0.25">
      <c r="A8661" s="272"/>
      <c r="B8661" s="229" t="s">
        <v>128</v>
      </c>
      <c r="C8661" s="272"/>
      <c r="D8661" s="272"/>
      <c r="E8661" s="217"/>
      <c r="F8661" s="285"/>
    </row>
    <row r="8662" spans="1:6" ht="13" x14ac:dyDescent="0.25">
      <c r="A8662" s="272"/>
      <c r="B8662" s="229"/>
      <c r="C8662" s="272"/>
      <c r="D8662" s="272"/>
      <c r="E8662" s="217"/>
      <c r="F8662" s="285"/>
    </row>
    <row r="8663" spans="1:6" ht="14.5" x14ac:dyDescent="0.25">
      <c r="A8663" s="272" t="s">
        <v>2437</v>
      </c>
      <c r="B8663" s="273" t="s">
        <v>127</v>
      </c>
      <c r="C8663" s="272" t="s">
        <v>621</v>
      </c>
      <c r="D8663" s="272">
        <v>120</v>
      </c>
      <c r="E8663" s="217"/>
      <c r="F8663" s="285"/>
    </row>
    <row r="8664" spans="1:6" x14ac:dyDescent="0.25">
      <c r="A8664" s="272"/>
      <c r="B8664" s="273"/>
      <c r="C8664" s="272"/>
      <c r="D8664" s="272"/>
      <c r="E8664" s="217"/>
      <c r="F8664" s="285"/>
    </row>
    <row r="8665" spans="1:6" ht="25" x14ac:dyDescent="0.25">
      <c r="A8665" s="272" t="s">
        <v>2438</v>
      </c>
      <c r="B8665" s="273" t="s">
        <v>2243</v>
      </c>
      <c r="C8665" s="272" t="s">
        <v>2</v>
      </c>
      <c r="D8665" s="272">
        <v>50</v>
      </c>
      <c r="E8665" s="217"/>
      <c r="F8665" s="285"/>
    </row>
    <row r="8666" spans="1:6" x14ac:dyDescent="0.25">
      <c r="A8666" s="272"/>
      <c r="B8666" s="273"/>
      <c r="C8666" s="272"/>
      <c r="D8666" s="272"/>
      <c r="E8666" s="217"/>
      <c r="F8666" s="285"/>
    </row>
    <row r="8667" spans="1:6" ht="13" x14ac:dyDescent="0.25">
      <c r="A8667" s="272"/>
      <c r="B8667" s="229" t="s">
        <v>123</v>
      </c>
      <c r="C8667" s="272"/>
      <c r="D8667" s="272"/>
      <c r="E8667" s="217"/>
      <c r="F8667" s="285"/>
    </row>
    <row r="8668" spans="1:6" x14ac:dyDescent="0.25">
      <c r="A8668" s="272"/>
      <c r="B8668" s="273"/>
      <c r="C8668" s="272"/>
      <c r="D8668" s="272"/>
      <c r="E8668" s="217"/>
      <c r="F8668" s="285"/>
    </row>
    <row r="8669" spans="1:6" ht="50" x14ac:dyDescent="0.25">
      <c r="A8669" s="272" t="s">
        <v>2439</v>
      </c>
      <c r="B8669" s="273" t="s">
        <v>2752</v>
      </c>
      <c r="C8669" s="272" t="s">
        <v>2</v>
      </c>
      <c r="D8669" s="272">
        <v>10</v>
      </c>
      <c r="E8669" s="217"/>
      <c r="F8669" s="285"/>
    </row>
    <row r="8670" spans="1:6" x14ac:dyDescent="0.25">
      <c r="A8670" s="272"/>
      <c r="B8670" s="273"/>
      <c r="C8670" s="272"/>
      <c r="D8670" s="272"/>
      <c r="E8670" s="217"/>
      <c r="F8670" s="285"/>
    </row>
    <row r="8671" spans="1:6" ht="13" x14ac:dyDescent="0.25">
      <c r="A8671" s="272"/>
      <c r="B8671" s="229" t="s">
        <v>114</v>
      </c>
      <c r="C8671" s="272"/>
      <c r="D8671" s="272"/>
      <c r="E8671" s="217"/>
      <c r="F8671" s="285"/>
    </row>
    <row r="8672" spans="1:6" ht="13" x14ac:dyDescent="0.25">
      <c r="A8672" s="272"/>
      <c r="B8672" s="229" t="s">
        <v>113</v>
      </c>
      <c r="C8672" s="272"/>
      <c r="D8672" s="272"/>
      <c r="E8672" s="217"/>
      <c r="F8672" s="285"/>
    </row>
    <row r="8673" spans="1:6" x14ac:dyDescent="0.25">
      <c r="A8673" s="272"/>
      <c r="B8673" s="273"/>
      <c r="C8673" s="272"/>
      <c r="D8673" s="272"/>
      <c r="E8673" s="217"/>
      <c r="F8673" s="285"/>
    </row>
    <row r="8674" spans="1:6" ht="25" x14ac:dyDescent="0.25">
      <c r="A8674" s="272" t="s">
        <v>2440</v>
      </c>
      <c r="B8674" s="273" t="s">
        <v>3264</v>
      </c>
      <c r="C8674" s="272" t="s">
        <v>11</v>
      </c>
      <c r="D8674" s="272">
        <v>81.599999999999994</v>
      </c>
      <c r="E8674" s="217"/>
      <c r="F8674" s="285"/>
    </row>
    <row r="8675" spans="1:6" x14ac:dyDescent="0.25">
      <c r="A8675" s="272"/>
      <c r="B8675" s="273"/>
      <c r="C8675" s="272"/>
      <c r="D8675" s="272"/>
      <c r="E8675" s="217"/>
      <c r="F8675" s="285"/>
    </row>
    <row r="8676" spans="1:6" ht="25" x14ac:dyDescent="0.25">
      <c r="A8676" s="272" t="s">
        <v>2441</v>
      </c>
      <c r="B8676" s="273" t="s">
        <v>3265</v>
      </c>
      <c r="C8676" s="272" t="s">
        <v>11</v>
      </c>
      <c r="D8676" s="272">
        <v>24</v>
      </c>
      <c r="E8676" s="217"/>
      <c r="F8676" s="285"/>
    </row>
    <row r="8677" spans="1:6" x14ac:dyDescent="0.25">
      <c r="A8677" s="272"/>
      <c r="B8677" s="273"/>
      <c r="C8677" s="272"/>
      <c r="D8677" s="272"/>
      <c r="E8677" s="217"/>
      <c r="F8677" s="285"/>
    </row>
    <row r="8678" spans="1:6" ht="13" x14ac:dyDescent="0.25">
      <c r="A8678" s="272"/>
      <c r="B8678" s="229" t="s">
        <v>104</v>
      </c>
      <c r="C8678" s="272"/>
      <c r="D8678" s="272"/>
      <c r="E8678" s="217"/>
      <c r="F8678" s="285"/>
    </row>
    <row r="8679" spans="1:6" ht="13" x14ac:dyDescent="0.25">
      <c r="A8679" s="272"/>
      <c r="B8679" s="229"/>
      <c r="C8679" s="272"/>
      <c r="D8679" s="272"/>
      <c r="E8679" s="217"/>
      <c r="F8679" s="285"/>
    </row>
    <row r="8680" spans="1:6" ht="13" x14ac:dyDescent="0.25">
      <c r="A8680" s="272"/>
      <c r="B8680" s="229" t="s">
        <v>103</v>
      </c>
      <c r="C8680" s="272"/>
      <c r="D8680" s="272"/>
      <c r="E8680" s="217"/>
      <c r="F8680" s="285"/>
    </row>
    <row r="8681" spans="1:6" ht="13" x14ac:dyDescent="0.25">
      <c r="A8681" s="272"/>
      <c r="B8681" s="229"/>
      <c r="C8681" s="272"/>
      <c r="D8681" s="272"/>
      <c r="E8681" s="217"/>
      <c r="F8681" s="285"/>
    </row>
    <row r="8682" spans="1:6" x14ac:dyDescent="0.25">
      <c r="A8682" s="272" t="s">
        <v>2442</v>
      </c>
      <c r="B8682" s="273" t="s">
        <v>102</v>
      </c>
      <c r="C8682" s="272" t="s">
        <v>11</v>
      </c>
      <c r="D8682" s="272">
        <v>147.6</v>
      </c>
      <c r="E8682" s="217"/>
      <c r="F8682" s="285"/>
    </row>
    <row r="8683" spans="1:6" x14ac:dyDescent="0.25">
      <c r="A8683" s="272"/>
      <c r="B8683" s="273"/>
      <c r="C8683" s="272"/>
      <c r="D8683" s="272"/>
      <c r="E8683" s="217"/>
      <c r="F8683" s="285"/>
    </row>
    <row r="8684" spans="1:6" ht="13" x14ac:dyDescent="0.25">
      <c r="A8684" s="272"/>
      <c r="B8684" s="229" t="s">
        <v>101</v>
      </c>
      <c r="C8684" s="272"/>
      <c r="D8684" s="272"/>
      <c r="E8684" s="217"/>
      <c r="F8684" s="285"/>
    </row>
    <row r="8685" spans="1:6" ht="13" x14ac:dyDescent="0.25">
      <c r="A8685" s="272"/>
      <c r="B8685" s="229"/>
      <c r="C8685" s="272"/>
      <c r="D8685" s="272"/>
      <c r="E8685" s="217"/>
      <c r="F8685" s="285"/>
    </row>
    <row r="8686" spans="1:6" ht="13" x14ac:dyDescent="0.25">
      <c r="A8686" s="272"/>
      <c r="B8686" s="229" t="s">
        <v>100</v>
      </c>
      <c r="C8686" s="272"/>
      <c r="D8686" s="272"/>
      <c r="E8686" s="217"/>
      <c r="F8686" s="285"/>
    </row>
    <row r="8687" spans="1:6" x14ac:dyDescent="0.25">
      <c r="A8687" s="272"/>
      <c r="B8687" s="273"/>
      <c r="C8687" s="272"/>
      <c r="D8687" s="272"/>
      <c r="E8687" s="217"/>
      <c r="F8687" s="285"/>
    </row>
    <row r="8688" spans="1:6" x14ac:dyDescent="0.25">
      <c r="A8688" s="272" t="s">
        <v>2443</v>
      </c>
      <c r="B8688" s="273" t="s">
        <v>3266</v>
      </c>
      <c r="C8688" s="272" t="s">
        <v>2</v>
      </c>
      <c r="D8688" s="272">
        <v>5</v>
      </c>
      <c r="E8688" s="217"/>
      <c r="F8688" s="285"/>
    </row>
    <row r="8689" spans="1:6" x14ac:dyDescent="0.25">
      <c r="A8689" s="272"/>
      <c r="B8689" s="273"/>
      <c r="C8689" s="272"/>
      <c r="D8689" s="272"/>
      <c r="E8689" s="217"/>
      <c r="F8689" s="285"/>
    </row>
    <row r="8690" spans="1:6" ht="13" x14ac:dyDescent="0.25">
      <c r="A8690" s="272"/>
      <c r="B8690" s="229"/>
      <c r="C8690" s="272"/>
      <c r="D8690" s="272"/>
      <c r="E8690" s="217"/>
      <c r="F8690" s="285"/>
    </row>
    <row r="8691" spans="1:6" ht="13" x14ac:dyDescent="0.25">
      <c r="A8691" s="272"/>
      <c r="B8691" s="229"/>
      <c r="C8691" s="272"/>
      <c r="D8691" s="272"/>
      <c r="E8691" s="217"/>
      <c r="F8691" s="285"/>
    </row>
    <row r="8692" spans="1:6" ht="13" x14ac:dyDescent="0.25">
      <c r="A8692" s="272"/>
      <c r="B8692" s="229"/>
      <c r="C8692" s="272"/>
      <c r="D8692" s="272"/>
      <c r="E8692" s="217"/>
      <c r="F8692" s="285"/>
    </row>
    <row r="8693" spans="1:6" x14ac:dyDescent="0.25">
      <c r="A8693" s="272"/>
      <c r="B8693" s="273"/>
      <c r="C8693" s="272"/>
      <c r="D8693" s="272"/>
      <c r="E8693" s="217"/>
      <c r="F8693" s="285"/>
    </row>
    <row r="8694" spans="1:6" x14ac:dyDescent="0.25">
      <c r="A8694" s="272"/>
      <c r="B8694" s="273"/>
      <c r="C8694" s="272"/>
      <c r="D8694" s="272"/>
      <c r="E8694" s="217"/>
      <c r="F8694" s="285"/>
    </row>
    <row r="8695" spans="1:6" x14ac:dyDescent="0.25">
      <c r="A8695" s="272"/>
      <c r="B8695" s="273"/>
      <c r="C8695" s="272"/>
      <c r="D8695" s="272"/>
      <c r="E8695" s="217"/>
      <c r="F8695" s="263"/>
    </row>
    <row r="8696" spans="1:6" x14ac:dyDescent="0.25">
      <c r="A8696" s="272"/>
      <c r="B8696" s="273"/>
      <c r="C8696" s="272"/>
      <c r="D8696" s="272"/>
      <c r="E8696" s="217"/>
      <c r="F8696" s="263"/>
    </row>
    <row r="8697" spans="1:6" x14ac:dyDescent="0.25">
      <c r="A8697" s="272"/>
      <c r="B8697" s="273"/>
      <c r="C8697" s="272"/>
      <c r="D8697" s="272"/>
      <c r="E8697" s="217"/>
      <c r="F8697" s="263"/>
    </row>
    <row r="8698" spans="1:6" x14ac:dyDescent="0.25">
      <c r="A8698" s="272"/>
      <c r="B8698" s="273"/>
      <c r="C8698" s="272"/>
      <c r="D8698" s="272"/>
      <c r="E8698" s="217"/>
      <c r="F8698" s="263"/>
    </row>
    <row r="8699" spans="1:6" x14ac:dyDescent="0.25">
      <c r="A8699" s="272"/>
      <c r="B8699" s="273"/>
      <c r="C8699" s="272"/>
      <c r="D8699" s="272"/>
      <c r="E8699" s="217"/>
      <c r="F8699" s="263"/>
    </row>
    <row r="8700" spans="1:6" x14ac:dyDescent="0.25">
      <c r="A8700" s="272"/>
      <c r="B8700" s="273"/>
      <c r="C8700" s="272"/>
      <c r="D8700" s="272"/>
      <c r="E8700" s="217"/>
      <c r="F8700" s="263"/>
    </row>
    <row r="8701" spans="1:6" x14ac:dyDescent="0.25">
      <c r="A8701" s="272"/>
      <c r="B8701" s="273"/>
      <c r="C8701" s="272"/>
      <c r="D8701" s="272"/>
      <c r="E8701" s="217"/>
      <c r="F8701" s="263"/>
    </row>
    <row r="8702" spans="1:6" x14ac:dyDescent="0.25">
      <c r="A8702" s="272"/>
      <c r="B8702" s="273"/>
      <c r="C8702" s="272"/>
      <c r="D8702" s="272"/>
      <c r="E8702" s="217"/>
      <c r="F8702" s="263"/>
    </row>
    <row r="8703" spans="1:6" x14ac:dyDescent="0.25">
      <c r="A8703" s="272"/>
      <c r="B8703" s="273"/>
      <c r="C8703" s="272"/>
      <c r="D8703" s="272"/>
      <c r="E8703" s="217"/>
      <c r="F8703" s="263"/>
    </row>
    <row r="8704" spans="1:6" x14ac:dyDescent="0.25">
      <c r="A8704" s="272"/>
      <c r="B8704" s="273"/>
      <c r="C8704" s="272"/>
      <c r="D8704" s="272"/>
      <c r="E8704" s="217"/>
      <c r="F8704" s="263"/>
    </row>
    <row r="8705" spans="1:6" x14ac:dyDescent="0.25">
      <c r="A8705" s="272"/>
      <c r="B8705" s="273"/>
      <c r="C8705" s="272"/>
      <c r="D8705" s="272"/>
      <c r="E8705" s="217"/>
      <c r="F8705" s="263"/>
    </row>
    <row r="8706" spans="1:6" x14ac:dyDescent="0.25">
      <c r="A8706" s="272"/>
      <c r="B8706" s="273"/>
      <c r="C8706" s="272"/>
      <c r="D8706" s="272"/>
      <c r="E8706" s="217"/>
      <c r="F8706" s="263"/>
    </row>
    <row r="8707" spans="1:6" x14ac:dyDescent="0.25">
      <c r="A8707" s="272"/>
      <c r="B8707" s="273"/>
      <c r="C8707" s="272"/>
      <c r="D8707" s="272"/>
      <c r="E8707" s="217"/>
      <c r="F8707" s="263"/>
    </row>
    <row r="8708" spans="1:6" x14ac:dyDescent="0.25">
      <c r="A8708" s="272"/>
      <c r="B8708" s="273"/>
      <c r="C8708" s="272"/>
      <c r="D8708" s="272"/>
      <c r="E8708" s="217"/>
      <c r="F8708" s="263"/>
    </row>
    <row r="8709" spans="1:6" x14ac:dyDescent="0.25">
      <c r="A8709" s="272"/>
      <c r="B8709" s="273"/>
      <c r="C8709" s="272"/>
      <c r="D8709" s="272"/>
      <c r="E8709" s="217"/>
      <c r="F8709" s="263"/>
    </row>
    <row r="8710" spans="1:6" x14ac:dyDescent="0.25">
      <c r="A8710" s="272"/>
      <c r="B8710" s="273"/>
      <c r="C8710" s="272"/>
      <c r="D8710" s="272"/>
      <c r="E8710" s="217"/>
      <c r="F8710" s="263"/>
    </row>
    <row r="8711" spans="1:6" x14ac:dyDescent="0.25">
      <c r="A8711" s="272"/>
      <c r="B8711" s="273"/>
      <c r="C8711" s="272"/>
      <c r="D8711" s="272"/>
      <c r="E8711" s="217"/>
      <c r="F8711" s="263"/>
    </row>
    <row r="8712" spans="1:6" x14ac:dyDescent="0.25">
      <c r="A8712" s="272"/>
      <c r="B8712" s="273"/>
      <c r="C8712" s="272"/>
      <c r="D8712" s="272"/>
      <c r="E8712" s="217"/>
      <c r="F8712" s="263"/>
    </row>
    <row r="8713" spans="1:6" ht="13" x14ac:dyDescent="0.25">
      <c r="A8713" s="227"/>
      <c r="B8713" s="268" t="s">
        <v>2905</v>
      </c>
      <c r="C8713" s="227"/>
      <c r="D8713" s="227"/>
      <c r="E8713" s="258"/>
      <c r="F8713" s="270"/>
    </row>
    <row r="8714" spans="1:6" ht="13" x14ac:dyDescent="0.25">
      <c r="A8714" s="227"/>
      <c r="B8714" s="247"/>
      <c r="C8714" s="227"/>
      <c r="D8714" s="227"/>
      <c r="E8714" s="258"/>
      <c r="F8714" s="263"/>
    </row>
    <row r="8715" spans="1:6" ht="13" x14ac:dyDescent="0.25">
      <c r="A8715" s="227"/>
      <c r="B8715" s="247" t="s">
        <v>2956</v>
      </c>
      <c r="C8715" s="227"/>
      <c r="D8715" s="227"/>
      <c r="E8715" s="258"/>
      <c r="F8715" s="263"/>
    </row>
    <row r="8716" spans="1:6" ht="13" x14ac:dyDescent="0.25">
      <c r="A8716" s="227"/>
      <c r="B8716" s="256"/>
      <c r="C8716" s="255"/>
      <c r="D8716" s="255"/>
      <c r="E8716" s="260"/>
      <c r="F8716" s="263"/>
    </row>
    <row r="8717" spans="1:6" ht="13" x14ac:dyDescent="0.25">
      <c r="A8717" s="227"/>
      <c r="B8717" s="274"/>
      <c r="C8717" s="255"/>
      <c r="D8717" s="255"/>
      <c r="E8717" s="260"/>
      <c r="F8717" s="263"/>
    </row>
    <row r="8718" spans="1:6" ht="13" x14ac:dyDescent="0.25">
      <c r="A8718" s="227"/>
      <c r="B8718" s="274" t="str">
        <f>B8715</f>
        <v>Block E: 5 Classroom Block: E-6 Carpentry and Joinery</v>
      </c>
      <c r="C8718" s="255"/>
      <c r="D8718" s="255"/>
      <c r="E8718" s="260"/>
      <c r="F8718" s="263"/>
    </row>
    <row r="8719" spans="1:6" ht="13" x14ac:dyDescent="0.25">
      <c r="A8719" s="227"/>
      <c r="B8719" s="254" t="s">
        <v>2933</v>
      </c>
      <c r="C8719" s="255" t="s">
        <v>2910</v>
      </c>
      <c r="D8719" s="255"/>
      <c r="E8719" s="260"/>
      <c r="F8719" s="263"/>
    </row>
    <row r="8720" spans="1:6" ht="13" x14ac:dyDescent="0.25">
      <c r="A8720" s="227"/>
      <c r="B8720" s="256"/>
      <c r="C8720" s="255"/>
      <c r="D8720" s="255"/>
      <c r="E8720" s="260"/>
      <c r="F8720" s="263"/>
    </row>
    <row r="8721" spans="1:6" ht="13" x14ac:dyDescent="0.25">
      <c r="A8721" s="227"/>
      <c r="B8721" s="269" t="s">
        <v>2909</v>
      </c>
      <c r="C8721" s="255">
        <v>128</v>
      </c>
      <c r="D8721" s="255"/>
      <c r="E8721" s="260"/>
      <c r="F8721" s="263"/>
    </row>
    <row r="8722" spans="1:6" ht="13" x14ac:dyDescent="0.25">
      <c r="A8722" s="227"/>
      <c r="B8722" s="269"/>
      <c r="C8722" s="255"/>
      <c r="D8722" s="255"/>
      <c r="E8722" s="260"/>
      <c r="F8722" s="263"/>
    </row>
    <row r="8723" spans="1:6" ht="13" x14ac:dyDescent="0.25">
      <c r="A8723" s="227"/>
      <c r="B8723" s="256"/>
      <c r="C8723" s="255"/>
      <c r="D8723" s="255"/>
      <c r="E8723" s="260"/>
      <c r="F8723" s="263"/>
    </row>
    <row r="8724" spans="1:6" ht="13" x14ac:dyDescent="0.25">
      <c r="A8724" s="227"/>
      <c r="B8724" s="256"/>
      <c r="C8724" s="255"/>
      <c r="D8724" s="255"/>
      <c r="E8724" s="260"/>
      <c r="F8724" s="263"/>
    </row>
    <row r="8725" spans="1:6" ht="13" x14ac:dyDescent="0.25">
      <c r="A8725" s="227"/>
      <c r="B8725" s="256"/>
      <c r="C8725" s="255"/>
      <c r="D8725" s="255"/>
      <c r="E8725" s="260"/>
      <c r="F8725" s="263"/>
    </row>
    <row r="8726" spans="1:6" ht="13" x14ac:dyDescent="0.25">
      <c r="A8726" s="227"/>
      <c r="B8726" s="256"/>
      <c r="C8726" s="255"/>
      <c r="D8726" s="255"/>
      <c r="E8726" s="260"/>
      <c r="F8726" s="263"/>
    </row>
    <row r="8727" spans="1:6" ht="13" x14ac:dyDescent="0.25">
      <c r="A8727" s="227"/>
      <c r="B8727" s="256"/>
      <c r="C8727" s="255"/>
      <c r="D8727" s="255"/>
      <c r="E8727" s="260"/>
      <c r="F8727" s="263"/>
    </row>
    <row r="8728" spans="1:6" ht="13" x14ac:dyDescent="0.25">
      <c r="A8728" s="227"/>
      <c r="B8728" s="256"/>
      <c r="C8728" s="255"/>
      <c r="D8728" s="255"/>
      <c r="E8728" s="260"/>
      <c r="F8728" s="263"/>
    </row>
    <row r="8729" spans="1:6" ht="13" x14ac:dyDescent="0.25">
      <c r="A8729" s="227"/>
      <c r="B8729" s="256"/>
      <c r="C8729" s="255"/>
      <c r="D8729" s="255"/>
      <c r="E8729" s="260"/>
      <c r="F8729" s="263"/>
    </row>
    <row r="8730" spans="1:6" ht="13" x14ac:dyDescent="0.25">
      <c r="A8730" s="227"/>
      <c r="B8730" s="256"/>
      <c r="C8730" s="255"/>
      <c r="D8730" s="255"/>
      <c r="E8730" s="260"/>
      <c r="F8730" s="263"/>
    </row>
    <row r="8731" spans="1:6" ht="13" x14ac:dyDescent="0.25">
      <c r="A8731" s="227"/>
      <c r="B8731" s="256"/>
      <c r="C8731" s="255"/>
      <c r="D8731" s="255"/>
      <c r="E8731" s="260"/>
      <c r="F8731" s="263"/>
    </row>
    <row r="8732" spans="1:6" ht="13" x14ac:dyDescent="0.25">
      <c r="A8732" s="227"/>
      <c r="B8732" s="256"/>
      <c r="C8732" s="255"/>
      <c r="D8732" s="255"/>
      <c r="E8732" s="260"/>
      <c r="F8732" s="263"/>
    </row>
    <row r="8733" spans="1:6" ht="13" x14ac:dyDescent="0.25">
      <c r="A8733" s="227"/>
      <c r="B8733" s="256"/>
      <c r="C8733" s="255"/>
      <c r="D8733" s="255"/>
      <c r="E8733" s="260"/>
      <c r="F8733" s="263"/>
    </row>
    <row r="8734" spans="1:6" ht="13" x14ac:dyDescent="0.25">
      <c r="A8734" s="227"/>
      <c r="B8734" s="256"/>
      <c r="C8734" s="255"/>
      <c r="D8734" s="255"/>
      <c r="E8734" s="260"/>
      <c r="F8734" s="263"/>
    </row>
    <row r="8735" spans="1:6" ht="13" x14ac:dyDescent="0.25">
      <c r="A8735" s="227"/>
      <c r="B8735" s="256"/>
      <c r="C8735" s="255"/>
      <c r="D8735" s="255"/>
      <c r="E8735" s="260"/>
      <c r="F8735" s="263"/>
    </row>
    <row r="8736" spans="1:6" ht="13" x14ac:dyDescent="0.25">
      <c r="A8736" s="227"/>
      <c r="B8736" s="256"/>
      <c r="C8736" s="255"/>
      <c r="D8736" s="255"/>
      <c r="E8736" s="260"/>
      <c r="F8736" s="263"/>
    </row>
    <row r="8737" spans="1:6" ht="13" x14ac:dyDescent="0.25">
      <c r="A8737" s="227"/>
      <c r="B8737" s="256"/>
      <c r="C8737" s="255"/>
      <c r="D8737" s="255"/>
      <c r="E8737" s="260"/>
      <c r="F8737" s="263"/>
    </row>
    <row r="8738" spans="1:6" ht="13" x14ac:dyDescent="0.25">
      <c r="A8738" s="227"/>
      <c r="B8738" s="256"/>
      <c r="C8738" s="255"/>
      <c r="D8738" s="255"/>
      <c r="E8738" s="260"/>
      <c r="F8738" s="263"/>
    </row>
    <row r="8739" spans="1:6" ht="13" x14ac:dyDescent="0.25">
      <c r="A8739" s="227"/>
      <c r="B8739" s="256"/>
      <c r="C8739" s="255"/>
      <c r="D8739" s="255"/>
      <c r="E8739" s="260"/>
      <c r="F8739" s="263"/>
    </row>
    <row r="8740" spans="1:6" ht="13" x14ac:dyDescent="0.25">
      <c r="A8740" s="227"/>
      <c r="B8740" s="256"/>
      <c r="C8740" s="255"/>
      <c r="D8740" s="255"/>
      <c r="E8740" s="260"/>
      <c r="F8740" s="263"/>
    </row>
    <row r="8741" spans="1:6" ht="13" x14ac:dyDescent="0.25">
      <c r="A8741" s="227"/>
      <c r="B8741" s="256"/>
      <c r="C8741" s="255"/>
      <c r="D8741" s="255"/>
      <c r="E8741" s="260"/>
      <c r="F8741" s="263"/>
    </row>
    <row r="8742" spans="1:6" ht="13" x14ac:dyDescent="0.25">
      <c r="A8742" s="227"/>
      <c r="B8742" s="256"/>
      <c r="C8742" s="255"/>
      <c r="D8742" s="255"/>
      <c r="E8742" s="260"/>
      <c r="F8742" s="263"/>
    </row>
    <row r="8743" spans="1:6" ht="13" x14ac:dyDescent="0.25">
      <c r="A8743" s="227"/>
      <c r="B8743" s="256"/>
      <c r="C8743" s="255"/>
      <c r="D8743" s="255"/>
      <c r="E8743" s="260"/>
      <c r="F8743" s="263"/>
    </row>
    <row r="8744" spans="1:6" ht="13" x14ac:dyDescent="0.25">
      <c r="A8744" s="227"/>
      <c r="B8744" s="256"/>
      <c r="C8744" s="255"/>
      <c r="D8744" s="255"/>
      <c r="E8744" s="260"/>
      <c r="F8744" s="263"/>
    </row>
    <row r="8745" spans="1:6" ht="13" x14ac:dyDescent="0.25">
      <c r="A8745" s="227"/>
      <c r="B8745" s="256"/>
      <c r="C8745" s="255"/>
      <c r="D8745" s="255"/>
      <c r="E8745" s="260"/>
      <c r="F8745" s="263"/>
    </row>
    <row r="8746" spans="1:6" ht="13" x14ac:dyDescent="0.25">
      <c r="A8746" s="227"/>
      <c r="B8746" s="256"/>
      <c r="C8746" s="255"/>
      <c r="D8746" s="255"/>
      <c r="E8746" s="260"/>
      <c r="F8746" s="263"/>
    </row>
    <row r="8747" spans="1:6" ht="13" x14ac:dyDescent="0.25">
      <c r="A8747" s="227"/>
      <c r="B8747" s="256"/>
      <c r="C8747" s="255"/>
      <c r="D8747" s="255"/>
      <c r="E8747" s="260"/>
      <c r="F8747" s="263"/>
    </row>
    <row r="8748" spans="1:6" ht="13" x14ac:dyDescent="0.25">
      <c r="A8748" s="227"/>
      <c r="B8748" s="256"/>
      <c r="C8748" s="255"/>
      <c r="D8748" s="255"/>
      <c r="E8748" s="260"/>
      <c r="F8748" s="263"/>
    </row>
    <row r="8749" spans="1:6" ht="13" x14ac:dyDescent="0.25">
      <c r="A8749" s="227"/>
      <c r="B8749" s="256"/>
      <c r="C8749" s="255"/>
      <c r="D8749" s="255"/>
      <c r="E8749" s="260"/>
      <c r="F8749" s="263"/>
    </row>
    <row r="8750" spans="1:6" ht="13" x14ac:dyDescent="0.25">
      <c r="A8750" s="227"/>
      <c r="B8750" s="256"/>
      <c r="C8750" s="255"/>
      <c r="D8750" s="255"/>
      <c r="E8750" s="260"/>
      <c r="F8750" s="263"/>
    </row>
    <row r="8751" spans="1:6" ht="13" x14ac:dyDescent="0.25">
      <c r="A8751" s="227"/>
      <c r="B8751" s="256"/>
      <c r="C8751" s="255"/>
      <c r="D8751" s="255"/>
      <c r="E8751" s="260"/>
      <c r="F8751" s="263"/>
    </row>
    <row r="8752" spans="1:6" ht="13" x14ac:dyDescent="0.25">
      <c r="A8752" s="227"/>
      <c r="B8752" s="256"/>
      <c r="C8752" s="255"/>
      <c r="D8752" s="255"/>
      <c r="E8752" s="260"/>
      <c r="F8752" s="263"/>
    </row>
    <row r="8753" spans="1:6" ht="13" x14ac:dyDescent="0.25">
      <c r="A8753" s="227"/>
      <c r="B8753" s="256"/>
      <c r="C8753" s="255"/>
      <c r="D8753" s="255"/>
      <c r="E8753" s="260"/>
      <c r="F8753" s="263"/>
    </row>
    <row r="8754" spans="1:6" ht="13" x14ac:dyDescent="0.25">
      <c r="A8754" s="227"/>
      <c r="B8754" s="256"/>
      <c r="C8754" s="255"/>
      <c r="D8754" s="255"/>
      <c r="E8754" s="260"/>
      <c r="F8754" s="263"/>
    </row>
    <row r="8755" spans="1:6" ht="13" x14ac:dyDescent="0.25">
      <c r="A8755" s="227"/>
      <c r="B8755" s="256"/>
      <c r="C8755" s="255"/>
      <c r="D8755" s="255"/>
      <c r="E8755" s="260"/>
      <c r="F8755" s="263"/>
    </row>
    <row r="8756" spans="1:6" ht="13" x14ac:dyDescent="0.25">
      <c r="A8756" s="227"/>
      <c r="B8756" s="256"/>
      <c r="C8756" s="255"/>
      <c r="D8756" s="255"/>
      <c r="E8756" s="260"/>
      <c r="F8756" s="263"/>
    </row>
    <row r="8757" spans="1:6" ht="13" x14ac:dyDescent="0.25">
      <c r="A8757" s="227"/>
      <c r="B8757" s="256"/>
      <c r="C8757" s="255"/>
      <c r="D8757" s="255"/>
      <c r="E8757" s="260"/>
      <c r="F8757" s="263"/>
    </row>
    <row r="8758" spans="1:6" ht="13" x14ac:dyDescent="0.25">
      <c r="A8758" s="227"/>
      <c r="B8758" s="256"/>
      <c r="C8758" s="255"/>
      <c r="D8758" s="255"/>
      <c r="E8758" s="260"/>
      <c r="F8758" s="263"/>
    </row>
    <row r="8759" spans="1:6" ht="13" x14ac:dyDescent="0.25">
      <c r="A8759" s="227"/>
      <c r="B8759" s="256"/>
      <c r="C8759" s="255"/>
      <c r="D8759" s="255"/>
      <c r="E8759" s="260"/>
      <c r="F8759" s="263"/>
    </row>
    <row r="8760" spans="1:6" ht="13" x14ac:dyDescent="0.25">
      <c r="A8760" s="227"/>
      <c r="B8760" s="256"/>
      <c r="C8760" s="255"/>
      <c r="D8760" s="255"/>
      <c r="E8760" s="260"/>
      <c r="F8760" s="263"/>
    </row>
    <row r="8761" spans="1:6" ht="13" x14ac:dyDescent="0.25">
      <c r="A8761" s="227"/>
      <c r="B8761" s="256"/>
      <c r="C8761" s="255"/>
      <c r="D8761" s="255"/>
      <c r="E8761" s="260"/>
      <c r="F8761" s="263"/>
    </row>
    <row r="8762" spans="1:6" ht="13" x14ac:dyDescent="0.25">
      <c r="A8762" s="227"/>
      <c r="B8762" s="256"/>
      <c r="C8762" s="255"/>
      <c r="D8762" s="255"/>
      <c r="E8762" s="260"/>
      <c r="F8762" s="263"/>
    </row>
    <row r="8763" spans="1:6" ht="13" x14ac:dyDescent="0.25">
      <c r="A8763" s="227"/>
      <c r="B8763" s="256"/>
      <c r="C8763" s="255"/>
      <c r="D8763" s="255"/>
      <c r="E8763" s="260"/>
      <c r="F8763" s="263"/>
    </row>
    <row r="8764" spans="1:6" ht="13" x14ac:dyDescent="0.25">
      <c r="A8764" s="227"/>
      <c r="B8764" s="256"/>
      <c r="C8764" s="255"/>
      <c r="D8764" s="255"/>
      <c r="E8764" s="260"/>
      <c r="F8764" s="263"/>
    </row>
    <row r="8765" spans="1:6" ht="13" x14ac:dyDescent="0.25">
      <c r="A8765" s="227"/>
      <c r="B8765" s="256"/>
      <c r="C8765" s="255"/>
      <c r="D8765" s="255"/>
      <c r="E8765" s="260"/>
      <c r="F8765" s="263"/>
    </row>
    <row r="8766" spans="1:6" ht="13" x14ac:dyDescent="0.25">
      <c r="A8766" s="227"/>
      <c r="B8766" s="256"/>
      <c r="C8766" s="255"/>
      <c r="D8766" s="255"/>
      <c r="E8766" s="260"/>
      <c r="F8766" s="263"/>
    </row>
    <row r="8767" spans="1:6" ht="13" x14ac:dyDescent="0.25">
      <c r="A8767" s="227"/>
      <c r="B8767" s="256"/>
      <c r="C8767" s="255"/>
      <c r="D8767" s="255"/>
      <c r="E8767" s="260"/>
      <c r="F8767" s="263"/>
    </row>
    <row r="8768" spans="1:6" ht="13" x14ac:dyDescent="0.25">
      <c r="A8768" s="227"/>
      <c r="B8768" s="256"/>
      <c r="C8768" s="255"/>
      <c r="D8768" s="255"/>
      <c r="E8768" s="260"/>
      <c r="F8768" s="263"/>
    </row>
    <row r="8769" spans="1:6" ht="13" x14ac:dyDescent="0.25">
      <c r="A8769" s="227"/>
      <c r="B8769" s="256"/>
      <c r="C8769" s="255"/>
      <c r="D8769" s="255"/>
      <c r="E8769" s="260"/>
      <c r="F8769" s="263"/>
    </row>
    <row r="8770" spans="1:6" ht="13" x14ac:dyDescent="0.25">
      <c r="A8770" s="227"/>
      <c r="B8770" s="256"/>
      <c r="C8770" s="255"/>
      <c r="D8770" s="255"/>
      <c r="E8770" s="260"/>
      <c r="F8770" s="263"/>
    </row>
    <row r="8771" spans="1:6" ht="13" x14ac:dyDescent="0.25">
      <c r="A8771" s="227"/>
      <c r="B8771" s="256"/>
      <c r="C8771" s="255"/>
      <c r="D8771" s="255"/>
      <c r="E8771" s="260"/>
      <c r="F8771" s="263"/>
    </row>
    <row r="8772" spans="1:6" ht="13" x14ac:dyDescent="0.25">
      <c r="A8772" s="227"/>
      <c r="B8772" s="256"/>
      <c r="C8772" s="255"/>
      <c r="D8772" s="255"/>
      <c r="E8772" s="260"/>
      <c r="F8772" s="263"/>
    </row>
    <row r="8773" spans="1:6" ht="13" x14ac:dyDescent="0.25">
      <c r="A8773" s="227"/>
      <c r="B8773" s="256"/>
      <c r="C8773" s="255"/>
      <c r="D8773" s="255"/>
      <c r="E8773" s="260"/>
      <c r="F8773" s="263"/>
    </row>
    <row r="8774" spans="1:6" ht="13" x14ac:dyDescent="0.25">
      <c r="A8774" s="227"/>
      <c r="B8774" s="256"/>
      <c r="C8774" s="255"/>
      <c r="D8774" s="255"/>
      <c r="E8774" s="260"/>
      <c r="F8774" s="263"/>
    </row>
    <row r="8775" spans="1:6" ht="13" x14ac:dyDescent="0.25">
      <c r="A8775" s="227"/>
      <c r="B8775" s="256"/>
      <c r="C8775" s="255"/>
      <c r="D8775" s="255"/>
      <c r="E8775" s="260"/>
      <c r="F8775" s="263"/>
    </row>
    <row r="8776" spans="1:6" ht="13" x14ac:dyDescent="0.25">
      <c r="A8776" s="227"/>
      <c r="B8776" s="256"/>
      <c r="C8776" s="255"/>
      <c r="D8776" s="255"/>
      <c r="E8776" s="260"/>
      <c r="F8776" s="263"/>
    </row>
    <row r="8777" spans="1:6" ht="13" x14ac:dyDescent="0.25">
      <c r="A8777" s="227"/>
      <c r="B8777" s="256"/>
      <c r="C8777" s="255"/>
      <c r="D8777" s="255"/>
      <c r="E8777" s="260"/>
      <c r="F8777" s="263"/>
    </row>
    <row r="8778" spans="1:6" ht="13" x14ac:dyDescent="0.25">
      <c r="A8778" s="227"/>
      <c r="B8778" s="256"/>
      <c r="C8778" s="255"/>
      <c r="D8778" s="255"/>
      <c r="E8778" s="260"/>
      <c r="F8778" s="263"/>
    </row>
    <row r="8779" spans="1:6" ht="13" x14ac:dyDescent="0.25">
      <c r="A8779" s="227"/>
      <c r="B8779" s="256"/>
      <c r="C8779" s="255"/>
      <c r="D8779" s="255"/>
      <c r="E8779" s="260"/>
      <c r="F8779" s="263"/>
    </row>
    <row r="8780" spans="1:6" ht="13" x14ac:dyDescent="0.25">
      <c r="A8780" s="227"/>
      <c r="B8780" s="256"/>
      <c r="C8780" s="255"/>
      <c r="D8780" s="255"/>
      <c r="E8780" s="260"/>
      <c r="F8780" s="263"/>
    </row>
    <row r="8781" spans="1:6" ht="13" x14ac:dyDescent="0.25">
      <c r="A8781" s="227"/>
      <c r="B8781" s="256"/>
      <c r="C8781" s="255"/>
      <c r="D8781" s="255"/>
      <c r="E8781" s="260"/>
      <c r="F8781" s="263"/>
    </row>
    <row r="8782" spans="1:6" ht="13" x14ac:dyDescent="0.25">
      <c r="A8782" s="227"/>
      <c r="B8782" s="256"/>
      <c r="C8782" s="255"/>
      <c r="D8782" s="255"/>
      <c r="E8782" s="260"/>
      <c r="F8782" s="263"/>
    </row>
    <row r="8783" spans="1:6" ht="13" x14ac:dyDescent="0.25">
      <c r="A8783" s="227"/>
      <c r="B8783" s="256"/>
      <c r="C8783" s="255"/>
      <c r="D8783" s="255"/>
      <c r="E8783" s="260"/>
      <c r="F8783" s="263"/>
    </row>
    <row r="8784" spans="1:6" ht="13" x14ac:dyDescent="0.25">
      <c r="A8784" s="227"/>
      <c r="B8784" s="256"/>
      <c r="C8784" s="255"/>
      <c r="D8784" s="255"/>
      <c r="E8784" s="260"/>
      <c r="F8784" s="263"/>
    </row>
    <row r="8785" spans="1:6" ht="13" x14ac:dyDescent="0.25">
      <c r="A8785" s="227"/>
      <c r="B8785" s="256"/>
      <c r="C8785" s="255"/>
      <c r="D8785" s="255"/>
      <c r="E8785" s="260"/>
      <c r="F8785" s="263"/>
    </row>
    <row r="8786" spans="1:6" ht="13" x14ac:dyDescent="0.25">
      <c r="A8786" s="227"/>
      <c r="B8786" s="268" t="s">
        <v>1019</v>
      </c>
      <c r="C8786" s="227"/>
      <c r="D8786" s="227"/>
      <c r="E8786" s="258"/>
      <c r="F8786" s="270"/>
    </row>
    <row r="8787" spans="1:6" ht="13" x14ac:dyDescent="0.25">
      <c r="A8787" s="227"/>
      <c r="B8787" s="247"/>
      <c r="C8787" s="227"/>
      <c r="D8787" s="227"/>
      <c r="E8787" s="258"/>
      <c r="F8787" s="263"/>
    </row>
    <row r="8788" spans="1:6" ht="13" x14ac:dyDescent="0.25">
      <c r="A8788" s="227"/>
      <c r="B8788" s="247" t="str">
        <f>B8715</f>
        <v>Block E: 5 Classroom Block: E-6 Carpentry and Joinery</v>
      </c>
      <c r="C8788" s="227"/>
      <c r="D8788" s="227"/>
      <c r="E8788" s="258"/>
      <c r="F8788" s="263"/>
    </row>
    <row r="8789" spans="1:6" x14ac:dyDescent="0.25">
      <c r="A8789" s="272"/>
      <c r="B8789" s="273"/>
      <c r="C8789" s="272"/>
      <c r="D8789" s="272"/>
      <c r="E8789" s="217"/>
      <c r="F8789" s="263"/>
    </row>
    <row r="8790" spans="1:6" ht="13" x14ac:dyDescent="0.25">
      <c r="A8790" s="224" t="s">
        <v>2444</v>
      </c>
      <c r="B8790" s="229" t="s">
        <v>539</v>
      </c>
      <c r="C8790" s="272"/>
      <c r="D8790" s="272"/>
      <c r="E8790" s="217"/>
      <c r="F8790" s="285"/>
    </row>
    <row r="8791" spans="1:6" x14ac:dyDescent="0.25">
      <c r="A8791" s="272"/>
      <c r="B8791" s="273"/>
      <c r="C8791" s="272"/>
      <c r="D8791" s="272"/>
      <c r="E8791" s="217"/>
      <c r="F8791" s="285"/>
    </row>
    <row r="8792" spans="1:6" ht="13" x14ac:dyDescent="0.25">
      <c r="A8792" s="272"/>
      <c r="B8792" s="229" t="s">
        <v>82</v>
      </c>
      <c r="C8792" s="272"/>
      <c r="D8792" s="272"/>
      <c r="E8792" s="217"/>
      <c r="F8792" s="285"/>
    </row>
    <row r="8793" spans="1:6" x14ac:dyDescent="0.25">
      <c r="A8793" s="272"/>
      <c r="B8793" s="273"/>
      <c r="C8793" s="272"/>
      <c r="D8793" s="272"/>
      <c r="E8793" s="217"/>
      <c r="F8793" s="285"/>
    </row>
    <row r="8794" spans="1:6" ht="25" x14ac:dyDescent="0.25">
      <c r="A8794" s="272" t="s">
        <v>2445</v>
      </c>
      <c r="B8794" s="273" t="s">
        <v>2192</v>
      </c>
      <c r="C8794" s="272" t="s">
        <v>621</v>
      </c>
      <c r="D8794" s="281">
        <v>270.64</v>
      </c>
      <c r="E8794" s="217"/>
      <c r="F8794" s="285"/>
    </row>
    <row r="8795" spans="1:6" x14ac:dyDescent="0.25">
      <c r="A8795" s="272"/>
      <c r="B8795" s="273"/>
      <c r="C8795" s="272"/>
      <c r="D8795" s="272"/>
      <c r="E8795" s="217"/>
      <c r="F8795" s="285"/>
    </row>
    <row r="8796" spans="1:6" ht="13" x14ac:dyDescent="0.25">
      <c r="A8796" s="272"/>
      <c r="B8796" s="229" t="s">
        <v>79</v>
      </c>
      <c r="C8796" s="272"/>
      <c r="D8796" s="272"/>
      <c r="E8796" s="217"/>
      <c r="F8796" s="285"/>
    </row>
    <row r="8797" spans="1:6" x14ac:dyDescent="0.25">
      <c r="A8797" s="272"/>
      <c r="B8797" s="273"/>
      <c r="C8797" s="272"/>
      <c r="D8797" s="272"/>
      <c r="E8797" s="217"/>
      <c r="F8797" s="285"/>
    </row>
    <row r="8798" spans="1:6" ht="26" x14ac:dyDescent="0.25">
      <c r="A8798" s="272"/>
      <c r="B8798" s="229" t="s">
        <v>2193</v>
      </c>
      <c r="C8798" s="272"/>
      <c r="D8798" s="272"/>
      <c r="E8798" s="217"/>
      <c r="F8798" s="285"/>
    </row>
    <row r="8799" spans="1:6" ht="13" x14ac:dyDescent="0.25">
      <c r="A8799" s="272"/>
      <c r="B8799" s="229"/>
      <c r="C8799" s="272"/>
      <c r="D8799" s="272"/>
      <c r="E8799" s="217"/>
      <c r="F8799" s="285"/>
    </row>
    <row r="8800" spans="1:6" ht="25" x14ac:dyDescent="0.25">
      <c r="A8800" s="272" t="s">
        <v>2446</v>
      </c>
      <c r="B8800" s="273" t="s">
        <v>2194</v>
      </c>
      <c r="C8800" s="272" t="s">
        <v>621</v>
      </c>
      <c r="D8800" s="272">
        <v>270.64</v>
      </c>
      <c r="E8800" s="217"/>
      <c r="F8800" s="285"/>
    </row>
    <row r="8801" spans="1:6" x14ac:dyDescent="0.25">
      <c r="A8801" s="272"/>
      <c r="B8801" s="273"/>
      <c r="C8801" s="272"/>
      <c r="D8801" s="272"/>
      <c r="E8801" s="217"/>
      <c r="F8801" s="285"/>
    </row>
    <row r="8802" spans="1:6" ht="37.5" x14ac:dyDescent="0.25">
      <c r="A8802" s="272" t="s">
        <v>2447</v>
      </c>
      <c r="B8802" s="273" t="s">
        <v>2196</v>
      </c>
      <c r="C8802" s="272" t="s">
        <v>2</v>
      </c>
      <c r="D8802" s="272">
        <v>5</v>
      </c>
      <c r="E8802" s="217"/>
      <c r="F8802" s="285"/>
    </row>
    <row r="8803" spans="1:6" x14ac:dyDescent="0.25">
      <c r="A8803" s="272"/>
      <c r="B8803" s="273"/>
      <c r="C8803" s="272"/>
      <c r="D8803" s="272"/>
      <c r="E8803" s="217"/>
      <c r="F8803" s="285"/>
    </row>
    <row r="8804" spans="1:6" ht="13" x14ac:dyDescent="0.25">
      <c r="A8804" s="272"/>
      <c r="B8804" s="229" t="s">
        <v>69</v>
      </c>
      <c r="C8804" s="272"/>
      <c r="D8804" s="272"/>
      <c r="E8804" s="217"/>
      <c r="F8804" s="285"/>
    </row>
    <row r="8805" spans="1:6" x14ac:dyDescent="0.25">
      <c r="A8805" s="272"/>
      <c r="B8805" s="273"/>
      <c r="C8805" s="272"/>
      <c r="D8805" s="272"/>
      <c r="E8805" s="217"/>
      <c r="F8805" s="285"/>
    </row>
    <row r="8806" spans="1:6" x14ac:dyDescent="0.25">
      <c r="A8806" s="272" t="s">
        <v>2448</v>
      </c>
      <c r="B8806" s="273" t="s">
        <v>68</v>
      </c>
      <c r="C8806" s="272" t="s">
        <v>11</v>
      </c>
      <c r="D8806" s="272">
        <v>147.6</v>
      </c>
      <c r="E8806" s="217"/>
      <c r="F8806" s="285"/>
    </row>
    <row r="8807" spans="1:6" x14ac:dyDescent="0.25">
      <c r="A8807" s="272"/>
      <c r="B8807" s="273"/>
      <c r="C8807" s="272"/>
      <c r="D8807" s="272"/>
      <c r="E8807" s="217"/>
      <c r="F8807" s="263"/>
    </row>
    <row r="8808" spans="1:6" x14ac:dyDescent="0.25">
      <c r="A8808" s="272"/>
      <c r="B8808" s="273"/>
      <c r="C8808" s="272"/>
      <c r="D8808" s="272"/>
      <c r="E8808" s="217"/>
      <c r="F8808" s="263"/>
    </row>
    <row r="8809" spans="1:6" x14ac:dyDescent="0.25">
      <c r="A8809" s="272"/>
      <c r="B8809" s="273"/>
      <c r="C8809" s="272"/>
      <c r="D8809" s="272"/>
      <c r="E8809" s="217"/>
      <c r="F8809" s="263"/>
    </row>
    <row r="8810" spans="1:6" x14ac:dyDescent="0.25">
      <c r="A8810" s="272"/>
      <c r="B8810" s="273"/>
      <c r="C8810" s="272"/>
      <c r="D8810" s="272"/>
      <c r="E8810" s="217"/>
      <c r="F8810" s="263"/>
    </row>
    <row r="8811" spans="1:6" x14ac:dyDescent="0.25">
      <c r="A8811" s="272"/>
      <c r="B8811" s="273"/>
      <c r="C8811" s="272"/>
      <c r="D8811" s="272"/>
      <c r="E8811" s="217"/>
      <c r="F8811" s="263"/>
    </row>
    <row r="8812" spans="1:6" x14ac:dyDescent="0.25">
      <c r="A8812" s="272"/>
      <c r="B8812" s="273"/>
      <c r="C8812" s="272"/>
      <c r="D8812" s="272"/>
      <c r="E8812" s="217"/>
      <c r="F8812" s="263"/>
    </row>
    <row r="8813" spans="1:6" x14ac:dyDescent="0.25">
      <c r="A8813" s="272"/>
      <c r="B8813" s="273"/>
      <c r="C8813" s="272"/>
      <c r="D8813" s="272"/>
      <c r="E8813" s="217"/>
      <c r="F8813" s="263"/>
    </row>
    <row r="8814" spans="1:6" x14ac:dyDescent="0.25">
      <c r="A8814" s="272"/>
      <c r="B8814" s="273"/>
      <c r="C8814" s="272"/>
      <c r="D8814" s="272"/>
      <c r="E8814" s="217"/>
      <c r="F8814" s="263"/>
    </row>
    <row r="8815" spans="1:6" x14ac:dyDescent="0.25">
      <c r="A8815" s="272"/>
      <c r="B8815" s="273"/>
      <c r="C8815" s="272"/>
      <c r="D8815" s="272"/>
      <c r="E8815" s="217"/>
      <c r="F8815" s="263"/>
    </row>
    <row r="8816" spans="1:6" x14ac:dyDescent="0.25">
      <c r="A8816" s="272"/>
      <c r="B8816" s="273"/>
      <c r="C8816" s="272"/>
      <c r="D8816" s="272"/>
      <c r="E8816" s="217"/>
      <c r="F8816" s="263"/>
    </row>
    <row r="8817" spans="1:6" x14ac:dyDescent="0.25">
      <c r="A8817" s="272"/>
      <c r="B8817" s="273"/>
      <c r="C8817" s="272"/>
      <c r="D8817" s="272"/>
      <c r="E8817" s="217"/>
      <c r="F8817" s="263"/>
    </row>
    <row r="8818" spans="1:6" x14ac:dyDescent="0.25">
      <c r="A8818" s="272"/>
      <c r="B8818" s="273"/>
      <c r="C8818" s="272"/>
      <c r="D8818" s="272"/>
      <c r="E8818" s="217"/>
      <c r="F8818" s="263"/>
    </row>
    <row r="8819" spans="1:6" x14ac:dyDescent="0.25">
      <c r="A8819" s="272"/>
      <c r="B8819" s="273"/>
      <c r="C8819" s="272"/>
      <c r="D8819" s="272"/>
      <c r="E8819" s="217"/>
      <c r="F8819" s="263"/>
    </row>
    <row r="8820" spans="1:6" x14ac:dyDescent="0.25">
      <c r="A8820" s="272"/>
      <c r="B8820" s="273"/>
      <c r="C8820" s="272"/>
      <c r="D8820" s="272"/>
      <c r="E8820" s="217"/>
      <c r="F8820" s="263"/>
    </row>
    <row r="8821" spans="1:6" x14ac:dyDescent="0.25">
      <c r="A8821" s="272"/>
      <c r="B8821" s="273"/>
      <c r="C8821" s="272"/>
      <c r="D8821" s="272"/>
      <c r="E8821" s="217"/>
      <c r="F8821" s="263"/>
    </row>
    <row r="8822" spans="1:6" x14ac:dyDescent="0.25">
      <c r="A8822" s="272"/>
      <c r="B8822" s="273"/>
      <c r="C8822" s="272"/>
      <c r="D8822" s="272"/>
      <c r="E8822" s="217"/>
      <c r="F8822" s="263"/>
    </row>
    <row r="8823" spans="1:6" x14ac:dyDescent="0.25">
      <c r="A8823" s="272"/>
      <c r="B8823" s="273"/>
      <c r="C8823" s="272"/>
      <c r="D8823" s="272"/>
      <c r="E8823" s="217"/>
      <c r="F8823" s="263"/>
    </row>
    <row r="8824" spans="1:6" x14ac:dyDescent="0.25">
      <c r="A8824" s="272"/>
      <c r="B8824" s="273"/>
      <c r="C8824" s="272"/>
      <c r="D8824" s="272"/>
      <c r="E8824" s="217"/>
      <c r="F8824" s="263"/>
    </row>
    <row r="8825" spans="1:6" x14ac:dyDescent="0.25">
      <c r="A8825" s="272"/>
      <c r="B8825" s="273"/>
      <c r="C8825" s="272"/>
      <c r="D8825" s="272"/>
      <c r="E8825" s="217"/>
      <c r="F8825" s="263"/>
    </row>
    <row r="8826" spans="1:6" x14ac:dyDescent="0.25">
      <c r="A8826" s="272"/>
      <c r="B8826" s="273"/>
      <c r="C8826" s="272"/>
      <c r="D8826" s="272"/>
      <c r="E8826" s="217"/>
      <c r="F8826" s="263"/>
    </row>
    <row r="8827" spans="1:6" x14ac:dyDescent="0.25">
      <c r="A8827" s="272"/>
      <c r="B8827" s="273"/>
      <c r="C8827" s="272"/>
      <c r="D8827" s="272"/>
      <c r="E8827" s="217"/>
      <c r="F8827" s="263"/>
    </row>
    <row r="8828" spans="1:6" x14ac:dyDescent="0.25">
      <c r="A8828" s="272"/>
      <c r="B8828" s="273"/>
      <c r="C8828" s="272"/>
      <c r="D8828" s="272"/>
      <c r="E8828" s="217"/>
      <c r="F8828" s="263"/>
    </row>
    <row r="8829" spans="1:6" x14ac:dyDescent="0.25">
      <c r="A8829" s="272"/>
      <c r="B8829" s="273"/>
      <c r="C8829" s="272"/>
      <c r="D8829" s="272"/>
      <c r="E8829" s="217"/>
      <c r="F8829" s="263"/>
    </row>
    <row r="8830" spans="1:6" x14ac:dyDescent="0.25">
      <c r="A8830" s="272"/>
      <c r="B8830" s="273"/>
      <c r="C8830" s="272"/>
      <c r="D8830" s="272"/>
      <c r="E8830" s="217"/>
      <c r="F8830" s="263"/>
    </row>
    <row r="8831" spans="1:6" x14ac:dyDescent="0.25">
      <c r="A8831" s="272"/>
      <c r="B8831" s="273"/>
      <c r="C8831" s="272"/>
      <c r="D8831" s="272"/>
      <c r="E8831" s="217"/>
      <c r="F8831" s="263"/>
    </row>
    <row r="8832" spans="1:6" x14ac:dyDescent="0.25">
      <c r="A8832" s="272"/>
      <c r="B8832" s="273"/>
      <c r="C8832" s="272"/>
      <c r="D8832" s="272"/>
      <c r="E8832" s="217"/>
      <c r="F8832" s="263"/>
    </row>
    <row r="8833" spans="1:6" x14ac:dyDescent="0.25">
      <c r="A8833" s="272"/>
      <c r="B8833" s="273"/>
      <c r="C8833" s="272"/>
      <c r="D8833" s="272"/>
      <c r="E8833" s="217"/>
      <c r="F8833" s="263"/>
    </row>
    <row r="8834" spans="1:6" x14ac:dyDescent="0.25">
      <c r="A8834" s="272"/>
      <c r="B8834" s="273"/>
      <c r="C8834" s="272"/>
      <c r="D8834" s="272"/>
      <c r="E8834" s="217"/>
      <c r="F8834" s="263"/>
    </row>
    <row r="8835" spans="1:6" x14ac:dyDescent="0.25">
      <c r="A8835" s="272"/>
      <c r="B8835" s="273"/>
      <c r="C8835" s="272"/>
      <c r="D8835" s="272"/>
      <c r="E8835" s="217"/>
      <c r="F8835" s="263"/>
    </row>
    <row r="8836" spans="1:6" x14ac:dyDescent="0.25">
      <c r="A8836" s="272"/>
      <c r="B8836" s="273"/>
      <c r="C8836" s="272"/>
      <c r="D8836" s="272"/>
      <c r="E8836" s="217"/>
      <c r="F8836" s="263"/>
    </row>
    <row r="8837" spans="1:6" x14ac:dyDescent="0.25">
      <c r="A8837" s="272"/>
      <c r="B8837" s="273"/>
      <c r="C8837" s="272"/>
      <c r="D8837" s="272"/>
      <c r="E8837" s="217"/>
      <c r="F8837" s="263"/>
    </row>
    <row r="8838" spans="1:6" x14ac:dyDescent="0.25">
      <c r="A8838" s="272"/>
      <c r="B8838" s="273"/>
      <c r="C8838" s="272"/>
      <c r="D8838" s="272"/>
      <c r="E8838" s="217"/>
      <c r="F8838" s="263"/>
    </row>
    <row r="8839" spans="1:6" x14ac:dyDescent="0.25">
      <c r="A8839" s="272"/>
      <c r="B8839" s="273"/>
      <c r="C8839" s="272"/>
      <c r="D8839" s="272"/>
      <c r="E8839" s="217"/>
      <c r="F8839" s="263"/>
    </row>
    <row r="8840" spans="1:6" x14ac:dyDescent="0.25">
      <c r="A8840" s="272"/>
      <c r="B8840" s="273"/>
      <c r="C8840" s="272"/>
      <c r="D8840" s="272"/>
      <c r="E8840" s="217"/>
      <c r="F8840" s="263"/>
    </row>
    <row r="8841" spans="1:6" x14ac:dyDescent="0.25">
      <c r="A8841" s="272"/>
      <c r="B8841" s="273"/>
      <c r="C8841" s="272"/>
      <c r="D8841" s="272"/>
      <c r="E8841" s="217"/>
      <c r="F8841" s="263"/>
    </row>
    <row r="8842" spans="1:6" x14ac:dyDescent="0.25">
      <c r="A8842" s="272"/>
      <c r="B8842" s="273"/>
      <c r="C8842" s="272"/>
      <c r="D8842" s="272"/>
      <c r="E8842" s="217"/>
      <c r="F8842" s="263"/>
    </row>
    <row r="8843" spans="1:6" x14ac:dyDescent="0.25">
      <c r="A8843" s="272"/>
      <c r="B8843" s="273"/>
      <c r="C8843" s="272"/>
      <c r="D8843" s="272"/>
      <c r="E8843" s="217"/>
      <c r="F8843" s="263"/>
    </row>
    <row r="8844" spans="1:6" x14ac:dyDescent="0.25">
      <c r="A8844" s="272"/>
      <c r="B8844" s="273"/>
      <c r="C8844" s="272"/>
      <c r="D8844" s="272"/>
      <c r="E8844" s="217"/>
      <c r="F8844" s="263"/>
    </row>
    <row r="8845" spans="1:6" x14ac:dyDescent="0.25">
      <c r="A8845" s="272"/>
      <c r="B8845" s="273"/>
      <c r="C8845" s="272"/>
      <c r="D8845" s="272"/>
      <c r="E8845" s="217"/>
      <c r="F8845" s="263"/>
    </row>
    <row r="8846" spans="1:6" x14ac:dyDescent="0.25">
      <c r="A8846" s="272"/>
      <c r="B8846" s="273"/>
      <c r="C8846" s="272"/>
      <c r="D8846" s="272"/>
      <c r="E8846" s="217"/>
      <c r="F8846" s="263"/>
    </row>
    <row r="8847" spans="1:6" x14ac:dyDescent="0.25">
      <c r="A8847" s="272"/>
      <c r="B8847" s="273"/>
      <c r="C8847" s="272"/>
      <c r="D8847" s="272"/>
      <c r="E8847" s="217"/>
      <c r="F8847" s="263"/>
    </row>
    <row r="8848" spans="1:6" x14ac:dyDescent="0.25">
      <c r="A8848" s="272"/>
      <c r="B8848" s="273"/>
      <c r="C8848" s="272"/>
      <c r="D8848" s="272"/>
      <c r="E8848" s="217"/>
      <c r="F8848" s="263"/>
    </row>
    <row r="8849" spans="1:6" x14ac:dyDescent="0.25">
      <c r="A8849" s="272"/>
      <c r="B8849" s="273"/>
      <c r="C8849" s="272"/>
      <c r="D8849" s="272"/>
      <c r="E8849" s="217"/>
      <c r="F8849" s="263"/>
    </row>
    <row r="8850" spans="1:6" x14ac:dyDescent="0.25">
      <c r="A8850" s="272"/>
      <c r="B8850" s="273"/>
      <c r="C8850" s="272"/>
      <c r="D8850" s="272"/>
      <c r="E8850" s="217"/>
      <c r="F8850" s="263"/>
    </row>
    <row r="8851" spans="1:6" x14ac:dyDescent="0.25">
      <c r="A8851" s="272"/>
      <c r="B8851" s="273"/>
      <c r="C8851" s="272"/>
      <c r="D8851" s="272"/>
      <c r="E8851" s="217"/>
      <c r="F8851" s="263"/>
    </row>
    <row r="8852" spans="1:6" x14ac:dyDescent="0.25">
      <c r="A8852" s="272"/>
      <c r="B8852" s="273"/>
      <c r="C8852" s="272"/>
      <c r="D8852" s="272"/>
      <c r="E8852" s="217"/>
      <c r="F8852" s="263"/>
    </row>
    <row r="8853" spans="1:6" ht="13" x14ac:dyDescent="0.25">
      <c r="A8853" s="227"/>
      <c r="B8853" s="268" t="s">
        <v>2905</v>
      </c>
      <c r="C8853" s="227"/>
      <c r="D8853" s="227"/>
      <c r="E8853" s="258"/>
      <c r="F8853" s="270"/>
    </row>
    <row r="8854" spans="1:6" ht="13" x14ac:dyDescent="0.25">
      <c r="A8854" s="227"/>
      <c r="B8854" s="247"/>
      <c r="C8854" s="227"/>
      <c r="D8854" s="227"/>
      <c r="E8854" s="258"/>
      <c r="F8854" s="263"/>
    </row>
    <row r="8855" spans="1:6" ht="13" x14ac:dyDescent="0.25">
      <c r="A8855" s="227"/>
      <c r="B8855" s="247" t="s">
        <v>3078</v>
      </c>
      <c r="C8855" s="227"/>
      <c r="D8855" s="227"/>
      <c r="E8855" s="258"/>
      <c r="F8855" s="263"/>
    </row>
    <row r="8856" spans="1:6" ht="13" x14ac:dyDescent="0.25">
      <c r="A8856" s="227"/>
      <c r="B8856" s="256"/>
      <c r="C8856" s="255"/>
      <c r="D8856" s="255"/>
      <c r="E8856" s="260"/>
      <c r="F8856" s="263"/>
    </row>
    <row r="8857" spans="1:6" ht="13" x14ac:dyDescent="0.25">
      <c r="A8857" s="227"/>
      <c r="B8857" s="274"/>
      <c r="C8857" s="255"/>
      <c r="D8857" s="255"/>
      <c r="E8857" s="260"/>
      <c r="F8857" s="263"/>
    </row>
    <row r="8858" spans="1:6" ht="13" x14ac:dyDescent="0.25">
      <c r="A8858" s="227"/>
      <c r="B8858" s="274" t="str">
        <f>B8855</f>
        <v>Block E: 5 Classroom Block: E-7 Ceilings, Partitions &amp; Access Flooring</v>
      </c>
      <c r="C8858" s="255"/>
      <c r="D8858" s="255"/>
      <c r="E8858" s="260"/>
      <c r="F8858" s="263"/>
    </row>
    <row r="8859" spans="1:6" ht="13" x14ac:dyDescent="0.25">
      <c r="A8859" s="227"/>
      <c r="B8859" s="254" t="s">
        <v>2933</v>
      </c>
      <c r="C8859" s="255" t="s">
        <v>2910</v>
      </c>
      <c r="D8859" s="255"/>
      <c r="E8859" s="260"/>
      <c r="F8859" s="263"/>
    </row>
    <row r="8860" spans="1:6" ht="13" x14ac:dyDescent="0.25">
      <c r="A8860" s="227"/>
      <c r="B8860" s="256"/>
      <c r="C8860" s="255"/>
      <c r="D8860" s="255"/>
      <c r="E8860" s="260"/>
      <c r="F8860" s="263"/>
    </row>
    <row r="8861" spans="1:6" ht="13" x14ac:dyDescent="0.25">
      <c r="A8861" s="227"/>
      <c r="B8861" s="269" t="s">
        <v>2909</v>
      </c>
      <c r="C8861" s="255">
        <v>130</v>
      </c>
      <c r="D8861" s="255"/>
      <c r="E8861" s="260"/>
      <c r="F8861" s="263"/>
    </row>
    <row r="8862" spans="1:6" ht="13" x14ac:dyDescent="0.25">
      <c r="A8862" s="227"/>
      <c r="B8862" s="269"/>
      <c r="C8862" s="255"/>
      <c r="D8862" s="255"/>
      <c r="E8862" s="260"/>
      <c r="F8862" s="263"/>
    </row>
    <row r="8863" spans="1:6" ht="13" x14ac:dyDescent="0.25">
      <c r="A8863" s="227"/>
      <c r="B8863" s="256"/>
      <c r="C8863" s="255"/>
      <c r="D8863" s="255"/>
      <c r="E8863" s="260"/>
      <c r="F8863" s="263"/>
    </row>
    <row r="8864" spans="1:6" ht="13" x14ac:dyDescent="0.25">
      <c r="A8864" s="227"/>
      <c r="B8864" s="256"/>
      <c r="C8864" s="255"/>
      <c r="D8864" s="255"/>
      <c r="E8864" s="260"/>
      <c r="F8864" s="263"/>
    </row>
    <row r="8865" spans="1:6" ht="13" x14ac:dyDescent="0.25">
      <c r="A8865" s="227"/>
      <c r="B8865" s="256"/>
      <c r="C8865" s="255"/>
      <c r="D8865" s="255"/>
      <c r="E8865" s="260"/>
      <c r="F8865" s="263"/>
    </row>
    <row r="8866" spans="1:6" ht="13" x14ac:dyDescent="0.25">
      <c r="A8866" s="227"/>
      <c r="B8866" s="256"/>
      <c r="C8866" s="255"/>
      <c r="D8866" s="255"/>
      <c r="E8866" s="260"/>
      <c r="F8866" s="263"/>
    </row>
    <row r="8867" spans="1:6" ht="13" x14ac:dyDescent="0.25">
      <c r="A8867" s="227"/>
      <c r="B8867" s="256"/>
      <c r="C8867" s="255"/>
      <c r="D8867" s="255"/>
      <c r="E8867" s="260"/>
      <c r="F8867" s="263"/>
    </row>
    <row r="8868" spans="1:6" ht="13" x14ac:dyDescent="0.25">
      <c r="A8868" s="227"/>
      <c r="B8868" s="256"/>
      <c r="C8868" s="255"/>
      <c r="D8868" s="255"/>
      <c r="E8868" s="260"/>
      <c r="F8868" s="263"/>
    </row>
    <row r="8869" spans="1:6" ht="13" x14ac:dyDescent="0.25">
      <c r="A8869" s="227"/>
      <c r="B8869" s="256"/>
      <c r="C8869" s="255"/>
      <c r="D8869" s="255"/>
      <c r="E8869" s="260"/>
      <c r="F8869" s="263"/>
    </row>
    <row r="8870" spans="1:6" ht="13" x14ac:dyDescent="0.25">
      <c r="A8870" s="227"/>
      <c r="B8870" s="256"/>
      <c r="C8870" s="255"/>
      <c r="D8870" s="255"/>
      <c r="E8870" s="260"/>
      <c r="F8870" s="263"/>
    </row>
    <row r="8871" spans="1:6" ht="13" x14ac:dyDescent="0.25">
      <c r="A8871" s="227"/>
      <c r="B8871" s="256"/>
      <c r="C8871" s="255"/>
      <c r="D8871" s="255"/>
      <c r="E8871" s="260"/>
      <c r="F8871" s="263"/>
    </row>
    <row r="8872" spans="1:6" ht="13" x14ac:dyDescent="0.25">
      <c r="A8872" s="227"/>
      <c r="B8872" s="256"/>
      <c r="C8872" s="255"/>
      <c r="D8872" s="255"/>
      <c r="E8872" s="260"/>
      <c r="F8872" s="263"/>
    </row>
    <row r="8873" spans="1:6" ht="13" x14ac:dyDescent="0.25">
      <c r="A8873" s="227"/>
      <c r="B8873" s="256"/>
      <c r="C8873" s="255"/>
      <c r="D8873" s="255"/>
      <c r="E8873" s="260"/>
      <c r="F8873" s="263"/>
    </row>
    <row r="8874" spans="1:6" ht="13" x14ac:dyDescent="0.25">
      <c r="A8874" s="227"/>
      <c r="B8874" s="256"/>
      <c r="C8874" s="255"/>
      <c r="D8874" s="255"/>
      <c r="E8874" s="260"/>
      <c r="F8874" s="263"/>
    </row>
    <row r="8875" spans="1:6" ht="13" x14ac:dyDescent="0.25">
      <c r="A8875" s="227"/>
      <c r="B8875" s="256"/>
      <c r="C8875" s="255"/>
      <c r="D8875" s="255"/>
      <c r="E8875" s="260"/>
      <c r="F8875" s="263"/>
    </row>
    <row r="8876" spans="1:6" ht="13" x14ac:dyDescent="0.25">
      <c r="A8876" s="227"/>
      <c r="B8876" s="256"/>
      <c r="C8876" s="255"/>
      <c r="D8876" s="255"/>
      <c r="E8876" s="260"/>
      <c r="F8876" s="263"/>
    </row>
    <row r="8877" spans="1:6" ht="13" x14ac:dyDescent="0.25">
      <c r="A8877" s="227"/>
      <c r="B8877" s="256"/>
      <c r="C8877" s="255"/>
      <c r="D8877" s="255"/>
      <c r="E8877" s="260"/>
      <c r="F8877" s="263"/>
    </row>
    <row r="8878" spans="1:6" ht="13" x14ac:dyDescent="0.25">
      <c r="A8878" s="227"/>
      <c r="B8878" s="256"/>
      <c r="C8878" s="255"/>
      <c r="D8878" s="255"/>
      <c r="E8878" s="260"/>
      <c r="F8878" s="263"/>
    </row>
    <row r="8879" spans="1:6" ht="13" x14ac:dyDescent="0.25">
      <c r="A8879" s="227"/>
      <c r="B8879" s="256"/>
      <c r="C8879" s="255"/>
      <c r="D8879" s="255"/>
      <c r="E8879" s="260"/>
      <c r="F8879" s="263"/>
    </row>
    <row r="8880" spans="1:6" ht="13" x14ac:dyDescent="0.25">
      <c r="A8880" s="227"/>
      <c r="B8880" s="256"/>
      <c r="C8880" s="255"/>
      <c r="D8880" s="255"/>
      <c r="E8880" s="260"/>
      <c r="F8880" s="263"/>
    </row>
    <row r="8881" spans="1:6" ht="13" x14ac:dyDescent="0.25">
      <c r="A8881" s="227"/>
      <c r="B8881" s="256"/>
      <c r="C8881" s="255"/>
      <c r="D8881" s="255"/>
      <c r="E8881" s="260"/>
      <c r="F8881" s="263"/>
    </row>
    <row r="8882" spans="1:6" ht="13" x14ac:dyDescent="0.25">
      <c r="A8882" s="227"/>
      <c r="B8882" s="256"/>
      <c r="C8882" s="255"/>
      <c r="D8882" s="255"/>
      <c r="E8882" s="260"/>
      <c r="F8882" s="263"/>
    </row>
    <row r="8883" spans="1:6" ht="13" x14ac:dyDescent="0.25">
      <c r="A8883" s="227"/>
      <c r="B8883" s="256"/>
      <c r="C8883" s="255"/>
      <c r="D8883" s="255"/>
      <c r="E8883" s="260"/>
      <c r="F8883" s="263"/>
    </row>
    <row r="8884" spans="1:6" ht="13" x14ac:dyDescent="0.25">
      <c r="A8884" s="227"/>
      <c r="B8884" s="256"/>
      <c r="C8884" s="255"/>
      <c r="D8884" s="255"/>
      <c r="E8884" s="260"/>
      <c r="F8884" s="263"/>
    </row>
    <row r="8885" spans="1:6" ht="13" x14ac:dyDescent="0.25">
      <c r="A8885" s="227"/>
      <c r="B8885" s="256"/>
      <c r="C8885" s="255"/>
      <c r="D8885" s="255"/>
      <c r="E8885" s="260"/>
      <c r="F8885" s="263"/>
    </row>
    <row r="8886" spans="1:6" ht="13" x14ac:dyDescent="0.25">
      <c r="A8886" s="227"/>
      <c r="B8886" s="256"/>
      <c r="C8886" s="255"/>
      <c r="D8886" s="255"/>
      <c r="E8886" s="260"/>
      <c r="F8886" s="263"/>
    </row>
    <row r="8887" spans="1:6" ht="13" x14ac:dyDescent="0.25">
      <c r="A8887" s="227"/>
      <c r="B8887" s="256"/>
      <c r="C8887" s="255"/>
      <c r="D8887" s="255"/>
      <c r="E8887" s="260"/>
      <c r="F8887" s="263"/>
    </row>
    <row r="8888" spans="1:6" ht="13" x14ac:dyDescent="0.25">
      <c r="A8888" s="227"/>
      <c r="B8888" s="256"/>
      <c r="C8888" s="255"/>
      <c r="D8888" s="255"/>
      <c r="E8888" s="260"/>
      <c r="F8888" s="263"/>
    </row>
    <row r="8889" spans="1:6" ht="13" x14ac:dyDescent="0.25">
      <c r="A8889" s="227"/>
      <c r="B8889" s="256"/>
      <c r="C8889" s="255"/>
      <c r="D8889" s="255"/>
      <c r="E8889" s="260"/>
      <c r="F8889" s="263"/>
    </row>
    <row r="8890" spans="1:6" ht="13" x14ac:dyDescent="0.25">
      <c r="A8890" s="227"/>
      <c r="B8890" s="256"/>
      <c r="C8890" s="255"/>
      <c r="D8890" s="255"/>
      <c r="E8890" s="260"/>
      <c r="F8890" s="263"/>
    </row>
    <row r="8891" spans="1:6" ht="13" x14ac:dyDescent="0.25">
      <c r="A8891" s="227"/>
      <c r="B8891" s="256"/>
      <c r="C8891" s="255"/>
      <c r="D8891" s="255"/>
      <c r="E8891" s="260"/>
      <c r="F8891" s="263"/>
    </row>
    <row r="8892" spans="1:6" ht="13" x14ac:dyDescent="0.25">
      <c r="A8892" s="227"/>
      <c r="B8892" s="256"/>
      <c r="C8892" s="255"/>
      <c r="D8892" s="255"/>
      <c r="E8892" s="260"/>
      <c r="F8892" s="263"/>
    </row>
    <row r="8893" spans="1:6" ht="13" x14ac:dyDescent="0.25">
      <c r="A8893" s="227"/>
      <c r="B8893" s="256"/>
      <c r="C8893" s="255"/>
      <c r="D8893" s="255"/>
      <c r="E8893" s="260"/>
      <c r="F8893" s="263"/>
    </row>
    <row r="8894" spans="1:6" ht="13" x14ac:dyDescent="0.25">
      <c r="A8894" s="227"/>
      <c r="B8894" s="256"/>
      <c r="C8894" s="255"/>
      <c r="D8894" s="255"/>
      <c r="E8894" s="260"/>
      <c r="F8894" s="263"/>
    </row>
    <row r="8895" spans="1:6" ht="13" x14ac:dyDescent="0.25">
      <c r="A8895" s="227"/>
      <c r="B8895" s="256"/>
      <c r="C8895" s="255"/>
      <c r="D8895" s="255"/>
      <c r="E8895" s="260"/>
      <c r="F8895" s="263"/>
    </row>
    <row r="8896" spans="1:6" ht="13" x14ac:dyDescent="0.25">
      <c r="A8896" s="227"/>
      <c r="B8896" s="256"/>
      <c r="C8896" s="255"/>
      <c r="D8896" s="255"/>
      <c r="E8896" s="260"/>
      <c r="F8896" s="263"/>
    </row>
    <row r="8897" spans="1:6" ht="13" x14ac:dyDescent="0.25">
      <c r="A8897" s="227"/>
      <c r="B8897" s="256"/>
      <c r="C8897" s="255"/>
      <c r="D8897" s="255"/>
      <c r="E8897" s="260"/>
      <c r="F8897" s="263"/>
    </row>
    <row r="8898" spans="1:6" ht="13" x14ac:dyDescent="0.25">
      <c r="A8898" s="227"/>
      <c r="B8898" s="256"/>
      <c r="C8898" s="255"/>
      <c r="D8898" s="255"/>
      <c r="E8898" s="260"/>
      <c r="F8898" s="263"/>
    </row>
    <row r="8899" spans="1:6" ht="13" x14ac:dyDescent="0.25">
      <c r="A8899" s="227"/>
      <c r="B8899" s="256"/>
      <c r="C8899" s="255"/>
      <c r="D8899" s="255"/>
      <c r="E8899" s="260"/>
      <c r="F8899" s="263"/>
    </row>
    <row r="8900" spans="1:6" ht="13" x14ac:dyDescent="0.25">
      <c r="A8900" s="227"/>
      <c r="B8900" s="256"/>
      <c r="C8900" s="255"/>
      <c r="D8900" s="255"/>
      <c r="E8900" s="260"/>
      <c r="F8900" s="263"/>
    </row>
    <row r="8901" spans="1:6" ht="13" x14ac:dyDescent="0.25">
      <c r="A8901" s="227"/>
      <c r="B8901" s="256"/>
      <c r="C8901" s="255"/>
      <c r="D8901" s="255"/>
      <c r="E8901" s="260"/>
      <c r="F8901" s="263"/>
    </row>
    <row r="8902" spans="1:6" ht="13" x14ac:dyDescent="0.25">
      <c r="A8902" s="227"/>
      <c r="B8902" s="256"/>
      <c r="C8902" s="255"/>
      <c r="D8902" s="255"/>
      <c r="E8902" s="260"/>
      <c r="F8902" s="263"/>
    </row>
    <row r="8903" spans="1:6" ht="13" x14ac:dyDescent="0.25">
      <c r="A8903" s="227"/>
      <c r="B8903" s="256"/>
      <c r="C8903" s="255"/>
      <c r="D8903" s="255"/>
      <c r="E8903" s="260"/>
      <c r="F8903" s="263"/>
    </row>
    <row r="8904" spans="1:6" ht="13" x14ac:dyDescent="0.25">
      <c r="A8904" s="227"/>
      <c r="B8904" s="256"/>
      <c r="C8904" s="255"/>
      <c r="D8904" s="255"/>
      <c r="E8904" s="260"/>
      <c r="F8904" s="263"/>
    </row>
    <row r="8905" spans="1:6" ht="13" x14ac:dyDescent="0.25">
      <c r="A8905" s="227"/>
      <c r="B8905" s="256"/>
      <c r="C8905" s="255"/>
      <c r="D8905" s="255"/>
      <c r="E8905" s="260"/>
      <c r="F8905" s="263"/>
    </row>
    <row r="8906" spans="1:6" ht="13" x14ac:dyDescent="0.25">
      <c r="A8906" s="227"/>
      <c r="B8906" s="256"/>
      <c r="C8906" s="255"/>
      <c r="D8906" s="255"/>
      <c r="E8906" s="260"/>
      <c r="F8906" s="263"/>
    </row>
    <row r="8907" spans="1:6" ht="13" x14ac:dyDescent="0.25">
      <c r="A8907" s="227"/>
      <c r="B8907" s="256"/>
      <c r="C8907" s="255"/>
      <c r="D8907" s="255"/>
      <c r="E8907" s="260"/>
      <c r="F8907" s="263"/>
    </row>
    <row r="8908" spans="1:6" ht="13" x14ac:dyDescent="0.25">
      <c r="A8908" s="227"/>
      <c r="B8908" s="256"/>
      <c r="C8908" s="255"/>
      <c r="D8908" s="255"/>
      <c r="E8908" s="260"/>
      <c r="F8908" s="263"/>
    </row>
    <row r="8909" spans="1:6" ht="13" x14ac:dyDescent="0.25">
      <c r="A8909" s="227"/>
      <c r="B8909" s="256"/>
      <c r="C8909" s="255"/>
      <c r="D8909" s="255"/>
      <c r="E8909" s="260"/>
      <c r="F8909" s="263"/>
    </row>
    <row r="8910" spans="1:6" ht="13" x14ac:dyDescent="0.25">
      <c r="A8910" s="227"/>
      <c r="B8910" s="256"/>
      <c r="C8910" s="255"/>
      <c r="D8910" s="255"/>
      <c r="E8910" s="260"/>
      <c r="F8910" s="263"/>
    </row>
    <row r="8911" spans="1:6" ht="13" x14ac:dyDescent="0.25">
      <c r="A8911" s="227"/>
      <c r="B8911" s="256"/>
      <c r="C8911" s="255"/>
      <c r="D8911" s="255"/>
      <c r="E8911" s="260"/>
      <c r="F8911" s="263"/>
    </row>
    <row r="8912" spans="1:6" ht="13" x14ac:dyDescent="0.25">
      <c r="A8912" s="227"/>
      <c r="B8912" s="256"/>
      <c r="C8912" s="255"/>
      <c r="D8912" s="255"/>
      <c r="E8912" s="260"/>
      <c r="F8912" s="263"/>
    </row>
    <row r="8913" spans="1:6" ht="13" x14ac:dyDescent="0.25">
      <c r="A8913" s="227"/>
      <c r="B8913" s="256"/>
      <c r="C8913" s="255"/>
      <c r="D8913" s="255"/>
      <c r="E8913" s="260"/>
      <c r="F8913" s="263"/>
    </row>
    <row r="8914" spans="1:6" ht="13" x14ac:dyDescent="0.25">
      <c r="A8914" s="227"/>
      <c r="B8914" s="256"/>
      <c r="C8914" s="255"/>
      <c r="D8914" s="255"/>
      <c r="E8914" s="260"/>
      <c r="F8914" s="263"/>
    </row>
    <row r="8915" spans="1:6" ht="13" x14ac:dyDescent="0.25">
      <c r="A8915" s="227"/>
      <c r="B8915" s="256"/>
      <c r="C8915" s="255"/>
      <c r="D8915" s="255"/>
      <c r="E8915" s="260"/>
      <c r="F8915" s="263"/>
    </row>
    <row r="8916" spans="1:6" ht="13" x14ac:dyDescent="0.25">
      <c r="A8916" s="227"/>
      <c r="B8916" s="256"/>
      <c r="C8916" s="255"/>
      <c r="D8916" s="255"/>
      <c r="E8916" s="260"/>
      <c r="F8916" s="263"/>
    </row>
    <row r="8917" spans="1:6" ht="13" x14ac:dyDescent="0.25">
      <c r="A8917" s="227"/>
      <c r="B8917" s="256"/>
      <c r="C8917" s="255"/>
      <c r="D8917" s="255"/>
      <c r="E8917" s="260"/>
      <c r="F8917" s="263"/>
    </row>
    <row r="8918" spans="1:6" ht="13" x14ac:dyDescent="0.25">
      <c r="A8918" s="227"/>
      <c r="B8918" s="256"/>
      <c r="C8918" s="255"/>
      <c r="D8918" s="255"/>
      <c r="E8918" s="260"/>
      <c r="F8918" s="263"/>
    </row>
    <row r="8919" spans="1:6" ht="13" x14ac:dyDescent="0.25">
      <c r="A8919" s="227"/>
      <c r="B8919" s="256"/>
      <c r="C8919" s="255"/>
      <c r="D8919" s="255"/>
      <c r="E8919" s="260"/>
      <c r="F8919" s="263"/>
    </row>
    <row r="8920" spans="1:6" ht="13" x14ac:dyDescent="0.25">
      <c r="A8920" s="227"/>
      <c r="B8920" s="256"/>
      <c r="C8920" s="255"/>
      <c r="D8920" s="255"/>
      <c r="E8920" s="260"/>
      <c r="F8920" s="263"/>
    </row>
    <row r="8921" spans="1:6" ht="13" x14ac:dyDescent="0.25">
      <c r="A8921" s="227"/>
      <c r="B8921" s="256"/>
      <c r="C8921" s="255"/>
      <c r="D8921" s="255"/>
      <c r="E8921" s="260"/>
      <c r="F8921" s="263"/>
    </row>
    <row r="8922" spans="1:6" ht="13" x14ac:dyDescent="0.25">
      <c r="A8922" s="227"/>
      <c r="B8922" s="256"/>
      <c r="C8922" s="255"/>
      <c r="D8922" s="255"/>
      <c r="E8922" s="260"/>
      <c r="F8922" s="263"/>
    </row>
    <row r="8923" spans="1:6" ht="13" x14ac:dyDescent="0.25">
      <c r="A8923" s="227"/>
      <c r="B8923" s="256"/>
      <c r="C8923" s="255"/>
      <c r="D8923" s="255"/>
      <c r="E8923" s="260"/>
      <c r="F8923" s="263"/>
    </row>
    <row r="8924" spans="1:6" ht="13" x14ac:dyDescent="0.25">
      <c r="A8924" s="227"/>
      <c r="B8924" s="256"/>
      <c r="C8924" s="255"/>
      <c r="D8924" s="255"/>
      <c r="E8924" s="260"/>
      <c r="F8924" s="263"/>
    </row>
    <row r="8925" spans="1:6" ht="13" x14ac:dyDescent="0.25">
      <c r="A8925" s="227"/>
      <c r="B8925" s="256"/>
      <c r="C8925" s="255"/>
      <c r="D8925" s="255"/>
      <c r="E8925" s="260"/>
      <c r="F8925" s="263"/>
    </row>
    <row r="8926" spans="1:6" ht="13" x14ac:dyDescent="0.25">
      <c r="A8926" s="227"/>
      <c r="B8926" s="268" t="s">
        <v>1019</v>
      </c>
      <c r="C8926" s="227"/>
      <c r="D8926" s="227"/>
      <c r="E8926" s="258"/>
      <c r="F8926" s="270"/>
    </row>
    <row r="8927" spans="1:6" ht="13" x14ac:dyDescent="0.25">
      <c r="A8927" s="227"/>
      <c r="B8927" s="247"/>
      <c r="C8927" s="227"/>
      <c r="D8927" s="227"/>
      <c r="E8927" s="258"/>
      <c r="F8927" s="263"/>
    </row>
    <row r="8928" spans="1:6" ht="13" x14ac:dyDescent="0.25">
      <c r="A8928" s="227"/>
      <c r="B8928" s="247" t="str">
        <f>B8855</f>
        <v>Block E: 5 Classroom Block: E-7 Ceilings, Partitions &amp; Access Flooring</v>
      </c>
      <c r="C8928" s="227"/>
      <c r="D8928" s="227"/>
      <c r="E8928" s="258"/>
      <c r="F8928" s="263"/>
    </row>
    <row r="8929" spans="1:6" ht="13" x14ac:dyDescent="0.25">
      <c r="A8929" s="227"/>
      <c r="B8929" s="247"/>
      <c r="C8929" s="227"/>
      <c r="D8929" s="227"/>
      <c r="E8929" s="258"/>
      <c r="F8929" s="263"/>
    </row>
    <row r="8930" spans="1:6" ht="13" x14ac:dyDescent="0.25">
      <c r="A8930" s="224" t="s">
        <v>2449</v>
      </c>
      <c r="B8930" s="229" t="s">
        <v>63</v>
      </c>
      <c r="C8930" s="272"/>
      <c r="D8930" s="272"/>
      <c r="E8930" s="217"/>
      <c r="F8930" s="285"/>
    </row>
    <row r="8931" spans="1:6" x14ac:dyDescent="0.25">
      <c r="A8931" s="272"/>
      <c r="B8931" s="273"/>
      <c r="C8931" s="272"/>
      <c r="D8931" s="272"/>
      <c r="E8931" s="217"/>
      <c r="F8931" s="285"/>
    </row>
    <row r="8932" spans="1:6" ht="13" x14ac:dyDescent="0.25">
      <c r="A8932" s="272"/>
      <c r="B8932" s="229" t="s">
        <v>62</v>
      </c>
      <c r="C8932" s="272"/>
      <c r="D8932" s="272"/>
      <c r="E8932" s="217"/>
      <c r="F8932" s="285"/>
    </row>
    <row r="8933" spans="1:6" x14ac:dyDescent="0.25">
      <c r="A8933" s="272"/>
      <c r="B8933" s="273"/>
      <c r="C8933" s="272"/>
      <c r="D8933" s="272"/>
      <c r="E8933" s="217"/>
      <c r="F8933" s="285"/>
    </row>
    <row r="8934" spans="1:6" x14ac:dyDescent="0.25">
      <c r="A8934" s="272" t="s">
        <v>2450</v>
      </c>
      <c r="B8934" s="273" t="s">
        <v>2134</v>
      </c>
      <c r="C8934" s="272" t="s">
        <v>2</v>
      </c>
      <c r="D8934" s="272">
        <v>5</v>
      </c>
      <c r="E8934" s="217"/>
      <c r="F8934" s="285"/>
    </row>
    <row r="8935" spans="1:6" x14ac:dyDescent="0.25">
      <c r="A8935" s="272" t="s">
        <v>2451</v>
      </c>
      <c r="B8935" s="273" t="s">
        <v>519</v>
      </c>
      <c r="C8935" s="272" t="s">
        <v>2</v>
      </c>
      <c r="D8935" s="281">
        <v>12</v>
      </c>
      <c r="E8935" s="217"/>
      <c r="F8935" s="285"/>
    </row>
    <row r="8936" spans="1:6" ht="13" x14ac:dyDescent="0.25">
      <c r="A8936" s="224"/>
      <c r="B8936" s="273"/>
      <c r="C8936" s="272"/>
      <c r="D8936" s="281"/>
      <c r="E8936" s="217"/>
      <c r="F8936" s="285"/>
    </row>
    <row r="8937" spans="1:6" ht="13" x14ac:dyDescent="0.25">
      <c r="A8937" s="272"/>
      <c r="B8937" s="229" t="s">
        <v>55</v>
      </c>
      <c r="C8937" s="272"/>
      <c r="D8937" s="272"/>
      <c r="E8937" s="217"/>
      <c r="F8937" s="285"/>
    </row>
    <row r="8938" spans="1:6" ht="13" x14ac:dyDescent="0.25">
      <c r="A8938" s="272"/>
      <c r="B8938" s="229"/>
      <c r="C8938" s="272"/>
      <c r="D8938" s="272"/>
      <c r="E8938" s="217"/>
      <c r="F8938" s="285"/>
    </row>
    <row r="8939" spans="1:6" ht="26" x14ac:dyDescent="0.25">
      <c r="A8939" s="272"/>
      <c r="B8939" s="229" t="s">
        <v>2138</v>
      </c>
      <c r="C8939" s="272"/>
      <c r="D8939" s="272"/>
      <c r="E8939" s="217"/>
      <c r="F8939" s="285"/>
    </row>
    <row r="8940" spans="1:6" x14ac:dyDescent="0.25">
      <c r="A8940" s="272"/>
      <c r="B8940" s="273"/>
      <c r="C8940" s="272"/>
      <c r="D8940" s="272"/>
      <c r="E8940" s="217"/>
      <c r="F8940" s="285"/>
    </row>
    <row r="8941" spans="1:6" x14ac:dyDescent="0.25">
      <c r="A8941" s="272" t="s">
        <v>2854</v>
      </c>
      <c r="B8941" s="273" t="s">
        <v>49</v>
      </c>
      <c r="C8941" s="272" t="s">
        <v>2</v>
      </c>
      <c r="D8941" s="272">
        <v>5</v>
      </c>
      <c r="E8941" s="217"/>
      <c r="F8941" s="285"/>
    </row>
    <row r="8942" spans="1:6" x14ac:dyDescent="0.25">
      <c r="A8942" s="272"/>
      <c r="B8942" s="273"/>
      <c r="C8942" s="272"/>
      <c r="D8942" s="272"/>
      <c r="E8942" s="217"/>
      <c r="F8942" s="285"/>
    </row>
    <row r="8943" spans="1:6" ht="25" x14ac:dyDescent="0.25">
      <c r="A8943" s="272" t="s">
        <v>2855</v>
      </c>
      <c r="B8943" s="273" t="s">
        <v>2139</v>
      </c>
      <c r="C8943" s="272" t="s">
        <v>2</v>
      </c>
      <c r="D8943" s="272">
        <v>5</v>
      </c>
      <c r="E8943" s="217"/>
      <c r="F8943" s="285"/>
    </row>
    <row r="8944" spans="1:6" x14ac:dyDescent="0.25">
      <c r="A8944" s="220"/>
      <c r="B8944" s="233"/>
      <c r="C8944" s="220"/>
      <c r="D8944" s="220"/>
      <c r="E8944" s="260"/>
      <c r="F8944" s="263"/>
    </row>
    <row r="8945" spans="1:6" x14ac:dyDescent="0.25">
      <c r="A8945" s="272"/>
      <c r="B8945" s="273"/>
      <c r="C8945" s="272"/>
      <c r="D8945" s="272"/>
      <c r="E8945" s="217"/>
      <c r="F8945" s="263"/>
    </row>
    <row r="8946" spans="1:6" x14ac:dyDescent="0.25">
      <c r="A8946" s="272"/>
      <c r="B8946" s="273"/>
      <c r="C8946" s="272"/>
      <c r="D8946" s="272"/>
      <c r="E8946" s="217"/>
      <c r="F8946" s="263"/>
    </row>
    <row r="8947" spans="1:6" x14ac:dyDescent="0.25">
      <c r="A8947" s="272"/>
      <c r="B8947" s="273"/>
      <c r="C8947" s="272"/>
      <c r="D8947" s="272"/>
      <c r="E8947" s="217"/>
      <c r="F8947" s="263"/>
    </row>
    <row r="8948" spans="1:6" x14ac:dyDescent="0.25">
      <c r="A8948" s="272"/>
      <c r="B8948" s="273"/>
      <c r="C8948" s="272"/>
      <c r="D8948" s="272"/>
      <c r="E8948" s="217"/>
      <c r="F8948" s="263"/>
    </row>
    <row r="8949" spans="1:6" x14ac:dyDescent="0.25">
      <c r="A8949" s="272"/>
      <c r="B8949" s="273"/>
      <c r="C8949" s="272"/>
      <c r="D8949" s="272"/>
      <c r="E8949" s="217"/>
      <c r="F8949" s="263"/>
    </row>
    <row r="8950" spans="1:6" x14ac:dyDescent="0.25">
      <c r="A8950" s="272"/>
      <c r="B8950" s="273"/>
      <c r="C8950" s="272"/>
      <c r="D8950" s="272"/>
      <c r="E8950" s="217"/>
      <c r="F8950" s="263"/>
    </row>
    <row r="8951" spans="1:6" x14ac:dyDescent="0.25">
      <c r="A8951" s="272"/>
      <c r="B8951" s="273"/>
      <c r="C8951" s="272"/>
      <c r="D8951" s="272"/>
      <c r="E8951" s="217"/>
      <c r="F8951" s="263"/>
    </row>
    <row r="8952" spans="1:6" x14ac:dyDescent="0.25">
      <c r="A8952" s="272"/>
      <c r="B8952" s="273"/>
      <c r="C8952" s="272"/>
      <c r="D8952" s="272"/>
      <c r="E8952" s="217"/>
      <c r="F8952" s="263"/>
    </row>
    <row r="8953" spans="1:6" x14ac:dyDescent="0.25">
      <c r="A8953" s="272"/>
      <c r="B8953" s="273"/>
      <c r="C8953" s="272"/>
      <c r="D8953" s="272"/>
      <c r="E8953" s="217"/>
      <c r="F8953" s="263"/>
    </row>
    <row r="8954" spans="1:6" x14ac:dyDescent="0.25">
      <c r="A8954" s="272"/>
      <c r="B8954" s="273"/>
      <c r="C8954" s="272"/>
      <c r="D8954" s="272"/>
      <c r="E8954" s="217"/>
      <c r="F8954" s="263"/>
    </row>
    <row r="8955" spans="1:6" x14ac:dyDescent="0.25">
      <c r="A8955" s="272"/>
      <c r="B8955" s="273"/>
      <c r="C8955" s="272"/>
      <c r="D8955" s="272"/>
      <c r="E8955" s="217"/>
      <c r="F8955" s="263"/>
    </row>
    <row r="8956" spans="1:6" x14ac:dyDescent="0.25">
      <c r="A8956" s="272"/>
      <c r="B8956" s="273"/>
      <c r="C8956" s="272"/>
      <c r="D8956" s="272"/>
      <c r="E8956" s="217"/>
      <c r="F8956" s="263"/>
    </row>
    <row r="8957" spans="1:6" x14ac:dyDescent="0.25">
      <c r="A8957" s="272"/>
      <c r="B8957" s="273"/>
      <c r="C8957" s="272"/>
      <c r="D8957" s="272"/>
      <c r="E8957" s="217"/>
      <c r="F8957" s="263"/>
    </row>
    <row r="8958" spans="1:6" x14ac:dyDescent="0.25">
      <c r="A8958" s="272"/>
      <c r="B8958" s="273"/>
      <c r="C8958" s="272"/>
      <c r="D8958" s="272"/>
      <c r="E8958" s="217"/>
      <c r="F8958" s="263"/>
    </row>
    <row r="8959" spans="1:6" x14ac:dyDescent="0.25">
      <c r="A8959" s="272"/>
      <c r="B8959" s="273"/>
      <c r="C8959" s="272"/>
      <c r="D8959" s="272"/>
      <c r="E8959" s="217"/>
      <c r="F8959" s="263"/>
    </row>
    <row r="8960" spans="1:6" x14ac:dyDescent="0.25">
      <c r="A8960" s="272"/>
      <c r="B8960" s="273"/>
      <c r="C8960" s="272"/>
      <c r="D8960" s="272"/>
      <c r="E8960" s="217"/>
      <c r="F8960" s="263"/>
    </row>
    <row r="8961" spans="1:6" x14ac:dyDescent="0.25">
      <c r="A8961" s="272"/>
      <c r="B8961" s="273"/>
      <c r="C8961" s="272"/>
      <c r="D8961" s="272"/>
      <c r="E8961" s="217"/>
      <c r="F8961" s="263"/>
    </row>
    <row r="8962" spans="1:6" x14ac:dyDescent="0.25">
      <c r="A8962" s="272"/>
      <c r="B8962" s="273"/>
      <c r="C8962" s="272"/>
      <c r="D8962" s="272"/>
      <c r="E8962" s="217"/>
      <c r="F8962" s="263"/>
    </row>
    <row r="8963" spans="1:6" x14ac:dyDescent="0.25">
      <c r="A8963" s="272"/>
      <c r="B8963" s="273"/>
      <c r="C8963" s="272"/>
      <c r="D8963" s="272"/>
      <c r="E8963" s="217"/>
      <c r="F8963" s="263"/>
    </row>
    <row r="8964" spans="1:6" x14ac:dyDescent="0.25">
      <c r="A8964" s="272"/>
      <c r="B8964" s="273"/>
      <c r="C8964" s="272"/>
      <c r="D8964" s="272"/>
      <c r="E8964" s="217"/>
      <c r="F8964" s="263"/>
    </row>
    <row r="8965" spans="1:6" x14ac:dyDescent="0.25">
      <c r="A8965" s="272"/>
      <c r="B8965" s="273"/>
      <c r="C8965" s="272"/>
      <c r="D8965" s="272"/>
      <c r="E8965" s="217"/>
      <c r="F8965" s="263"/>
    </row>
    <row r="8966" spans="1:6" x14ac:dyDescent="0.25">
      <c r="A8966" s="272"/>
      <c r="B8966" s="273"/>
      <c r="C8966" s="272"/>
      <c r="D8966" s="272"/>
      <c r="E8966" s="217"/>
      <c r="F8966" s="263"/>
    </row>
    <row r="8967" spans="1:6" x14ac:dyDescent="0.25">
      <c r="A8967" s="272"/>
      <c r="B8967" s="273"/>
      <c r="C8967" s="272"/>
      <c r="D8967" s="272"/>
      <c r="E8967" s="217"/>
      <c r="F8967" s="263"/>
    </row>
    <row r="8968" spans="1:6" x14ac:dyDescent="0.25">
      <c r="A8968" s="272"/>
      <c r="B8968" s="273"/>
      <c r="C8968" s="272"/>
      <c r="D8968" s="272"/>
      <c r="E8968" s="217"/>
      <c r="F8968" s="263"/>
    </row>
    <row r="8969" spans="1:6" x14ac:dyDescent="0.25">
      <c r="A8969" s="272"/>
      <c r="B8969" s="273"/>
      <c r="C8969" s="272"/>
      <c r="D8969" s="272"/>
      <c r="E8969" s="217"/>
      <c r="F8969" s="263"/>
    </row>
    <row r="8970" spans="1:6" x14ac:dyDescent="0.25">
      <c r="A8970" s="272"/>
      <c r="B8970" s="273"/>
      <c r="C8970" s="272"/>
      <c r="D8970" s="272"/>
      <c r="E8970" s="217"/>
      <c r="F8970" s="263"/>
    </row>
    <row r="8971" spans="1:6" x14ac:dyDescent="0.25">
      <c r="A8971" s="272"/>
      <c r="B8971" s="273"/>
      <c r="C8971" s="272"/>
      <c r="D8971" s="272"/>
      <c r="E8971" s="217"/>
      <c r="F8971" s="263"/>
    </row>
    <row r="8972" spans="1:6" x14ac:dyDescent="0.25">
      <c r="A8972" s="272"/>
      <c r="B8972" s="273"/>
      <c r="C8972" s="272"/>
      <c r="D8972" s="272"/>
      <c r="E8972" s="217"/>
      <c r="F8972" s="263"/>
    </row>
    <row r="8973" spans="1:6" x14ac:dyDescent="0.25">
      <c r="A8973" s="272"/>
      <c r="B8973" s="273"/>
      <c r="C8973" s="272"/>
      <c r="D8973" s="272"/>
      <c r="E8973" s="217"/>
      <c r="F8973" s="263"/>
    </row>
    <row r="8974" spans="1:6" x14ac:dyDescent="0.25">
      <c r="A8974" s="272"/>
      <c r="B8974" s="273"/>
      <c r="C8974" s="272"/>
      <c r="D8974" s="272"/>
      <c r="E8974" s="217"/>
      <c r="F8974" s="263"/>
    </row>
    <row r="8975" spans="1:6" x14ac:dyDescent="0.25">
      <c r="A8975" s="272"/>
      <c r="B8975" s="273"/>
      <c r="C8975" s="272"/>
      <c r="D8975" s="272"/>
      <c r="E8975" s="217"/>
      <c r="F8975" s="263"/>
    </row>
    <row r="8976" spans="1:6" x14ac:dyDescent="0.25">
      <c r="A8976" s="272"/>
      <c r="B8976" s="273"/>
      <c r="C8976" s="272"/>
      <c r="D8976" s="272"/>
      <c r="E8976" s="217"/>
      <c r="F8976" s="263"/>
    </row>
    <row r="8977" spans="1:6" x14ac:dyDescent="0.25">
      <c r="A8977" s="272"/>
      <c r="B8977" s="273"/>
      <c r="C8977" s="272"/>
      <c r="D8977" s="272"/>
      <c r="E8977" s="217"/>
      <c r="F8977" s="263"/>
    </row>
    <row r="8978" spans="1:6" x14ac:dyDescent="0.25">
      <c r="A8978" s="272"/>
      <c r="B8978" s="273"/>
      <c r="C8978" s="272"/>
      <c r="D8978" s="272"/>
      <c r="E8978" s="217"/>
      <c r="F8978" s="263"/>
    </row>
    <row r="8979" spans="1:6" x14ac:dyDescent="0.25">
      <c r="A8979" s="272"/>
      <c r="B8979" s="273"/>
      <c r="C8979" s="272"/>
      <c r="D8979" s="272"/>
      <c r="E8979" s="217"/>
      <c r="F8979" s="263"/>
    </row>
    <row r="8980" spans="1:6" x14ac:dyDescent="0.25">
      <c r="A8980" s="272"/>
      <c r="B8980" s="273"/>
      <c r="C8980" s="272"/>
      <c r="D8980" s="272"/>
      <c r="E8980" s="217"/>
      <c r="F8980" s="263"/>
    </row>
    <row r="8981" spans="1:6" x14ac:dyDescent="0.25">
      <c r="A8981" s="272"/>
      <c r="B8981" s="273"/>
      <c r="C8981" s="272"/>
      <c r="D8981" s="272"/>
      <c r="E8981" s="217"/>
      <c r="F8981" s="263"/>
    </row>
    <row r="8982" spans="1:6" x14ac:dyDescent="0.25">
      <c r="A8982" s="272"/>
      <c r="B8982" s="273"/>
      <c r="C8982" s="272"/>
      <c r="D8982" s="272"/>
      <c r="E8982" s="217"/>
      <c r="F8982" s="263"/>
    </row>
    <row r="8983" spans="1:6" x14ac:dyDescent="0.25">
      <c r="A8983" s="272"/>
      <c r="B8983" s="273"/>
      <c r="C8983" s="272"/>
      <c r="D8983" s="272"/>
      <c r="E8983" s="217"/>
      <c r="F8983" s="263"/>
    </row>
    <row r="8984" spans="1:6" x14ac:dyDescent="0.25">
      <c r="A8984" s="272"/>
      <c r="B8984" s="273"/>
      <c r="C8984" s="272"/>
      <c r="D8984" s="272"/>
      <c r="E8984" s="217"/>
      <c r="F8984" s="263"/>
    </row>
    <row r="8985" spans="1:6" x14ac:dyDescent="0.25">
      <c r="A8985" s="272"/>
      <c r="B8985" s="273"/>
      <c r="C8985" s="272"/>
      <c r="D8985" s="272"/>
      <c r="E8985" s="217"/>
      <c r="F8985" s="263"/>
    </row>
    <row r="8986" spans="1:6" x14ac:dyDescent="0.25">
      <c r="A8986" s="272"/>
      <c r="B8986" s="273"/>
      <c r="C8986" s="272"/>
      <c r="D8986" s="272"/>
      <c r="E8986" s="217"/>
      <c r="F8986" s="263"/>
    </row>
    <row r="8987" spans="1:6" x14ac:dyDescent="0.25">
      <c r="A8987" s="272"/>
      <c r="B8987" s="273"/>
      <c r="C8987" s="272"/>
      <c r="D8987" s="272"/>
      <c r="E8987" s="217"/>
      <c r="F8987" s="263"/>
    </row>
    <row r="8988" spans="1:6" x14ac:dyDescent="0.25">
      <c r="A8988" s="272"/>
      <c r="B8988" s="273"/>
      <c r="C8988" s="272"/>
      <c r="D8988" s="272"/>
      <c r="E8988" s="217"/>
      <c r="F8988" s="263"/>
    </row>
    <row r="8989" spans="1:6" x14ac:dyDescent="0.25">
      <c r="A8989" s="272"/>
      <c r="B8989" s="273"/>
      <c r="C8989" s="272"/>
      <c r="D8989" s="272"/>
      <c r="E8989" s="217"/>
      <c r="F8989" s="263"/>
    </row>
    <row r="8990" spans="1:6" x14ac:dyDescent="0.25">
      <c r="A8990" s="272"/>
      <c r="B8990" s="273"/>
      <c r="C8990" s="272"/>
      <c r="D8990" s="272"/>
      <c r="E8990" s="217"/>
      <c r="F8990" s="263"/>
    </row>
    <row r="8991" spans="1:6" x14ac:dyDescent="0.25">
      <c r="A8991" s="272"/>
      <c r="B8991" s="273"/>
      <c r="C8991" s="272"/>
      <c r="D8991" s="272"/>
      <c r="E8991" s="217"/>
      <c r="F8991" s="263"/>
    </row>
    <row r="8992" spans="1:6" x14ac:dyDescent="0.25">
      <c r="A8992" s="272"/>
      <c r="B8992" s="273"/>
      <c r="C8992" s="272"/>
      <c r="D8992" s="272"/>
      <c r="E8992" s="217"/>
      <c r="F8992" s="263"/>
    </row>
    <row r="8993" spans="1:6" x14ac:dyDescent="0.25">
      <c r="A8993" s="272"/>
      <c r="B8993" s="273"/>
      <c r="C8993" s="272"/>
      <c r="D8993" s="272"/>
      <c r="E8993" s="217"/>
      <c r="F8993" s="263"/>
    </row>
    <row r="8994" spans="1:6" x14ac:dyDescent="0.25">
      <c r="A8994" s="272"/>
      <c r="B8994" s="273"/>
      <c r="C8994" s="272"/>
      <c r="D8994" s="272"/>
      <c r="E8994" s="217"/>
      <c r="F8994" s="263"/>
    </row>
    <row r="8995" spans="1:6" x14ac:dyDescent="0.25">
      <c r="A8995" s="272"/>
      <c r="B8995" s="273"/>
      <c r="C8995" s="272"/>
      <c r="D8995" s="272"/>
      <c r="E8995" s="217"/>
      <c r="F8995" s="263"/>
    </row>
    <row r="8996" spans="1:6" ht="13" x14ac:dyDescent="0.25">
      <c r="A8996" s="227"/>
      <c r="B8996" s="268" t="s">
        <v>2905</v>
      </c>
      <c r="C8996" s="227"/>
      <c r="D8996" s="227"/>
      <c r="E8996" s="258"/>
      <c r="F8996" s="270"/>
    </row>
    <row r="8997" spans="1:6" ht="13" x14ac:dyDescent="0.25">
      <c r="A8997" s="227"/>
      <c r="B8997" s="247"/>
      <c r="C8997" s="227"/>
      <c r="D8997" s="227"/>
      <c r="E8997" s="258"/>
      <c r="F8997" s="263"/>
    </row>
    <row r="8998" spans="1:6" ht="13" x14ac:dyDescent="0.25">
      <c r="A8998" s="227"/>
      <c r="B8998" s="247" t="s">
        <v>3079</v>
      </c>
      <c r="C8998" s="227"/>
      <c r="D8998" s="227"/>
      <c r="E8998" s="258"/>
      <c r="F8998" s="263"/>
    </row>
    <row r="8999" spans="1:6" ht="13" x14ac:dyDescent="0.25">
      <c r="A8999" s="227"/>
      <c r="B8999" s="256"/>
      <c r="C8999" s="255"/>
      <c r="D8999" s="255"/>
      <c r="E8999" s="260"/>
      <c r="F8999" s="263"/>
    </row>
    <row r="9000" spans="1:6" ht="13" x14ac:dyDescent="0.25">
      <c r="A9000" s="227"/>
      <c r="B9000" s="274"/>
      <c r="C9000" s="255"/>
      <c r="D9000" s="255"/>
      <c r="E9000" s="260"/>
      <c r="F9000" s="263"/>
    </row>
    <row r="9001" spans="1:6" ht="13" x14ac:dyDescent="0.25">
      <c r="A9001" s="227"/>
      <c r="B9001" s="274" t="str">
        <f>B8998</f>
        <v>Block E: 5 Classroom Block: E-8 Ironmongery</v>
      </c>
      <c r="C9001" s="255"/>
      <c r="D9001" s="255"/>
      <c r="E9001" s="260"/>
      <c r="F9001" s="263"/>
    </row>
    <row r="9002" spans="1:6" ht="13" x14ac:dyDescent="0.25">
      <c r="A9002" s="227"/>
      <c r="B9002" s="254" t="s">
        <v>2933</v>
      </c>
      <c r="C9002" s="255" t="s">
        <v>2910</v>
      </c>
      <c r="D9002" s="255"/>
      <c r="E9002" s="260"/>
      <c r="F9002" s="263"/>
    </row>
    <row r="9003" spans="1:6" ht="13" x14ac:dyDescent="0.25">
      <c r="A9003" s="227"/>
      <c r="B9003" s="256"/>
      <c r="C9003" s="255"/>
      <c r="D9003" s="255"/>
      <c r="E9003" s="260"/>
      <c r="F9003" s="263"/>
    </row>
    <row r="9004" spans="1:6" ht="13" x14ac:dyDescent="0.25">
      <c r="A9004" s="227"/>
      <c r="B9004" s="269" t="s">
        <v>2909</v>
      </c>
      <c r="C9004" s="255">
        <v>132</v>
      </c>
      <c r="D9004" s="255"/>
      <c r="E9004" s="260"/>
      <c r="F9004" s="263"/>
    </row>
    <row r="9005" spans="1:6" ht="13" x14ac:dyDescent="0.25">
      <c r="A9005" s="227"/>
      <c r="B9005" s="269"/>
      <c r="C9005" s="255"/>
      <c r="D9005" s="255"/>
      <c r="E9005" s="260"/>
      <c r="F9005" s="263"/>
    </row>
    <row r="9006" spans="1:6" ht="13" x14ac:dyDescent="0.25">
      <c r="A9006" s="227"/>
      <c r="B9006" s="256"/>
      <c r="C9006" s="255"/>
      <c r="D9006" s="255"/>
      <c r="E9006" s="260"/>
      <c r="F9006" s="263"/>
    </row>
    <row r="9007" spans="1:6" ht="13" x14ac:dyDescent="0.25">
      <c r="A9007" s="227"/>
      <c r="B9007" s="256"/>
      <c r="C9007" s="255"/>
      <c r="D9007" s="255"/>
      <c r="E9007" s="260"/>
      <c r="F9007" s="263"/>
    </row>
    <row r="9008" spans="1:6" ht="13" x14ac:dyDescent="0.25">
      <c r="A9008" s="227"/>
      <c r="B9008" s="256"/>
      <c r="C9008" s="255"/>
      <c r="D9008" s="255"/>
      <c r="E9008" s="260"/>
      <c r="F9008" s="263"/>
    </row>
    <row r="9009" spans="1:6" ht="13" x14ac:dyDescent="0.25">
      <c r="A9009" s="227"/>
      <c r="B9009" s="256"/>
      <c r="C9009" s="255"/>
      <c r="D9009" s="255"/>
      <c r="E9009" s="260"/>
      <c r="F9009" s="263"/>
    </row>
    <row r="9010" spans="1:6" ht="13" x14ac:dyDescent="0.25">
      <c r="A9010" s="227"/>
      <c r="B9010" s="256"/>
      <c r="C9010" s="255"/>
      <c r="D9010" s="255"/>
      <c r="E9010" s="260"/>
      <c r="F9010" s="263"/>
    </row>
    <row r="9011" spans="1:6" ht="13" x14ac:dyDescent="0.25">
      <c r="A9011" s="227"/>
      <c r="B9011" s="256"/>
      <c r="C9011" s="255"/>
      <c r="D9011" s="255"/>
      <c r="E9011" s="260"/>
      <c r="F9011" s="263"/>
    </row>
    <row r="9012" spans="1:6" ht="13" x14ac:dyDescent="0.25">
      <c r="A9012" s="227"/>
      <c r="B9012" s="256"/>
      <c r="C9012" s="255"/>
      <c r="D9012" s="255"/>
      <c r="E9012" s="260"/>
      <c r="F9012" s="263"/>
    </row>
    <row r="9013" spans="1:6" ht="13" x14ac:dyDescent="0.25">
      <c r="A9013" s="227"/>
      <c r="B9013" s="256"/>
      <c r="C9013" s="255"/>
      <c r="D9013" s="255"/>
      <c r="E9013" s="260"/>
      <c r="F9013" s="263"/>
    </row>
    <row r="9014" spans="1:6" ht="13" x14ac:dyDescent="0.25">
      <c r="A9014" s="227"/>
      <c r="B9014" s="256"/>
      <c r="C9014" s="255"/>
      <c r="D9014" s="255"/>
      <c r="E9014" s="260"/>
      <c r="F9014" s="263"/>
    </row>
    <row r="9015" spans="1:6" ht="13" x14ac:dyDescent="0.25">
      <c r="A9015" s="227"/>
      <c r="B9015" s="256"/>
      <c r="C9015" s="255"/>
      <c r="D9015" s="255"/>
      <c r="E9015" s="260"/>
      <c r="F9015" s="263"/>
    </row>
    <row r="9016" spans="1:6" ht="13" x14ac:dyDescent="0.25">
      <c r="A9016" s="227"/>
      <c r="B9016" s="256"/>
      <c r="C9016" s="255"/>
      <c r="D9016" s="255"/>
      <c r="E9016" s="260"/>
      <c r="F9016" s="263"/>
    </row>
    <row r="9017" spans="1:6" ht="13" x14ac:dyDescent="0.25">
      <c r="A9017" s="227"/>
      <c r="B9017" s="256"/>
      <c r="C9017" s="255"/>
      <c r="D9017" s="255"/>
      <c r="E9017" s="260"/>
      <c r="F9017" s="263"/>
    </row>
    <row r="9018" spans="1:6" ht="13" x14ac:dyDescent="0.25">
      <c r="A9018" s="227"/>
      <c r="B9018" s="256"/>
      <c r="C9018" s="255"/>
      <c r="D9018" s="255"/>
      <c r="E9018" s="260"/>
      <c r="F9018" s="263"/>
    </row>
    <row r="9019" spans="1:6" ht="13" x14ac:dyDescent="0.25">
      <c r="A9019" s="227"/>
      <c r="B9019" s="256"/>
      <c r="C9019" s="255"/>
      <c r="D9019" s="255"/>
      <c r="E9019" s="260"/>
      <c r="F9019" s="263"/>
    </row>
    <row r="9020" spans="1:6" ht="13" x14ac:dyDescent="0.25">
      <c r="A9020" s="227"/>
      <c r="B9020" s="256"/>
      <c r="C9020" s="255"/>
      <c r="D9020" s="255"/>
      <c r="E9020" s="260"/>
      <c r="F9020" s="263"/>
    </row>
    <row r="9021" spans="1:6" ht="13" x14ac:dyDescent="0.25">
      <c r="A9021" s="227"/>
      <c r="B9021" s="256"/>
      <c r="C9021" s="255"/>
      <c r="D9021" s="255"/>
      <c r="E9021" s="260"/>
      <c r="F9021" s="263"/>
    </row>
    <row r="9022" spans="1:6" ht="13" x14ac:dyDescent="0.25">
      <c r="A9022" s="227"/>
      <c r="B9022" s="256"/>
      <c r="C9022" s="255"/>
      <c r="D9022" s="255"/>
      <c r="E9022" s="260"/>
      <c r="F9022" s="263"/>
    </row>
    <row r="9023" spans="1:6" ht="13" x14ac:dyDescent="0.25">
      <c r="A9023" s="227"/>
      <c r="B9023" s="256"/>
      <c r="C9023" s="255"/>
      <c r="D9023" s="255"/>
      <c r="E9023" s="260"/>
      <c r="F9023" s="263"/>
    </row>
    <row r="9024" spans="1:6" ht="13" x14ac:dyDescent="0.25">
      <c r="A9024" s="227"/>
      <c r="B9024" s="256"/>
      <c r="C9024" s="255"/>
      <c r="D9024" s="255"/>
      <c r="E9024" s="260"/>
      <c r="F9024" s="263"/>
    </row>
    <row r="9025" spans="1:6" ht="13" x14ac:dyDescent="0.25">
      <c r="A9025" s="227"/>
      <c r="B9025" s="256"/>
      <c r="C9025" s="255"/>
      <c r="D9025" s="255"/>
      <c r="E9025" s="260"/>
      <c r="F9025" s="263"/>
    </row>
    <row r="9026" spans="1:6" ht="13" x14ac:dyDescent="0.25">
      <c r="A9026" s="227"/>
      <c r="B9026" s="256"/>
      <c r="C9026" s="255"/>
      <c r="D9026" s="255"/>
      <c r="E9026" s="260"/>
      <c r="F9026" s="263"/>
    </row>
    <row r="9027" spans="1:6" ht="13" x14ac:dyDescent="0.25">
      <c r="A9027" s="227"/>
      <c r="B9027" s="256"/>
      <c r="C9027" s="255"/>
      <c r="D9027" s="255"/>
      <c r="E9027" s="260"/>
      <c r="F9027" s="263"/>
    </row>
    <row r="9028" spans="1:6" ht="13" x14ac:dyDescent="0.25">
      <c r="A9028" s="227"/>
      <c r="B9028" s="256"/>
      <c r="C9028" s="255"/>
      <c r="D9028" s="255"/>
      <c r="E9028" s="260"/>
      <c r="F9028" s="263"/>
    </row>
    <row r="9029" spans="1:6" ht="13" x14ac:dyDescent="0.25">
      <c r="A9029" s="227"/>
      <c r="B9029" s="256"/>
      <c r="C9029" s="255"/>
      <c r="D9029" s="255"/>
      <c r="E9029" s="260"/>
      <c r="F9029" s="263"/>
    </row>
    <row r="9030" spans="1:6" ht="13" x14ac:dyDescent="0.25">
      <c r="A9030" s="227"/>
      <c r="B9030" s="256"/>
      <c r="C9030" s="255"/>
      <c r="D9030" s="255"/>
      <c r="E9030" s="260"/>
      <c r="F9030" s="263"/>
    </row>
    <row r="9031" spans="1:6" ht="13" x14ac:dyDescent="0.25">
      <c r="A9031" s="227"/>
      <c r="B9031" s="256"/>
      <c r="C9031" s="255"/>
      <c r="D9031" s="255"/>
      <c r="E9031" s="260"/>
      <c r="F9031" s="263"/>
    </row>
    <row r="9032" spans="1:6" ht="13" x14ac:dyDescent="0.25">
      <c r="A9032" s="227"/>
      <c r="B9032" s="256"/>
      <c r="C9032" s="255"/>
      <c r="D9032" s="255"/>
      <c r="E9032" s="260"/>
      <c r="F9032" s="263"/>
    </row>
    <row r="9033" spans="1:6" ht="13" x14ac:dyDescent="0.25">
      <c r="A9033" s="227"/>
      <c r="B9033" s="256"/>
      <c r="C9033" s="255"/>
      <c r="D9033" s="255"/>
      <c r="E9033" s="260"/>
      <c r="F9033" s="263"/>
    </row>
    <row r="9034" spans="1:6" ht="13" x14ac:dyDescent="0.25">
      <c r="A9034" s="227"/>
      <c r="B9034" s="256"/>
      <c r="C9034" s="255"/>
      <c r="D9034" s="255"/>
      <c r="E9034" s="260"/>
      <c r="F9034" s="263"/>
    </row>
    <row r="9035" spans="1:6" ht="13" x14ac:dyDescent="0.25">
      <c r="A9035" s="227"/>
      <c r="B9035" s="256"/>
      <c r="C9035" s="255"/>
      <c r="D9035" s="255"/>
      <c r="E9035" s="260"/>
      <c r="F9035" s="263"/>
    </row>
    <row r="9036" spans="1:6" ht="13" x14ac:dyDescent="0.25">
      <c r="A9036" s="227"/>
      <c r="B9036" s="256"/>
      <c r="C9036" s="255"/>
      <c r="D9036" s="255"/>
      <c r="E9036" s="260"/>
      <c r="F9036" s="263"/>
    </row>
    <row r="9037" spans="1:6" ht="13" x14ac:dyDescent="0.25">
      <c r="A9037" s="227"/>
      <c r="B9037" s="256"/>
      <c r="C9037" s="255"/>
      <c r="D9037" s="255"/>
      <c r="E9037" s="260"/>
      <c r="F9037" s="263"/>
    </row>
    <row r="9038" spans="1:6" ht="13" x14ac:dyDescent="0.25">
      <c r="A9038" s="227"/>
      <c r="B9038" s="256"/>
      <c r="C9038" s="255"/>
      <c r="D9038" s="255"/>
      <c r="E9038" s="260"/>
      <c r="F9038" s="263"/>
    </row>
    <row r="9039" spans="1:6" ht="13" x14ac:dyDescent="0.25">
      <c r="A9039" s="227"/>
      <c r="B9039" s="256"/>
      <c r="C9039" s="255"/>
      <c r="D9039" s="255"/>
      <c r="E9039" s="260"/>
      <c r="F9039" s="263"/>
    </row>
    <row r="9040" spans="1:6" ht="13" x14ac:dyDescent="0.25">
      <c r="A9040" s="227"/>
      <c r="B9040" s="256"/>
      <c r="C9040" s="255"/>
      <c r="D9040" s="255"/>
      <c r="E9040" s="260"/>
      <c r="F9040" s="263"/>
    </row>
    <row r="9041" spans="1:6" ht="13" x14ac:dyDescent="0.25">
      <c r="A9041" s="227"/>
      <c r="B9041" s="256"/>
      <c r="C9041" s="255"/>
      <c r="D9041" s="255"/>
      <c r="E9041" s="260"/>
      <c r="F9041" s="263"/>
    </row>
    <row r="9042" spans="1:6" ht="13" x14ac:dyDescent="0.25">
      <c r="A9042" s="227"/>
      <c r="B9042" s="256"/>
      <c r="C9042" s="255"/>
      <c r="D9042" s="255"/>
      <c r="E9042" s="260"/>
      <c r="F9042" s="263"/>
    </row>
    <row r="9043" spans="1:6" ht="13" x14ac:dyDescent="0.25">
      <c r="A9043" s="227"/>
      <c r="B9043" s="256"/>
      <c r="C9043" s="255"/>
      <c r="D9043" s="255"/>
      <c r="E9043" s="260"/>
      <c r="F9043" s="263"/>
    </row>
    <row r="9044" spans="1:6" ht="13" x14ac:dyDescent="0.25">
      <c r="A9044" s="227"/>
      <c r="B9044" s="256"/>
      <c r="C9044" s="255"/>
      <c r="D9044" s="255"/>
      <c r="E9044" s="260"/>
      <c r="F9044" s="263"/>
    </row>
    <row r="9045" spans="1:6" ht="13" x14ac:dyDescent="0.25">
      <c r="A9045" s="227"/>
      <c r="B9045" s="256"/>
      <c r="C9045" s="255"/>
      <c r="D9045" s="255"/>
      <c r="E9045" s="260"/>
      <c r="F9045" s="263"/>
    </row>
    <row r="9046" spans="1:6" ht="13" x14ac:dyDescent="0.25">
      <c r="A9046" s="227"/>
      <c r="B9046" s="256"/>
      <c r="C9046" s="255"/>
      <c r="D9046" s="255"/>
      <c r="E9046" s="260"/>
      <c r="F9046" s="263"/>
    </row>
    <row r="9047" spans="1:6" ht="13" x14ac:dyDescent="0.25">
      <c r="A9047" s="227"/>
      <c r="B9047" s="256"/>
      <c r="C9047" s="255"/>
      <c r="D9047" s="255"/>
      <c r="E9047" s="260"/>
      <c r="F9047" s="263"/>
    </row>
    <row r="9048" spans="1:6" ht="13" x14ac:dyDescent="0.25">
      <c r="A9048" s="227"/>
      <c r="B9048" s="256"/>
      <c r="C9048" s="255"/>
      <c r="D9048" s="255"/>
      <c r="E9048" s="260"/>
      <c r="F9048" s="263"/>
    </row>
    <row r="9049" spans="1:6" ht="13" x14ac:dyDescent="0.25">
      <c r="A9049" s="227"/>
      <c r="B9049" s="256"/>
      <c r="C9049" s="255"/>
      <c r="D9049" s="255"/>
      <c r="E9049" s="260"/>
      <c r="F9049" s="263"/>
    </row>
    <row r="9050" spans="1:6" ht="13" x14ac:dyDescent="0.25">
      <c r="A9050" s="227"/>
      <c r="B9050" s="256"/>
      <c r="C9050" s="255"/>
      <c r="D9050" s="255"/>
      <c r="E9050" s="260"/>
      <c r="F9050" s="263"/>
    </row>
    <row r="9051" spans="1:6" ht="13" x14ac:dyDescent="0.25">
      <c r="A9051" s="227"/>
      <c r="B9051" s="256"/>
      <c r="C9051" s="255"/>
      <c r="D9051" s="255"/>
      <c r="E9051" s="260"/>
      <c r="F9051" s="263"/>
    </row>
    <row r="9052" spans="1:6" ht="13" x14ac:dyDescent="0.25">
      <c r="A9052" s="227"/>
      <c r="B9052" s="256"/>
      <c r="C9052" s="255"/>
      <c r="D9052" s="255"/>
      <c r="E9052" s="260"/>
      <c r="F9052" s="263"/>
    </row>
    <row r="9053" spans="1:6" ht="13" x14ac:dyDescent="0.25">
      <c r="A9053" s="227"/>
      <c r="B9053" s="256"/>
      <c r="C9053" s="255"/>
      <c r="D9053" s="255"/>
      <c r="E9053" s="260"/>
      <c r="F9053" s="263"/>
    </row>
    <row r="9054" spans="1:6" ht="13" x14ac:dyDescent="0.25">
      <c r="A9054" s="227"/>
      <c r="B9054" s="256"/>
      <c r="C9054" s="255"/>
      <c r="D9054" s="255"/>
      <c r="E9054" s="260"/>
      <c r="F9054" s="263"/>
    </row>
    <row r="9055" spans="1:6" ht="13" x14ac:dyDescent="0.25">
      <c r="A9055" s="227"/>
      <c r="B9055" s="256"/>
      <c r="C9055" s="255"/>
      <c r="D9055" s="255"/>
      <c r="E9055" s="260"/>
      <c r="F9055" s="263"/>
    </row>
    <row r="9056" spans="1:6" ht="13" x14ac:dyDescent="0.25">
      <c r="A9056" s="227"/>
      <c r="B9056" s="256"/>
      <c r="C9056" s="255"/>
      <c r="D9056" s="255"/>
      <c r="E9056" s="260"/>
      <c r="F9056" s="263"/>
    </row>
    <row r="9057" spans="1:6" ht="13" x14ac:dyDescent="0.25">
      <c r="A9057" s="227"/>
      <c r="B9057" s="256"/>
      <c r="C9057" s="255"/>
      <c r="D9057" s="255"/>
      <c r="E9057" s="260"/>
      <c r="F9057" s="263"/>
    </row>
    <row r="9058" spans="1:6" ht="13" x14ac:dyDescent="0.25">
      <c r="A9058" s="227"/>
      <c r="B9058" s="256"/>
      <c r="C9058" s="255"/>
      <c r="D9058" s="255"/>
      <c r="E9058" s="260"/>
      <c r="F9058" s="263"/>
    </row>
    <row r="9059" spans="1:6" ht="13" x14ac:dyDescent="0.25">
      <c r="A9059" s="227"/>
      <c r="B9059" s="256"/>
      <c r="C9059" s="255"/>
      <c r="D9059" s="255"/>
      <c r="E9059" s="260"/>
      <c r="F9059" s="263"/>
    </row>
    <row r="9060" spans="1:6" ht="13" x14ac:dyDescent="0.25">
      <c r="A9060" s="227"/>
      <c r="B9060" s="256"/>
      <c r="C9060" s="255"/>
      <c r="D9060" s="255"/>
      <c r="E9060" s="260"/>
      <c r="F9060" s="263"/>
    </row>
    <row r="9061" spans="1:6" ht="13" x14ac:dyDescent="0.25">
      <c r="A9061" s="227"/>
      <c r="B9061" s="256"/>
      <c r="C9061" s="255"/>
      <c r="D9061" s="255"/>
      <c r="E9061" s="260"/>
      <c r="F9061" s="263"/>
    </row>
    <row r="9062" spans="1:6" ht="13" x14ac:dyDescent="0.25">
      <c r="A9062" s="227"/>
      <c r="B9062" s="256"/>
      <c r="C9062" s="255"/>
      <c r="D9062" s="255"/>
      <c r="E9062" s="260"/>
      <c r="F9062" s="263"/>
    </row>
    <row r="9063" spans="1:6" ht="13" x14ac:dyDescent="0.25">
      <c r="A9063" s="227"/>
      <c r="B9063" s="256"/>
      <c r="C9063" s="255"/>
      <c r="D9063" s="255"/>
      <c r="E9063" s="260"/>
      <c r="F9063" s="263"/>
    </row>
    <row r="9064" spans="1:6" ht="13" x14ac:dyDescent="0.25">
      <c r="A9064" s="227"/>
      <c r="B9064" s="256"/>
      <c r="C9064" s="255"/>
      <c r="D9064" s="255"/>
      <c r="E9064" s="260"/>
      <c r="F9064" s="263"/>
    </row>
    <row r="9065" spans="1:6" ht="13" x14ac:dyDescent="0.25">
      <c r="A9065" s="227"/>
      <c r="B9065" s="256"/>
      <c r="C9065" s="255"/>
      <c r="D9065" s="255"/>
      <c r="E9065" s="260"/>
      <c r="F9065" s="263"/>
    </row>
    <row r="9066" spans="1:6" ht="13" x14ac:dyDescent="0.25">
      <c r="A9066" s="227"/>
      <c r="B9066" s="256"/>
      <c r="C9066" s="255"/>
      <c r="D9066" s="255"/>
      <c r="E9066" s="260"/>
      <c r="F9066" s="263"/>
    </row>
    <row r="9067" spans="1:6" ht="13" x14ac:dyDescent="0.25">
      <c r="A9067" s="227"/>
      <c r="B9067" s="256"/>
      <c r="C9067" s="255"/>
      <c r="D9067" s="255"/>
      <c r="E9067" s="260"/>
      <c r="F9067" s="263"/>
    </row>
    <row r="9068" spans="1:6" ht="13" x14ac:dyDescent="0.25">
      <c r="A9068" s="227"/>
      <c r="B9068" s="256"/>
      <c r="C9068" s="255"/>
      <c r="D9068" s="255"/>
      <c r="E9068" s="260"/>
      <c r="F9068" s="263"/>
    </row>
    <row r="9069" spans="1:6" ht="13" x14ac:dyDescent="0.25">
      <c r="A9069" s="227"/>
      <c r="B9069" s="268" t="s">
        <v>1019</v>
      </c>
      <c r="C9069" s="227"/>
      <c r="D9069" s="227"/>
      <c r="E9069" s="258"/>
      <c r="F9069" s="270"/>
    </row>
    <row r="9070" spans="1:6" ht="13" x14ac:dyDescent="0.25">
      <c r="A9070" s="227"/>
      <c r="B9070" s="247"/>
      <c r="C9070" s="227"/>
      <c r="D9070" s="227"/>
      <c r="E9070" s="258"/>
      <c r="F9070" s="263"/>
    </row>
    <row r="9071" spans="1:6" ht="13" x14ac:dyDescent="0.25">
      <c r="A9071" s="227"/>
      <c r="B9071" s="247" t="str">
        <f>B8998</f>
        <v>Block E: 5 Classroom Block: E-8 Ironmongery</v>
      </c>
      <c r="C9071" s="227"/>
      <c r="D9071" s="227"/>
      <c r="E9071" s="258"/>
      <c r="F9071" s="263"/>
    </row>
    <row r="9072" spans="1:6" x14ac:dyDescent="0.25">
      <c r="A9072" s="220"/>
      <c r="B9072" s="233"/>
      <c r="C9072" s="220"/>
      <c r="D9072" s="220"/>
      <c r="E9072" s="260"/>
      <c r="F9072" s="263"/>
    </row>
    <row r="9073" spans="1:6" ht="13" x14ac:dyDescent="0.25">
      <c r="A9073" s="224" t="s">
        <v>2453</v>
      </c>
      <c r="B9073" s="229" t="s">
        <v>20</v>
      </c>
      <c r="C9073" s="272"/>
      <c r="D9073" s="272"/>
      <c r="E9073" s="217"/>
      <c r="F9073" s="285"/>
    </row>
    <row r="9074" spans="1:6" x14ac:dyDescent="0.25">
      <c r="A9074" s="272"/>
      <c r="B9074" s="273"/>
      <c r="C9074" s="272"/>
      <c r="D9074" s="272"/>
      <c r="E9074" s="217"/>
      <c r="F9074" s="285"/>
    </row>
    <row r="9075" spans="1:6" ht="13" x14ac:dyDescent="0.25">
      <c r="A9075" s="272"/>
      <c r="B9075" s="229" t="s">
        <v>19</v>
      </c>
      <c r="C9075" s="272"/>
      <c r="D9075" s="272"/>
      <c r="E9075" s="217"/>
      <c r="F9075" s="285"/>
    </row>
    <row r="9076" spans="1:6" x14ac:dyDescent="0.25">
      <c r="A9076" s="272"/>
      <c r="B9076" s="273"/>
      <c r="C9076" s="272"/>
      <c r="D9076" s="272"/>
      <c r="E9076" s="217"/>
      <c r="F9076" s="285"/>
    </row>
    <row r="9077" spans="1:6" ht="13" x14ac:dyDescent="0.25">
      <c r="A9077" s="272"/>
      <c r="B9077" s="229" t="s">
        <v>18</v>
      </c>
      <c r="C9077" s="272"/>
      <c r="D9077" s="272"/>
      <c r="E9077" s="217"/>
      <c r="F9077" s="285"/>
    </row>
    <row r="9078" spans="1:6" x14ac:dyDescent="0.25">
      <c r="A9078" s="272"/>
      <c r="B9078" s="273"/>
      <c r="C9078" s="272"/>
      <c r="D9078" s="272"/>
      <c r="E9078" s="217"/>
      <c r="F9078" s="285"/>
    </row>
    <row r="9079" spans="1:6" ht="14.5" x14ac:dyDescent="0.25">
      <c r="A9079" s="272" t="s">
        <v>2454</v>
      </c>
      <c r="B9079" s="273" t="s">
        <v>2159</v>
      </c>
      <c r="C9079" s="272" t="s">
        <v>621</v>
      </c>
      <c r="D9079" s="281">
        <v>270.64</v>
      </c>
      <c r="E9079" s="217"/>
      <c r="F9079" s="285"/>
    </row>
    <row r="9080" spans="1:6" ht="14.5" x14ac:dyDescent="0.25">
      <c r="A9080" s="272" t="s">
        <v>2455</v>
      </c>
      <c r="B9080" s="273" t="s">
        <v>2746</v>
      </c>
      <c r="C9080" s="272" t="s">
        <v>621</v>
      </c>
      <c r="D9080" s="281">
        <v>64</v>
      </c>
      <c r="E9080" s="217"/>
      <c r="F9080" s="285"/>
    </row>
    <row r="9081" spans="1:6" x14ac:dyDescent="0.25">
      <c r="A9081" s="272"/>
      <c r="B9081" s="273"/>
      <c r="C9081" s="272"/>
      <c r="D9081" s="272"/>
      <c r="E9081" s="217"/>
      <c r="F9081" s="285"/>
    </row>
    <row r="9082" spans="1:6" ht="13" x14ac:dyDescent="0.25">
      <c r="A9082" s="272"/>
      <c r="B9082" s="229" t="s">
        <v>17</v>
      </c>
      <c r="C9082" s="272"/>
      <c r="D9082" s="272"/>
      <c r="E9082" s="217"/>
      <c r="F9082" s="285"/>
    </row>
    <row r="9083" spans="1:6" x14ac:dyDescent="0.25">
      <c r="A9083" s="272"/>
      <c r="B9083" s="273"/>
      <c r="C9083" s="272"/>
      <c r="D9083" s="272"/>
      <c r="E9083" s="217"/>
      <c r="F9083" s="285"/>
    </row>
    <row r="9084" spans="1:6" ht="13" x14ac:dyDescent="0.25">
      <c r="A9084" s="272"/>
      <c r="B9084" s="229" t="s">
        <v>16</v>
      </c>
      <c r="C9084" s="272"/>
      <c r="D9084" s="272"/>
      <c r="E9084" s="217"/>
      <c r="F9084" s="285"/>
    </row>
    <row r="9085" spans="1:6" x14ac:dyDescent="0.25">
      <c r="A9085" s="272"/>
      <c r="B9085" s="273"/>
      <c r="C9085" s="272"/>
      <c r="D9085" s="272"/>
      <c r="E9085" s="217"/>
      <c r="F9085" s="285"/>
    </row>
    <row r="9086" spans="1:6" ht="14.5" x14ac:dyDescent="0.25">
      <c r="A9086" s="272" t="s">
        <v>2162</v>
      </c>
      <c r="B9086" s="273" t="s">
        <v>525</v>
      </c>
      <c r="C9086" s="272" t="s">
        <v>621</v>
      </c>
      <c r="D9086" s="281">
        <v>413.27999999999992</v>
      </c>
      <c r="E9086" s="217"/>
      <c r="F9086" s="285"/>
    </row>
    <row r="9087" spans="1:6" ht="14.5" x14ac:dyDescent="0.25">
      <c r="A9087" s="272" t="s">
        <v>2456</v>
      </c>
      <c r="B9087" s="273" t="s">
        <v>295</v>
      </c>
      <c r="C9087" s="272" t="s">
        <v>621</v>
      </c>
      <c r="D9087" s="272">
        <v>30</v>
      </c>
      <c r="E9087" s="217"/>
      <c r="F9087" s="285"/>
    </row>
    <row r="9088" spans="1:6" x14ac:dyDescent="0.25">
      <c r="A9088" s="272"/>
      <c r="B9088" s="273"/>
      <c r="C9088" s="272"/>
      <c r="D9088" s="272"/>
      <c r="E9088" s="217"/>
      <c r="F9088" s="285"/>
    </row>
    <row r="9089" spans="1:6" ht="13" x14ac:dyDescent="0.25">
      <c r="A9089" s="272"/>
      <c r="B9089" s="229" t="s">
        <v>1028</v>
      </c>
      <c r="C9089" s="272"/>
      <c r="D9089" s="272"/>
      <c r="E9089" s="217"/>
      <c r="F9089" s="285"/>
    </row>
    <row r="9090" spans="1:6" x14ac:dyDescent="0.25">
      <c r="A9090" s="272"/>
      <c r="B9090" s="273"/>
      <c r="C9090" s="272"/>
      <c r="D9090" s="272"/>
      <c r="E9090" s="217"/>
      <c r="F9090" s="285"/>
    </row>
    <row r="9091" spans="1:6" ht="13" x14ac:dyDescent="0.25">
      <c r="A9091" s="272"/>
      <c r="B9091" s="229" t="s">
        <v>16</v>
      </c>
      <c r="C9091" s="272"/>
      <c r="D9091" s="272"/>
      <c r="E9091" s="217"/>
      <c r="F9091" s="285"/>
    </row>
    <row r="9092" spans="1:6" x14ac:dyDescent="0.25">
      <c r="A9092" s="272"/>
      <c r="B9092" s="273"/>
      <c r="C9092" s="272"/>
      <c r="D9092" s="272"/>
      <c r="E9092" s="217"/>
      <c r="F9092" s="285"/>
    </row>
    <row r="9093" spans="1:6" ht="14.5" x14ac:dyDescent="0.25">
      <c r="A9093" s="272" t="s">
        <v>2856</v>
      </c>
      <c r="B9093" s="273" t="s">
        <v>525</v>
      </c>
      <c r="C9093" s="272" t="s">
        <v>621</v>
      </c>
      <c r="D9093" s="281">
        <v>260.95999999999998</v>
      </c>
      <c r="E9093" s="217"/>
      <c r="F9093" s="285"/>
    </row>
    <row r="9094" spans="1:6" ht="14.5" x14ac:dyDescent="0.25">
      <c r="A9094" s="272" t="s">
        <v>2857</v>
      </c>
      <c r="B9094" s="273" t="s">
        <v>295</v>
      </c>
      <c r="C9094" s="272" t="s">
        <v>621</v>
      </c>
      <c r="D9094" s="272">
        <v>21</v>
      </c>
      <c r="E9094" s="217"/>
      <c r="F9094" s="285"/>
    </row>
    <row r="9095" spans="1:6" x14ac:dyDescent="0.25">
      <c r="A9095" s="272"/>
      <c r="B9095" s="273"/>
      <c r="C9095" s="272"/>
      <c r="D9095" s="272"/>
      <c r="E9095" s="217"/>
      <c r="F9095" s="285"/>
    </row>
    <row r="9096" spans="1:6" ht="13" x14ac:dyDescent="0.25">
      <c r="A9096" s="272"/>
      <c r="B9096" s="225" t="s">
        <v>2151</v>
      </c>
      <c r="C9096" s="272"/>
      <c r="D9096" s="281"/>
      <c r="E9096" s="217"/>
      <c r="F9096" s="285"/>
    </row>
    <row r="9097" spans="1:6" ht="13" x14ac:dyDescent="0.25">
      <c r="A9097" s="272"/>
      <c r="B9097" s="225"/>
      <c r="C9097" s="272"/>
      <c r="D9097" s="281"/>
      <c r="E9097" s="217"/>
      <c r="F9097" s="285"/>
    </row>
    <row r="9098" spans="1:6" ht="39" x14ac:dyDescent="0.25">
      <c r="A9098" s="272"/>
      <c r="B9098" s="225" t="s">
        <v>2152</v>
      </c>
      <c r="C9098" s="272"/>
      <c r="D9098" s="281"/>
      <c r="E9098" s="217"/>
      <c r="F9098" s="285"/>
    </row>
    <row r="9099" spans="1:6" ht="13" x14ac:dyDescent="0.25">
      <c r="A9099" s="272"/>
      <c r="B9099" s="225"/>
      <c r="C9099" s="272"/>
      <c r="D9099" s="281"/>
      <c r="E9099" s="217"/>
      <c r="F9099" s="285"/>
    </row>
    <row r="9100" spans="1:6" ht="13" x14ac:dyDescent="0.25">
      <c r="A9100" s="272"/>
      <c r="B9100" s="225" t="s">
        <v>2153</v>
      </c>
      <c r="C9100" s="272"/>
      <c r="D9100" s="281"/>
      <c r="E9100" s="217"/>
      <c r="F9100" s="285"/>
    </row>
    <row r="9101" spans="1:6" ht="13" x14ac:dyDescent="0.25">
      <c r="A9101" s="272"/>
      <c r="B9101" s="225"/>
      <c r="C9101" s="272"/>
      <c r="D9101" s="281"/>
      <c r="E9101" s="217"/>
      <c r="F9101" s="285"/>
    </row>
    <row r="9102" spans="1:6" x14ac:dyDescent="0.25">
      <c r="A9102" s="272"/>
      <c r="B9102" s="226" t="s">
        <v>2154</v>
      </c>
      <c r="C9102" s="272"/>
      <c r="D9102" s="281"/>
      <c r="E9102" s="217"/>
      <c r="F9102" s="285"/>
    </row>
    <row r="9103" spans="1:6" x14ac:dyDescent="0.25">
      <c r="A9103" s="272"/>
      <c r="B9103" s="226" t="s">
        <v>2155</v>
      </c>
      <c r="C9103" s="272"/>
      <c r="D9103" s="281"/>
      <c r="E9103" s="217"/>
      <c r="F9103" s="285"/>
    </row>
    <row r="9104" spans="1:6" x14ac:dyDescent="0.25">
      <c r="A9104" s="272"/>
      <c r="B9104" s="226" t="s">
        <v>2156</v>
      </c>
      <c r="C9104" s="272"/>
      <c r="D9104" s="281"/>
      <c r="E9104" s="217"/>
      <c r="F9104" s="285"/>
    </row>
    <row r="9105" spans="1:6" ht="25" x14ac:dyDescent="0.25">
      <c r="A9105" s="272"/>
      <c r="B9105" s="226" t="s">
        <v>2157</v>
      </c>
      <c r="C9105" s="272"/>
      <c r="D9105" s="281"/>
      <c r="E9105" s="217"/>
      <c r="F9105" s="285"/>
    </row>
    <row r="9106" spans="1:6" x14ac:dyDescent="0.25">
      <c r="A9106" s="272"/>
      <c r="B9106" s="226" t="s">
        <v>2747</v>
      </c>
      <c r="C9106" s="272"/>
      <c r="D9106" s="281"/>
      <c r="E9106" s="217"/>
      <c r="F9106" s="285"/>
    </row>
    <row r="9107" spans="1:6" ht="13" x14ac:dyDescent="0.25">
      <c r="A9107" s="272"/>
      <c r="B9107" s="225"/>
      <c r="C9107" s="272"/>
      <c r="D9107" s="281"/>
      <c r="E9107" s="217"/>
      <c r="F9107" s="285"/>
    </row>
    <row r="9108" spans="1:6" ht="14.5" x14ac:dyDescent="0.25">
      <c r="A9108" s="272" t="s">
        <v>2858</v>
      </c>
      <c r="B9108" s="226" t="s">
        <v>2158</v>
      </c>
      <c r="C9108" s="272" t="s">
        <v>621</v>
      </c>
      <c r="D9108" s="281">
        <v>270.64</v>
      </c>
      <c r="E9108" s="217"/>
      <c r="F9108" s="285"/>
    </row>
    <row r="9109" spans="1:6" x14ac:dyDescent="0.25">
      <c r="A9109" s="220"/>
      <c r="B9109" s="256"/>
      <c r="C9109" s="220"/>
      <c r="D9109" s="220"/>
      <c r="E9109" s="260"/>
      <c r="F9109" s="263"/>
    </row>
    <row r="9110" spans="1:6" x14ac:dyDescent="0.25">
      <c r="A9110" s="272"/>
      <c r="B9110" s="273"/>
      <c r="C9110" s="272"/>
      <c r="D9110" s="272"/>
      <c r="E9110" s="217"/>
      <c r="F9110" s="263"/>
    </row>
    <row r="9111" spans="1:6" x14ac:dyDescent="0.25">
      <c r="A9111" s="272"/>
      <c r="B9111" s="273"/>
      <c r="C9111" s="272"/>
      <c r="D9111" s="272"/>
      <c r="E9111" s="217"/>
      <c r="F9111" s="263"/>
    </row>
    <row r="9112" spans="1:6" x14ac:dyDescent="0.25">
      <c r="A9112" s="272"/>
      <c r="B9112" s="273"/>
      <c r="C9112" s="272"/>
      <c r="D9112" s="272"/>
      <c r="E9112" s="217"/>
      <c r="F9112" s="263"/>
    </row>
    <row r="9113" spans="1:6" x14ac:dyDescent="0.25">
      <c r="A9113" s="272"/>
      <c r="B9113" s="273"/>
      <c r="C9113" s="272"/>
      <c r="D9113" s="272"/>
      <c r="E9113" s="217"/>
      <c r="F9113" s="263"/>
    </row>
    <row r="9114" spans="1:6" x14ac:dyDescent="0.25">
      <c r="A9114" s="272"/>
      <c r="B9114" s="273"/>
      <c r="C9114" s="272"/>
      <c r="D9114" s="272"/>
      <c r="E9114" s="217"/>
      <c r="F9114" s="263"/>
    </row>
    <row r="9115" spans="1:6" x14ac:dyDescent="0.25">
      <c r="A9115" s="272"/>
      <c r="B9115" s="273"/>
      <c r="C9115" s="272"/>
      <c r="D9115" s="272"/>
      <c r="E9115" s="217"/>
      <c r="F9115" s="263"/>
    </row>
    <row r="9116" spans="1:6" x14ac:dyDescent="0.25">
      <c r="A9116" s="272"/>
      <c r="B9116" s="273"/>
      <c r="C9116" s="272"/>
      <c r="D9116" s="272"/>
      <c r="E9116" s="217"/>
      <c r="F9116" s="263"/>
    </row>
    <row r="9117" spans="1:6" x14ac:dyDescent="0.25">
      <c r="A9117" s="272"/>
      <c r="B9117" s="273"/>
      <c r="C9117" s="272"/>
      <c r="D9117" s="272"/>
      <c r="E9117" s="217"/>
      <c r="F9117" s="263"/>
    </row>
    <row r="9118" spans="1:6" x14ac:dyDescent="0.25">
      <c r="A9118" s="272"/>
      <c r="B9118" s="273"/>
      <c r="C9118" s="272"/>
      <c r="D9118" s="272"/>
      <c r="E9118" s="217"/>
      <c r="F9118" s="263"/>
    </row>
    <row r="9119" spans="1:6" x14ac:dyDescent="0.25">
      <c r="A9119" s="272"/>
      <c r="B9119" s="273"/>
      <c r="C9119" s="272"/>
      <c r="D9119" s="272"/>
      <c r="E9119" s="217"/>
      <c r="F9119" s="263"/>
    </row>
    <row r="9120" spans="1:6" x14ac:dyDescent="0.25">
      <c r="A9120" s="272"/>
      <c r="B9120" s="273"/>
      <c r="C9120" s="272"/>
      <c r="D9120" s="272"/>
      <c r="E9120" s="217"/>
      <c r="F9120" s="263"/>
    </row>
    <row r="9121" spans="1:6" x14ac:dyDescent="0.25">
      <c r="A9121" s="272"/>
      <c r="B9121" s="273"/>
      <c r="C9121" s="272"/>
      <c r="D9121" s="272"/>
      <c r="E9121" s="217"/>
      <c r="F9121" s="263"/>
    </row>
    <row r="9122" spans="1:6" x14ac:dyDescent="0.25">
      <c r="A9122" s="272"/>
      <c r="B9122" s="273"/>
      <c r="C9122" s="272"/>
      <c r="D9122" s="272"/>
      <c r="E9122" s="217"/>
      <c r="F9122" s="263"/>
    </row>
    <row r="9123" spans="1:6" x14ac:dyDescent="0.25">
      <c r="A9123" s="272"/>
      <c r="B9123" s="273"/>
      <c r="C9123" s="272"/>
      <c r="D9123" s="272"/>
      <c r="E9123" s="217"/>
      <c r="F9123" s="263"/>
    </row>
    <row r="9124" spans="1:6" x14ac:dyDescent="0.25">
      <c r="A9124" s="272"/>
      <c r="B9124" s="273"/>
      <c r="C9124" s="272"/>
      <c r="D9124" s="272"/>
      <c r="E9124" s="217"/>
      <c r="F9124" s="263"/>
    </row>
    <row r="9125" spans="1:6" x14ac:dyDescent="0.25">
      <c r="A9125" s="272"/>
      <c r="B9125" s="273"/>
      <c r="C9125" s="272"/>
      <c r="D9125" s="272"/>
      <c r="E9125" s="217"/>
      <c r="F9125" s="263"/>
    </row>
    <row r="9126" spans="1:6" x14ac:dyDescent="0.25">
      <c r="A9126" s="272"/>
      <c r="B9126" s="273"/>
      <c r="C9126" s="272"/>
      <c r="D9126" s="272"/>
      <c r="E9126" s="217"/>
      <c r="F9126" s="263"/>
    </row>
    <row r="9127" spans="1:6" x14ac:dyDescent="0.25">
      <c r="A9127" s="272"/>
      <c r="B9127" s="273"/>
      <c r="C9127" s="272"/>
      <c r="D9127" s="272"/>
      <c r="E9127" s="217"/>
      <c r="F9127" s="263"/>
    </row>
    <row r="9128" spans="1:6" x14ac:dyDescent="0.25">
      <c r="A9128" s="272"/>
      <c r="B9128" s="273"/>
      <c r="C9128" s="272"/>
      <c r="D9128" s="272"/>
      <c r="E9128" s="217"/>
      <c r="F9128" s="263"/>
    </row>
    <row r="9129" spans="1:6" x14ac:dyDescent="0.25">
      <c r="A9129" s="272"/>
      <c r="B9129" s="273"/>
      <c r="C9129" s="272"/>
      <c r="D9129" s="272"/>
      <c r="E9129" s="217"/>
      <c r="F9129" s="263"/>
    </row>
    <row r="9130" spans="1:6" x14ac:dyDescent="0.25">
      <c r="A9130" s="272"/>
      <c r="B9130" s="273"/>
      <c r="C9130" s="272"/>
      <c r="D9130" s="272"/>
      <c r="E9130" s="217"/>
      <c r="F9130" s="263"/>
    </row>
    <row r="9131" spans="1:6" x14ac:dyDescent="0.25">
      <c r="A9131" s="272"/>
      <c r="B9131" s="273"/>
      <c r="C9131" s="272"/>
      <c r="D9131" s="272"/>
      <c r="E9131" s="217"/>
      <c r="F9131" s="263"/>
    </row>
    <row r="9132" spans="1:6" x14ac:dyDescent="0.25">
      <c r="A9132" s="272"/>
      <c r="B9132" s="273"/>
      <c r="C9132" s="272"/>
      <c r="D9132" s="272"/>
      <c r="E9132" s="217"/>
      <c r="F9132" s="263"/>
    </row>
    <row r="9133" spans="1:6" x14ac:dyDescent="0.25">
      <c r="A9133" s="272"/>
      <c r="B9133" s="273"/>
      <c r="C9133" s="272"/>
      <c r="D9133" s="272"/>
      <c r="E9133" s="217"/>
      <c r="F9133" s="263"/>
    </row>
    <row r="9134" spans="1:6" x14ac:dyDescent="0.25">
      <c r="A9134" s="272"/>
      <c r="B9134" s="273"/>
      <c r="C9134" s="272"/>
      <c r="D9134" s="272"/>
      <c r="E9134" s="217"/>
      <c r="F9134" s="263"/>
    </row>
    <row r="9135" spans="1:6" x14ac:dyDescent="0.25">
      <c r="A9135" s="272"/>
      <c r="B9135" s="273"/>
      <c r="C9135" s="272"/>
      <c r="D9135" s="272"/>
      <c r="E9135" s="217"/>
      <c r="F9135" s="263"/>
    </row>
    <row r="9136" spans="1:6" x14ac:dyDescent="0.25">
      <c r="A9136" s="272"/>
      <c r="B9136" s="273"/>
      <c r="C9136" s="272"/>
      <c r="D9136" s="272"/>
      <c r="E9136" s="217"/>
      <c r="F9136" s="263"/>
    </row>
    <row r="9137" spans="1:6" x14ac:dyDescent="0.25">
      <c r="A9137" s="272"/>
      <c r="B9137" s="273"/>
      <c r="C9137" s="272"/>
      <c r="D9137" s="272"/>
      <c r="E9137" s="217"/>
      <c r="F9137" s="263"/>
    </row>
    <row r="9138" spans="1:6" ht="13" x14ac:dyDescent="0.25">
      <c r="A9138" s="227"/>
      <c r="B9138" s="268" t="s">
        <v>2905</v>
      </c>
      <c r="C9138" s="227"/>
      <c r="D9138" s="227"/>
      <c r="E9138" s="258"/>
      <c r="F9138" s="270"/>
    </row>
    <row r="9139" spans="1:6" ht="13" x14ac:dyDescent="0.25">
      <c r="A9139" s="227"/>
      <c r="B9139" s="247"/>
      <c r="C9139" s="227"/>
      <c r="D9139" s="227"/>
      <c r="E9139" s="258"/>
      <c r="F9139" s="263"/>
    </row>
    <row r="9140" spans="1:6" ht="13" x14ac:dyDescent="0.25">
      <c r="A9140" s="227"/>
      <c r="B9140" s="247" t="s">
        <v>3080</v>
      </c>
      <c r="C9140" s="227"/>
      <c r="D9140" s="227"/>
      <c r="E9140" s="258"/>
      <c r="F9140" s="263"/>
    </row>
    <row r="9141" spans="1:6" ht="13" x14ac:dyDescent="0.25">
      <c r="A9141" s="227"/>
      <c r="B9141" s="256"/>
      <c r="C9141" s="255"/>
      <c r="D9141" s="255"/>
      <c r="E9141" s="260"/>
      <c r="F9141" s="263"/>
    </row>
    <row r="9142" spans="1:6" ht="13" x14ac:dyDescent="0.25">
      <c r="A9142" s="227"/>
      <c r="B9142" s="274"/>
      <c r="C9142" s="255"/>
      <c r="D9142" s="255"/>
      <c r="E9142" s="260"/>
      <c r="F9142" s="263"/>
    </row>
    <row r="9143" spans="1:6" ht="13" x14ac:dyDescent="0.25">
      <c r="A9143" s="227"/>
      <c r="B9143" s="274" t="str">
        <f>B9140</f>
        <v>Block E: 5 Classroom Block: E-9 Plastering</v>
      </c>
      <c r="C9143" s="255"/>
      <c r="D9143" s="255"/>
      <c r="E9143" s="260"/>
      <c r="F9143" s="263"/>
    </row>
    <row r="9144" spans="1:6" ht="13" x14ac:dyDescent="0.25">
      <c r="A9144" s="227"/>
      <c r="B9144" s="254" t="s">
        <v>2933</v>
      </c>
      <c r="C9144" s="255" t="s">
        <v>2910</v>
      </c>
      <c r="D9144" s="255"/>
      <c r="E9144" s="260"/>
      <c r="F9144" s="263"/>
    </row>
    <row r="9145" spans="1:6" ht="13" x14ac:dyDescent="0.25">
      <c r="A9145" s="227"/>
      <c r="B9145" s="256"/>
      <c r="C9145" s="255"/>
      <c r="D9145" s="255"/>
      <c r="E9145" s="260"/>
      <c r="F9145" s="263"/>
    </row>
    <row r="9146" spans="1:6" ht="13" x14ac:dyDescent="0.25">
      <c r="A9146" s="227"/>
      <c r="B9146" s="269" t="s">
        <v>2909</v>
      </c>
      <c r="C9146" s="255">
        <v>134</v>
      </c>
      <c r="D9146" s="255"/>
      <c r="E9146" s="260"/>
      <c r="F9146" s="263"/>
    </row>
    <row r="9147" spans="1:6" ht="13" x14ac:dyDescent="0.25">
      <c r="A9147" s="227"/>
      <c r="B9147" s="269"/>
      <c r="C9147" s="255"/>
      <c r="D9147" s="255"/>
      <c r="E9147" s="260"/>
      <c r="F9147" s="263"/>
    </row>
    <row r="9148" spans="1:6" ht="13" x14ac:dyDescent="0.25">
      <c r="A9148" s="227"/>
      <c r="B9148" s="256"/>
      <c r="C9148" s="255"/>
      <c r="D9148" s="255"/>
      <c r="E9148" s="260"/>
      <c r="F9148" s="263"/>
    </row>
    <row r="9149" spans="1:6" ht="13" x14ac:dyDescent="0.25">
      <c r="A9149" s="227"/>
      <c r="B9149" s="256"/>
      <c r="C9149" s="255"/>
      <c r="D9149" s="255"/>
      <c r="E9149" s="260"/>
      <c r="F9149" s="263"/>
    </row>
    <row r="9150" spans="1:6" ht="13" x14ac:dyDescent="0.25">
      <c r="A9150" s="227"/>
      <c r="B9150" s="256"/>
      <c r="C9150" s="255"/>
      <c r="D9150" s="255"/>
      <c r="E9150" s="260"/>
      <c r="F9150" s="263"/>
    </row>
    <row r="9151" spans="1:6" ht="13" x14ac:dyDescent="0.25">
      <c r="A9151" s="227"/>
      <c r="B9151" s="256"/>
      <c r="C9151" s="255"/>
      <c r="D9151" s="255"/>
      <c r="E9151" s="260"/>
      <c r="F9151" s="263"/>
    </row>
    <row r="9152" spans="1:6" ht="13" x14ac:dyDescent="0.25">
      <c r="A9152" s="227"/>
      <c r="B9152" s="256"/>
      <c r="C9152" s="255"/>
      <c r="D9152" s="255"/>
      <c r="E9152" s="260"/>
      <c r="F9152" s="263"/>
    </row>
    <row r="9153" spans="1:6" ht="13" x14ac:dyDescent="0.25">
      <c r="A9153" s="227"/>
      <c r="B9153" s="256"/>
      <c r="C9153" s="255"/>
      <c r="D9153" s="255"/>
      <c r="E9153" s="260"/>
      <c r="F9153" s="263"/>
    </row>
    <row r="9154" spans="1:6" ht="13" x14ac:dyDescent="0.25">
      <c r="A9154" s="227"/>
      <c r="B9154" s="256"/>
      <c r="C9154" s="255"/>
      <c r="D9154" s="255"/>
      <c r="E9154" s="260"/>
      <c r="F9154" s="263"/>
    </row>
    <row r="9155" spans="1:6" ht="13" x14ac:dyDescent="0.25">
      <c r="A9155" s="227"/>
      <c r="B9155" s="256"/>
      <c r="C9155" s="255"/>
      <c r="D9155" s="255"/>
      <c r="E9155" s="260"/>
      <c r="F9155" s="263"/>
    </row>
    <row r="9156" spans="1:6" ht="13" x14ac:dyDescent="0.25">
      <c r="A9156" s="227"/>
      <c r="B9156" s="256"/>
      <c r="C9156" s="255"/>
      <c r="D9156" s="255"/>
      <c r="E9156" s="260"/>
      <c r="F9156" s="263"/>
    </row>
    <row r="9157" spans="1:6" ht="13" x14ac:dyDescent="0.25">
      <c r="A9157" s="227"/>
      <c r="B9157" s="256"/>
      <c r="C9157" s="255"/>
      <c r="D9157" s="255"/>
      <c r="E9157" s="260"/>
      <c r="F9157" s="263"/>
    </row>
    <row r="9158" spans="1:6" ht="13" x14ac:dyDescent="0.25">
      <c r="A9158" s="227"/>
      <c r="B9158" s="256"/>
      <c r="C9158" s="255"/>
      <c r="D9158" s="255"/>
      <c r="E9158" s="260"/>
      <c r="F9158" s="263"/>
    </row>
    <row r="9159" spans="1:6" ht="13" x14ac:dyDescent="0.25">
      <c r="A9159" s="227"/>
      <c r="B9159" s="256"/>
      <c r="C9159" s="255"/>
      <c r="D9159" s="255"/>
      <c r="E9159" s="260"/>
      <c r="F9159" s="263"/>
    </row>
    <row r="9160" spans="1:6" ht="13" x14ac:dyDescent="0.25">
      <c r="A9160" s="227"/>
      <c r="B9160" s="256"/>
      <c r="C9160" s="255"/>
      <c r="D9160" s="255"/>
      <c r="E9160" s="260"/>
      <c r="F9160" s="263"/>
    </row>
    <row r="9161" spans="1:6" ht="13" x14ac:dyDescent="0.25">
      <c r="A9161" s="227"/>
      <c r="B9161" s="256"/>
      <c r="C9161" s="255"/>
      <c r="D9161" s="255"/>
      <c r="E9161" s="260"/>
      <c r="F9161" s="263"/>
    </row>
    <row r="9162" spans="1:6" ht="13" x14ac:dyDescent="0.25">
      <c r="A9162" s="227"/>
      <c r="B9162" s="256"/>
      <c r="C9162" s="255"/>
      <c r="D9162" s="255"/>
      <c r="E9162" s="260"/>
      <c r="F9162" s="263"/>
    </row>
    <row r="9163" spans="1:6" ht="13" x14ac:dyDescent="0.25">
      <c r="A9163" s="227"/>
      <c r="B9163" s="256"/>
      <c r="C9163" s="255"/>
      <c r="D9163" s="255"/>
      <c r="E9163" s="260"/>
      <c r="F9163" s="263"/>
    </row>
    <row r="9164" spans="1:6" ht="13" x14ac:dyDescent="0.25">
      <c r="A9164" s="227"/>
      <c r="B9164" s="256"/>
      <c r="C9164" s="255"/>
      <c r="D9164" s="255"/>
      <c r="E9164" s="260"/>
      <c r="F9164" s="263"/>
    </row>
    <row r="9165" spans="1:6" ht="13" x14ac:dyDescent="0.25">
      <c r="A9165" s="227"/>
      <c r="B9165" s="256"/>
      <c r="C9165" s="255"/>
      <c r="D9165" s="255"/>
      <c r="E9165" s="260"/>
      <c r="F9165" s="263"/>
    </row>
    <row r="9166" spans="1:6" ht="13" x14ac:dyDescent="0.25">
      <c r="A9166" s="227"/>
      <c r="B9166" s="256"/>
      <c r="C9166" s="255"/>
      <c r="D9166" s="255"/>
      <c r="E9166" s="260"/>
      <c r="F9166" s="263"/>
    </row>
    <row r="9167" spans="1:6" ht="13" x14ac:dyDescent="0.25">
      <c r="A9167" s="227"/>
      <c r="B9167" s="256"/>
      <c r="C9167" s="255"/>
      <c r="D9167" s="255"/>
      <c r="E9167" s="260"/>
      <c r="F9167" s="263"/>
    </row>
    <row r="9168" spans="1:6" ht="13" x14ac:dyDescent="0.25">
      <c r="A9168" s="227"/>
      <c r="B9168" s="256"/>
      <c r="C9168" s="255"/>
      <c r="D9168" s="255"/>
      <c r="E9168" s="260"/>
      <c r="F9168" s="263"/>
    </row>
    <row r="9169" spans="1:6" ht="13" x14ac:dyDescent="0.25">
      <c r="A9169" s="227"/>
      <c r="B9169" s="256"/>
      <c r="C9169" s="255"/>
      <c r="D9169" s="255"/>
      <c r="E9169" s="260"/>
      <c r="F9169" s="263"/>
    </row>
    <row r="9170" spans="1:6" ht="13" x14ac:dyDescent="0.25">
      <c r="A9170" s="227"/>
      <c r="B9170" s="256"/>
      <c r="C9170" s="255"/>
      <c r="D9170" s="255"/>
      <c r="E9170" s="260"/>
      <c r="F9170" s="263"/>
    </row>
    <row r="9171" spans="1:6" ht="13" x14ac:dyDescent="0.25">
      <c r="A9171" s="227"/>
      <c r="B9171" s="256"/>
      <c r="C9171" s="255"/>
      <c r="D9171" s="255"/>
      <c r="E9171" s="260"/>
      <c r="F9171" s="263"/>
    </row>
    <row r="9172" spans="1:6" ht="13" x14ac:dyDescent="0.25">
      <c r="A9172" s="227"/>
      <c r="B9172" s="256"/>
      <c r="C9172" s="255"/>
      <c r="D9172" s="255"/>
      <c r="E9172" s="260"/>
      <c r="F9172" s="263"/>
    </row>
    <row r="9173" spans="1:6" ht="13" x14ac:dyDescent="0.25">
      <c r="A9173" s="227"/>
      <c r="B9173" s="256"/>
      <c r="C9173" s="255"/>
      <c r="D9173" s="255"/>
      <c r="E9173" s="260"/>
      <c r="F9173" s="263"/>
    </row>
    <row r="9174" spans="1:6" ht="13" x14ac:dyDescent="0.25">
      <c r="A9174" s="227"/>
      <c r="B9174" s="256"/>
      <c r="C9174" s="255"/>
      <c r="D9174" s="255"/>
      <c r="E9174" s="260"/>
      <c r="F9174" s="263"/>
    </row>
    <row r="9175" spans="1:6" ht="13" x14ac:dyDescent="0.25">
      <c r="A9175" s="227"/>
      <c r="B9175" s="256"/>
      <c r="C9175" s="255"/>
      <c r="D9175" s="255"/>
      <c r="E9175" s="260"/>
      <c r="F9175" s="263"/>
    </row>
    <row r="9176" spans="1:6" ht="13" x14ac:dyDescent="0.25">
      <c r="A9176" s="227"/>
      <c r="B9176" s="256"/>
      <c r="C9176" s="255"/>
      <c r="D9176" s="255"/>
      <c r="E9176" s="260"/>
      <c r="F9176" s="263"/>
    </row>
    <row r="9177" spans="1:6" ht="13" x14ac:dyDescent="0.25">
      <c r="A9177" s="227"/>
      <c r="B9177" s="256"/>
      <c r="C9177" s="255"/>
      <c r="D9177" s="255"/>
      <c r="E9177" s="260"/>
      <c r="F9177" s="263"/>
    </row>
    <row r="9178" spans="1:6" ht="13" x14ac:dyDescent="0.25">
      <c r="A9178" s="227"/>
      <c r="B9178" s="256"/>
      <c r="C9178" s="255"/>
      <c r="D9178" s="255"/>
      <c r="E9178" s="260"/>
      <c r="F9178" s="263"/>
    </row>
    <row r="9179" spans="1:6" ht="13" x14ac:dyDescent="0.25">
      <c r="A9179" s="227"/>
      <c r="B9179" s="256"/>
      <c r="C9179" s="255"/>
      <c r="D9179" s="255"/>
      <c r="E9179" s="260"/>
      <c r="F9179" s="263"/>
    </row>
    <row r="9180" spans="1:6" ht="13" x14ac:dyDescent="0.25">
      <c r="A9180" s="227"/>
      <c r="B9180" s="256"/>
      <c r="C9180" s="255"/>
      <c r="D9180" s="255"/>
      <c r="E9180" s="260"/>
      <c r="F9180" s="263"/>
    </row>
    <row r="9181" spans="1:6" ht="13" x14ac:dyDescent="0.25">
      <c r="A9181" s="227"/>
      <c r="B9181" s="256"/>
      <c r="C9181" s="255"/>
      <c r="D9181" s="255"/>
      <c r="E9181" s="260"/>
      <c r="F9181" s="263"/>
    </row>
    <row r="9182" spans="1:6" ht="13" x14ac:dyDescent="0.25">
      <c r="A9182" s="227"/>
      <c r="B9182" s="256"/>
      <c r="C9182" s="255"/>
      <c r="D9182" s="255"/>
      <c r="E9182" s="260"/>
      <c r="F9182" s="263"/>
    </row>
    <row r="9183" spans="1:6" ht="13" x14ac:dyDescent="0.25">
      <c r="A9183" s="227"/>
      <c r="B9183" s="256"/>
      <c r="C9183" s="255"/>
      <c r="D9183" s="255"/>
      <c r="E9183" s="260"/>
      <c r="F9183" s="263"/>
    </row>
    <row r="9184" spans="1:6" ht="13" x14ac:dyDescent="0.25">
      <c r="A9184" s="227"/>
      <c r="B9184" s="256"/>
      <c r="C9184" s="255"/>
      <c r="D9184" s="255"/>
      <c r="E9184" s="260"/>
      <c r="F9184" s="263"/>
    </row>
    <row r="9185" spans="1:6" ht="13" x14ac:dyDescent="0.25">
      <c r="A9185" s="227"/>
      <c r="B9185" s="256"/>
      <c r="C9185" s="255"/>
      <c r="D9185" s="255"/>
      <c r="E9185" s="260"/>
      <c r="F9185" s="263"/>
    </row>
    <row r="9186" spans="1:6" ht="13" x14ac:dyDescent="0.25">
      <c r="A9186" s="227"/>
      <c r="B9186" s="256"/>
      <c r="C9186" s="255"/>
      <c r="D9186" s="255"/>
      <c r="E9186" s="260"/>
      <c r="F9186" s="263"/>
    </row>
    <row r="9187" spans="1:6" ht="13" x14ac:dyDescent="0.25">
      <c r="A9187" s="227"/>
      <c r="B9187" s="256"/>
      <c r="C9187" s="255"/>
      <c r="D9187" s="255"/>
      <c r="E9187" s="260"/>
      <c r="F9187" s="263"/>
    </row>
    <row r="9188" spans="1:6" ht="13" x14ac:dyDescent="0.25">
      <c r="A9188" s="227"/>
      <c r="B9188" s="256"/>
      <c r="C9188" s="255"/>
      <c r="D9188" s="255"/>
      <c r="E9188" s="260"/>
      <c r="F9188" s="263"/>
    </row>
    <row r="9189" spans="1:6" ht="13" x14ac:dyDescent="0.25">
      <c r="A9189" s="227"/>
      <c r="B9189" s="256"/>
      <c r="C9189" s="255"/>
      <c r="D9189" s="255"/>
      <c r="E9189" s="260"/>
      <c r="F9189" s="263"/>
    </row>
    <row r="9190" spans="1:6" ht="13" x14ac:dyDescent="0.25">
      <c r="A9190" s="227"/>
      <c r="B9190" s="256"/>
      <c r="C9190" s="255"/>
      <c r="D9190" s="255"/>
      <c r="E9190" s="260"/>
      <c r="F9190" s="263"/>
    </row>
    <row r="9191" spans="1:6" ht="13" x14ac:dyDescent="0.25">
      <c r="A9191" s="227"/>
      <c r="B9191" s="256"/>
      <c r="C9191" s="255"/>
      <c r="D9191" s="255"/>
      <c r="E9191" s="260"/>
      <c r="F9191" s="263"/>
    </row>
    <row r="9192" spans="1:6" ht="13" x14ac:dyDescent="0.25">
      <c r="A9192" s="227"/>
      <c r="B9192" s="256"/>
      <c r="C9192" s="255"/>
      <c r="D9192" s="255"/>
      <c r="E9192" s="260"/>
      <c r="F9192" s="263"/>
    </row>
    <row r="9193" spans="1:6" ht="13" x14ac:dyDescent="0.25">
      <c r="A9193" s="227"/>
      <c r="B9193" s="256"/>
      <c r="C9193" s="255"/>
      <c r="D9193" s="255"/>
      <c r="E9193" s="260"/>
      <c r="F9193" s="263"/>
    </row>
    <row r="9194" spans="1:6" ht="13" x14ac:dyDescent="0.25">
      <c r="A9194" s="227"/>
      <c r="B9194" s="256"/>
      <c r="C9194" s="255"/>
      <c r="D9194" s="255"/>
      <c r="E9194" s="260"/>
      <c r="F9194" s="263"/>
    </row>
    <row r="9195" spans="1:6" ht="13" x14ac:dyDescent="0.25">
      <c r="A9195" s="227"/>
      <c r="B9195" s="256"/>
      <c r="C9195" s="255"/>
      <c r="D9195" s="255"/>
      <c r="E9195" s="260"/>
      <c r="F9195" s="263"/>
    </row>
    <row r="9196" spans="1:6" ht="13" x14ac:dyDescent="0.25">
      <c r="A9196" s="227"/>
      <c r="B9196" s="256"/>
      <c r="C9196" s="255"/>
      <c r="D9196" s="255"/>
      <c r="E9196" s="260"/>
      <c r="F9196" s="263"/>
    </row>
    <row r="9197" spans="1:6" ht="13" x14ac:dyDescent="0.25">
      <c r="A9197" s="227"/>
      <c r="B9197" s="256"/>
      <c r="C9197" s="255"/>
      <c r="D9197" s="255"/>
      <c r="E9197" s="260"/>
      <c r="F9197" s="263"/>
    </row>
    <row r="9198" spans="1:6" ht="13" x14ac:dyDescent="0.25">
      <c r="A9198" s="227"/>
      <c r="B9198" s="256"/>
      <c r="C9198" s="255"/>
      <c r="D9198" s="255"/>
      <c r="E9198" s="260"/>
      <c r="F9198" s="263"/>
    </row>
    <row r="9199" spans="1:6" ht="13" x14ac:dyDescent="0.25">
      <c r="A9199" s="227"/>
      <c r="B9199" s="256"/>
      <c r="C9199" s="255"/>
      <c r="D9199" s="255"/>
      <c r="E9199" s="260"/>
      <c r="F9199" s="263"/>
    </row>
    <row r="9200" spans="1:6" ht="13" x14ac:dyDescent="0.25">
      <c r="A9200" s="227"/>
      <c r="B9200" s="256"/>
      <c r="C9200" s="255"/>
      <c r="D9200" s="255"/>
      <c r="E9200" s="260"/>
      <c r="F9200" s="263"/>
    </row>
    <row r="9201" spans="1:6" ht="13" x14ac:dyDescent="0.25">
      <c r="A9201" s="227"/>
      <c r="B9201" s="256"/>
      <c r="C9201" s="255"/>
      <c r="D9201" s="255"/>
      <c r="E9201" s="260"/>
      <c r="F9201" s="263"/>
    </row>
    <row r="9202" spans="1:6" ht="13" x14ac:dyDescent="0.25">
      <c r="A9202" s="227"/>
      <c r="B9202" s="256"/>
      <c r="C9202" s="255"/>
      <c r="D9202" s="255"/>
      <c r="E9202" s="260"/>
      <c r="F9202" s="263"/>
    </row>
    <row r="9203" spans="1:6" ht="13" x14ac:dyDescent="0.25">
      <c r="A9203" s="227"/>
      <c r="B9203" s="256"/>
      <c r="C9203" s="255"/>
      <c r="D9203" s="255"/>
      <c r="E9203" s="260"/>
      <c r="F9203" s="263"/>
    </row>
    <row r="9204" spans="1:6" ht="13" x14ac:dyDescent="0.25">
      <c r="A9204" s="227"/>
      <c r="B9204" s="256"/>
      <c r="C9204" s="255"/>
      <c r="D9204" s="255"/>
      <c r="E9204" s="260"/>
      <c r="F9204" s="263"/>
    </row>
    <row r="9205" spans="1:6" ht="13" x14ac:dyDescent="0.25">
      <c r="A9205" s="227"/>
      <c r="B9205" s="256"/>
      <c r="C9205" s="255"/>
      <c r="D9205" s="255"/>
      <c r="E9205" s="260"/>
      <c r="F9205" s="263"/>
    </row>
    <row r="9206" spans="1:6" ht="13" x14ac:dyDescent="0.25">
      <c r="A9206" s="227"/>
      <c r="B9206" s="256"/>
      <c r="C9206" s="255"/>
      <c r="D9206" s="255"/>
      <c r="E9206" s="260"/>
      <c r="F9206" s="263"/>
    </row>
    <row r="9207" spans="1:6" ht="13" x14ac:dyDescent="0.25">
      <c r="A9207" s="227"/>
      <c r="B9207" s="256"/>
      <c r="C9207" s="255"/>
      <c r="D9207" s="255"/>
      <c r="E9207" s="260"/>
      <c r="F9207" s="263"/>
    </row>
    <row r="9208" spans="1:6" ht="13" x14ac:dyDescent="0.25">
      <c r="A9208" s="227"/>
      <c r="B9208" s="256"/>
      <c r="C9208" s="255"/>
      <c r="D9208" s="255"/>
      <c r="E9208" s="260"/>
      <c r="F9208" s="263"/>
    </row>
    <row r="9209" spans="1:6" ht="13" x14ac:dyDescent="0.25">
      <c r="A9209" s="227"/>
      <c r="B9209" s="256"/>
      <c r="C9209" s="255"/>
      <c r="D9209" s="255"/>
      <c r="E9209" s="260"/>
      <c r="F9209" s="263"/>
    </row>
    <row r="9210" spans="1:6" ht="13" x14ac:dyDescent="0.25">
      <c r="A9210" s="227"/>
      <c r="B9210" s="256"/>
      <c r="C9210" s="255"/>
      <c r="D9210" s="255"/>
      <c r="E9210" s="260"/>
      <c r="F9210" s="263"/>
    </row>
    <row r="9211" spans="1:6" ht="13" x14ac:dyDescent="0.25">
      <c r="A9211" s="227"/>
      <c r="B9211" s="268" t="s">
        <v>1019</v>
      </c>
      <c r="C9211" s="227"/>
      <c r="D9211" s="227"/>
      <c r="E9211" s="258"/>
      <c r="F9211" s="270"/>
    </row>
    <row r="9212" spans="1:6" ht="13" x14ac:dyDescent="0.25">
      <c r="A9212" s="227"/>
      <c r="B9212" s="247"/>
      <c r="C9212" s="227"/>
      <c r="D9212" s="227"/>
      <c r="E9212" s="258"/>
      <c r="F9212" s="263"/>
    </row>
    <row r="9213" spans="1:6" ht="13" x14ac:dyDescent="0.25">
      <c r="A9213" s="227"/>
      <c r="B9213" s="247" t="str">
        <f>B9140</f>
        <v>Block E: 5 Classroom Block: E-9 Plastering</v>
      </c>
      <c r="C9213" s="227"/>
      <c r="D9213" s="227"/>
      <c r="E9213" s="258"/>
      <c r="F9213" s="263"/>
    </row>
    <row r="9214" spans="1:6" x14ac:dyDescent="0.25">
      <c r="A9214" s="220"/>
      <c r="B9214" s="233"/>
      <c r="C9214" s="220"/>
      <c r="D9214" s="220"/>
      <c r="E9214" s="260"/>
      <c r="F9214" s="263"/>
    </row>
    <row r="9215" spans="1:6" ht="13" x14ac:dyDescent="0.25">
      <c r="A9215" s="224" t="s">
        <v>2457</v>
      </c>
      <c r="B9215" s="229" t="s">
        <v>296</v>
      </c>
      <c r="C9215" s="272"/>
      <c r="D9215" s="272"/>
      <c r="E9215" s="217"/>
      <c r="F9215" s="285"/>
    </row>
    <row r="9216" spans="1:6" x14ac:dyDescent="0.25">
      <c r="A9216" s="272"/>
      <c r="B9216" s="273"/>
      <c r="C9216" s="272"/>
      <c r="D9216" s="272"/>
      <c r="E9216" s="217"/>
      <c r="F9216" s="285"/>
    </row>
    <row r="9217" spans="1:6" ht="13" x14ac:dyDescent="0.25">
      <c r="A9217" s="272"/>
      <c r="B9217" s="229" t="s">
        <v>297</v>
      </c>
      <c r="C9217" s="272"/>
      <c r="D9217" s="272"/>
      <c r="E9217" s="217"/>
      <c r="F9217" s="285"/>
    </row>
    <row r="9218" spans="1:6" x14ac:dyDescent="0.25">
      <c r="A9218" s="272"/>
      <c r="B9218" s="273"/>
      <c r="C9218" s="272"/>
      <c r="D9218" s="272"/>
      <c r="E9218" s="217"/>
      <c r="F9218" s="285"/>
    </row>
    <row r="9219" spans="1:6" ht="13" x14ac:dyDescent="0.25">
      <c r="A9219" s="272"/>
      <c r="B9219" s="229" t="s">
        <v>298</v>
      </c>
      <c r="C9219" s="272"/>
      <c r="D9219" s="272"/>
      <c r="E9219" s="217"/>
      <c r="F9219" s="285"/>
    </row>
    <row r="9220" spans="1:6" x14ac:dyDescent="0.25">
      <c r="A9220" s="272"/>
      <c r="B9220" s="273"/>
      <c r="C9220" s="272"/>
      <c r="D9220" s="272"/>
      <c r="E9220" s="217"/>
      <c r="F9220" s="285"/>
    </row>
    <row r="9221" spans="1:6" ht="25" x14ac:dyDescent="0.25">
      <c r="A9221" s="272" t="s">
        <v>2458</v>
      </c>
      <c r="B9221" s="273" t="s">
        <v>2149</v>
      </c>
      <c r="C9221" s="272" t="s">
        <v>11</v>
      </c>
      <c r="D9221" s="272">
        <v>41</v>
      </c>
      <c r="E9221" s="217"/>
      <c r="F9221" s="285"/>
    </row>
    <row r="9222" spans="1:6" x14ac:dyDescent="0.25">
      <c r="A9222" s="272"/>
      <c r="B9222" s="273"/>
      <c r="C9222" s="272"/>
      <c r="D9222" s="272"/>
      <c r="E9222" s="217"/>
      <c r="F9222" s="285"/>
    </row>
    <row r="9223" spans="1:6" x14ac:dyDescent="0.25">
      <c r="A9223" s="272" t="s">
        <v>2459</v>
      </c>
      <c r="B9223" s="273" t="s">
        <v>2150</v>
      </c>
      <c r="C9223" s="272" t="s">
        <v>11</v>
      </c>
      <c r="D9223" s="272">
        <v>36</v>
      </c>
      <c r="E9223" s="217"/>
      <c r="F9223" s="285"/>
    </row>
    <row r="9224" spans="1:6" x14ac:dyDescent="0.25">
      <c r="A9224" s="272"/>
      <c r="B9224" s="273"/>
      <c r="C9224" s="272"/>
      <c r="D9224" s="272"/>
      <c r="E9224" s="217"/>
      <c r="F9224" s="285"/>
    </row>
    <row r="9225" spans="1:6" x14ac:dyDescent="0.25">
      <c r="A9225" s="272" t="s">
        <v>2460</v>
      </c>
      <c r="B9225" s="273" t="s">
        <v>303</v>
      </c>
      <c r="C9225" s="272" t="s">
        <v>2</v>
      </c>
      <c r="D9225" s="272">
        <v>24</v>
      </c>
      <c r="E9225" s="217"/>
      <c r="F9225" s="285"/>
    </row>
    <row r="9226" spans="1:6" x14ac:dyDescent="0.25">
      <c r="A9226" s="272" t="s">
        <v>2461</v>
      </c>
      <c r="B9226" s="273" t="s">
        <v>304</v>
      </c>
      <c r="C9226" s="272" t="s">
        <v>2</v>
      </c>
      <c r="D9226" s="272">
        <v>4</v>
      </c>
      <c r="E9226" s="217"/>
      <c r="F9226" s="285"/>
    </row>
    <row r="9227" spans="1:6" x14ac:dyDescent="0.25">
      <c r="A9227" s="272" t="s">
        <v>2462</v>
      </c>
      <c r="B9227" s="273" t="s">
        <v>305</v>
      </c>
      <c r="C9227" s="272" t="s">
        <v>2</v>
      </c>
      <c r="D9227" s="272">
        <v>12</v>
      </c>
      <c r="E9227" s="217"/>
      <c r="F9227" s="285"/>
    </row>
    <row r="9228" spans="1:6" x14ac:dyDescent="0.25">
      <c r="A9228" s="272" t="s">
        <v>2463</v>
      </c>
      <c r="B9228" s="273" t="s">
        <v>306</v>
      </c>
      <c r="C9228" s="272" t="s">
        <v>2</v>
      </c>
      <c r="D9228" s="272">
        <v>12</v>
      </c>
      <c r="E9228" s="217"/>
      <c r="F9228" s="285"/>
    </row>
    <row r="9229" spans="1:6" x14ac:dyDescent="0.25">
      <c r="A9229" s="272"/>
      <c r="B9229" s="273"/>
      <c r="C9229" s="272"/>
      <c r="D9229" s="272"/>
      <c r="E9229" s="217"/>
      <c r="F9229" s="285"/>
    </row>
    <row r="9230" spans="1:6" ht="13" x14ac:dyDescent="0.25">
      <c r="A9230" s="272"/>
      <c r="B9230" s="229" t="s">
        <v>307</v>
      </c>
      <c r="C9230" s="272"/>
      <c r="D9230" s="272"/>
      <c r="E9230" s="217"/>
      <c r="F9230" s="285"/>
    </row>
    <row r="9231" spans="1:6" ht="13" x14ac:dyDescent="0.25">
      <c r="A9231" s="272"/>
      <c r="B9231" s="229"/>
      <c r="C9231" s="272"/>
      <c r="D9231" s="272"/>
      <c r="E9231" s="217"/>
      <c r="F9231" s="285"/>
    </row>
    <row r="9232" spans="1:6" ht="13" x14ac:dyDescent="0.25">
      <c r="A9232" s="272"/>
      <c r="B9232" s="229" t="s">
        <v>308</v>
      </c>
      <c r="C9232" s="272"/>
      <c r="D9232" s="272"/>
      <c r="E9232" s="217"/>
      <c r="F9232" s="285"/>
    </row>
    <row r="9233" spans="1:6" x14ac:dyDescent="0.25">
      <c r="A9233" s="272"/>
      <c r="B9233" s="273"/>
      <c r="C9233" s="272"/>
      <c r="D9233" s="272"/>
      <c r="E9233" s="217"/>
      <c r="F9233" s="285"/>
    </row>
    <row r="9234" spans="1:6" x14ac:dyDescent="0.25">
      <c r="A9234" s="272" t="s">
        <v>2464</v>
      </c>
      <c r="B9234" s="273" t="s">
        <v>311</v>
      </c>
      <c r="C9234" s="272" t="s">
        <v>2</v>
      </c>
      <c r="D9234" s="272">
        <v>5</v>
      </c>
      <c r="E9234" s="217"/>
      <c r="F9234" s="285"/>
    </row>
    <row r="9235" spans="1:6" x14ac:dyDescent="0.25">
      <c r="A9235" s="272"/>
      <c r="B9235" s="273"/>
      <c r="C9235" s="272"/>
      <c r="D9235" s="272"/>
      <c r="E9235" s="217"/>
      <c r="F9235" s="285"/>
    </row>
    <row r="9236" spans="1:6" ht="13" x14ac:dyDescent="0.25">
      <c r="A9236" s="272"/>
      <c r="B9236" s="229" t="s">
        <v>312</v>
      </c>
      <c r="C9236" s="272"/>
      <c r="D9236" s="272"/>
      <c r="E9236" s="217"/>
      <c r="F9236" s="285"/>
    </row>
    <row r="9237" spans="1:6" ht="13" x14ac:dyDescent="0.25">
      <c r="A9237" s="272"/>
      <c r="B9237" s="229"/>
      <c r="C9237" s="272"/>
      <c r="D9237" s="272"/>
      <c r="E9237" s="217"/>
      <c r="F9237" s="285"/>
    </row>
    <row r="9238" spans="1:6" ht="13" x14ac:dyDescent="0.25">
      <c r="A9238" s="272"/>
      <c r="B9238" s="229" t="s">
        <v>2748</v>
      </c>
      <c r="C9238" s="272"/>
      <c r="D9238" s="272"/>
      <c r="E9238" s="217"/>
      <c r="F9238" s="285"/>
    </row>
    <row r="9239" spans="1:6" ht="13" x14ac:dyDescent="0.25">
      <c r="A9239" s="272"/>
      <c r="B9239" s="229"/>
      <c r="C9239" s="272"/>
      <c r="D9239" s="272"/>
      <c r="E9239" s="217"/>
      <c r="F9239" s="285"/>
    </row>
    <row r="9240" spans="1:6" ht="75" x14ac:dyDescent="0.25">
      <c r="A9240" s="272" t="s">
        <v>2859</v>
      </c>
      <c r="B9240" s="273" t="s">
        <v>2749</v>
      </c>
      <c r="C9240" s="272" t="s">
        <v>2</v>
      </c>
      <c r="D9240" s="272">
        <v>1</v>
      </c>
      <c r="E9240" s="217"/>
      <c r="F9240" s="285"/>
    </row>
    <row r="9241" spans="1:6" x14ac:dyDescent="0.25">
      <c r="A9241" s="272"/>
      <c r="B9241" s="273"/>
      <c r="C9241" s="272"/>
      <c r="D9241" s="272"/>
      <c r="E9241" s="217"/>
      <c r="F9241" s="263"/>
    </row>
    <row r="9242" spans="1:6" x14ac:dyDescent="0.25">
      <c r="A9242" s="272"/>
      <c r="B9242" s="273"/>
      <c r="C9242" s="272"/>
      <c r="D9242" s="272"/>
      <c r="E9242" s="217"/>
      <c r="F9242" s="263"/>
    </row>
    <row r="9243" spans="1:6" x14ac:dyDescent="0.25">
      <c r="A9243" s="272"/>
      <c r="B9243" s="273"/>
      <c r="C9243" s="272"/>
      <c r="D9243" s="272"/>
      <c r="E9243" s="217"/>
      <c r="F9243" s="263"/>
    </row>
    <row r="9244" spans="1:6" x14ac:dyDescent="0.25">
      <c r="A9244" s="272"/>
      <c r="B9244" s="273"/>
      <c r="C9244" s="272"/>
      <c r="D9244" s="272"/>
      <c r="E9244" s="217"/>
      <c r="F9244" s="263"/>
    </row>
    <row r="9245" spans="1:6" x14ac:dyDescent="0.25">
      <c r="A9245" s="272"/>
      <c r="B9245" s="273"/>
      <c r="C9245" s="272"/>
      <c r="D9245" s="272"/>
      <c r="E9245" s="217"/>
      <c r="F9245" s="263"/>
    </row>
    <row r="9246" spans="1:6" x14ac:dyDescent="0.25">
      <c r="A9246" s="272"/>
      <c r="B9246" s="273"/>
      <c r="C9246" s="272"/>
      <c r="D9246" s="272"/>
      <c r="E9246" s="217"/>
      <c r="F9246" s="263"/>
    </row>
    <row r="9247" spans="1:6" x14ac:dyDescent="0.25">
      <c r="A9247" s="272"/>
      <c r="B9247" s="273"/>
      <c r="C9247" s="272"/>
      <c r="D9247" s="272"/>
      <c r="E9247" s="217"/>
      <c r="F9247" s="263"/>
    </row>
    <row r="9248" spans="1:6" x14ac:dyDescent="0.25">
      <c r="A9248" s="272"/>
      <c r="B9248" s="273"/>
      <c r="C9248" s="272"/>
      <c r="D9248" s="272"/>
      <c r="E9248" s="217"/>
      <c r="F9248" s="263"/>
    </row>
    <row r="9249" spans="1:6" x14ac:dyDescent="0.25">
      <c r="A9249" s="272"/>
      <c r="B9249" s="273"/>
      <c r="C9249" s="272"/>
      <c r="D9249" s="272"/>
      <c r="E9249" s="217"/>
      <c r="F9249" s="263"/>
    </row>
    <row r="9250" spans="1:6" x14ac:dyDescent="0.25">
      <c r="A9250" s="272"/>
      <c r="B9250" s="273"/>
      <c r="C9250" s="272"/>
      <c r="D9250" s="272"/>
      <c r="E9250" s="217"/>
      <c r="F9250" s="263"/>
    </row>
    <row r="9251" spans="1:6" x14ac:dyDescent="0.25">
      <c r="A9251" s="272"/>
      <c r="B9251" s="273"/>
      <c r="C9251" s="272"/>
      <c r="D9251" s="272"/>
      <c r="E9251" s="217"/>
      <c r="F9251" s="263"/>
    </row>
    <row r="9252" spans="1:6" x14ac:dyDescent="0.25">
      <c r="A9252" s="272"/>
      <c r="B9252" s="273"/>
      <c r="C9252" s="272"/>
      <c r="D9252" s="272"/>
      <c r="E9252" s="217"/>
      <c r="F9252" s="263"/>
    </row>
    <row r="9253" spans="1:6" x14ac:dyDescent="0.25">
      <c r="A9253" s="272"/>
      <c r="B9253" s="273"/>
      <c r="C9253" s="272"/>
      <c r="D9253" s="272"/>
      <c r="E9253" s="217"/>
      <c r="F9253" s="263"/>
    </row>
    <row r="9254" spans="1:6" x14ac:dyDescent="0.25">
      <c r="A9254" s="272"/>
      <c r="B9254" s="273"/>
      <c r="C9254" s="272"/>
      <c r="D9254" s="272"/>
      <c r="E9254" s="217"/>
      <c r="F9254" s="263"/>
    </row>
    <row r="9255" spans="1:6" x14ac:dyDescent="0.25">
      <c r="A9255" s="272"/>
      <c r="B9255" s="273"/>
      <c r="C9255" s="272"/>
      <c r="D9255" s="272"/>
      <c r="E9255" s="217"/>
      <c r="F9255" s="263"/>
    </row>
    <row r="9256" spans="1:6" x14ac:dyDescent="0.25">
      <c r="A9256" s="272"/>
      <c r="B9256" s="273"/>
      <c r="C9256" s="272"/>
      <c r="D9256" s="272"/>
      <c r="E9256" s="217"/>
      <c r="F9256" s="263"/>
    </row>
    <row r="9257" spans="1:6" x14ac:dyDescent="0.25">
      <c r="A9257" s="272"/>
      <c r="B9257" s="273"/>
      <c r="C9257" s="272"/>
      <c r="D9257" s="272"/>
      <c r="E9257" s="217"/>
      <c r="F9257" s="263"/>
    </row>
    <row r="9258" spans="1:6" x14ac:dyDescent="0.25">
      <c r="A9258" s="272"/>
      <c r="B9258" s="273"/>
      <c r="C9258" s="272"/>
      <c r="D9258" s="272"/>
      <c r="E9258" s="217"/>
      <c r="F9258" s="263"/>
    </row>
    <row r="9259" spans="1:6" x14ac:dyDescent="0.25">
      <c r="A9259" s="272"/>
      <c r="B9259" s="273"/>
      <c r="C9259" s="272"/>
      <c r="D9259" s="272"/>
      <c r="E9259" s="217"/>
      <c r="F9259" s="263"/>
    </row>
    <row r="9260" spans="1:6" x14ac:dyDescent="0.25">
      <c r="A9260" s="272"/>
      <c r="B9260" s="273"/>
      <c r="C9260" s="272"/>
      <c r="D9260" s="272"/>
      <c r="E9260" s="217"/>
      <c r="F9260" s="263"/>
    </row>
    <row r="9261" spans="1:6" x14ac:dyDescent="0.25">
      <c r="A9261" s="272"/>
      <c r="B9261" s="273"/>
      <c r="C9261" s="272"/>
      <c r="D9261" s="272"/>
      <c r="E9261" s="217"/>
      <c r="F9261" s="263"/>
    </row>
    <row r="9262" spans="1:6" x14ac:dyDescent="0.25">
      <c r="A9262" s="272"/>
      <c r="B9262" s="273"/>
      <c r="C9262" s="272"/>
      <c r="D9262" s="272"/>
      <c r="E9262" s="217"/>
      <c r="F9262" s="263"/>
    </row>
    <row r="9263" spans="1:6" x14ac:dyDescent="0.25">
      <c r="A9263" s="272"/>
      <c r="B9263" s="273"/>
      <c r="C9263" s="272"/>
      <c r="D9263" s="272"/>
      <c r="E9263" s="217"/>
      <c r="F9263" s="263"/>
    </row>
    <row r="9264" spans="1:6" x14ac:dyDescent="0.25">
      <c r="A9264" s="272"/>
      <c r="B9264" s="273"/>
      <c r="C9264" s="272"/>
      <c r="D9264" s="272"/>
      <c r="E9264" s="217"/>
      <c r="F9264" s="263"/>
    </row>
    <row r="9265" spans="1:6" x14ac:dyDescent="0.25">
      <c r="A9265" s="272"/>
      <c r="B9265" s="273"/>
      <c r="C9265" s="272"/>
      <c r="D9265" s="272"/>
      <c r="E9265" s="217"/>
      <c r="F9265" s="263"/>
    </row>
    <row r="9266" spans="1:6" x14ac:dyDescent="0.25">
      <c r="A9266" s="272"/>
      <c r="B9266" s="273"/>
      <c r="C9266" s="272"/>
      <c r="D9266" s="272"/>
      <c r="E9266" s="217"/>
      <c r="F9266" s="263"/>
    </row>
    <row r="9267" spans="1:6" x14ac:dyDescent="0.25">
      <c r="A9267" s="272"/>
      <c r="B9267" s="273"/>
      <c r="C9267" s="272"/>
      <c r="D9267" s="272"/>
      <c r="E9267" s="217"/>
      <c r="F9267" s="263"/>
    </row>
    <row r="9268" spans="1:6" x14ac:dyDescent="0.25">
      <c r="A9268" s="272"/>
      <c r="B9268" s="273"/>
      <c r="C9268" s="272"/>
      <c r="D9268" s="272"/>
      <c r="E9268" s="217"/>
      <c r="F9268" s="263"/>
    </row>
    <row r="9269" spans="1:6" x14ac:dyDescent="0.25">
      <c r="A9269" s="272"/>
      <c r="B9269" s="273"/>
      <c r="C9269" s="272"/>
      <c r="D9269" s="272"/>
      <c r="E9269" s="217"/>
      <c r="F9269" s="263"/>
    </row>
    <row r="9270" spans="1:6" x14ac:dyDescent="0.25">
      <c r="A9270" s="272"/>
      <c r="B9270" s="273"/>
      <c r="C9270" s="272"/>
      <c r="D9270" s="272"/>
      <c r="E9270" s="217"/>
      <c r="F9270" s="263"/>
    </row>
    <row r="9271" spans="1:6" x14ac:dyDescent="0.25">
      <c r="A9271" s="272"/>
      <c r="B9271" s="273"/>
      <c r="C9271" s="272"/>
      <c r="D9271" s="272"/>
      <c r="E9271" s="217"/>
      <c r="F9271" s="263"/>
    </row>
    <row r="9272" spans="1:6" x14ac:dyDescent="0.25">
      <c r="A9272" s="272"/>
      <c r="B9272" s="273"/>
      <c r="C9272" s="272"/>
      <c r="D9272" s="272"/>
      <c r="E9272" s="217"/>
      <c r="F9272" s="263"/>
    </row>
    <row r="9273" spans="1:6" x14ac:dyDescent="0.25">
      <c r="A9273" s="272"/>
      <c r="B9273" s="273"/>
      <c r="C9273" s="272"/>
      <c r="D9273" s="272"/>
      <c r="E9273" s="217"/>
      <c r="F9273" s="263"/>
    </row>
    <row r="9274" spans="1:6" x14ac:dyDescent="0.25">
      <c r="A9274" s="272"/>
      <c r="B9274" s="273"/>
      <c r="C9274" s="272"/>
      <c r="D9274" s="272"/>
      <c r="E9274" s="217"/>
      <c r="F9274" s="263"/>
    </row>
    <row r="9275" spans="1:6" x14ac:dyDescent="0.25">
      <c r="A9275" s="272"/>
      <c r="B9275" s="273"/>
      <c r="C9275" s="272"/>
      <c r="D9275" s="272"/>
      <c r="E9275" s="217"/>
      <c r="F9275" s="263"/>
    </row>
    <row r="9276" spans="1:6" x14ac:dyDescent="0.25">
      <c r="A9276" s="272"/>
      <c r="B9276" s="273"/>
      <c r="C9276" s="272"/>
      <c r="D9276" s="272"/>
      <c r="E9276" s="217"/>
      <c r="F9276" s="263"/>
    </row>
    <row r="9277" spans="1:6" ht="13" x14ac:dyDescent="0.25">
      <c r="A9277" s="227"/>
      <c r="B9277" s="268" t="s">
        <v>2905</v>
      </c>
      <c r="C9277" s="227"/>
      <c r="D9277" s="227"/>
      <c r="E9277" s="258"/>
      <c r="F9277" s="270"/>
    </row>
    <row r="9278" spans="1:6" ht="13" x14ac:dyDescent="0.25">
      <c r="A9278" s="227"/>
      <c r="B9278" s="247"/>
      <c r="C9278" s="227"/>
      <c r="D9278" s="227"/>
      <c r="E9278" s="258"/>
      <c r="F9278" s="263"/>
    </row>
    <row r="9279" spans="1:6" ht="13" x14ac:dyDescent="0.25">
      <c r="A9279" s="227"/>
      <c r="B9279" s="247" t="s">
        <v>2948</v>
      </c>
      <c r="C9279" s="227"/>
      <c r="D9279" s="227"/>
      <c r="E9279" s="258"/>
      <c r="F9279" s="263"/>
    </row>
    <row r="9280" spans="1:6" ht="13" x14ac:dyDescent="0.25">
      <c r="A9280" s="227"/>
      <c r="B9280" s="256"/>
      <c r="C9280" s="255"/>
      <c r="D9280" s="255"/>
      <c r="E9280" s="260"/>
      <c r="F9280" s="263"/>
    </row>
    <row r="9281" spans="1:6" ht="13" x14ac:dyDescent="0.25">
      <c r="A9281" s="227"/>
      <c r="B9281" s="274"/>
      <c r="C9281" s="255"/>
      <c r="D9281" s="255"/>
      <c r="E9281" s="260"/>
      <c r="F9281" s="263"/>
    </row>
    <row r="9282" spans="1:6" ht="13" x14ac:dyDescent="0.25">
      <c r="A9282" s="227"/>
      <c r="B9282" s="274" t="str">
        <f>B9279</f>
        <v>Block E: 5 Classroom Block: E-10 Plumbing and Drainage</v>
      </c>
      <c r="C9282" s="255"/>
      <c r="D9282" s="255"/>
      <c r="E9282" s="260"/>
      <c r="F9282" s="263"/>
    </row>
    <row r="9283" spans="1:6" ht="13" x14ac:dyDescent="0.25">
      <c r="A9283" s="227"/>
      <c r="B9283" s="254" t="s">
        <v>2933</v>
      </c>
      <c r="C9283" s="255" t="s">
        <v>2910</v>
      </c>
      <c r="D9283" s="255"/>
      <c r="E9283" s="260"/>
      <c r="F9283" s="263"/>
    </row>
    <row r="9284" spans="1:6" ht="13" x14ac:dyDescent="0.25">
      <c r="A9284" s="227"/>
      <c r="B9284" s="256"/>
      <c r="C9284" s="255"/>
      <c r="D9284" s="255"/>
      <c r="E9284" s="260"/>
      <c r="F9284" s="263"/>
    </row>
    <row r="9285" spans="1:6" ht="13" x14ac:dyDescent="0.25">
      <c r="A9285" s="227"/>
      <c r="B9285" s="269" t="s">
        <v>2909</v>
      </c>
      <c r="C9285" s="255">
        <v>136</v>
      </c>
      <c r="D9285" s="255"/>
      <c r="E9285" s="260"/>
      <c r="F9285" s="263"/>
    </row>
    <row r="9286" spans="1:6" ht="13" x14ac:dyDescent="0.25">
      <c r="A9286" s="227"/>
      <c r="B9286" s="269"/>
      <c r="C9286" s="255"/>
      <c r="D9286" s="255"/>
      <c r="E9286" s="260"/>
      <c r="F9286" s="263"/>
    </row>
    <row r="9287" spans="1:6" ht="13" x14ac:dyDescent="0.25">
      <c r="A9287" s="227"/>
      <c r="B9287" s="256"/>
      <c r="C9287" s="255"/>
      <c r="D9287" s="255"/>
      <c r="E9287" s="260"/>
      <c r="F9287" s="263"/>
    </row>
    <row r="9288" spans="1:6" ht="13" x14ac:dyDescent="0.25">
      <c r="A9288" s="227"/>
      <c r="B9288" s="256"/>
      <c r="C9288" s="255"/>
      <c r="D9288" s="255"/>
      <c r="E9288" s="260"/>
      <c r="F9288" s="263"/>
    </row>
    <row r="9289" spans="1:6" ht="13" x14ac:dyDescent="0.25">
      <c r="A9289" s="227"/>
      <c r="B9289" s="256"/>
      <c r="C9289" s="255"/>
      <c r="D9289" s="255"/>
      <c r="E9289" s="260"/>
      <c r="F9289" s="263"/>
    </row>
    <row r="9290" spans="1:6" ht="13" x14ac:dyDescent="0.25">
      <c r="A9290" s="227"/>
      <c r="B9290" s="256"/>
      <c r="C9290" s="255"/>
      <c r="D9290" s="255"/>
      <c r="E9290" s="260"/>
      <c r="F9290" s="263"/>
    </row>
    <row r="9291" spans="1:6" ht="13" x14ac:dyDescent="0.25">
      <c r="A9291" s="227"/>
      <c r="B9291" s="256"/>
      <c r="C9291" s="255"/>
      <c r="D9291" s="255"/>
      <c r="E9291" s="260"/>
      <c r="F9291" s="263"/>
    </row>
    <row r="9292" spans="1:6" ht="13" x14ac:dyDescent="0.25">
      <c r="A9292" s="227"/>
      <c r="B9292" s="256"/>
      <c r="C9292" s="255"/>
      <c r="D9292" s="255"/>
      <c r="E9292" s="260"/>
      <c r="F9292" s="263"/>
    </row>
    <row r="9293" spans="1:6" ht="13" x14ac:dyDescent="0.25">
      <c r="A9293" s="227"/>
      <c r="B9293" s="256"/>
      <c r="C9293" s="255"/>
      <c r="D9293" s="255"/>
      <c r="E9293" s="260"/>
      <c r="F9293" s="263"/>
    </row>
    <row r="9294" spans="1:6" ht="13" x14ac:dyDescent="0.25">
      <c r="A9294" s="227"/>
      <c r="B9294" s="256"/>
      <c r="C9294" s="255"/>
      <c r="D9294" s="255"/>
      <c r="E9294" s="260"/>
      <c r="F9294" s="263"/>
    </row>
    <row r="9295" spans="1:6" ht="13" x14ac:dyDescent="0.25">
      <c r="A9295" s="227"/>
      <c r="B9295" s="256"/>
      <c r="C9295" s="255"/>
      <c r="D9295" s="255"/>
      <c r="E9295" s="260"/>
      <c r="F9295" s="263"/>
    </row>
    <row r="9296" spans="1:6" ht="13" x14ac:dyDescent="0.25">
      <c r="A9296" s="227"/>
      <c r="B9296" s="256"/>
      <c r="C9296" s="255"/>
      <c r="D9296" s="255"/>
      <c r="E9296" s="260"/>
      <c r="F9296" s="263"/>
    </row>
    <row r="9297" spans="1:6" ht="13" x14ac:dyDescent="0.25">
      <c r="A9297" s="227"/>
      <c r="B9297" s="256"/>
      <c r="C9297" s="255"/>
      <c r="D9297" s="255"/>
      <c r="E9297" s="260"/>
      <c r="F9297" s="263"/>
    </row>
    <row r="9298" spans="1:6" ht="13" x14ac:dyDescent="0.25">
      <c r="A9298" s="227"/>
      <c r="B9298" s="256"/>
      <c r="C9298" s="255"/>
      <c r="D9298" s="255"/>
      <c r="E9298" s="260"/>
      <c r="F9298" s="263"/>
    </row>
    <row r="9299" spans="1:6" ht="13" x14ac:dyDescent="0.25">
      <c r="A9299" s="227"/>
      <c r="B9299" s="256"/>
      <c r="C9299" s="255"/>
      <c r="D9299" s="255"/>
      <c r="E9299" s="260"/>
      <c r="F9299" s="263"/>
    </row>
    <row r="9300" spans="1:6" ht="13" x14ac:dyDescent="0.25">
      <c r="A9300" s="227"/>
      <c r="B9300" s="256"/>
      <c r="C9300" s="255"/>
      <c r="D9300" s="255"/>
      <c r="E9300" s="260"/>
      <c r="F9300" s="263"/>
    </row>
    <row r="9301" spans="1:6" ht="13" x14ac:dyDescent="0.25">
      <c r="A9301" s="227"/>
      <c r="B9301" s="256"/>
      <c r="C9301" s="255"/>
      <c r="D9301" s="255"/>
      <c r="E9301" s="260"/>
      <c r="F9301" s="263"/>
    </row>
    <row r="9302" spans="1:6" ht="13" x14ac:dyDescent="0.25">
      <c r="A9302" s="227"/>
      <c r="B9302" s="256"/>
      <c r="C9302" s="255"/>
      <c r="D9302" s="255"/>
      <c r="E9302" s="260"/>
      <c r="F9302" s="263"/>
    </row>
    <row r="9303" spans="1:6" ht="13" x14ac:dyDescent="0.25">
      <c r="A9303" s="227"/>
      <c r="B9303" s="256"/>
      <c r="C9303" s="255"/>
      <c r="D9303" s="255"/>
      <c r="E9303" s="260"/>
      <c r="F9303" s="263"/>
    </row>
    <row r="9304" spans="1:6" ht="13" x14ac:dyDescent="0.25">
      <c r="A9304" s="227"/>
      <c r="B9304" s="256"/>
      <c r="C9304" s="255"/>
      <c r="D9304" s="255"/>
      <c r="E9304" s="260"/>
      <c r="F9304" s="263"/>
    </row>
    <row r="9305" spans="1:6" ht="13" x14ac:dyDescent="0.25">
      <c r="A9305" s="227"/>
      <c r="B9305" s="256"/>
      <c r="C9305" s="255"/>
      <c r="D9305" s="255"/>
      <c r="E9305" s="260"/>
      <c r="F9305" s="263"/>
    </row>
    <row r="9306" spans="1:6" ht="13" x14ac:dyDescent="0.25">
      <c r="A9306" s="227"/>
      <c r="B9306" s="256"/>
      <c r="C9306" s="255"/>
      <c r="D9306" s="255"/>
      <c r="E9306" s="260"/>
      <c r="F9306" s="263"/>
    </row>
    <row r="9307" spans="1:6" ht="13" x14ac:dyDescent="0.25">
      <c r="A9307" s="227"/>
      <c r="B9307" s="256"/>
      <c r="C9307" s="255"/>
      <c r="D9307" s="255"/>
      <c r="E9307" s="260"/>
      <c r="F9307" s="263"/>
    </row>
    <row r="9308" spans="1:6" ht="13" x14ac:dyDescent="0.25">
      <c r="A9308" s="227"/>
      <c r="B9308" s="256"/>
      <c r="C9308" s="255"/>
      <c r="D9308" s="255"/>
      <c r="E9308" s="260"/>
      <c r="F9308" s="263"/>
    </row>
    <row r="9309" spans="1:6" ht="13" x14ac:dyDescent="0.25">
      <c r="A9309" s="227"/>
      <c r="B9309" s="256"/>
      <c r="C9309" s="255"/>
      <c r="D9309" s="255"/>
      <c r="E9309" s="260"/>
      <c r="F9309" s="263"/>
    </row>
    <row r="9310" spans="1:6" ht="13" x14ac:dyDescent="0.25">
      <c r="A9310" s="227"/>
      <c r="B9310" s="256"/>
      <c r="C9310" s="255"/>
      <c r="D9310" s="255"/>
      <c r="E9310" s="260"/>
      <c r="F9310" s="263"/>
    </row>
    <row r="9311" spans="1:6" ht="13" x14ac:dyDescent="0.25">
      <c r="A9311" s="227"/>
      <c r="B9311" s="256"/>
      <c r="C9311" s="255"/>
      <c r="D9311" s="255"/>
      <c r="E9311" s="260"/>
      <c r="F9311" s="263"/>
    </row>
    <row r="9312" spans="1:6" ht="13" x14ac:dyDescent="0.25">
      <c r="A9312" s="227"/>
      <c r="B9312" s="256"/>
      <c r="C9312" s="255"/>
      <c r="D9312" s="255"/>
      <c r="E9312" s="260"/>
      <c r="F9312" s="263"/>
    </row>
    <row r="9313" spans="1:6" ht="13" x14ac:dyDescent="0.25">
      <c r="A9313" s="227"/>
      <c r="B9313" s="256"/>
      <c r="C9313" s="255"/>
      <c r="D9313" s="255"/>
      <c r="E9313" s="260"/>
      <c r="F9313" s="263"/>
    </row>
    <row r="9314" spans="1:6" ht="13" x14ac:dyDescent="0.25">
      <c r="A9314" s="227"/>
      <c r="B9314" s="256"/>
      <c r="C9314" s="255"/>
      <c r="D9314" s="255"/>
      <c r="E9314" s="260"/>
      <c r="F9314" s="263"/>
    </row>
    <row r="9315" spans="1:6" ht="13" x14ac:dyDescent="0.25">
      <c r="A9315" s="227"/>
      <c r="B9315" s="256"/>
      <c r="C9315" s="255"/>
      <c r="D9315" s="255"/>
      <c r="E9315" s="260"/>
      <c r="F9315" s="263"/>
    </row>
    <row r="9316" spans="1:6" ht="13" x14ac:dyDescent="0.25">
      <c r="A9316" s="227"/>
      <c r="B9316" s="256"/>
      <c r="C9316" s="255"/>
      <c r="D9316" s="255"/>
      <c r="E9316" s="260"/>
      <c r="F9316" s="263"/>
    </row>
    <row r="9317" spans="1:6" ht="13" x14ac:dyDescent="0.25">
      <c r="A9317" s="227"/>
      <c r="B9317" s="256"/>
      <c r="C9317" s="255"/>
      <c r="D9317" s="255"/>
      <c r="E9317" s="260"/>
      <c r="F9317" s="263"/>
    </row>
    <row r="9318" spans="1:6" ht="13" x14ac:dyDescent="0.25">
      <c r="A9318" s="227"/>
      <c r="B9318" s="256"/>
      <c r="C9318" s="255"/>
      <c r="D9318" s="255"/>
      <c r="E9318" s="260"/>
      <c r="F9318" s="263"/>
    </row>
    <row r="9319" spans="1:6" ht="13" x14ac:dyDescent="0.25">
      <c r="A9319" s="227"/>
      <c r="B9319" s="256"/>
      <c r="C9319" s="255"/>
      <c r="D9319" s="255"/>
      <c r="E9319" s="260"/>
      <c r="F9319" s="263"/>
    </row>
    <row r="9320" spans="1:6" ht="13" x14ac:dyDescent="0.25">
      <c r="A9320" s="227"/>
      <c r="B9320" s="256"/>
      <c r="C9320" s="255"/>
      <c r="D9320" s="255"/>
      <c r="E9320" s="260"/>
      <c r="F9320" s="263"/>
    </row>
    <row r="9321" spans="1:6" ht="13" x14ac:dyDescent="0.25">
      <c r="A9321" s="227"/>
      <c r="B9321" s="256"/>
      <c r="C9321" s="255"/>
      <c r="D9321" s="255"/>
      <c r="E9321" s="260"/>
      <c r="F9321" s="263"/>
    </row>
    <row r="9322" spans="1:6" ht="13" x14ac:dyDescent="0.25">
      <c r="A9322" s="227"/>
      <c r="B9322" s="256"/>
      <c r="C9322" s="255"/>
      <c r="D9322" s="255"/>
      <c r="E9322" s="260"/>
      <c r="F9322" s="263"/>
    </row>
    <row r="9323" spans="1:6" ht="13" x14ac:dyDescent="0.25">
      <c r="A9323" s="227"/>
      <c r="B9323" s="256"/>
      <c r="C9323" s="255"/>
      <c r="D9323" s="255"/>
      <c r="E9323" s="260"/>
      <c r="F9323" s="263"/>
    </row>
    <row r="9324" spans="1:6" ht="13" x14ac:dyDescent="0.25">
      <c r="A9324" s="227"/>
      <c r="B9324" s="256"/>
      <c r="C9324" s="255"/>
      <c r="D9324" s="255"/>
      <c r="E9324" s="260"/>
      <c r="F9324" s="263"/>
    </row>
    <row r="9325" spans="1:6" ht="13" x14ac:dyDescent="0.25">
      <c r="A9325" s="227"/>
      <c r="B9325" s="256"/>
      <c r="C9325" s="255"/>
      <c r="D9325" s="255"/>
      <c r="E9325" s="260"/>
      <c r="F9325" s="263"/>
    </row>
    <row r="9326" spans="1:6" ht="13" x14ac:dyDescent="0.25">
      <c r="A9326" s="227"/>
      <c r="B9326" s="256"/>
      <c r="C9326" s="255"/>
      <c r="D9326" s="255"/>
      <c r="E9326" s="260"/>
      <c r="F9326" s="263"/>
    </row>
    <row r="9327" spans="1:6" ht="13" x14ac:dyDescent="0.25">
      <c r="A9327" s="227"/>
      <c r="B9327" s="256"/>
      <c r="C9327" s="255"/>
      <c r="D9327" s="255"/>
      <c r="E9327" s="260"/>
      <c r="F9327" s="263"/>
    </row>
    <row r="9328" spans="1:6" ht="13" x14ac:dyDescent="0.25">
      <c r="A9328" s="227"/>
      <c r="B9328" s="256"/>
      <c r="C9328" s="255"/>
      <c r="D9328" s="255"/>
      <c r="E9328" s="260"/>
      <c r="F9328" s="263"/>
    </row>
    <row r="9329" spans="1:6" ht="13" x14ac:dyDescent="0.25">
      <c r="A9329" s="227"/>
      <c r="B9329" s="256"/>
      <c r="C9329" s="255"/>
      <c r="D9329" s="255"/>
      <c r="E9329" s="260"/>
      <c r="F9329" s="263"/>
    </row>
    <row r="9330" spans="1:6" ht="13" x14ac:dyDescent="0.25">
      <c r="A9330" s="227"/>
      <c r="B9330" s="256"/>
      <c r="C9330" s="255"/>
      <c r="D9330" s="255"/>
      <c r="E9330" s="260"/>
      <c r="F9330" s="263"/>
    </row>
    <row r="9331" spans="1:6" ht="13" x14ac:dyDescent="0.25">
      <c r="A9331" s="227"/>
      <c r="B9331" s="256"/>
      <c r="C9331" s="255"/>
      <c r="D9331" s="255"/>
      <c r="E9331" s="260"/>
      <c r="F9331" s="263"/>
    </row>
    <row r="9332" spans="1:6" ht="13" x14ac:dyDescent="0.25">
      <c r="A9332" s="227"/>
      <c r="B9332" s="256"/>
      <c r="C9332" s="255"/>
      <c r="D9332" s="255"/>
      <c r="E9332" s="260"/>
      <c r="F9332" s="263"/>
    </row>
    <row r="9333" spans="1:6" ht="13" x14ac:dyDescent="0.25">
      <c r="A9333" s="227"/>
      <c r="B9333" s="256"/>
      <c r="C9333" s="255"/>
      <c r="D9333" s="255"/>
      <c r="E9333" s="260"/>
      <c r="F9333" s="263"/>
    </row>
    <row r="9334" spans="1:6" ht="13" x14ac:dyDescent="0.25">
      <c r="A9334" s="227"/>
      <c r="B9334" s="256"/>
      <c r="C9334" s="255"/>
      <c r="D9334" s="255"/>
      <c r="E9334" s="260"/>
      <c r="F9334" s="263"/>
    </row>
    <row r="9335" spans="1:6" ht="13" x14ac:dyDescent="0.25">
      <c r="A9335" s="227"/>
      <c r="B9335" s="256"/>
      <c r="C9335" s="255"/>
      <c r="D9335" s="255"/>
      <c r="E9335" s="260"/>
      <c r="F9335" s="263"/>
    </row>
    <row r="9336" spans="1:6" ht="13" x14ac:dyDescent="0.25">
      <c r="A9336" s="227"/>
      <c r="B9336" s="256"/>
      <c r="C9336" s="255"/>
      <c r="D9336" s="255"/>
      <c r="E9336" s="260"/>
      <c r="F9336" s="263"/>
    </row>
    <row r="9337" spans="1:6" ht="13" x14ac:dyDescent="0.25">
      <c r="A9337" s="227"/>
      <c r="B9337" s="256"/>
      <c r="C9337" s="255"/>
      <c r="D9337" s="255"/>
      <c r="E9337" s="260"/>
      <c r="F9337" s="263"/>
    </row>
    <row r="9338" spans="1:6" ht="13" x14ac:dyDescent="0.25">
      <c r="A9338" s="227"/>
      <c r="B9338" s="256"/>
      <c r="C9338" s="255"/>
      <c r="D9338" s="255"/>
      <c r="E9338" s="260"/>
      <c r="F9338" s="263"/>
    </row>
    <row r="9339" spans="1:6" ht="13" x14ac:dyDescent="0.25">
      <c r="A9339" s="227"/>
      <c r="B9339" s="256"/>
      <c r="C9339" s="255"/>
      <c r="D9339" s="255"/>
      <c r="E9339" s="260"/>
      <c r="F9339" s="263"/>
    </row>
    <row r="9340" spans="1:6" ht="13" x14ac:dyDescent="0.25">
      <c r="A9340" s="227"/>
      <c r="B9340" s="256"/>
      <c r="C9340" s="255"/>
      <c r="D9340" s="255"/>
      <c r="E9340" s="260"/>
      <c r="F9340" s="263"/>
    </row>
    <row r="9341" spans="1:6" ht="13" x14ac:dyDescent="0.25">
      <c r="A9341" s="227"/>
      <c r="B9341" s="256"/>
      <c r="C9341" s="255"/>
      <c r="D9341" s="255"/>
      <c r="E9341" s="260"/>
      <c r="F9341" s="263"/>
    </row>
    <row r="9342" spans="1:6" ht="13" x14ac:dyDescent="0.25">
      <c r="A9342" s="227"/>
      <c r="B9342" s="256"/>
      <c r="C9342" s="255"/>
      <c r="D9342" s="255"/>
      <c r="E9342" s="260"/>
      <c r="F9342" s="263"/>
    </row>
    <row r="9343" spans="1:6" ht="13" x14ac:dyDescent="0.25">
      <c r="A9343" s="227"/>
      <c r="B9343" s="256"/>
      <c r="C9343" s="255"/>
      <c r="D9343" s="255"/>
      <c r="E9343" s="260"/>
      <c r="F9343" s="263"/>
    </row>
    <row r="9344" spans="1:6" ht="13" x14ac:dyDescent="0.25">
      <c r="A9344" s="227"/>
      <c r="B9344" s="256"/>
      <c r="C9344" s="255"/>
      <c r="D9344" s="255"/>
      <c r="E9344" s="260"/>
      <c r="F9344" s="263"/>
    </row>
    <row r="9345" spans="1:6" ht="13" x14ac:dyDescent="0.25">
      <c r="A9345" s="227"/>
      <c r="B9345" s="256"/>
      <c r="C9345" s="255"/>
      <c r="D9345" s="255"/>
      <c r="E9345" s="260"/>
      <c r="F9345" s="263"/>
    </row>
    <row r="9346" spans="1:6" ht="13" x14ac:dyDescent="0.25">
      <c r="A9346" s="227"/>
      <c r="B9346" s="256"/>
      <c r="C9346" s="255"/>
      <c r="D9346" s="255"/>
      <c r="E9346" s="260"/>
      <c r="F9346" s="263"/>
    </row>
    <row r="9347" spans="1:6" ht="13" x14ac:dyDescent="0.25">
      <c r="A9347" s="227"/>
      <c r="B9347" s="256"/>
      <c r="C9347" s="255"/>
      <c r="D9347" s="255"/>
      <c r="E9347" s="260"/>
      <c r="F9347" s="263"/>
    </row>
    <row r="9348" spans="1:6" ht="13" x14ac:dyDescent="0.25">
      <c r="A9348" s="227"/>
      <c r="B9348" s="256"/>
      <c r="C9348" s="255"/>
      <c r="D9348" s="255"/>
      <c r="E9348" s="260"/>
      <c r="F9348" s="263"/>
    </row>
    <row r="9349" spans="1:6" ht="13" x14ac:dyDescent="0.25">
      <c r="A9349" s="227"/>
      <c r="B9349" s="256"/>
      <c r="C9349" s="255"/>
      <c r="D9349" s="255"/>
      <c r="E9349" s="260"/>
      <c r="F9349" s="263"/>
    </row>
    <row r="9350" spans="1:6" ht="13" x14ac:dyDescent="0.25">
      <c r="A9350" s="227"/>
      <c r="B9350" s="268" t="s">
        <v>1019</v>
      </c>
      <c r="C9350" s="227"/>
      <c r="D9350" s="227"/>
      <c r="E9350" s="258"/>
      <c r="F9350" s="270"/>
    </row>
    <row r="9351" spans="1:6" ht="13" x14ac:dyDescent="0.25">
      <c r="A9351" s="227"/>
      <c r="B9351" s="247"/>
      <c r="C9351" s="227"/>
      <c r="D9351" s="227"/>
      <c r="E9351" s="258"/>
      <c r="F9351" s="263"/>
    </row>
    <row r="9352" spans="1:6" ht="13" x14ac:dyDescent="0.25">
      <c r="A9352" s="227"/>
      <c r="B9352" s="247" t="str">
        <f>B9279</f>
        <v>Block E: 5 Classroom Block: E-10 Plumbing and Drainage</v>
      </c>
      <c r="C9352" s="227"/>
      <c r="D9352" s="227"/>
      <c r="E9352" s="258"/>
      <c r="F9352" s="263"/>
    </row>
    <row r="9353" spans="1:6" ht="13" x14ac:dyDescent="0.25">
      <c r="A9353" s="227"/>
      <c r="B9353" s="247"/>
      <c r="C9353" s="227"/>
      <c r="D9353" s="227"/>
      <c r="E9353" s="258"/>
      <c r="F9353" s="263"/>
    </row>
    <row r="9354" spans="1:6" ht="13" x14ac:dyDescent="0.25">
      <c r="A9354" s="224" t="s">
        <v>2465</v>
      </c>
      <c r="B9354" s="229" t="s">
        <v>320</v>
      </c>
      <c r="C9354" s="272"/>
      <c r="D9354" s="272"/>
      <c r="E9354" s="217"/>
      <c r="F9354" s="285"/>
    </row>
    <row r="9355" spans="1:6" ht="13" x14ac:dyDescent="0.25">
      <c r="A9355" s="272"/>
      <c r="B9355" s="232"/>
      <c r="C9355" s="283"/>
      <c r="D9355" s="272"/>
      <c r="E9355" s="217"/>
      <c r="F9355" s="285"/>
    </row>
    <row r="9356" spans="1:6" ht="13" x14ac:dyDescent="0.25">
      <c r="A9356" s="272"/>
      <c r="B9356" s="229" t="s">
        <v>321</v>
      </c>
      <c r="C9356" s="272"/>
      <c r="D9356" s="272"/>
      <c r="E9356" s="217"/>
      <c r="F9356" s="285"/>
    </row>
    <row r="9357" spans="1:6" ht="13" x14ac:dyDescent="0.25">
      <c r="A9357" s="272"/>
      <c r="B9357" s="229"/>
      <c r="C9357" s="272"/>
      <c r="D9357" s="272"/>
      <c r="E9357" s="217"/>
      <c r="F9357" s="285"/>
    </row>
    <row r="9358" spans="1:6" ht="13" x14ac:dyDescent="0.25">
      <c r="A9358" s="272"/>
      <c r="B9358" s="229" t="s">
        <v>322</v>
      </c>
      <c r="C9358" s="272"/>
      <c r="D9358" s="272"/>
      <c r="E9358" s="217"/>
      <c r="F9358" s="285"/>
    </row>
    <row r="9359" spans="1:6" ht="13" x14ac:dyDescent="0.25">
      <c r="A9359" s="272"/>
      <c r="B9359" s="229"/>
      <c r="C9359" s="272"/>
      <c r="D9359" s="272"/>
      <c r="E9359" s="217"/>
      <c r="F9359" s="285"/>
    </row>
    <row r="9360" spans="1:6" ht="14.5" x14ac:dyDescent="0.25">
      <c r="A9360" s="272" t="s">
        <v>2466</v>
      </c>
      <c r="B9360" s="273" t="s">
        <v>2765</v>
      </c>
      <c r="C9360" s="272" t="s">
        <v>621</v>
      </c>
      <c r="D9360" s="272">
        <v>27</v>
      </c>
      <c r="E9360" s="217"/>
      <c r="F9360" s="285"/>
    </row>
    <row r="9361" spans="1:6" x14ac:dyDescent="0.25">
      <c r="A9361" s="220"/>
      <c r="B9361" s="233"/>
      <c r="C9361" s="220"/>
      <c r="D9361" s="220"/>
      <c r="E9361" s="260"/>
      <c r="F9361" s="263"/>
    </row>
    <row r="9362" spans="1:6" x14ac:dyDescent="0.25">
      <c r="A9362" s="220"/>
      <c r="B9362" s="233"/>
      <c r="C9362" s="220"/>
      <c r="D9362" s="220"/>
      <c r="E9362" s="260"/>
      <c r="F9362" s="263"/>
    </row>
    <row r="9363" spans="1:6" x14ac:dyDescent="0.25">
      <c r="A9363" s="220"/>
      <c r="B9363" s="233"/>
      <c r="C9363" s="220"/>
      <c r="D9363" s="220"/>
      <c r="E9363" s="260"/>
      <c r="F9363" s="263"/>
    </row>
    <row r="9364" spans="1:6" x14ac:dyDescent="0.25">
      <c r="A9364" s="220"/>
      <c r="B9364" s="233"/>
      <c r="C9364" s="220"/>
      <c r="D9364" s="220"/>
      <c r="E9364" s="260"/>
      <c r="F9364" s="263"/>
    </row>
    <row r="9365" spans="1:6" x14ac:dyDescent="0.25">
      <c r="A9365" s="220"/>
      <c r="B9365" s="233"/>
      <c r="C9365" s="220"/>
      <c r="D9365" s="220"/>
      <c r="E9365" s="260"/>
      <c r="F9365" s="263"/>
    </row>
    <row r="9366" spans="1:6" x14ac:dyDescent="0.25">
      <c r="A9366" s="220"/>
      <c r="B9366" s="233"/>
      <c r="C9366" s="220"/>
      <c r="D9366" s="220"/>
      <c r="E9366" s="260"/>
      <c r="F9366" s="263"/>
    </row>
    <row r="9367" spans="1:6" x14ac:dyDescent="0.25">
      <c r="A9367" s="220"/>
      <c r="B9367" s="233"/>
      <c r="C9367" s="220"/>
      <c r="D9367" s="220"/>
      <c r="E9367" s="260"/>
      <c r="F9367" s="263"/>
    </row>
    <row r="9368" spans="1:6" x14ac:dyDescent="0.25">
      <c r="A9368" s="220"/>
      <c r="B9368" s="233"/>
      <c r="C9368" s="220"/>
      <c r="D9368" s="220"/>
      <c r="E9368" s="260"/>
      <c r="F9368" s="263"/>
    </row>
    <row r="9369" spans="1:6" ht="13" x14ac:dyDescent="0.25">
      <c r="A9369" s="220"/>
      <c r="B9369" s="230"/>
      <c r="C9369" s="220"/>
      <c r="D9369" s="220"/>
      <c r="E9369" s="260"/>
      <c r="F9369" s="263"/>
    </row>
    <row r="9370" spans="1:6" ht="13" x14ac:dyDescent="0.25">
      <c r="A9370" s="220"/>
      <c r="B9370" s="230"/>
      <c r="C9370" s="220"/>
      <c r="D9370" s="220"/>
      <c r="E9370" s="260"/>
      <c r="F9370" s="263"/>
    </row>
    <row r="9371" spans="1:6" ht="13" x14ac:dyDescent="0.25">
      <c r="A9371" s="220"/>
      <c r="B9371" s="230"/>
      <c r="C9371" s="220"/>
      <c r="D9371" s="220"/>
      <c r="E9371" s="260"/>
      <c r="F9371" s="263"/>
    </row>
    <row r="9372" spans="1:6" x14ac:dyDescent="0.25">
      <c r="A9372" s="220"/>
      <c r="B9372" s="233"/>
      <c r="C9372" s="220"/>
      <c r="D9372" s="220"/>
      <c r="E9372" s="260"/>
      <c r="F9372" s="263"/>
    </row>
    <row r="9373" spans="1:6" x14ac:dyDescent="0.25">
      <c r="A9373" s="220"/>
      <c r="B9373" s="233"/>
      <c r="C9373" s="220"/>
      <c r="D9373" s="220"/>
      <c r="E9373" s="260"/>
      <c r="F9373" s="263"/>
    </row>
    <row r="9374" spans="1:6" x14ac:dyDescent="0.25">
      <c r="A9374" s="220"/>
      <c r="B9374" s="233"/>
      <c r="C9374" s="220"/>
      <c r="D9374" s="220"/>
      <c r="E9374" s="260"/>
      <c r="F9374" s="263"/>
    </row>
    <row r="9375" spans="1:6" x14ac:dyDescent="0.25">
      <c r="A9375" s="272"/>
      <c r="B9375" s="273"/>
      <c r="C9375" s="272"/>
      <c r="D9375" s="272"/>
      <c r="E9375" s="217"/>
      <c r="F9375" s="263"/>
    </row>
    <row r="9376" spans="1:6" x14ac:dyDescent="0.25">
      <c r="A9376" s="272"/>
      <c r="B9376" s="273"/>
      <c r="C9376" s="272"/>
      <c r="D9376" s="272"/>
      <c r="E9376" s="217"/>
      <c r="F9376" s="263"/>
    </row>
    <row r="9377" spans="1:6" x14ac:dyDescent="0.25">
      <c r="A9377" s="272"/>
      <c r="B9377" s="273"/>
      <c r="C9377" s="272"/>
      <c r="D9377" s="272"/>
      <c r="E9377" s="217"/>
      <c r="F9377" s="263"/>
    </row>
    <row r="9378" spans="1:6" x14ac:dyDescent="0.25">
      <c r="A9378" s="272"/>
      <c r="B9378" s="273"/>
      <c r="C9378" s="272"/>
      <c r="D9378" s="272"/>
      <c r="E9378" s="217"/>
      <c r="F9378" s="263"/>
    </row>
    <row r="9379" spans="1:6" x14ac:dyDescent="0.25">
      <c r="A9379" s="272"/>
      <c r="B9379" s="273"/>
      <c r="C9379" s="272"/>
      <c r="D9379" s="272"/>
      <c r="E9379" s="217"/>
      <c r="F9379" s="263"/>
    </row>
    <row r="9380" spans="1:6" x14ac:dyDescent="0.25">
      <c r="A9380" s="272"/>
      <c r="B9380" s="273"/>
      <c r="C9380" s="272"/>
      <c r="D9380" s="272"/>
      <c r="E9380" s="217"/>
      <c r="F9380" s="263"/>
    </row>
    <row r="9381" spans="1:6" x14ac:dyDescent="0.25">
      <c r="A9381" s="272"/>
      <c r="B9381" s="273"/>
      <c r="C9381" s="272"/>
      <c r="D9381" s="272"/>
      <c r="E9381" s="217"/>
      <c r="F9381" s="263"/>
    </row>
    <row r="9382" spans="1:6" x14ac:dyDescent="0.25">
      <c r="A9382" s="272"/>
      <c r="B9382" s="273"/>
      <c r="C9382" s="272"/>
      <c r="D9382" s="272"/>
      <c r="E9382" s="217"/>
      <c r="F9382" s="263"/>
    </row>
    <row r="9383" spans="1:6" x14ac:dyDescent="0.25">
      <c r="A9383" s="272"/>
      <c r="B9383" s="273"/>
      <c r="C9383" s="272"/>
      <c r="D9383" s="272"/>
      <c r="E9383" s="217"/>
      <c r="F9383" s="263"/>
    </row>
    <row r="9384" spans="1:6" x14ac:dyDescent="0.25">
      <c r="A9384" s="272"/>
      <c r="B9384" s="273"/>
      <c r="C9384" s="272"/>
      <c r="D9384" s="272"/>
      <c r="E9384" s="217"/>
      <c r="F9384" s="263"/>
    </row>
    <row r="9385" spans="1:6" x14ac:dyDescent="0.25">
      <c r="A9385" s="272"/>
      <c r="B9385" s="273"/>
      <c r="C9385" s="272"/>
      <c r="D9385" s="272"/>
      <c r="E9385" s="217"/>
      <c r="F9385" s="263"/>
    </row>
    <row r="9386" spans="1:6" x14ac:dyDescent="0.25">
      <c r="A9386" s="272"/>
      <c r="B9386" s="273"/>
      <c r="C9386" s="272"/>
      <c r="D9386" s="272"/>
      <c r="E9386" s="217"/>
      <c r="F9386" s="263"/>
    </row>
    <row r="9387" spans="1:6" x14ac:dyDescent="0.25">
      <c r="A9387" s="272"/>
      <c r="B9387" s="273"/>
      <c r="C9387" s="272"/>
      <c r="D9387" s="272"/>
      <c r="E9387" s="217"/>
      <c r="F9387" s="263"/>
    </row>
    <row r="9388" spans="1:6" x14ac:dyDescent="0.25">
      <c r="A9388" s="272"/>
      <c r="B9388" s="273"/>
      <c r="C9388" s="272"/>
      <c r="D9388" s="272"/>
      <c r="E9388" s="217"/>
      <c r="F9388" s="263"/>
    </row>
    <row r="9389" spans="1:6" x14ac:dyDescent="0.25">
      <c r="A9389" s="272"/>
      <c r="B9389" s="273"/>
      <c r="C9389" s="272"/>
      <c r="D9389" s="272"/>
      <c r="E9389" s="217"/>
      <c r="F9389" s="263"/>
    </row>
    <row r="9390" spans="1:6" x14ac:dyDescent="0.25">
      <c r="A9390" s="272"/>
      <c r="B9390" s="273"/>
      <c r="C9390" s="272"/>
      <c r="D9390" s="272"/>
      <c r="E9390" s="217"/>
      <c r="F9390" s="263"/>
    </row>
    <row r="9391" spans="1:6" x14ac:dyDescent="0.25">
      <c r="A9391" s="272"/>
      <c r="B9391" s="273"/>
      <c r="C9391" s="272"/>
      <c r="D9391" s="272"/>
      <c r="E9391" s="217"/>
      <c r="F9391" s="263"/>
    </row>
    <row r="9392" spans="1:6" x14ac:dyDescent="0.25">
      <c r="A9392" s="272"/>
      <c r="B9392" s="273"/>
      <c r="C9392" s="272"/>
      <c r="D9392" s="272"/>
      <c r="E9392" s="217"/>
      <c r="F9392" s="263"/>
    </row>
    <row r="9393" spans="1:6" x14ac:dyDescent="0.25">
      <c r="A9393" s="272"/>
      <c r="B9393" s="273"/>
      <c r="C9393" s="272"/>
      <c r="D9393" s="272"/>
      <c r="E9393" s="217"/>
      <c r="F9393" s="263"/>
    </row>
    <row r="9394" spans="1:6" x14ac:dyDescent="0.25">
      <c r="A9394" s="272"/>
      <c r="B9394" s="273"/>
      <c r="C9394" s="272"/>
      <c r="D9394" s="272"/>
      <c r="E9394" s="217"/>
      <c r="F9394" s="263"/>
    </row>
    <row r="9395" spans="1:6" x14ac:dyDescent="0.25">
      <c r="A9395" s="272"/>
      <c r="B9395" s="273"/>
      <c r="C9395" s="272"/>
      <c r="D9395" s="272"/>
      <c r="E9395" s="217"/>
      <c r="F9395" s="263"/>
    </row>
    <row r="9396" spans="1:6" x14ac:dyDescent="0.25">
      <c r="A9396" s="272"/>
      <c r="B9396" s="273"/>
      <c r="C9396" s="272"/>
      <c r="D9396" s="272"/>
      <c r="E9396" s="217"/>
      <c r="F9396" s="263"/>
    </row>
    <row r="9397" spans="1:6" x14ac:dyDescent="0.25">
      <c r="A9397" s="272"/>
      <c r="B9397" s="273"/>
      <c r="C9397" s="272"/>
      <c r="D9397" s="272"/>
      <c r="E9397" s="217"/>
      <c r="F9397" s="263"/>
    </row>
    <row r="9398" spans="1:6" x14ac:dyDescent="0.25">
      <c r="A9398" s="272"/>
      <c r="B9398" s="273"/>
      <c r="C9398" s="272"/>
      <c r="D9398" s="272"/>
      <c r="E9398" s="217"/>
      <c r="F9398" s="263"/>
    </row>
    <row r="9399" spans="1:6" x14ac:dyDescent="0.25">
      <c r="A9399" s="272"/>
      <c r="B9399" s="273"/>
      <c r="C9399" s="272"/>
      <c r="D9399" s="272"/>
      <c r="E9399" s="217"/>
      <c r="F9399" s="263"/>
    </row>
    <row r="9400" spans="1:6" x14ac:dyDescent="0.25">
      <c r="A9400" s="272"/>
      <c r="B9400" s="273"/>
      <c r="C9400" s="272"/>
      <c r="D9400" s="272"/>
      <c r="E9400" s="217"/>
      <c r="F9400" s="263"/>
    </row>
    <row r="9401" spans="1:6" x14ac:dyDescent="0.25">
      <c r="A9401" s="272"/>
      <c r="B9401" s="273"/>
      <c r="C9401" s="272"/>
      <c r="D9401" s="272"/>
      <c r="E9401" s="217"/>
      <c r="F9401" s="263"/>
    </row>
    <row r="9402" spans="1:6" x14ac:dyDescent="0.25">
      <c r="A9402" s="272"/>
      <c r="B9402" s="273"/>
      <c r="C9402" s="272"/>
      <c r="D9402" s="272"/>
      <c r="E9402" s="217"/>
      <c r="F9402" s="263"/>
    </row>
    <row r="9403" spans="1:6" x14ac:dyDescent="0.25">
      <c r="A9403" s="272"/>
      <c r="B9403" s="273"/>
      <c r="C9403" s="272"/>
      <c r="D9403" s="272"/>
      <c r="E9403" s="217"/>
      <c r="F9403" s="263"/>
    </row>
    <row r="9404" spans="1:6" x14ac:dyDescent="0.25">
      <c r="A9404" s="272"/>
      <c r="B9404" s="273"/>
      <c r="C9404" s="272"/>
      <c r="D9404" s="272"/>
      <c r="E9404" s="217"/>
      <c r="F9404" s="263"/>
    </row>
    <row r="9405" spans="1:6" x14ac:dyDescent="0.25">
      <c r="A9405" s="272"/>
      <c r="B9405" s="273"/>
      <c r="C9405" s="272"/>
      <c r="D9405" s="272"/>
      <c r="E9405" s="217"/>
      <c r="F9405" s="263"/>
    </row>
    <row r="9406" spans="1:6" x14ac:dyDescent="0.25">
      <c r="A9406" s="272"/>
      <c r="B9406" s="273"/>
      <c r="C9406" s="272"/>
      <c r="D9406" s="272"/>
      <c r="E9406" s="217"/>
      <c r="F9406" s="263"/>
    </row>
    <row r="9407" spans="1:6" x14ac:dyDescent="0.25">
      <c r="A9407" s="272"/>
      <c r="B9407" s="273"/>
      <c r="C9407" s="272"/>
      <c r="D9407" s="272"/>
      <c r="E9407" s="217"/>
      <c r="F9407" s="263"/>
    </row>
    <row r="9408" spans="1:6" x14ac:dyDescent="0.25">
      <c r="A9408" s="272"/>
      <c r="B9408" s="273"/>
      <c r="C9408" s="272"/>
      <c r="D9408" s="272"/>
      <c r="E9408" s="217"/>
      <c r="F9408" s="263"/>
    </row>
    <row r="9409" spans="1:6" x14ac:dyDescent="0.25">
      <c r="A9409" s="272"/>
      <c r="B9409" s="273"/>
      <c r="C9409" s="272"/>
      <c r="D9409" s="272"/>
      <c r="E9409" s="217"/>
      <c r="F9409" s="263"/>
    </row>
    <row r="9410" spans="1:6" x14ac:dyDescent="0.25">
      <c r="A9410" s="272"/>
      <c r="B9410" s="273"/>
      <c r="C9410" s="272"/>
      <c r="D9410" s="272"/>
      <c r="E9410" s="217"/>
      <c r="F9410" s="263"/>
    </row>
    <row r="9411" spans="1:6" x14ac:dyDescent="0.25">
      <c r="A9411" s="272"/>
      <c r="B9411" s="273"/>
      <c r="C9411" s="272"/>
      <c r="D9411" s="272"/>
      <c r="E9411" s="217"/>
      <c r="F9411" s="263"/>
    </row>
    <row r="9412" spans="1:6" x14ac:dyDescent="0.25">
      <c r="A9412" s="272"/>
      <c r="B9412" s="273"/>
      <c r="C9412" s="272"/>
      <c r="D9412" s="272"/>
      <c r="E9412" s="217"/>
      <c r="F9412" s="263"/>
    </row>
    <row r="9413" spans="1:6" x14ac:dyDescent="0.25">
      <c r="A9413" s="272"/>
      <c r="B9413" s="273"/>
      <c r="C9413" s="272"/>
      <c r="D9413" s="272"/>
      <c r="E9413" s="217"/>
      <c r="F9413" s="263"/>
    </row>
    <row r="9414" spans="1:6" x14ac:dyDescent="0.25">
      <c r="A9414" s="272"/>
      <c r="B9414" s="273"/>
      <c r="C9414" s="272"/>
      <c r="D9414" s="272"/>
      <c r="E9414" s="217"/>
      <c r="F9414" s="263"/>
    </row>
    <row r="9415" spans="1:6" x14ac:dyDescent="0.25">
      <c r="A9415" s="272"/>
      <c r="B9415" s="273"/>
      <c r="C9415" s="272"/>
      <c r="D9415" s="272"/>
      <c r="E9415" s="217"/>
      <c r="F9415" s="263"/>
    </row>
    <row r="9416" spans="1:6" x14ac:dyDescent="0.25">
      <c r="A9416" s="272"/>
      <c r="B9416" s="273"/>
      <c r="C9416" s="272"/>
      <c r="D9416" s="272"/>
      <c r="E9416" s="217"/>
      <c r="F9416" s="263"/>
    </row>
    <row r="9417" spans="1:6" x14ac:dyDescent="0.25">
      <c r="A9417" s="272"/>
      <c r="B9417" s="273"/>
      <c r="C9417" s="272"/>
      <c r="D9417" s="272"/>
      <c r="E9417" s="217"/>
      <c r="F9417" s="263"/>
    </row>
    <row r="9418" spans="1:6" x14ac:dyDescent="0.25">
      <c r="A9418" s="272"/>
      <c r="B9418" s="273"/>
      <c r="C9418" s="272"/>
      <c r="D9418" s="272"/>
      <c r="E9418" s="217"/>
      <c r="F9418" s="263"/>
    </row>
    <row r="9419" spans="1:6" x14ac:dyDescent="0.25">
      <c r="A9419" s="272"/>
      <c r="B9419" s="273"/>
      <c r="C9419" s="272"/>
      <c r="D9419" s="272"/>
      <c r="E9419" s="217"/>
      <c r="F9419" s="263"/>
    </row>
    <row r="9420" spans="1:6" x14ac:dyDescent="0.25">
      <c r="A9420" s="272"/>
      <c r="B9420" s="273"/>
      <c r="C9420" s="272"/>
      <c r="D9420" s="272"/>
      <c r="E9420" s="217"/>
      <c r="F9420" s="263"/>
    </row>
    <row r="9421" spans="1:6" x14ac:dyDescent="0.25">
      <c r="A9421" s="272"/>
      <c r="B9421" s="273"/>
      <c r="C9421" s="272"/>
      <c r="D9421" s="272"/>
      <c r="E9421" s="217"/>
      <c r="F9421" s="263"/>
    </row>
    <row r="9422" spans="1:6" x14ac:dyDescent="0.25">
      <c r="A9422" s="272"/>
      <c r="B9422" s="273"/>
      <c r="C9422" s="272"/>
      <c r="D9422" s="272"/>
      <c r="E9422" s="217"/>
      <c r="F9422" s="263"/>
    </row>
    <row r="9423" spans="1:6" ht="13" x14ac:dyDescent="0.25">
      <c r="A9423" s="227"/>
      <c r="B9423" s="268" t="s">
        <v>2905</v>
      </c>
      <c r="C9423" s="227"/>
      <c r="D9423" s="227"/>
      <c r="E9423" s="258"/>
      <c r="F9423" s="270"/>
    </row>
    <row r="9424" spans="1:6" ht="13" x14ac:dyDescent="0.25">
      <c r="A9424" s="227"/>
      <c r="B9424" s="247"/>
      <c r="C9424" s="227"/>
      <c r="D9424" s="227"/>
      <c r="E9424" s="258"/>
      <c r="F9424" s="263"/>
    </row>
    <row r="9425" spans="1:6" ht="13" x14ac:dyDescent="0.25">
      <c r="A9425" s="227"/>
      <c r="B9425" s="247" t="s">
        <v>2949</v>
      </c>
      <c r="C9425" s="227"/>
      <c r="D9425" s="227"/>
      <c r="E9425" s="258"/>
      <c r="F9425" s="263"/>
    </row>
    <row r="9426" spans="1:6" ht="13" x14ac:dyDescent="0.25">
      <c r="A9426" s="227"/>
      <c r="B9426" s="256"/>
      <c r="C9426" s="255"/>
      <c r="D9426" s="255"/>
      <c r="E9426" s="260"/>
      <c r="F9426" s="263"/>
    </row>
    <row r="9427" spans="1:6" ht="13" x14ac:dyDescent="0.25">
      <c r="A9427" s="227"/>
      <c r="B9427" s="274"/>
      <c r="C9427" s="255"/>
      <c r="D9427" s="255"/>
      <c r="E9427" s="260"/>
      <c r="F9427" s="263"/>
    </row>
    <row r="9428" spans="1:6" ht="13" x14ac:dyDescent="0.25">
      <c r="A9428" s="227"/>
      <c r="B9428" s="274" t="str">
        <f>B9425</f>
        <v>Block E: 5 Classroom Block: E-11 Glazing</v>
      </c>
      <c r="C9428" s="255"/>
      <c r="D9428" s="255"/>
      <c r="E9428" s="260"/>
      <c r="F9428" s="263"/>
    </row>
    <row r="9429" spans="1:6" ht="13" x14ac:dyDescent="0.25">
      <c r="A9429" s="227"/>
      <c r="B9429" s="254" t="s">
        <v>2933</v>
      </c>
      <c r="C9429" s="255" t="s">
        <v>2910</v>
      </c>
      <c r="D9429" s="255"/>
      <c r="E9429" s="260"/>
      <c r="F9429" s="263"/>
    </row>
    <row r="9430" spans="1:6" ht="13" x14ac:dyDescent="0.25">
      <c r="A9430" s="227"/>
      <c r="B9430" s="256"/>
      <c r="C9430" s="255"/>
      <c r="D9430" s="255"/>
      <c r="E9430" s="260"/>
      <c r="F9430" s="263"/>
    </row>
    <row r="9431" spans="1:6" ht="13" x14ac:dyDescent="0.25">
      <c r="A9431" s="227"/>
      <c r="B9431" s="269" t="s">
        <v>2909</v>
      </c>
      <c r="C9431" s="255">
        <v>138</v>
      </c>
      <c r="D9431" s="255"/>
      <c r="E9431" s="260"/>
      <c r="F9431" s="263"/>
    </row>
    <row r="9432" spans="1:6" ht="13" x14ac:dyDescent="0.25">
      <c r="A9432" s="227"/>
      <c r="B9432" s="269"/>
      <c r="C9432" s="255"/>
      <c r="D9432" s="255"/>
      <c r="E9432" s="260"/>
      <c r="F9432" s="263"/>
    </row>
    <row r="9433" spans="1:6" ht="13" x14ac:dyDescent="0.25">
      <c r="A9433" s="227"/>
      <c r="B9433" s="256"/>
      <c r="C9433" s="255"/>
      <c r="D9433" s="255"/>
      <c r="E9433" s="260"/>
      <c r="F9433" s="263"/>
    </row>
    <row r="9434" spans="1:6" ht="13" x14ac:dyDescent="0.25">
      <c r="A9434" s="227"/>
      <c r="B9434" s="256"/>
      <c r="C9434" s="255"/>
      <c r="D9434" s="255"/>
      <c r="E9434" s="260"/>
      <c r="F9434" s="263"/>
    </row>
    <row r="9435" spans="1:6" ht="13" x14ac:dyDescent="0.25">
      <c r="A9435" s="227"/>
      <c r="B9435" s="256"/>
      <c r="C9435" s="255"/>
      <c r="D9435" s="255"/>
      <c r="E9435" s="260"/>
      <c r="F9435" s="263"/>
    </row>
    <row r="9436" spans="1:6" ht="13" x14ac:dyDescent="0.25">
      <c r="A9436" s="227"/>
      <c r="B9436" s="256"/>
      <c r="C9436" s="255"/>
      <c r="D9436" s="255"/>
      <c r="E9436" s="260"/>
      <c r="F9436" s="263"/>
    </row>
    <row r="9437" spans="1:6" ht="13" x14ac:dyDescent="0.25">
      <c r="A9437" s="227"/>
      <c r="B9437" s="256"/>
      <c r="C9437" s="255"/>
      <c r="D9437" s="255"/>
      <c r="E9437" s="260"/>
      <c r="F9437" s="263"/>
    </row>
    <row r="9438" spans="1:6" ht="13" x14ac:dyDescent="0.25">
      <c r="A9438" s="227"/>
      <c r="B9438" s="256"/>
      <c r="C9438" s="255"/>
      <c r="D9438" s="255"/>
      <c r="E9438" s="260"/>
      <c r="F9438" s="263"/>
    </row>
    <row r="9439" spans="1:6" ht="13" x14ac:dyDescent="0.25">
      <c r="A9439" s="227"/>
      <c r="B9439" s="256"/>
      <c r="C9439" s="255"/>
      <c r="D9439" s="255"/>
      <c r="E9439" s="260"/>
      <c r="F9439" s="263"/>
    </row>
    <row r="9440" spans="1:6" ht="13" x14ac:dyDescent="0.25">
      <c r="A9440" s="227"/>
      <c r="B9440" s="256"/>
      <c r="C9440" s="255"/>
      <c r="D9440" s="255"/>
      <c r="E9440" s="260"/>
      <c r="F9440" s="263"/>
    </row>
    <row r="9441" spans="1:6" ht="13" x14ac:dyDescent="0.25">
      <c r="A9441" s="227"/>
      <c r="B9441" s="256"/>
      <c r="C9441" s="255"/>
      <c r="D9441" s="255"/>
      <c r="E9441" s="260"/>
      <c r="F9441" s="263"/>
    </row>
    <row r="9442" spans="1:6" ht="13" x14ac:dyDescent="0.25">
      <c r="A9442" s="227"/>
      <c r="B9442" s="256"/>
      <c r="C9442" s="255"/>
      <c r="D9442" s="255"/>
      <c r="E9442" s="260"/>
      <c r="F9442" s="263"/>
    </row>
    <row r="9443" spans="1:6" ht="13" x14ac:dyDescent="0.25">
      <c r="A9443" s="227"/>
      <c r="B9443" s="256"/>
      <c r="C9443" s="255"/>
      <c r="D9443" s="255"/>
      <c r="E9443" s="260"/>
      <c r="F9443" s="263"/>
    </row>
    <row r="9444" spans="1:6" ht="13" x14ac:dyDescent="0.25">
      <c r="A9444" s="227"/>
      <c r="B9444" s="256"/>
      <c r="C9444" s="255"/>
      <c r="D9444" s="255"/>
      <c r="E9444" s="260"/>
      <c r="F9444" s="263"/>
    </row>
    <row r="9445" spans="1:6" ht="13" x14ac:dyDescent="0.25">
      <c r="A9445" s="227"/>
      <c r="B9445" s="256"/>
      <c r="C9445" s="255"/>
      <c r="D9445" s="255"/>
      <c r="E9445" s="260"/>
      <c r="F9445" s="263"/>
    </row>
    <row r="9446" spans="1:6" ht="13" x14ac:dyDescent="0.25">
      <c r="A9446" s="227"/>
      <c r="B9446" s="256"/>
      <c r="C9446" s="255"/>
      <c r="D9446" s="255"/>
      <c r="E9446" s="260"/>
      <c r="F9446" s="263"/>
    </row>
    <row r="9447" spans="1:6" ht="13" x14ac:dyDescent="0.25">
      <c r="A9447" s="227"/>
      <c r="B9447" s="256"/>
      <c r="C9447" s="255"/>
      <c r="D9447" s="255"/>
      <c r="E9447" s="260"/>
      <c r="F9447" s="263"/>
    </row>
    <row r="9448" spans="1:6" ht="13" x14ac:dyDescent="0.25">
      <c r="A9448" s="227"/>
      <c r="B9448" s="256"/>
      <c r="C9448" s="255"/>
      <c r="D9448" s="255"/>
      <c r="E9448" s="260"/>
      <c r="F9448" s="263"/>
    </row>
    <row r="9449" spans="1:6" ht="13" x14ac:dyDescent="0.25">
      <c r="A9449" s="227"/>
      <c r="B9449" s="256"/>
      <c r="C9449" s="255"/>
      <c r="D9449" s="255"/>
      <c r="E9449" s="260"/>
      <c r="F9449" s="263"/>
    </row>
    <row r="9450" spans="1:6" ht="13" x14ac:dyDescent="0.25">
      <c r="A9450" s="227"/>
      <c r="B9450" s="256"/>
      <c r="C9450" s="255"/>
      <c r="D9450" s="255"/>
      <c r="E9450" s="260"/>
      <c r="F9450" s="263"/>
    </row>
    <row r="9451" spans="1:6" ht="13" x14ac:dyDescent="0.25">
      <c r="A9451" s="227"/>
      <c r="B9451" s="256"/>
      <c r="C9451" s="255"/>
      <c r="D9451" s="255"/>
      <c r="E9451" s="260"/>
      <c r="F9451" s="263"/>
    </row>
    <row r="9452" spans="1:6" ht="13" x14ac:dyDescent="0.25">
      <c r="A9452" s="227"/>
      <c r="B9452" s="256"/>
      <c r="C9452" s="255"/>
      <c r="D9452" s="255"/>
      <c r="E9452" s="260"/>
      <c r="F9452" s="263"/>
    </row>
    <row r="9453" spans="1:6" ht="13" x14ac:dyDescent="0.25">
      <c r="A9453" s="227"/>
      <c r="B9453" s="256"/>
      <c r="C9453" s="255"/>
      <c r="D9453" s="255"/>
      <c r="E9453" s="260"/>
      <c r="F9453" s="263"/>
    </row>
    <row r="9454" spans="1:6" ht="13" x14ac:dyDescent="0.25">
      <c r="A9454" s="227"/>
      <c r="B9454" s="256"/>
      <c r="C9454" s="255"/>
      <c r="D9454" s="255"/>
      <c r="E9454" s="260"/>
      <c r="F9454" s="263"/>
    </row>
    <row r="9455" spans="1:6" ht="13" x14ac:dyDescent="0.25">
      <c r="A9455" s="227"/>
      <c r="B9455" s="256"/>
      <c r="C9455" s="255"/>
      <c r="D9455" s="255"/>
      <c r="E9455" s="260"/>
      <c r="F9455" s="263"/>
    </row>
    <row r="9456" spans="1:6" ht="13" x14ac:dyDescent="0.25">
      <c r="A9456" s="227"/>
      <c r="B9456" s="256"/>
      <c r="C9456" s="255"/>
      <c r="D9456" s="255"/>
      <c r="E9456" s="260"/>
      <c r="F9456" s="263"/>
    </row>
    <row r="9457" spans="1:6" ht="13" x14ac:dyDescent="0.25">
      <c r="A9457" s="227"/>
      <c r="B9457" s="256"/>
      <c r="C9457" s="255"/>
      <c r="D9457" s="255"/>
      <c r="E9457" s="260"/>
      <c r="F9457" s="263"/>
    </row>
    <row r="9458" spans="1:6" ht="13" x14ac:dyDescent="0.25">
      <c r="A9458" s="227"/>
      <c r="B9458" s="256"/>
      <c r="C9458" s="255"/>
      <c r="D9458" s="255"/>
      <c r="E9458" s="260"/>
      <c r="F9458" s="263"/>
    </row>
    <row r="9459" spans="1:6" ht="13" x14ac:dyDescent="0.25">
      <c r="A9459" s="227"/>
      <c r="B9459" s="256"/>
      <c r="C9459" s="255"/>
      <c r="D9459" s="255"/>
      <c r="E9459" s="260"/>
      <c r="F9459" s="263"/>
    </row>
    <row r="9460" spans="1:6" ht="13" x14ac:dyDescent="0.25">
      <c r="A9460" s="227"/>
      <c r="B9460" s="256"/>
      <c r="C9460" s="255"/>
      <c r="D9460" s="255"/>
      <c r="E9460" s="260"/>
      <c r="F9460" s="263"/>
    </row>
    <row r="9461" spans="1:6" ht="13" x14ac:dyDescent="0.25">
      <c r="A9461" s="227"/>
      <c r="B9461" s="256"/>
      <c r="C9461" s="255"/>
      <c r="D9461" s="255"/>
      <c r="E9461" s="260"/>
      <c r="F9461" s="263"/>
    </row>
    <row r="9462" spans="1:6" ht="13" x14ac:dyDescent="0.25">
      <c r="A9462" s="227"/>
      <c r="B9462" s="256"/>
      <c r="C9462" s="255"/>
      <c r="D9462" s="255"/>
      <c r="E9462" s="260"/>
      <c r="F9462" s="263"/>
    </row>
    <row r="9463" spans="1:6" ht="13" x14ac:dyDescent="0.25">
      <c r="A9463" s="227"/>
      <c r="B9463" s="256"/>
      <c r="C9463" s="255"/>
      <c r="D9463" s="255"/>
      <c r="E9463" s="260"/>
      <c r="F9463" s="263"/>
    </row>
    <row r="9464" spans="1:6" ht="13" x14ac:dyDescent="0.25">
      <c r="A9464" s="227"/>
      <c r="B9464" s="256"/>
      <c r="C9464" s="255"/>
      <c r="D9464" s="255"/>
      <c r="E9464" s="260"/>
      <c r="F9464" s="263"/>
    </row>
    <row r="9465" spans="1:6" ht="13" x14ac:dyDescent="0.25">
      <c r="A9465" s="227"/>
      <c r="B9465" s="256"/>
      <c r="C9465" s="255"/>
      <c r="D9465" s="255"/>
      <c r="E9465" s="260"/>
      <c r="F9465" s="263"/>
    </row>
    <row r="9466" spans="1:6" ht="13" x14ac:dyDescent="0.25">
      <c r="A9466" s="227"/>
      <c r="B9466" s="256"/>
      <c r="C9466" s="255"/>
      <c r="D9466" s="255"/>
      <c r="E9466" s="260"/>
      <c r="F9466" s="263"/>
    </row>
    <row r="9467" spans="1:6" ht="13" x14ac:dyDescent="0.25">
      <c r="A9467" s="227"/>
      <c r="B9467" s="256"/>
      <c r="C9467" s="255"/>
      <c r="D9467" s="255"/>
      <c r="E9467" s="260"/>
      <c r="F9467" s="263"/>
    </row>
    <row r="9468" spans="1:6" ht="13" x14ac:dyDescent="0.25">
      <c r="A9468" s="227"/>
      <c r="B9468" s="256"/>
      <c r="C9468" s="255"/>
      <c r="D9468" s="255"/>
      <c r="E9468" s="260"/>
      <c r="F9468" s="263"/>
    </row>
    <row r="9469" spans="1:6" ht="13" x14ac:dyDescent="0.25">
      <c r="A9469" s="227"/>
      <c r="B9469" s="256"/>
      <c r="C9469" s="255"/>
      <c r="D9469" s="255"/>
      <c r="E9469" s="260"/>
      <c r="F9469" s="263"/>
    </row>
    <row r="9470" spans="1:6" ht="13" x14ac:dyDescent="0.25">
      <c r="A9470" s="227"/>
      <c r="B9470" s="256"/>
      <c r="C9470" s="255"/>
      <c r="D9470" s="255"/>
      <c r="E9470" s="260"/>
      <c r="F9470" s="263"/>
    </row>
    <row r="9471" spans="1:6" ht="13" x14ac:dyDescent="0.25">
      <c r="A9471" s="227"/>
      <c r="B9471" s="256"/>
      <c r="C9471" s="255"/>
      <c r="D9471" s="255"/>
      <c r="E9471" s="260"/>
      <c r="F9471" s="263"/>
    </row>
    <row r="9472" spans="1:6" ht="13" x14ac:dyDescent="0.25">
      <c r="A9472" s="227"/>
      <c r="B9472" s="256"/>
      <c r="C9472" s="255"/>
      <c r="D9472" s="255"/>
      <c r="E9472" s="260"/>
      <c r="F9472" s="263"/>
    </row>
    <row r="9473" spans="1:6" ht="13" x14ac:dyDescent="0.25">
      <c r="A9473" s="227"/>
      <c r="B9473" s="256"/>
      <c r="C9473" s="255"/>
      <c r="D9473" s="255"/>
      <c r="E9473" s="260"/>
      <c r="F9473" s="263"/>
    </row>
    <row r="9474" spans="1:6" ht="13" x14ac:dyDescent="0.25">
      <c r="A9474" s="227"/>
      <c r="B9474" s="256"/>
      <c r="C9474" s="255"/>
      <c r="D9474" s="255"/>
      <c r="E9474" s="260"/>
      <c r="F9474" s="263"/>
    </row>
    <row r="9475" spans="1:6" ht="13" x14ac:dyDescent="0.25">
      <c r="A9475" s="227"/>
      <c r="B9475" s="256"/>
      <c r="C9475" s="255"/>
      <c r="D9475" s="255"/>
      <c r="E9475" s="260"/>
      <c r="F9475" s="263"/>
    </row>
    <row r="9476" spans="1:6" ht="13" x14ac:dyDescent="0.25">
      <c r="A9476" s="227"/>
      <c r="B9476" s="256"/>
      <c r="C9476" s="255"/>
      <c r="D9476" s="255"/>
      <c r="E9476" s="260"/>
      <c r="F9476" s="263"/>
    </row>
    <row r="9477" spans="1:6" ht="13" x14ac:dyDescent="0.25">
      <c r="A9477" s="227"/>
      <c r="B9477" s="256"/>
      <c r="C9477" s="255"/>
      <c r="D9477" s="255"/>
      <c r="E9477" s="260"/>
      <c r="F9477" s="263"/>
    </row>
    <row r="9478" spans="1:6" ht="13" x14ac:dyDescent="0.25">
      <c r="A9478" s="227"/>
      <c r="B9478" s="256"/>
      <c r="C9478" s="255"/>
      <c r="D9478" s="255"/>
      <c r="E9478" s="260"/>
      <c r="F9478" s="263"/>
    </row>
    <row r="9479" spans="1:6" ht="13" x14ac:dyDescent="0.25">
      <c r="A9479" s="227"/>
      <c r="B9479" s="256"/>
      <c r="C9479" s="255"/>
      <c r="D9479" s="255"/>
      <c r="E9479" s="260"/>
      <c r="F9479" s="263"/>
    </row>
    <row r="9480" spans="1:6" ht="13" x14ac:dyDescent="0.25">
      <c r="A9480" s="227"/>
      <c r="B9480" s="256"/>
      <c r="C9480" s="255"/>
      <c r="D9480" s="255"/>
      <c r="E9480" s="260"/>
      <c r="F9480" s="263"/>
    </row>
    <row r="9481" spans="1:6" ht="13" x14ac:dyDescent="0.25">
      <c r="A9481" s="227"/>
      <c r="B9481" s="256"/>
      <c r="C9481" s="255"/>
      <c r="D9481" s="255"/>
      <c r="E9481" s="260"/>
      <c r="F9481" s="263"/>
    </row>
    <row r="9482" spans="1:6" ht="13" x14ac:dyDescent="0.25">
      <c r="A9482" s="227"/>
      <c r="B9482" s="256"/>
      <c r="C9482" s="255"/>
      <c r="D9482" s="255"/>
      <c r="E9482" s="260"/>
      <c r="F9482" s="263"/>
    </row>
    <row r="9483" spans="1:6" ht="13" x14ac:dyDescent="0.25">
      <c r="A9483" s="227"/>
      <c r="B9483" s="256"/>
      <c r="C9483" s="255"/>
      <c r="D9483" s="255"/>
      <c r="E9483" s="260"/>
      <c r="F9483" s="263"/>
    </row>
    <row r="9484" spans="1:6" ht="13" x14ac:dyDescent="0.25">
      <c r="A9484" s="227"/>
      <c r="B9484" s="256"/>
      <c r="C9484" s="255"/>
      <c r="D9484" s="255"/>
      <c r="E9484" s="260"/>
      <c r="F9484" s="263"/>
    </row>
    <row r="9485" spans="1:6" ht="13" x14ac:dyDescent="0.25">
      <c r="A9485" s="227"/>
      <c r="B9485" s="256"/>
      <c r="C9485" s="255"/>
      <c r="D9485" s="255"/>
      <c r="E9485" s="260"/>
      <c r="F9485" s="263"/>
    </row>
    <row r="9486" spans="1:6" ht="13" x14ac:dyDescent="0.25">
      <c r="A9486" s="227"/>
      <c r="B9486" s="256"/>
      <c r="C9486" s="255"/>
      <c r="D9486" s="255"/>
      <c r="E9486" s="260"/>
      <c r="F9486" s="263"/>
    </row>
    <row r="9487" spans="1:6" ht="13" x14ac:dyDescent="0.25">
      <c r="A9487" s="227"/>
      <c r="B9487" s="256"/>
      <c r="C9487" s="255"/>
      <c r="D9487" s="255"/>
      <c r="E9487" s="260"/>
      <c r="F9487" s="263"/>
    </row>
    <row r="9488" spans="1:6" ht="13" x14ac:dyDescent="0.25">
      <c r="A9488" s="227"/>
      <c r="B9488" s="256"/>
      <c r="C9488" s="255"/>
      <c r="D9488" s="255"/>
      <c r="E9488" s="260"/>
      <c r="F9488" s="263"/>
    </row>
    <row r="9489" spans="1:6" ht="13" x14ac:dyDescent="0.25">
      <c r="A9489" s="227"/>
      <c r="B9489" s="256"/>
      <c r="C9489" s="255"/>
      <c r="D9489" s="255"/>
      <c r="E9489" s="260"/>
      <c r="F9489" s="263"/>
    </row>
    <row r="9490" spans="1:6" ht="13" x14ac:dyDescent="0.25">
      <c r="A9490" s="227"/>
      <c r="B9490" s="256"/>
      <c r="C9490" s="255"/>
      <c r="D9490" s="255"/>
      <c r="E9490" s="260"/>
      <c r="F9490" s="263"/>
    </row>
    <row r="9491" spans="1:6" ht="13" x14ac:dyDescent="0.25">
      <c r="A9491" s="227"/>
      <c r="B9491" s="256"/>
      <c r="C9491" s="255"/>
      <c r="D9491" s="255"/>
      <c r="E9491" s="260"/>
      <c r="F9491" s="263"/>
    </row>
    <row r="9492" spans="1:6" ht="13" x14ac:dyDescent="0.25">
      <c r="A9492" s="227"/>
      <c r="B9492" s="256"/>
      <c r="C9492" s="255"/>
      <c r="D9492" s="255"/>
      <c r="E9492" s="260"/>
      <c r="F9492" s="263"/>
    </row>
    <row r="9493" spans="1:6" ht="13" x14ac:dyDescent="0.25">
      <c r="A9493" s="227"/>
      <c r="B9493" s="256"/>
      <c r="C9493" s="255"/>
      <c r="D9493" s="255"/>
      <c r="E9493" s="260"/>
      <c r="F9493" s="263"/>
    </row>
    <row r="9494" spans="1:6" ht="13" x14ac:dyDescent="0.25">
      <c r="A9494" s="227"/>
      <c r="B9494" s="256"/>
      <c r="C9494" s="255"/>
      <c r="D9494" s="255"/>
      <c r="E9494" s="260"/>
      <c r="F9494" s="263"/>
    </row>
    <row r="9495" spans="1:6" ht="13" x14ac:dyDescent="0.25">
      <c r="A9495" s="227"/>
      <c r="B9495" s="256"/>
      <c r="C9495" s="255"/>
      <c r="D9495" s="255"/>
      <c r="E9495" s="260"/>
      <c r="F9495" s="263"/>
    </row>
    <row r="9496" spans="1:6" ht="13" x14ac:dyDescent="0.25">
      <c r="A9496" s="227"/>
      <c r="B9496" s="268" t="s">
        <v>1019</v>
      </c>
      <c r="C9496" s="227"/>
      <c r="D9496" s="227"/>
      <c r="E9496" s="258"/>
      <c r="F9496" s="270"/>
    </row>
    <row r="9497" spans="1:6" ht="13" x14ac:dyDescent="0.25">
      <c r="A9497" s="227"/>
      <c r="B9497" s="247"/>
      <c r="C9497" s="227"/>
      <c r="D9497" s="227"/>
      <c r="E9497" s="258"/>
      <c r="F9497" s="263"/>
    </row>
    <row r="9498" spans="1:6" ht="13" x14ac:dyDescent="0.25">
      <c r="A9498" s="227"/>
      <c r="B9498" s="247" t="str">
        <f>B9425</f>
        <v>Block E: 5 Classroom Block: E-11 Glazing</v>
      </c>
      <c r="C9498" s="227"/>
      <c r="D9498" s="227"/>
      <c r="E9498" s="258"/>
      <c r="F9498" s="263"/>
    </row>
    <row r="9499" spans="1:6" x14ac:dyDescent="0.25">
      <c r="A9499" s="220"/>
      <c r="B9499" s="233"/>
      <c r="C9499" s="220"/>
      <c r="D9499" s="220"/>
      <c r="E9499" s="260"/>
      <c r="F9499" s="263"/>
    </row>
    <row r="9500" spans="1:6" ht="13" x14ac:dyDescent="0.25">
      <c r="A9500" s="224" t="s">
        <v>2467</v>
      </c>
      <c r="B9500" s="229" t="s">
        <v>324</v>
      </c>
      <c r="C9500" s="272"/>
      <c r="D9500" s="272"/>
      <c r="E9500" s="217"/>
      <c r="F9500" s="285"/>
    </row>
    <row r="9501" spans="1:6" x14ac:dyDescent="0.25">
      <c r="A9501" s="272"/>
      <c r="B9501" s="273"/>
      <c r="C9501" s="272"/>
      <c r="D9501" s="272"/>
      <c r="E9501" s="217"/>
      <c r="F9501" s="285"/>
    </row>
    <row r="9502" spans="1:6" ht="26" x14ac:dyDescent="0.25">
      <c r="A9502" s="272"/>
      <c r="B9502" s="229" t="s">
        <v>2166</v>
      </c>
      <c r="C9502" s="272"/>
      <c r="D9502" s="272"/>
      <c r="E9502" s="217"/>
      <c r="F9502" s="285"/>
    </row>
    <row r="9503" spans="1:6" x14ac:dyDescent="0.25">
      <c r="A9503" s="272"/>
      <c r="B9503" s="273"/>
      <c r="C9503" s="272"/>
      <c r="D9503" s="272"/>
      <c r="E9503" s="217"/>
      <c r="F9503" s="285"/>
    </row>
    <row r="9504" spans="1:6" ht="14.5" x14ac:dyDescent="0.25">
      <c r="A9504" s="272" t="s">
        <v>2468</v>
      </c>
      <c r="B9504" s="273" t="s">
        <v>526</v>
      </c>
      <c r="C9504" s="272" t="s">
        <v>621</v>
      </c>
      <c r="D9504" s="272">
        <v>413.27999999999992</v>
      </c>
      <c r="E9504" s="217"/>
      <c r="F9504" s="285"/>
    </row>
    <row r="9505" spans="1:6" ht="14.5" x14ac:dyDescent="0.25">
      <c r="A9505" s="272" t="s">
        <v>2860</v>
      </c>
      <c r="B9505" s="273" t="s">
        <v>1029</v>
      </c>
      <c r="C9505" s="272" t="s">
        <v>621</v>
      </c>
      <c r="D9505" s="272">
        <v>30</v>
      </c>
      <c r="E9505" s="217"/>
      <c r="F9505" s="285"/>
    </row>
    <row r="9506" spans="1:6" ht="13" x14ac:dyDescent="0.25">
      <c r="A9506" s="272"/>
      <c r="B9506" s="229"/>
      <c r="C9506" s="272"/>
      <c r="D9506" s="272"/>
      <c r="E9506" s="217"/>
      <c r="F9506" s="285"/>
    </row>
    <row r="9507" spans="1:6" ht="26" x14ac:dyDescent="0.25">
      <c r="A9507" s="272"/>
      <c r="B9507" s="229" t="s">
        <v>2166</v>
      </c>
      <c r="C9507" s="272"/>
      <c r="D9507" s="272"/>
      <c r="E9507" s="217"/>
      <c r="F9507" s="285"/>
    </row>
    <row r="9508" spans="1:6" x14ac:dyDescent="0.25">
      <c r="A9508" s="272"/>
      <c r="B9508" s="273"/>
      <c r="C9508" s="272"/>
      <c r="D9508" s="272"/>
      <c r="E9508" s="217"/>
      <c r="F9508" s="285"/>
    </row>
    <row r="9509" spans="1:6" ht="14.5" x14ac:dyDescent="0.25">
      <c r="A9509" s="272" t="s">
        <v>2861</v>
      </c>
      <c r="B9509" s="273" t="s">
        <v>527</v>
      </c>
      <c r="C9509" s="272" t="s">
        <v>621</v>
      </c>
      <c r="D9509" s="281">
        <v>260.95999999999998</v>
      </c>
      <c r="E9509" s="217"/>
      <c r="F9509" s="285"/>
    </row>
    <row r="9510" spans="1:6" ht="14.5" x14ac:dyDescent="0.25">
      <c r="A9510" s="272" t="s">
        <v>2862</v>
      </c>
      <c r="B9510" s="273" t="s">
        <v>1029</v>
      </c>
      <c r="C9510" s="272" t="s">
        <v>621</v>
      </c>
      <c r="D9510" s="272">
        <v>21</v>
      </c>
      <c r="E9510" s="217"/>
      <c r="F9510" s="285"/>
    </row>
    <row r="9511" spans="1:6" x14ac:dyDescent="0.25">
      <c r="A9511" s="272"/>
      <c r="B9511" s="273"/>
      <c r="C9511" s="272"/>
      <c r="D9511" s="272"/>
      <c r="E9511" s="217"/>
      <c r="F9511" s="285"/>
    </row>
    <row r="9512" spans="1:6" ht="26" x14ac:dyDescent="0.25">
      <c r="A9512" s="272"/>
      <c r="B9512" s="229" t="s">
        <v>2168</v>
      </c>
      <c r="C9512" s="272"/>
      <c r="D9512" s="272"/>
      <c r="E9512" s="217"/>
      <c r="F9512" s="285"/>
    </row>
    <row r="9513" spans="1:6" ht="13" x14ac:dyDescent="0.25">
      <c r="A9513" s="272"/>
      <c r="B9513" s="229"/>
      <c r="C9513" s="272"/>
      <c r="D9513" s="272"/>
      <c r="E9513" s="217"/>
      <c r="F9513" s="285"/>
    </row>
    <row r="9514" spans="1:6" x14ac:dyDescent="0.25">
      <c r="A9514" s="272" t="s">
        <v>2863</v>
      </c>
      <c r="B9514" s="273" t="s">
        <v>332</v>
      </c>
      <c r="C9514" s="272" t="s">
        <v>11</v>
      </c>
      <c r="D9514" s="272">
        <v>106</v>
      </c>
      <c r="E9514" s="217"/>
      <c r="F9514" s="285"/>
    </row>
    <row r="9515" spans="1:6" x14ac:dyDescent="0.25">
      <c r="A9515" s="272"/>
      <c r="B9515" s="273"/>
      <c r="C9515" s="272"/>
      <c r="D9515" s="272"/>
      <c r="E9515" s="217"/>
      <c r="F9515" s="285"/>
    </row>
    <row r="9516" spans="1:6" ht="39" x14ac:dyDescent="0.25">
      <c r="A9516" s="272"/>
      <c r="B9516" s="229" t="s">
        <v>2169</v>
      </c>
      <c r="C9516" s="272"/>
      <c r="D9516" s="272"/>
      <c r="E9516" s="217"/>
      <c r="F9516" s="285"/>
    </row>
    <row r="9517" spans="1:6" x14ac:dyDescent="0.25">
      <c r="A9517" s="272"/>
      <c r="B9517" s="273"/>
      <c r="C9517" s="272"/>
      <c r="D9517" s="272"/>
      <c r="E9517" s="217"/>
      <c r="F9517" s="285"/>
    </row>
    <row r="9518" spans="1:6" ht="14.5" x14ac:dyDescent="0.25">
      <c r="A9518" s="272" t="s">
        <v>2864</v>
      </c>
      <c r="B9518" s="273" t="s">
        <v>336</v>
      </c>
      <c r="C9518" s="272" t="s">
        <v>621</v>
      </c>
      <c r="D9518" s="272">
        <v>5</v>
      </c>
      <c r="E9518" s="217"/>
      <c r="F9518" s="285"/>
    </row>
    <row r="9519" spans="1:6" ht="14.5" x14ac:dyDescent="0.25">
      <c r="A9519" s="272" t="s">
        <v>2865</v>
      </c>
      <c r="B9519" s="273" t="s">
        <v>287</v>
      </c>
      <c r="C9519" s="272" t="s">
        <v>621</v>
      </c>
      <c r="D9519" s="272">
        <v>22</v>
      </c>
      <c r="E9519" s="217"/>
      <c r="F9519" s="285"/>
    </row>
    <row r="9520" spans="1:6" x14ac:dyDescent="0.25">
      <c r="A9520" s="272"/>
      <c r="B9520" s="273"/>
      <c r="C9520" s="272"/>
      <c r="D9520" s="272"/>
      <c r="E9520" s="217"/>
      <c r="F9520" s="285"/>
    </row>
    <row r="9521" spans="1:6" ht="26" x14ac:dyDescent="0.25">
      <c r="A9521" s="272"/>
      <c r="B9521" s="229" t="s">
        <v>2170</v>
      </c>
      <c r="C9521" s="272"/>
      <c r="D9521" s="272"/>
      <c r="E9521" s="217"/>
      <c r="F9521" s="285"/>
    </row>
    <row r="9522" spans="1:6" x14ac:dyDescent="0.25">
      <c r="A9522" s="272"/>
      <c r="B9522" s="273"/>
      <c r="C9522" s="272"/>
      <c r="D9522" s="272"/>
      <c r="E9522" s="217"/>
      <c r="F9522" s="285"/>
    </row>
    <row r="9523" spans="1:6" ht="14.5" x14ac:dyDescent="0.25">
      <c r="A9523" s="272" t="s">
        <v>2866</v>
      </c>
      <c r="B9523" s="273" t="s">
        <v>285</v>
      </c>
      <c r="C9523" s="272" t="s">
        <v>621</v>
      </c>
      <c r="D9523" s="272">
        <v>15</v>
      </c>
      <c r="E9523" s="217"/>
      <c r="F9523" s="285"/>
    </row>
    <row r="9524" spans="1:6" x14ac:dyDescent="0.25">
      <c r="A9524" s="272" t="s">
        <v>2867</v>
      </c>
      <c r="B9524" s="273" t="s">
        <v>531</v>
      </c>
      <c r="C9524" s="272" t="s">
        <v>11</v>
      </c>
      <c r="D9524" s="272">
        <v>147.6</v>
      </c>
      <c r="E9524" s="217"/>
      <c r="F9524" s="285"/>
    </row>
    <row r="9525" spans="1:6" ht="13" x14ac:dyDescent="0.25">
      <c r="A9525" s="272"/>
      <c r="B9525" s="229"/>
      <c r="C9525" s="272"/>
      <c r="D9525" s="272"/>
      <c r="E9525" s="217"/>
      <c r="F9525" s="285"/>
    </row>
    <row r="9526" spans="1:6" ht="26" x14ac:dyDescent="0.25">
      <c r="A9526" s="272"/>
      <c r="B9526" s="229" t="s">
        <v>2218</v>
      </c>
      <c r="C9526" s="272"/>
      <c r="D9526" s="272"/>
      <c r="E9526" s="217"/>
      <c r="F9526" s="285"/>
    </row>
    <row r="9527" spans="1:6" x14ac:dyDescent="0.25">
      <c r="A9527" s="272"/>
      <c r="B9527" s="273"/>
      <c r="C9527" s="272"/>
      <c r="D9527" s="272"/>
      <c r="E9527" s="217"/>
      <c r="F9527" s="285"/>
    </row>
    <row r="9528" spans="1:6" x14ac:dyDescent="0.25">
      <c r="A9528" s="272" t="s">
        <v>2868</v>
      </c>
      <c r="B9528" s="273" t="s">
        <v>341</v>
      </c>
      <c r="C9528" s="272" t="s">
        <v>11</v>
      </c>
      <c r="D9528" s="272">
        <v>147.6</v>
      </c>
      <c r="E9528" s="217"/>
      <c r="F9528" s="285"/>
    </row>
    <row r="9529" spans="1:6" x14ac:dyDescent="0.25">
      <c r="A9529" s="272"/>
      <c r="B9529" s="273"/>
      <c r="C9529" s="272"/>
      <c r="D9529" s="272"/>
      <c r="E9529" s="217"/>
      <c r="F9529" s="263"/>
    </row>
    <row r="9530" spans="1:6" x14ac:dyDescent="0.25">
      <c r="A9530" s="272"/>
      <c r="B9530" s="273"/>
      <c r="C9530" s="272"/>
      <c r="D9530" s="272"/>
      <c r="E9530" s="217"/>
      <c r="F9530" s="263"/>
    </row>
    <row r="9531" spans="1:6" x14ac:dyDescent="0.25">
      <c r="A9531" s="272"/>
      <c r="B9531" s="273"/>
      <c r="C9531" s="272"/>
      <c r="D9531" s="272"/>
      <c r="E9531" s="217"/>
      <c r="F9531" s="263"/>
    </row>
    <row r="9532" spans="1:6" x14ac:dyDescent="0.25">
      <c r="A9532" s="272"/>
      <c r="B9532" s="273"/>
      <c r="C9532" s="272"/>
      <c r="D9532" s="272"/>
      <c r="E9532" s="217"/>
      <c r="F9532" s="263"/>
    </row>
    <row r="9533" spans="1:6" x14ac:dyDescent="0.25">
      <c r="A9533" s="272"/>
      <c r="B9533" s="273"/>
      <c r="C9533" s="272"/>
      <c r="D9533" s="272"/>
      <c r="E9533" s="217"/>
      <c r="F9533" s="263"/>
    </row>
    <row r="9534" spans="1:6" x14ac:dyDescent="0.25">
      <c r="A9534" s="272"/>
      <c r="B9534" s="273"/>
      <c r="C9534" s="272"/>
      <c r="D9534" s="272"/>
      <c r="E9534" s="217"/>
      <c r="F9534" s="263"/>
    </row>
    <row r="9535" spans="1:6" x14ac:dyDescent="0.25">
      <c r="A9535" s="272"/>
      <c r="B9535" s="273"/>
      <c r="C9535" s="272"/>
      <c r="D9535" s="272"/>
      <c r="E9535" s="217"/>
      <c r="F9535" s="263"/>
    </row>
    <row r="9536" spans="1:6" x14ac:dyDescent="0.25">
      <c r="A9536" s="272"/>
      <c r="B9536" s="273"/>
      <c r="C9536" s="272"/>
      <c r="D9536" s="272"/>
      <c r="E9536" s="217"/>
      <c r="F9536" s="263"/>
    </row>
    <row r="9537" spans="1:6" x14ac:dyDescent="0.25">
      <c r="A9537" s="272"/>
      <c r="B9537" s="273"/>
      <c r="C9537" s="272"/>
      <c r="D9537" s="272"/>
      <c r="E9537" s="217"/>
      <c r="F9537" s="263"/>
    </row>
    <row r="9538" spans="1:6" x14ac:dyDescent="0.25">
      <c r="A9538" s="272"/>
      <c r="B9538" s="273"/>
      <c r="C9538" s="272"/>
      <c r="D9538" s="272"/>
      <c r="E9538" s="217"/>
      <c r="F9538" s="263"/>
    </row>
    <row r="9539" spans="1:6" x14ac:dyDescent="0.25">
      <c r="A9539" s="272"/>
      <c r="B9539" s="273"/>
      <c r="C9539" s="272"/>
      <c r="D9539" s="272"/>
      <c r="E9539" s="217"/>
      <c r="F9539" s="263"/>
    </row>
    <row r="9540" spans="1:6" x14ac:dyDescent="0.25">
      <c r="A9540" s="272"/>
      <c r="B9540" s="273"/>
      <c r="C9540" s="272"/>
      <c r="D9540" s="272"/>
      <c r="E9540" s="217"/>
      <c r="F9540" s="263"/>
    </row>
    <row r="9541" spans="1:6" x14ac:dyDescent="0.25">
      <c r="A9541" s="272"/>
      <c r="B9541" s="273"/>
      <c r="C9541" s="272"/>
      <c r="D9541" s="272"/>
      <c r="E9541" s="217"/>
      <c r="F9541" s="263"/>
    </row>
    <row r="9542" spans="1:6" x14ac:dyDescent="0.25">
      <c r="A9542" s="272"/>
      <c r="B9542" s="273"/>
      <c r="C9542" s="272"/>
      <c r="D9542" s="272"/>
      <c r="E9542" s="217"/>
      <c r="F9542" s="263"/>
    </row>
    <row r="9543" spans="1:6" x14ac:dyDescent="0.25">
      <c r="A9543" s="272"/>
      <c r="B9543" s="273"/>
      <c r="C9543" s="272"/>
      <c r="D9543" s="272"/>
      <c r="E9543" s="217"/>
      <c r="F9543" s="263"/>
    </row>
    <row r="9544" spans="1:6" x14ac:dyDescent="0.25">
      <c r="A9544" s="272"/>
      <c r="B9544" s="273"/>
      <c r="C9544" s="272"/>
      <c r="D9544" s="272"/>
      <c r="E9544" s="217"/>
      <c r="F9544" s="263"/>
    </row>
    <row r="9545" spans="1:6" x14ac:dyDescent="0.25">
      <c r="A9545" s="272"/>
      <c r="B9545" s="273"/>
      <c r="C9545" s="272"/>
      <c r="D9545" s="272"/>
      <c r="E9545" s="217"/>
      <c r="F9545" s="263"/>
    </row>
    <row r="9546" spans="1:6" x14ac:dyDescent="0.25">
      <c r="A9546" s="272"/>
      <c r="B9546" s="273"/>
      <c r="C9546" s="272"/>
      <c r="D9546" s="272"/>
      <c r="E9546" s="217"/>
      <c r="F9546" s="263"/>
    </row>
    <row r="9547" spans="1:6" x14ac:dyDescent="0.25">
      <c r="A9547" s="272"/>
      <c r="B9547" s="273"/>
      <c r="C9547" s="272"/>
      <c r="D9547" s="272"/>
      <c r="E9547" s="217"/>
      <c r="F9547" s="263"/>
    </row>
    <row r="9548" spans="1:6" x14ac:dyDescent="0.25">
      <c r="A9548" s="272"/>
      <c r="B9548" s="273"/>
      <c r="C9548" s="272"/>
      <c r="D9548" s="272"/>
      <c r="E9548" s="217"/>
      <c r="F9548" s="263"/>
    </row>
    <row r="9549" spans="1:6" x14ac:dyDescent="0.25">
      <c r="A9549" s="272"/>
      <c r="B9549" s="273"/>
      <c r="C9549" s="272"/>
      <c r="D9549" s="272"/>
      <c r="E9549" s="217"/>
      <c r="F9549" s="263"/>
    </row>
    <row r="9550" spans="1:6" x14ac:dyDescent="0.25">
      <c r="A9550" s="272"/>
      <c r="B9550" s="273"/>
      <c r="C9550" s="272"/>
      <c r="D9550" s="272"/>
      <c r="E9550" s="217"/>
      <c r="F9550" s="263"/>
    </row>
    <row r="9551" spans="1:6" x14ac:dyDescent="0.25">
      <c r="A9551" s="272"/>
      <c r="B9551" s="273"/>
      <c r="C9551" s="272"/>
      <c r="D9551" s="272"/>
      <c r="E9551" s="217"/>
      <c r="F9551" s="263"/>
    </row>
    <row r="9552" spans="1:6" x14ac:dyDescent="0.25">
      <c r="A9552" s="272"/>
      <c r="B9552" s="273"/>
      <c r="C9552" s="272"/>
      <c r="D9552" s="272"/>
      <c r="E9552" s="217"/>
      <c r="F9552" s="263"/>
    </row>
    <row r="9553" spans="1:6" x14ac:dyDescent="0.25">
      <c r="A9553" s="272"/>
      <c r="B9553" s="273"/>
      <c r="C9553" s="272"/>
      <c r="D9553" s="272"/>
      <c r="E9553" s="217"/>
      <c r="F9553" s="263"/>
    </row>
    <row r="9554" spans="1:6" x14ac:dyDescent="0.25">
      <c r="A9554" s="272"/>
      <c r="B9554" s="273"/>
      <c r="C9554" s="272"/>
      <c r="D9554" s="272"/>
      <c r="E9554" s="217"/>
      <c r="F9554" s="263"/>
    </row>
    <row r="9555" spans="1:6" x14ac:dyDescent="0.25">
      <c r="A9555" s="272"/>
      <c r="B9555" s="273"/>
      <c r="C9555" s="272"/>
      <c r="D9555" s="272"/>
      <c r="E9555" s="217"/>
      <c r="F9555" s="263"/>
    </row>
    <row r="9556" spans="1:6" x14ac:dyDescent="0.25">
      <c r="A9556" s="272"/>
      <c r="B9556" s="273"/>
      <c r="C9556" s="272"/>
      <c r="D9556" s="272"/>
      <c r="E9556" s="217"/>
      <c r="F9556" s="263"/>
    </row>
    <row r="9557" spans="1:6" x14ac:dyDescent="0.25">
      <c r="A9557" s="272"/>
      <c r="B9557" s="273"/>
      <c r="C9557" s="272"/>
      <c r="D9557" s="272"/>
      <c r="E9557" s="217"/>
      <c r="F9557" s="263"/>
    </row>
    <row r="9558" spans="1:6" x14ac:dyDescent="0.25">
      <c r="A9558" s="272"/>
      <c r="B9558" s="273"/>
      <c r="C9558" s="272"/>
      <c r="D9558" s="272"/>
      <c r="E9558" s="217"/>
      <c r="F9558" s="263"/>
    </row>
    <row r="9559" spans="1:6" x14ac:dyDescent="0.25">
      <c r="A9559" s="272"/>
      <c r="B9559" s="273"/>
      <c r="C9559" s="272"/>
      <c r="D9559" s="272"/>
      <c r="E9559" s="217"/>
      <c r="F9559" s="263"/>
    </row>
    <row r="9560" spans="1:6" ht="13" x14ac:dyDescent="0.25">
      <c r="A9560" s="227"/>
      <c r="B9560" s="268" t="s">
        <v>2905</v>
      </c>
      <c r="C9560" s="227"/>
      <c r="D9560" s="227"/>
      <c r="E9560" s="258"/>
      <c r="F9560" s="270"/>
    </row>
    <row r="9561" spans="1:6" ht="13" x14ac:dyDescent="0.25">
      <c r="A9561" s="227"/>
      <c r="B9561" s="247"/>
      <c r="C9561" s="227"/>
      <c r="D9561" s="227"/>
      <c r="E9561" s="258"/>
      <c r="F9561" s="263"/>
    </row>
    <row r="9562" spans="1:6" ht="13" x14ac:dyDescent="0.25">
      <c r="A9562" s="227"/>
      <c r="B9562" s="247" t="s">
        <v>2950</v>
      </c>
      <c r="C9562" s="227"/>
      <c r="D9562" s="227"/>
      <c r="E9562" s="258"/>
      <c r="F9562" s="263"/>
    </row>
    <row r="9563" spans="1:6" ht="13" x14ac:dyDescent="0.25">
      <c r="A9563" s="227"/>
      <c r="B9563" s="256"/>
      <c r="C9563" s="255"/>
      <c r="D9563" s="255"/>
      <c r="E9563" s="260"/>
      <c r="F9563" s="263"/>
    </row>
    <row r="9564" spans="1:6" ht="13" x14ac:dyDescent="0.25">
      <c r="A9564" s="227"/>
      <c r="B9564" s="274"/>
      <c r="C9564" s="255"/>
      <c r="D9564" s="255"/>
      <c r="E9564" s="260"/>
      <c r="F9564" s="263"/>
    </row>
    <row r="9565" spans="1:6" ht="13" x14ac:dyDescent="0.25">
      <c r="A9565" s="227"/>
      <c r="B9565" s="274" t="str">
        <f>B9562</f>
        <v>Block E: 5 Classroom Block: E-12 Paintwork</v>
      </c>
      <c r="C9565" s="255"/>
      <c r="D9565" s="255"/>
      <c r="E9565" s="260"/>
      <c r="F9565" s="263"/>
    </row>
    <row r="9566" spans="1:6" ht="13" x14ac:dyDescent="0.25">
      <c r="A9566" s="227"/>
      <c r="B9566" s="254" t="s">
        <v>2933</v>
      </c>
      <c r="C9566" s="255" t="s">
        <v>2910</v>
      </c>
      <c r="D9566" s="255"/>
      <c r="E9566" s="260"/>
      <c r="F9566" s="263"/>
    </row>
    <row r="9567" spans="1:6" ht="13" x14ac:dyDescent="0.25">
      <c r="A9567" s="227"/>
      <c r="B9567" s="256"/>
      <c r="C9567" s="255"/>
      <c r="D9567" s="255"/>
      <c r="E9567" s="260"/>
      <c r="F9567" s="263"/>
    </row>
    <row r="9568" spans="1:6" ht="13" x14ac:dyDescent="0.25">
      <c r="A9568" s="227"/>
      <c r="B9568" s="269" t="s">
        <v>2909</v>
      </c>
      <c r="C9568" s="255">
        <v>140</v>
      </c>
      <c r="D9568" s="255"/>
      <c r="E9568" s="260"/>
      <c r="F9568" s="263"/>
    </row>
    <row r="9569" spans="1:6" ht="13" x14ac:dyDescent="0.25">
      <c r="A9569" s="227"/>
      <c r="B9569" s="269"/>
      <c r="C9569" s="255"/>
      <c r="D9569" s="255"/>
      <c r="E9569" s="260"/>
      <c r="F9569" s="263"/>
    </row>
    <row r="9570" spans="1:6" ht="13" x14ac:dyDescent="0.25">
      <c r="A9570" s="227"/>
      <c r="B9570" s="256"/>
      <c r="C9570" s="255"/>
      <c r="D9570" s="255"/>
      <c r="E9570" s="260"/>
      <c r="F9570" s="263"/>
    </row>
    <row r="9571" spans="1:6" ht="13" x14ac:dyDescent="0.25">
      <c r="A9571" s="227"/>
      <c r="B9571" s="256"/>
      <c r="C9571" s="255"/>
      <c r="D9571" s="255"/>
      <c r="E9571" s="260"/>
      <c r="F9571" s="263"/>
    </row>
    <row r="9572" spans="1:6" ht="13" x14ac:dyDescent="0.25">
      <c r="A9572" s="227"/>
      <c r="B9572" s="256"/>
      <c r="C9572" s="255"/>
      <c r="D9572" s="255"/>
      <c r="E9572" s="260"/>
      <c r="F9572" s="263"/>
    </row>
    <row r="9573" spans="1:6" ht="13" x14ac:dyDescent="0.25">
      <c r="A9573" s="227"/>
      <c r="B9573" s="256"/>
      <c r="C9573" s="255"/>
      <c r="D9573" s="255"/>
      <c r="E9573" s="260"/>
      <c r="F9573" s="263"/>
    </row>
    <row r="9574" spans="1:6" ht="13" x14ac:dyDescent="0.25">
      <c r="A9574" s="227"/>
      <c r="B9574" s="256"/>
      <c r="C9574" s="255"/>
      <c r="D9574" s="255"/>
      <c r="E9574" s="260"/>
      <c r="F9574" s="263"/>
    </row>
    <row r="9575" spans="1:6" ht="13" x14ac:dyDescent="0.25">
      <c r="A9575" s="227"/>
      <c r="B9575" s="256"/>
      <c r="C9575" s="255"/>
      <c r="D9575" s="255"/>
      <c r="E9575" s="260"/>
      <c r="F9575" s="263"/>
    </row>
    <row r="9576" spans="1:6" ht="13" x14ac:dyDescent="0.25">
      <c r="A9576" s="227"/>
      <c r="B9576" s="256"/>
      <c r="C9576" s="255"/>
      <c r="D9576" s="255"/>
      <c r="E9576" s="260"/>
      <c r="F9576" s="263"/>
    </row>
    <row r="9577" spans="1:6" ht="13" x14ac:dyDescent="0.25">
      <c r="A9577" s="227"/>
      <c r="B9577" s="256"/>
      <c r="C9577" s="255"/>
      <c r="D9577" s="255"/>
      <c r="E9577" s="260"/>
      <c r="F9577" s="263"/>
    </row>
    <row r="9578" spans="1:6" ht="13" x14ac:dyDescent="0.25">
      <c r="A9578" s="227"/>
      <c r="B9578" s="256"/>
      <c r="C9578" s="255"/>
      <c r="D9578" s="255"/>
      <c r="E9578" s="260"/>
      <c r="F9578" s="263"/>
    </row>
    <row r="9579" spans="1:6" ht="13" x14ac:dyDescent="0.25">
      <c r="A9579" s="227"/>
      <c r="B9579" s="256"/>
      <c r="C9579" s="255"/>
      <c r="D9579" s="255"/>
      <c r="E9579" s="260"/>
      <c r="F9579" s="263"/>
    </row>
    <row r="9580" spans="1:6" ht="13" x14ac:dyDescent="0.25">
      <c r="A9580" s="227"/>
      <c r="B9580" s="256"/>
      <c r="C9580" s="255"/>
      <c r="D9580" s="255"/>
      <c r="E9580" s="260"/>
      <c r="F9580" s="263"/>
    </row>
    <row r="9581" spans="1:6" ht="13" x14ac:dyDescent="0.25">
      <c r="A9581" s="227"/>
      <c r="B9581" s="256"/>
      <c r="C9581" s="255"/>
      <c r="D9581" s="255"/>
      <c r="E9581" s="260"/>
      <c r="F9581" s="263"/>
    </row>
    <row r="9582" spans="1:6" ht="13" x14ac:dyDescent="0.25">
      <c r="A9582" s="227"/>
      <c r="B9582" s="256"/>
      <c r="C9582" s="255"/>
      <c r="D9582" s="255"/>
      <c r="E9582" s="260"/>
      <c r="F9582" s="263"/>
    </row>
    <row r="9583" spans="1:6" ht="13" x14ac:dyDescent="0.25">
      <c r="A9583" s="227"/>
      <c r="B9583" s="256"/>
      <c r="C9583" s="255"/>
      <c r="D9583" s="255"/>
      <c r="E9583" s="260"/>
      <c r="F9583" s="263"/>
    </row>
    <row r="9584" spans="1:6" ht="13" x14ac:dyDescent="0.25">
      <c r="A9584" s="227"/>
      <c r="B9584" s="256"/>
      <c r="C9584" s="255"/>
      <c r="D9584" s="255"/>
      <c r="E9584" s="260"/>
      <c r="F9584" s="263"/>
    </row>
    <row r="9585" spans="1:6" ht="13" x14ac:dyDescent="0.25">
      <c r="A9585" s="227"/>
      <c r="B9585" s="256"/>
      <c r="C9585" s="255"/>
      <c r="D9585" s="255"/>
      <c r="E9585" s="260"/>
      <c r="F9585" s="263"/>
    </row>
    <row r="9586" spans="1:6" ht="13" x14ac:dyDescent="0.25">
      <c r="A9586" s="227"/>
      <c r="B9586" s="256"/>
      <c r="C9586" s="255"/>
      <c r="D9586" s="255"/>
      <c r="E9586" s="260"/>
      <c r="F9586" s="263"/>
    </row>
    <row r="9587" spans="1:6" ht="13" x14ac:dyDescent="0.25">
      <c r="A9587" s="227"/>
      <c r="B9587" s="256"/>
      <c r="C9587" s="255"/>
      <c r="D9587" s="255"/>
      <c r="E9587" s="260"/>
      <c r="F9587" s="263"/>
    </row>
    <row r="9588" spans="1:6" ht="13" x14ac:dyDescent="0.25">
      <c r="A9588" s="227"/>
      <c r="B9588" s="256"/>
      <c r="C9588" s="255"/>
      <c r="D9588" s="255"/>
      <c r="E9588" s="260"/>
      <c r="F9588" s="263"/>
    </row>
    <row r="9589" spans="1:6" ht="13" x14ac:dyDescent="0.25">
      <c r="A9589" s="227"/>
      <c r="B9589" s="256"/>
      <c r="C9589" s="255"/>
      <c r="D9589" s="255"/>
      <c r="E9589" s="260"/>
      <c r="F9589" s="263"/>
    </row>
    <row r="9590" spans="1:6" ht="13" x14ac:dyDescent="0.25">
      <c r="A9590" s="227"/>
      <c r="B9590" s="256"/>
      <c r="C9590" s="255"/>
      <c r="D9590" s="255"/>
      <c r="E9590" s="260"/>
      <c r="F9590" s="263"/>
    </row>
    <row r="9591" spans="1:6" ht="13" x14ac:dyDescent="0.25">
      <c r="A9591" s="227"/>
      <c r="B9591" s="256"/>
      <c r="C9591" s="255"/>
      <c r="D9591" s="255"/>
      <c r="E9591" s="260"/>
      <c r="F9591" s="263"/>
    </row>
    <row r="9592" spans="1:6" ht="13" x14ac:dyDescent="0.25">
      <c r="A9592" s="227"/>
      <c r="B9592" s="256"/>
      <c r="C9592" s="255"/>
      <c r="D9592" s="255"/>
      <c r="E9592" s="260"/>
      <c r="F9592" s="263"/>
    </row>
    <row r="9593" spans="1:6" ht="13" x14ac:dyDescent="0.25">
      <c r="A9593" s="227"/>
      <c r="B9593" s="256"/>
      <c r="C9593" s="255"/>
      <c r="D9593" s="255"/>
      <c r="E9593" s="260"/>
      <c r="F9593" s="263"/>
    </row>
    <row r="9594" spans="1:6" ht="13" x14ac:dyDescent="0.25">
      <c r="A9594" s="227"/>
      <c r="B9594" s="256"/>
      <c r="C9594" s="255"/>
      <c r="D9594" s="255"/>
      <c r="E9594" s="260"/>
      <c r="F9594" s="263"/>
    </row>
    <row r="9595" spans="1:6" ht="13" x14ac:dyDescent="0.25">
      <c r="A9595" s="227"/>
      <c r="B9595" s="256"/>
      <c r="C9595" s="255"/>
      <c r="D9595" s="255"/>
      <c r="E9595" s="260"/>
      <c r="F9595" s="263"/>
    </row>
    <row r="9596" spans="1:6" ht="13" x14ac:dyDescent="0.25">
      <c r="A9596" s="227"/>
      <c r="B9596" s="256"/>
      <c r="C9596" s="255"/>
      <c r="D9596" s="255"/>
      <c r="E9596" s="260"/>
      <c r="F9596" s="263"/>
    </row>
    <row r="9597" spans="1:6" ht="13" x14ac:dyDescent="0.25">
      <c r="A9597" s="227"/>
      <c r="B9597" s="256"/>
      <c r="C9597" s="255"/>
      <c r="D9597" s="255"/>
      <c r="E9597" s="260"/>
      <c r="F9597" s="263"/>
    </row>
    <row r="9598" spans="1:6" ht="13" x14ac:dyDescent="0.25">
      <c r="A9598" s="227"/>
      <c r="B9598" s="256"/>
      <c r="C9598" s="255"/>
      <c r="D9598" s="255"/>
      <c r="E9598" s="260"/>
      <c r="F9598" s="263"/>
    </row>
    <row r="9599" spans="1:6" ht="13" x14ac:dyDescent="0.25">
      <c r="A9599" s="227"/>
      <c r="B9599" s="256"/>
      <c r="C9599" s="255"/>
      <c r="D9599" s="255"/>
      <c r="E9599" s="260"/>
      <c r="F9599" s="263"/>
    </row>
    <row r="9600" spans="1:6" ht="13" x14ac:dyDescent="0.25">
      <c r="A9600" s="227"/>
      <c r="B9600" s="256"/>
      <c r="C9600" s="255"/>
      <c r="D9600" s="255"/>
      <c r="E9600" s="260"/>
      <c r="F9600" s="263"/>
    </row>
    <row r="9601" spans="1:6" ht="13" x14ac:dyDescent="0.25">
      <c r="A9601" s="227"/>
      <c r="B9601" s="256"/>
      <c r="C9601" s="255"/>
      <c r="D9601" s="255"/>
      <c r="E9601" s="260"/>
      <c r="F9601" s="263"/>
    </row>
    <row r="9602" spans="1:6" ht="13" x14ac:dyDescent="0.25">
      <c r="A9602" s="227"/>
      <c r="B9602" s="256"/>
      <c r="C9602" s="255"/>
      <c r="D9602" s="255"/>
      <c r="E9602" s="260"/>
      <c r="F9602" s="263"/>
    </row>
    <row r="9603" spans="1:6" ht="13" x14ac:dyDescent="0.25">
      <c r="A9603" s="227"/>
      <c r="B9603" s="256"/>
      <c r="C9603" s="255"/>
      <c r="D9603" s="255"/>
      <c r="E9603" s="260"/>
      <c r="F9603" s="263"/>
    </row>
    <row r="9604" spans="1:6" ht="13" x14ac:dyDescent="0.25">
      <c r="A9604" s="227"/>
      <c r="B9604" s="256"/>
      <c r="C9604" s="255"/>
      <c r="D9604" s="255"/>
      <c r="E9604" s="260"/>
      <c r="F9604" s="263"/>
    </row>
    <row r="9605" spans="1:6" ht="13" x14ac:dyDescent="0.25">
      <c r="A9605" s="227"/>
      <c r="B9605" s="256"/>
      <c r="C9605" s="255"/>
      <c r="D9605" s="255"/>
      <c r="E9605" s="260"/>
      <c r="F9605" s="263"/>
    </row>
    <row r="9606" spans="1:6" ht="13" x14ac:dyDescent="0.25">
      <c r="A9606" s="227"/>
      <c r="B9606" s="256"/>
      <c r="C9606" s="255"/>
      <c r="D9606" s="255"/>
      <c r="E9606" s="260"/>
      <c r="F9606" s="263"/>
    </row>
    <row r="9607" spans="1:6" ht="13" x14ac:dyDescent="0.25">
      <c r="A9607" s="227"/>
      <c r="B9607" s="256"/>
      <c r="C9607" s="255"/>
      <c r="D9607" s="255"/>
      <c r="E9607" s="260"/>
      <c r="F9607" s="263"/>
    </row>
    <row r="9608" spans="1:6" ht="13" x14ac:dyDescent="0.25">
      <c r="A9608" s="227"/>
      <c r="B9608" s="256"/>
      <c r="C9608" s="255"/>
      <c r="D9608" s="255"/>
      <c r="E9608" s="260"/>
      <c r="F9608" s="263"/>
    </row>
    <row r="9609" spans="1:6" ht="13" x14ac:dyDescent="0.25">
      <c r="A9609" s="227"/>
      <c r="B9609" s="256"/>
      <c r="C9609" s="255"/>
      <c r="D9609" s="255"/>
      <c r="E9609" s="260"/>
      <c r="F9609" s="263"/>
    </row>
    <row r="9610" spans="1:6" ht="13" x14ac:dyDescent="0.25">
      <c r="A9610" s="227"/>
      <c r="B9610" s="256"/>
      <c r="C9610" s="255"/>
      <c r="D9610" s="255"/>
      <c r="E9610" s="260"/>
      <c r="F9610" s="263"/>
    </row>
    <row r="9611" spans="1:6" ht="13" x14ac:dyDescent="0.25">
      <c r="A9611" s="227"/>
      <c r="B9611" s="256"/>
      <c r="C9611" s="255"/>
      <c r="D9611" s="255"/>
      <c r="E9611" s="260"/>
      <c r="F9611" s="263"/>
    </row>
    <row r="9612" spans="1:6" ht="13" x14ac:dyDescent="0.25">
      <c r="A9612" s="227"/>
      <c r="B9612" s="256"/>
      <c r="C9612" s="255"/>
      <c r="D9612" s="255"/>
      <c r="E9612" s="260"/>
      <c r="F9612" s="263"/>
    </row>
    <row r="9613" spans="1:6" ht="13" x14ac:dyDescent="0.25">
      <c r="A9613" s="227"/>
      <c r="B9613" s="256"/>
      <c r="C9613" s="255"/>
      <c r="D9613" s="255"/>
      <c r="E9613" s="260"/>
      <c r="F9613" s="263"/>
    </row>
    <row r="9614" spans="1:6" ht="13" x14ac:dyDescent="0.25">
      <c r="A9614" s="227"/>
      <c r="B9614" s="256"/>
      <c r="C9614" s="255"/>
      <c r="D9614" s="255"/>
      <c r="E9614" s="260"/>
      <c r="F9614" s="263"/>
    </row>
    <row r="9615" spans="1:6" ht="13" x14ac:dyDescent="0.25">
      <c r="A9615" s="227"/>
      <c r="B9615" s="256"/>
      <c r="C9615" s="255"/>
      <c r="D9615" s="255"/>
      <c r="E9615" s="260"/>
      <c r="F9615" s="263"/>
    </row>
    <row r="9616" spans="1:6" ht="13" x14ac:dyDescent="0.25">
      <c r="A9616" s="227"/>
      <c r="B9616" s="256"/>
      <c r="C9616" s="255"/>
      <c r="D9616" s="255"/>
      <c r="E9616" s="260"/>
      <c r="F9616" s="263"/>
    </row>
    <row r="9617" spans="1:6" ht="13" x14ac:dyDescent="0.25">
      <c r="A9617" s="227"/>
      <c r="B9617" s="256"/>
      <c r="C9617" s="255"/>
      <c r="D9617" s="255"/>
      <c r="E9617" s="260"/>
      <c r="F9617" s="263"/>
    </row>
    <row r="9618" spans="1:6" ht="13" x14ac:dyDescent="0.25">
      <c r="A9618" s="227"/>
      <c r="B9618" s="256"/>
      <c r="C9618" s="255"/>
      <c r="D9618" s="255"/>
      <c r="E9618" s="260"/>
      <c r="F9618" s="263"/>
    </row>
    <row r="9619" spans="1:6" ht="13" x14ac:dyDescent="0.25">
      <c r="A9619" s="227"/>
      <c r="B9619" s="256"/>
      <c r="C9619" s="255"/>
      <c r="D9619" s="255"/>
      <c r="E9619" s="260"/>
      <c r="F9619" s="263"/>
    </row>
    <row r="9620" spans="1:6" ht="13" x14ac:dyDescent="0.25">
      <c r="A9620" s="227"/>
      <c r="B9620" s="256"/>
      <c r="C9620" s="255"/>
      <c r="D9620" s="255"/>
      <c r="E9620" s="260"/>
      <c r="F9620" s="263"/>
    </row>
    <row r="9621" spans="1:6" ht="13" x14ac:dyDescent="0.25">
      <c r="A9621" s="227"/>
      <c r="B9621" s="256"/>
      <c r="C9621" s="255"/>
      <c r="D9621" s="255"/>
      <c r="E9621" s="260"/>
      <c r="F9621" s="263"/>
    </row>
    <row r="9622" spans="1:6" ht="13" x14ac:dyDescent="0.25">
      <c r="A9622" s="227"/>
      <c r="B9622" s="256"/>
      <c r="C9622" s="255"/>
      <c r="D9622" s="255"/>
      <c r="E9622" s="260"/>
      <c r="F9622" s="263"/>
    </row>
    <row r="9623" spans="1:6" ht="13" x14ac:dyDescent="0.25">
      <c r="A9623" s="227"/>
      <c r="B9623" s="256"/>
      <c r="C9623" s="255"/>
      <c r="D9623" s="255"/>
      <c r="E9623" s="260"/>
      <c r="F9623" s="263"/>
    </row>
    <row r="9624" spans="1:6" ht="13" x14ac:dyDescent="0.25">
      <c r="A9624" s="227"/>
      <c r="B9624" s="256"/>
      <c r="C9624" s="255"/>
      <c r="D9624" s="255"/>
      <c r="E9624" s="260"/>
      <c r="F9624" s="263"/>
    </row>
    <row r="9625" spans="1:6" ht="13" x14ac:dyDescent="0.25">
      <c r="A9625" s="227"/>
      <c r="B9625" s="256"/>
      <c r="C9625" s="255"/>
      <c r="D9625" s="255"/>
      <c r="E9625" s="260"/>
      <c r="F9625" s="263"/>
    </row>
    <row r="9626" spans="1:6" ht="13" x14ac:dyDescent="0.25">
      <c r="A9626" s="227"/>
      <c r="B9626" s="256"/>
      <c r="C9626" s="255"/>
      <c r="D9626" s="255"/>
      <c r="E9626" s="260"/>
      <c r="F9626" s="263"/>
    </row>
    <row r="9627" spans="1:6" ht="13" x14ac:dyDescent="0.25">
      <c r="A9627" s="227"/>
      <c r="B9627" s="256"/>
      <c r="C9627" s="255"/>
      <c r="D9627" s="255"/>
      <c r="E9627" s="260"/>
      <c r="F9627" s="263"/>
    </row>
    <row r="9628" spans="1:6" ht="13" x14ac:dyDescent="0.25">
      <c r="A9628" s="227"/>
      <c r="B9628" s="256"/>
      <c r="C9628" s="255"/>
      <c r="D9628" s="255"/>
      <c r="E9628" s="260"/>
      <c r="F9628" s="263"/>
    </row>
    <row r="9629" spans="1:6" ht="13" x14ac:dyDescent="0.25">
      <c r="A9629" s="227"/>
      <c r="B9629" s="256"/>
      <c r="C9629" s="255"/>
      <c r="D9629" s="255"/>
      <c r="E9629" s="260"/>
      <c r="F9629" s="263"/>
    </row>
    <row r="9630" spans="1:6" ht="13" x14ac:dyDescent="0.25">
      <c r="A9630" s="227"/>
      <c r="B9630" s="256"/>
      <c r="C9630" s="255"/>
      <c r="D9630" s="255"/>
      <c r="E9630" s="260"/>
      <c r="F9630" s="263"/>
    </row>
    <row r="9631" spans="1:6" ht="13" x14ac:dyDescent="0.25">
      <c r="A9631" s="227"/>
      <c r="B9631" s="256"/>
      <c r="C9631" s="255"/>
      <c r="D9631" s="255"/>
      <c r="E9631" s="260"/>
      <c r="F9631" s="263"/>
    </row>
    <row r="9632" spans="1:6" ht="13" x14ac:dyDescent="0.25">
      <c r="A9632" s="227"/>
      <c r="B9632" s="256"/>
      <c r="C9632" s="255"/>
      <c r="D9632" s="255"/>
      <c r="E9632" s="260"/>
      <c r="F9632" s="263"/>
    </row>
    <row r="9633" spans="1:6" ht="13" x14ac:dyDescent="0.25">
      <c r="A9633" s="227"/>
      <c r="B9633" s="268" t="s">
        <v>1019</v>
      </c>
      <c r="C9633" s="227"/>
      <c r="D9633" s="227"/>
      <c r="E9633" s="258"/>
      <c r="F9633" s="270"/>
    </row>
    <row r="9634" spans="1:6" ht="13" x14ac:dyDescent="0.25">
      <c r="A9634" s="227"/>
      <c r="B9634" s="247"/>
      <c r="C9634" s="227"/>
      <c r="D9634" s="227"/>
      <c r="E9634" s="258"/>
      <c r="F9634" s="263"/>
    </row>
    <row r="9635" spans="1:6" ht="13" x14ac:dyDescent="0.25">
      <c r="A9635" s="227"/>
      <c r="B9635" s="247" t="str">
        <f>B9562</f>
        <v>Block E: 5 Classroom Block: E-12 Paintwork</v>
      </c>
      <c r="C9635" s="227"/>
      <c r="D9635" s="227"/>
      <c r="E9635" s="258"/>
      <c r="F9635" s="263"/>
    </row>
    <row r="9636" spans="1:6" x14ac:dyDescent="0.25">
      <c r="A9636" s="220"/>
      <c r="B9636" s="233"/>
      <c r="C9636" s="220"/>
      <c r="D9636" s="220"/>
      <c r="E9636" s="260"/>
      <c r="F9636" s="263"/>
    </row>
    <row r="9637" spans="1:6" ht="13" x14ac:dyDescent="0.25">
      <c r="A9637" s="227"/>
      <c r="B9637" s="256"/>
      <c r="C9637" s="255"/>
      <c r="D9637" s="255"/>
      <c r="E9637" s="260"/>
      <c r="F9637" s="263"/>
    </row>
    <row r="9638" spans="1:6" ht="13" x14ac:dyDescent="0.25">
      <c r="A9638" s="227"/>
      <c r="B9638" s="274"/>
      <c r="C9638" s="255"/>
      <c r="D9638" s="255"/>
      <c r="E9638" s="260"/>
      <c r="F9638" s="263"/>
    </row>
    <row r="9639" spans="1:6" ht="13" x14ac:dyDescent="0.25">
      <c r="A9639" s="227"/>
      <c r="B9639" s="254" t="s">
        <v>2947</v>
      </c>
      <c r="C9639" s="255"/>
      <c r="D9639" s="255"/>
      <c r="E9639" s="260"/>
      <c r="F9639" s="263"/>
    </row>
    <row r="9640" spans="1:6" ht="13" x14ac:dyDescent="0.25">
      <c r="A9640" s="227"/>
      <c r="B9640" s="254" t="s">
        <v>2934</v>
      </c>
      <c r="C9640" s="255" t="s">
        <v>2910</v>
      </c>
      <c r="D9640" s="255"/>
      <c r="E9640" s="260"/>
      <c r="F9640" s="263"/>
    </row>
    <row r="9641" spans="1:6" ht="13" x14ac:dyDescent="0.25">
      <c r="A9641" s="227"/>
      <c r="B9641" s="256"/>
      <c r="C9641" s="255"/>
      <c r="D9641" s="255"/>
      <c r="E9641" s="260"/>
      <c r="F9641" s="263"/>
    </row>
    <row r="9642" spans="1:6" ht="13" x14ac:dyDescent="0.25">
      <c r="A9642" s="227"/>
      <c r="B9642" s="269"/>
      <c r="C9642" s="255"/>
      <c r="D9642" s="255"/>
      <c r="E9642" s="260"/>
      <c r="F9642" s="263"/>
    </row>
    <row r="9643" spans="1:6" x14ac:dyDescent="0.25">
      <c r="A9643" s="276">
        <v>1</v>
      </c>
      <c r="B9643" s="275" t="s">
        <v>2925</v>
      </c>
      <c r="C9643" s="255">
        <f>C9645-2</f>
        <v>119</v>
      </c>
      <c r="D9643" s="255"/>
      <c r="E9643" s="260"/>
      <c r="F9643" s="263"/>
    </row>
    <row r="9644" spans="1:6" x14ac:dyDescent="0.25">
      <c r="A9644" s="276"/>
      <c r="B9644" s="275"/>
      <c r="C9644" s="255"/>
      <c r="D9644" s="255"/>
      <c r="E9644" s="260"/>
      <c r="F9644" s="263"/>
    </row>
    <row r="9645" spans="1:6" x14ac:dyDescent="0.25">
      <c r="A9645" s="276">
        <v>2</v>
      </c>
      <c r="B9645" s="275" t="s">
        <v>1654</v>
      </c>
      <c r="C9645" s="255">
        <f>C9647-2</f>
        <v>121</v>
      </c>
      <c r="D9645" s="255"/>
      <c r="E9645" s="260"/>
      <c r="F9645" s="263"/>
    </row>
    <row r="9646" spans="1:6" x14ac:dyDescent="0.25">
      <c r="A9646" s="276"/>
      <c r="B9646" s="275"/>
      <c r="C9646" s="255"/>
      <c r="D9646" s="255"/>
      <c r="E9646" s="260"/>
      <c r="F9646" s="263"/>
    </row>
    <row r="9647" spans="1:6" x14ac:dyDescent="0.25">
      <c r="A9647" s="276">
        <v>3</v>
      </c>
      <c r="B9647" s="275" t="s">
        <v>2926</v>
      </c>
      <c r="C9647" s="255">
        <f>C9649-2</f>
        <v>123</v>
      </c>
      <c r="D9647" s="255"/>
      <c r="E9647" s="260"/>
      <c r="F9647" s="263"/>
    </row>
    <row r="9648" spans="1:6" x14ac:dyDescent="0.25">
      <c r="A9648" s="276"/>
      <c r="B9648" s="275"/>
      <c r="C9648" s="255"/>
      <c r="D9648" s="255"/>
      <c r="E9648" s="260"/>
      <c r="F9648" s="263"/>
    </row>
    <row r="9649" spans="1:6" x14ac:dyDescent="0.25">
      <c r="A9649" s="276">
        <v>4</v>
      </c>
      <c r="B9649" s="275" t="s">
        <v>1076</v>
      </c>
      <c r="C9649" s="255">
        <f>C9651-2</f>
        <v>125</v>
      </c>
      <c r="D9649" s="255"/>
      <c r="E9649" s="260"/>
      <c r="F9649" s="263"/>
    </row>
    <row r="9650" spans="1:6" x14ac:dyDescent="0.25">
      <c r="A9650" s="276"/>
      <c r="B9650" s="275"/>
      <c r="C9650" s="255"/>
      <c r="D9650" s="255"/>
      <c r="E9650" s="260"/>
      <c r="F9650" s="263"/>
    </row>
    <row r="9651" spans="1:6" x14ac:dyDescent="0.25">
      <c r="A9651" s="276">
        <v>5</v>
      </c>
      <c r="B9651" s="275" t="s">
        <v>1653</v>
      </c>
      <c r="C9651" s="255">
        <f>C9653-2</f>
        <v>127</v>
      </c>
      <c r="D9651" s="255"/>
      <c r="E9651" s="260"/>
      <c r="F9651" s="263"/>
    </row>
    <row r="9652" spans="1:6" x14ac:dyDescent="0.25">
      <c r="A9652" s="276"/>
      <c r="B9652" s="275"/>
      <c r="C9652" s="255"/>
      <c r="D9652" s="255"/>
      <c r="E9652" s="260"/>
      <c r="F9652" s="263"/>
    </row>
    <row r="9653" spans="1:6" x14ac:dyDescent="0.25">
      <c r="A9653" s="276">
        <v>6</v>
      </c>
      <c r="B9653" s="275" t="s">
        <v>1652</v>
      </c>
      <c r="C9653" s="255">
        <f>C9655-2</f>
        <v>129</v>
      </c>
      <c r="D9653" s="255"/>
      <c r="E9653" s="260"/>
      <c r="F9653" s="263"/>
    </row>
    <row r="9654" spans="1:6" x14ac:dyDescent="0.25">
      <c r="A9654" s="276"/>
      <c r="B9654" s="275"/>
      <c r="C9654" s="255"/>
      <c r="D9654" s="255"/>
      <c r="E9654" s="260"/>
      <c r="F9654" s="263"/>
    </row>
    <row r="9655" spans="1:6" x14ac:dyDescent="0.25">
      <c r="A9655" s="276">
        <v>7</v>
      </c>
      <c r="B9655" s="275" t="s">
        <v>3074</v>
      </c>
      <c r="C9655" s="255">
        <f>C9657-2</f>
        <v>131</v>
      </c>
      <c r="D9655" s="255"/>
      <c r="E9655" s="260"/>
      <c r="F9655" s="263"/>
    </row>
    <row r="9656" spans="1:6" x14ac:dyDescent="0.25">
      <c r="A9656" s="276"/>
      <c r="B9656" s="275"/>
      <c r="C9656" s="255"/>
      <c r="D9656" s="255"/>
      <c r="E9656" s="260"/>
      <c r="F9656" s="263"/>
    </row>
    <row r="9657" spans="1:6" x14ac:dyDescent="0.25">
      <c r="A9657" s="276">
        <v>7</v>
      </c>
      <c r="B9657" s="275" t="s">
        <v>1066</v>
      </c>
      <c r="C9657" s="255">
        <f>C9659-2</f>
        <v>133</v>
      </c>
      <c r="D9657" s="255"/>
      <c r="E9657" s="260"/>
      <c r="F9657" s="263"/>
    </row>
    <row r="9658" spans="1:6" x14ac:dyDescent="0.25">
      <c r="A9658" s="276"/>
      <c r="B9658" s="275"/>
      <c r="C9658" s="255"/>
      <c r="D9658" s="255"/>
      <c r="E9658" s="260"/>
      <c r="F9658" s="263"/>
    </row>
    <row r="9659" spans="1:6" x14ac:dyDescent="0.25">
      <c r="A9659" s="276">
        <v>8</v>
      </c>
      <c r="B9659" s="275" t="s">
        <v>1651</v>
      </c>
      <c r="C9659" s="255">
        <f>C9661-2</f>
        <v>135</v>
      </c>
      <c r="D9659" s="255"/>
      <c r="E9659" s="260"/>
      <c r="F9659" s="263"/>
    </row>
    <row r="9660" spans="1:6" x14ac:dyDescent="0.25">
      <c r="A9660" s="276"/>
      <c r="B9660" s="275"/>
      <c r="C9660" s="255"/>
      <c r="D9660" s="255"/>
      <c r="E9660" s="260"/>
      <c r="F9660" s="263"/>
    </row>
    <row r="9661" spans="1:6" x14ac:dyDescent="0.25">
      <c r="A9661" s="276">
        <v>9</v>
      </c>
      <c r="B9661" s="275" t="s">
        <v>1649</v>
      </c>
      <c r="C9661" s="255">
        <f>C9663-2</f>
        <v>137</v>
      </c>
      <c r="D9661" s="255"/>
      <c r="E9661" s="260"/>
      <c r="F9661" s="263"/>
    </row>
    <row r="9662" spans="1:6" x14ac:dyDescent="0.25">
      <c r="A9662" s="276"/>
      <c r="B9662" s="275"/>
      <c r="C9662" s="255"/>
      <c r="D9662" s="255"/>
      <c r="E9662" s="260"/>
      <c r="F9662" s="263"/>
    </row>
    <row r="9663" spans="1:6" x14ac:dyDescent="0.25">
      <c r="A9663" s="276">
        <v>11</v>
      </c>
      <c r="B9663" s="275" t="s">
        <v>1648</v>
      </c>
      <c r="C9663" s="255">
        <f>C9665-2</f>
        <v>139</v>
      </c>
      <c r="D9663" s="255"/>
      <c r="E9663" s="260"/>
      <c r="F9663" s="263"/>
    </row>
    <row r="9664" spans="1:6" x14ac:dyDescent="0.25">
      <c r="A9664" s="276"/>
      <c r="B9664" s="275"/>
      <c r="C9664" s="255"/>
      <c r="D9664" s="255"/>
      <c r="E9664" s="260"/>
      <c r="F9664" s="263"/>
    </row>
    <row r="9665" spans="1:6" x14ac:dyDescent="0.25">
      <c r="A9665" s="276">
        <v>12</v>
      </c>
      <c r="B9665" s="275" t="s">
        <v>2927</v>
      </c>
      <c r="C9665" s="255">
        <v>141</v>
      </c>
      <c r="D9665" s="255"/>
      <c r="E9665" s="260"/>
      <c r="F9665" s="263"/>
    </row>
    <row r="9666" spans="1:6" x14ac:dyDescent="0.25">
      <c r="A9666" s="276"/>
      <c r="B9666" s="275"/>
      <c r="C9666" s="255"/>
      <c r="D9666" s="255"/>
      <c r="E9666" s="260"/>
      <c r="F9666" s="263"/>
    </row>
    <row r="9667" spans="1:6" x14ac:dyDescent="0.25">
      <c r="A9667" s="276"/>
      <c r="B9667" s="275"/>
      <c r="C9667" s="255"/>
      <c r="D9667" s="255"/>
      <c r="E9667" s="260"/>
      <c r="F9667" s="263"/>
    </row>
    <row r="9668" spans="1:6" x14ac:dyDescent="0.25">
      <c r="A9668" s="276"/>
      <c r="B9668" s="275"/>
      <c r="C9668" s="255"/>
      <c r="D9668" s="255"/>
      <c r="E9668" s="260"/>
      <c r="F9668" s="263"/>
    </row>
    <row r="9669" spans="1:6" x14ac:dyDescent="0.25">
      <c r="A9669" s="276"/>
      <c r="B9669" s="275"/>
      <c r="C9669" s="255"/>
      <c r="D9669" s="255"/>
      <c r="E9669" s="260"/>
      <c r="F9669" s="263"/>
    </row>
    <row r="9670" spans="1:6" x14ac:dyDescent="0.25">
      <c r="A9670" s="276"/>
      <c r="B9670" s="275"/>
      <c r="C9670" s="255"/>
      <c r="D9670" s="255"/>
      <c r="E9670" s="260"/>
      <c r="F9670" s="263"/>
    </row>
    <row r="9671" spans="1:6" x14ac:dyDescent="0.25">
      <c r="A9671" s="276"/>
      <c r="B9671" s="275"/>
      <c r="C9671" s="255"/>
      <c r="D9671" s="255"/>
      <c r="E9671" s="260"/>
      <c r="F9671" s="263"/>
    </row>
    <row r="9672" spans="1:6" x14ac:dyDescent="0.25">
      <c r="A9672" s="276"/>
      <c r="B9672" s="275"/>
      <c r="C9672" s="255"/>
      <c r="D9672" s="255"/>
      <c r="E9672" s="260"/>
      <c r="F9672" s="263"/>
    </row>
    <row r="9673" spans="1:6" x14ac:dyDescent="0.25">
      <c r="A9673" s="276"/>
      <c r="B9673" s="275"/>
      <c r="C9673" s="255"/>
      <c r="D9673" s="255"/>
      <c r="E9673" s="260"/>
      <c r="F9673" s="263"/>
    </row>
    <row r="9674" spans="1:6" x14ac:dyDescent="0.25">
      <c r="A9674" s="276"/>
      <c r="B9674" s="275"/>
      <c r="C9674" s="255"/>
      <c r="D9674" s="255"/>
      <c r="E9674" s="260"/>
      <c r="F9674" s="263"/>
    </row>
    <row r="9675" spans="1:6" x14ac:dyDescent="0.25">
      <c r="A9675" s="276"/>
      <c r="B9675" s="275"/>
      <c r="C9675" s="255"/>
      <c r="D9675" s="255"/>
      <c r="E9675" s="260"/>
      <c r="F9675" s="263"/>
    </row>
    <row r="9676" spans="1:6" x14ac:dyDescent="0.25">
      <c r="A9676" s="276"/>
      <c r="B9676" s="275"/>
      <c r="C9676" s="255"/>
      <c r="D9676" s="255"/>
      <c r="E9676" s="260"/>
      <c r="F9676" s="263"/>
    </row>
    <row r="9677" spans="1:6" x14ac:dyDescent="0.25">
      <c r="A9677" s="276"/>
      <c r="B9677" s="275"/>
      <c r="C9677" s="255"/>
      <c r="D9677" s="255"/>
      <c r="E9677" s="260"/>
      <c r="F9677" s="263"/>
    </row>
    <row r="9678" spans="1:6" x14ac:dyDescent="0.25">
      <c r="A9678" s="276"/>
      <c r="B9678" s="275"/>
      <c r="C9678" s="255"/>
      <c r="D9678" s="255"/>
      <c r="E9678" s="260"/>
      <c r="F9678" s="263"/>
    </row>
    <row r="9679" spans="1:6" x14ac:dyDescent="0.25">
      <c r="A9679" s="276"/>
      <c r="B9679" s="275"/>
      <c r="C9679" s="255"/>
      <c r="D9679" s="255"/>
      <c r="E9679" s="260"/>
      <c r="F9679" s="263"/>
    </row>
    <row r="9680" spans="1:6" x14ac:dyDescent="0.25">
      <c r="A9680" s="276"/>
      <c r="B9680" s="275"/>
      <c r="C9680" s="255"/>
      <c r="D9680" s="255"/>
      <c r="E9680" s="260"/>
      <c r="F9680" s="263"/>
    </row>
    <row r="9681" spans="1:6" x14ac:dyDescent="0.25">
      <c r="A9681" s="276"/>
      <c r="B9681" s="275"/>
      <c r="C9681" s="255"/>
      <c r="D9681" s="255"/>
      <c r="E9681" s="260"/>
      <c r="F9681" s="263"/>
    </row>
    <row r="9682" spans="1:6" x14ac:dyDescent="0.25">
      <c r="A9682" s="276"/>
      <c r="B9682" s="275"/>
      <c r="C9682" s="255"/>
      <c r="D9682" s="255"/>
      <c r="E9682" s="260"/>
      <c r="F9682" s="263"/>
    </row>
    <row r="9683" spans="1:6" x14ac:dyDescent="0.25">
      <c r="A9683" s="276"/>
      <c r="B9683" s="275"/>
      <c r="C9683" s="255"/>
      <c r="D9683" s="255"/>
      <c r="E9683" s="260"/>
      <c r="F9683" s="263"/>
    </row>
    <row r="9684" spans="1:6" x14ac:dyDescent="0.25">
      <c r="A9684" s="276"/>
      <c r="B9684" s="275"/>
      <c r="C9684" s="255"/>
      <c r="D9684" s="255"/>
      <c r="E9684" s="260"/>
      <c r="F9684" s="263"/>
    </row>
    <row r="9685" spans="1:6" x14ac:dyDescent="0.25">
      <c r="A9685" s="276"/>
      <c r="B9685" s="275"/>
      <c r="C9685" s="255"/>
      <c r="D9685" s="255"/>
      <c r="E9685" s="260"/>
      <c r="F9685" s="263"/>
    </row>
    <row r="9686" spans="1:6" x14ac:dyDescent="0.25">
      <c r="A9686" s="276"/>
      <c r="B9686" s="275"/>
      <c r="C9686" s="255"/>
      <c r="D9686" s="255"/>
      <c r="E9686" s="260"/>
      <c r="F9686" s="263"/>
    </row>
    <row r="9687" spans="1:6" x14ac:dyDescent="0.25">
      <c r="A9687" s="276"/>
      <c r="B9687" s="275"/>
      <c r="C9687" s="255"/>
      <c r="D9687" s="255"/>
      <c r="E9687" s="260"/>
      <c r="F9687" s="263"/>
    </row>
    <row r="9688" spans="1:6" x14ac:dyDescent="0.25">
      <c r="A9688" s="276"/>
      <c r="B9688" s="275"/>
      <c r="C9688" s="255"/>
      <c r="D9688" s="255"/>
      <c r="E9688" s="260"/>
      <c r="F9688" s="263"/>
    </row>
    <row r="9689" spans="1:6" x14ac:dyDescent="0.25">
      <c r="A9689" s="276"/>
      <c r="B9689" s="275"/>
      <c r="C9689" s="255"/>
      <c r="D9689" s="255"/>
      <c r="E9689" s="260"/>
      <c r="F9689" s="263"/>
    </row>
    <row r="9690" spans="1:6" x14ac:dyDescent="0.25">
      <c r="A9690" s="276"/>
      <c r="B9690" s="275"/>
      <c r="C9690" s="255"/>
      <c r="D9690" s="255"/>
      <c r="E9690" s="260"/>
      <c r="F9690" s="263"/>
    </row>
    <row r="9691" spans="1:6" x14ac:dyDescent="0.25">
      <c r="A9691" s="276"/>
      <c r="B9691" s="275"/>
      <c r="C9691" s="255"/>
      <c r="D9691" s="255"/>
      <c r="E9691" s="260"/>
      <c r="F9691" s="263"/>
    </row>
    <row r="9692" spans="1:6" x14ac:dyDescent="0.25">
      <c r="A9692" s="276"/>
      <c r="B9692" s="275"/>
      <c r="C9692" s="255"/>
      <c r="D9692" s="255"/>
      <c r="E9692" s="260"/>
      <c r="F9692" s="263"/>
    </row>
    <row r="9693" spans="1:6" x14ac:dyDescent="0.25">
      <c r="A9693" s="276"/>
      <c r="B9693" s="275"/>
      <c r="C9693" s="255"/>
      <c r="D9693" s="255"/>
      <c r="E9693" s="260"/>
      <c r="F9693" s="263"/>
    </row>
    <row r="9694" spans="1:6" x14ac:dyDescent="0.25">
      <c r="A9694" s="276"/>
      <c r="B9694" s="275"/>
      <c r="C9694" s="255"/>
      <c r="D9694" s="255"/>
      <c r="E9694" s="260"/>
      <c r="F9694" s="263"/>
    </row>
    <row r="9695" spans="1:6" x14ac:dyDescent="0.25">
      <c r="A9695" s="276"/>
      <c r="B9695" s="275"/>
      <c r="C9695" s="255"/>
      <c r="D9695" s="255"/>
      <c r="E9695" s="260"/>
      <c r="F9695" s="263"/>
    </row>
    <row r="9696" spans="1:6" x14ac:dyDescent="0.25">
      <c r="A9696" s="276"/>
      <c r="B9696" s="275"/>
      <c r="C9696" s="255"/>
      <c r="D9696" s="255"/>
      <c r="E9696" s="260"/>
      <c r="F9696" s="263"/>
    </row>
    <row r="9697" spans="1:6" x14ac:dyDescent="0.25">
      <c r="A9697" s="276"/>
      <c r="B9697" s="275"/>
      <c r="C9697" s="255"/>
      <c r="D9697" s="255"/>
      <c r="E9697" s="260"/>
      <c r="F9697" s="263"/>
    </row>
    <row r="9698" spans="1:6" x14ac:dyDescent="0.25">
      <c r="A9698" s="276"/>
      <c r="B9698" s="275"/>
      <c r="C9698" s="255"/>
      <c r="D9698" s="255"/>
      <c r="E9698" s="260"/>
      <c r="F9698" s="263"/>
    </row>
    <row r="9699" spans="1:6" x14ac:dyDescent="0.25">
      <c r="A9699" s="276"/>
      <c r="B9699" s="275"/>
      <c r="C9699" s="255"/>
      <c r="D9699" s="255"/>
      <c r="E9699" s="260"/>
      <c r="F9699" s="263"/>
    </row>
    <row r="9700" spans="1:6" x14ac:dyDescent="0.25">
      <c r="A9700" s="276"/>
      <c r="B9700" s="275"/>
      <c r="C9700" s="255"/>
      <c r="D9700" s="255"/>
      <c r="E9700" s="260"/>
      <c r="F9700" s="263"/>
    </row>
    <row r="9701" spans="1:6" x14ac:dyDescent="0.25">
      <c r="A9701" s="276"/>
      <c r="B9701" s="275"/>
      <c r="C9701" s="255"/>
      <c r="D9701" s="255"/>
      <c r="E9701" s="260"/>
      <c r="F9701" s="263"/>
    </row>
    <row r="9702" spans="1:6" x14ac:dyDescent="0.25">
      <c r="A9702" s="276"/>
      <c r="B9702" s="275"/>
      <c r="C9702" s="255"/>
      <c r="D9702" s="255"/>
      <c r="E9702" s="260"/>
      <c r="F9702" s="263"/>
    </row>
    <row r="9703" spans="1:6" x14ac:dyDescent="0.25">
      <c r="A9703" s="276"/>
      <c r="B9703" s="275"/>
      <c r="C9703" s="255"/>
      <c r="D9703" s="255"/>
      <c r="E9703" s="260"/>
      <c r="F9703" s="263"/>
    </row>
    <row r="9704" spans="1:6" x14ac:dyDescent="0.25">
      <c r="A9704" s="276"/>
      <c r="B9704" s="275"/>
      <c r="C9704" s="255"/>
      <c r="D9704" s="255"/>
      <c r="E9704" s="260"/>
      <c r="F9704" s="263"/>
    </row>
    <row r="9705" spans="1:6" ht="13" x14ac:dyDescent="0.25">
      <c r="A9705" s="227"/>
      <c r="B9705" s="256"/>
      <c r="C9705" s="255"/>
      <c r="D9705" s="255"/>
      <c r="E9705" s="260"/>
      <c r="F9705" s="263"/>
    </row>
    <row r="9706" spans="1:6" ht="13" x14ac:dyDescent="0.25">
      <c r="A9706" s="227"/>
      <c r="B9706" s="268" t="s">
        <v>1637</v>
      </c>
      <c r="C9706" s="227"/>
      <c r="D9706" s="227"/>
      <c r="E9706" s="258"/>
      <c r="F9706" s="270"/>
    </row>
    <row r="9707" spans="1:6" ht="13" x14ac:dyDescent="0.25">
      <c r="A9707" s="227"/>
      <c r="B9707" s="247"/>
      <c r="C9707" s="227"/>
      <c r="D9707" s="227"/>
      <c r="E9707" s="258"/>
      <c r="F9707" s="263"/>
    </row>
    <row r="9708" spans="1:6" ht="13" x14ac:dyDescent="0.25">
      <c r="A9708" s="227"/>
      <c r="B9708" s="247" t="str">
        <f>B9639</f>
        <v>Block E: 5 Classroom Block</v>
      </c>
      <c r="C9708" s="227"/>
      <c r="D9708" s="227"/>
      <c r="E9708" s="258"/>
      <c r="F9708" s="263"/>
    </row>
    <row r="9709" spans="1:6" ht="13" x14ac:dyDescent="0.25">
      <c r="A9709" s="227"/>
      <c r="B9709" s="246"/>
      <c r="C9709" s="248"/>
      <c r="D9709" s="248"/>
      <c r="E9709" s="260"/>
      <c r="F9709" s="263"/>
    </row>
    <row r="9710" spans="1:6" ht="13" x14ac:dyDescent="0.25">
      <c r="A9710" s="227"/>
      <c r="B9710" s="246"/>
      <c r="C9710" s="248"/>
      <c r="D9710" s="248"/>
      <c r="E9710" s="260"/>
      <c r="F9710" s="263"/>
    </row>
    <row r="9711" spans="1:6" ht="13" x14ac:dyDescent="0.25">
      <c r="A9711" s="227"/>
      <c r="B9711" s="244"/>
      <c r="C9711" s="248"/>
      <c r="D9711" s="248"/>
      <c r="E9711" s="260"/>
      <c r="F9711" s="263"/>
    </row>
    <row r="9712" spans="1:6" ht="13" x14ac:dyDescent="0.25">
      <c r="A9712" s="227"/>
      <c r="B9712" s="246"/>
      <c r="C9712" s="248"/>
      <c r="D9712" s="281"/>
      <c r="E9712" s="217"/>
      <c r="F9712" s="285"/>
    </row>
    <row r="9713" spans="1:6" ht="13" x14ac:dyDescent="0.25">
      <c r="A9713" s="227"/>
      <c r="B9713" s="230" t="s">
        <v>2957</v>
      </c>
      <c r="C9713" s="248"/>
      <c r="D9713" s="281"/>
      <c r="E9713" s="217"/>
      <c r="F9713" s="285"/>
    </row>
    <row r="9714" spans="1:6" ht="13" x14ac:dyDescent="0.25">
      <c r="A9714" s="224"/>
      <c r="B9714" s="229"/>
      <c r="C9714" s="272"/>
      <c r="D9714" s="281"/>
      <c r="E9714" s="217"/>
      <c r="F9714" s="285"/>
    </row>
    <row r="9715" spans="1:6" ht="13" x14ac:dyDescent="0.25">
      <c r="A9715" s="224" t="s">
        <v>2469</v>
      </c>
      <c r="B9715" s="229" t="s">
        <v>2173</v>
      </c>
      <c r="C9715" s="272"/>
      <c r="D9715" s="281"/>
      <c r="E9715" s="217"/>
      <c r="F9715" s="285"/>
    </row>
    <row r="9716" spans="1:6" ht="13" x14ac:dyDescent="0.25">
      <c r="A9716" s="224"/>
      <c r="B9716" s="229"/>
      <c r="C9716" s="272"/>
      <c r="D9716" s="281"/>
      <c r="E9716" s="217"/>
      <c r="F9716" s="285"/>
    </row>
    <row r="9717" spans="1:6" ht="13" x14ac:dyDescent="0.25">
      <c r="A9717" s="224"/>
      <c r="B9717" s="305" t="s">
        <v>1024</v>
      </c>
      <c r="C9717" s="303"/>
      <c r="D9717" s="281"/>
      <c r="E9717" s="217"/>
      <c r="F9717" s="285"/>
    </row>
    <row r="9718" spans="1:6" x14ac:dyDescent="0.25">
      <c r="A9718" s="272"/>
      <c r="B9718" s="302"/>
      <c r="C9718" s="303"/>
      <c r="D9718" s="281"/>
      <c r="E9718" s="217"/>
      <c r="F9718" s="285"/>
    </row>
    <row r="9719" spans="1:6" ht="14.5" x14ac:dyDescent="0.25">
      <c r="A9719" s="272" t="s">
        <v>2470</v>
      </c>
      <c r="B9719" s="302" t="s">
        <v>1025</v>
      </c>
      <c r="C9719" s="272" t="s">
        <v>621</v>
      </c>
      <c r="D9719" s="281">
        <v>50</v>
      </c>
      <c r="E9719" s="217"/>
      <c r="F9719" s="285"/>
    </row>
    <row r="9720" spans="1:6" x14ac:dyDescent="0.25">
      <c r="A9720" s="272"/>
      <c r="B9720" s="302"/>
      <c r="C9720" s="303"/>
      <c r="D9720" s="281"/>
      <c r="E9720" s="217"/>
      <c r="F9720" s="285"/>
    </row>
    <row r="9721" spans="1:6" ht="13" x14ac:dyDescent="0.25">
      <c r="A9721" s="272"/>
      <c r="B9721" s="305" t="s">
        <v>520</v>
      </c>
      <c r="C9721" s="303"/>
      <c r="D9721" s="281"/>
      <c r="E9721" s="217"/>
      <c r="F9721" s="285"/>
    </row>
    <row r="9722" spans="1:6" x14ac:dyDescent="0.25">
      <c r="A9722" s="272"/>
      <c r="B9722" s="302"/>
      <c r="C9722" s="303"/>
      <c r="D9722" s="281"/>
      <c r="E9722" s="217"/>
      <c r="F9722" s="285"/>
    </row>
    <row r="9723" spans="1:6" ht="25" x14ac:dyDescent="0.25">
      <c r="A9723" s="272" t="s">
        <v>2471</v>
      </c>
      <c r="B9723" s="302" t="s">
        <v>2753</v>
      </c>
      <c r="C9723" s="272" t="s">
        <v>621</v>
      </c>
      <c r="D9723" s="281">
        <v>10</v>
      </c>
      <c r="E9723" s="217"/>
      <c r="F9723" s="285"/>
    </row>
    <row r="9724" spans="1:6" x14ac:dyDescent="0.25">
      <c r="A9724" s="272"/>
      <c r="B9724" s="302"/>
      <c r="C9724" s="303"/>
      <c r="D9724" s="281"/>
      <c r="E9724" s="217"/>
      <c r="F9724" s="285"/>
    </row>
    <row r="9725" spans="1:6" ht="14.5" x14ac:dyDescent="0.25">
      <c r="A9725" s="272" t="s">
        <v>2472</v>
      </c>
      <c r="B9725" s="302" t="s">
        <v>1023</v>
      </c>
      <c r="C9725" s="272" t="s">
        <v>621</v>
      </c>
      <c r="D9725" s="281">
        <v>18</v>
      </c>
      <c r="E9725" s="217"/>
      <c r="F9725" s="285"/>
    </row>
    <row r="9726" spans="1:6" ht="13" x14ac:dyDescent="0.25">
      <c r="A9726" s="224"/>
      <c r="B9726" s="302"/>
      <c r="C9726" s="303"/>
      <c r="D9726" s="281"/>
      <c r="E9726" s="217"/>
      <c r="F9726" s="285"/>
    </row>
    <row r="9727" spans="1:6" ht="13" x14ac:dyDescent="0.25">
      <c r="A9727" s="224"/>
      <c r="B9727" s="305" t="s">
        <v>382</v>
      </c>
      <c r="C9727" s="303"/>
      <c r="D9727" s="281"/>
      <c r="E9727" s="217"/>
      <c r="F9727" s="285"/>
    </row>
    <row r="9728" spans="1:6" ht="13" x14ac:dyDescent="0.25">
      <c r="A9728" s="224"/>
      <c r="B9728" s="306"/>
      <c r="C9728" s="303"/>
      <c r="D9728" s="281"/>
      <c r="E9728" s="217"/>
      <c r="F9728" s="285"/>
    </row>
    <row r="9729" spans="1:6" ht="26" x14ac:dyDescent="0.25">
      <c r="A9729" s="224"/>
      <c r="B9729" s="307" t="s">
        <v>2219</v>
      </c>
      <c r="C9729" s="303"/>
      <c r="D9729" s="281"/>
      <c r="E9729" s="217"/>
      <c r="F9729" s="285"/>
    </row>
    <row r="9730" spans="1:6" ht="13" x14ac:dyDescent="0.25">
      <c r="A9730" s="224"/>
      <c r="B9730" s="302"/>
      <c r="C9730" s="303"/>
      <c r="D9730" s="281"/>
      <c r="E9730" s="217"/>
      <c r="F9730" s="285"/>
    </row>
    <row r="9731" spans="1:6" x14ac:dyDescent="0.25">
      <c r="A9731" s="272" t="s">
        <v>2473</v>
      </c>
      <c r="B9731" s="302" t="s">
        <v>516</v>
      </c>
      <c r="C9731" s="303" t="s">
        <v>2</v>
      </c>
      <c r="D9731" s="281">
        <v>4</v>
      </c>
      <c r="E9731" s="217"/>
      <c r="F9731" s="285"/>
    </row>
    <row r="9732" spans="1:6" x14ac:dyDescent="0.25">
      <c r="A9732" s="272" t="s">
        <v>2474</v>
      </c>
      <c r="B9732" s="302" t="s">
        <v>2475</v>
      </c>
      <c r="C9732" s="303" t="s">
        <v>2</v>
      </c>
      <c r="D9732" s="281">
        <v>12</v>
      </c>
      <c r="E9732" s="217"/>
      <c r="F9732" s="285"/>
    </row>
    <row r="9733" spans="1:6" ht="13" x14ac:dyDescent="0.25">
      <c r="A9733" s="224"/>
      <c r="B9733" s="302"/>
      <c r="C9733" s="303"/>
      <c r="D9733" s="281"/>
      <c r="E9733" s="217"/>
      <c r="F9733" s="285"/>
    </row>
    <row r="9734" spans="1:6" ht="13" x14ac:dyDescent="0.25">
      <c r="A9734" s="224"/>
      <c r="B9734" s="308"/>
      <c r="C9734" s="303"/>
      <c r="D9734" s="281"/>
      <c r="E9734" s="217"/>
      <c r="F9734" s="285"/>
    </row>
    <row r="9735" spans="1:6" ht="26" x14ac:dyDescent="0.25">
      <c r="A9735" s="224"/>
      <c r="B9735" s="307" t="s">
        <v>2176</v>
      </c>
      <c r="C9735" s="303"/>
      <c r="D9735" s="281"/>
      <c r="E9735" s="217"/>
      <c r="F9735" s="285"/>
    </row>
    <row r="9736" spans="1:6" ht="13" x14ac:dyDescent="0.25">
      <c r="A9736" s="224"/>
      <c r="B9736" s="308"/>
      <c r="C9736" s="303"/>
      <c r="D9736" s="281"/>
      <c r="E9736" s="217"/>
      <c r="F9736" s="285"/>
    </row>
    <row r="9737" spans="1:6" x14ac:dyDescent="0.25">
      <c r="A9737" s="272" t="s">
        <v>2476</v>
      </c>
      <c r="B9737" s="302" t="s">
        <v>286</v>
      </c>
      <c r="C9737" s="303" t="s">
        <v>11</v>
      </c>
      <c r="D9737" s="281">
        <v>62</v>
      </c>
      <c r="E9737" s="217"/>
      <c r="F9737" s="285"/>
    </row>
    <row r="9738" spans="1:6" x14ac:dyDescent="0.25">
      <c r="A9738" s="272" t="s">
        <v>2477</v>
      </c>
      <c r="B9738" s="302" t="s">
        <v>1022</v>
      </c>
      <c r="C9738" s="303" t="s">
        <v>11</v>
      </c>
      <c r="D9738" s="281">
        <v>24</v>
      </c>
      <c r="E9738" s="217"/>
      <c r="F9738" s="285"/>
    </row>
    <row r="9739" spans="1:6" x14ac:dyDescent="0.25">
      <c r="A9739" s="272" t="s">
        <v>2478</v>
      </c>
      <c r="B9739" s="302" t="s">
        <v>469</v>
      </c>
      <c r="C9739" s="303" t="s">
        <v>11</v>
      </c>
      <c r="D9739" s="281">
        <v>62</v>
      </c>
      <c r="E9739" s="217"/>
      <c r="F9739" s="285"/>
    </row>
    <row r="9740" spans="1:6" x14ac:dyDescent="0.25">
      <c r="A9740" s="272" t="s">
        <v>2479</v>
      </c>
      <c r="B9740" s="302" t="s">
        <v>470</v>
      </c>
      <c r="C9740" s="303" t="s">
        <v>11</v>
      </c>
      <c r="D9740" s="281">
        <v>24</v>
      </c>
      <c r="E9740" s="217"/>
      <c r="F9740" s="285"/>
    </row>
    <row r="9741" spans="1:6" ht="13" x14ac:dyDescent="0.25">
      <c r="A9741" s="224"/>
      <c r="B9741" s="302"/>
      <c r="C9741" s="303"/>
      <c r="D9741" s="281"/>
      <c r="E9741" s="217"/>
      <c r="F9741" s="285"/>
    </row>
    <row r="9742" spans="1:6" ht="13" x14ac:dyDescent="0.25">
      <c r="A9742" s="224"/>
      <c r="B9742" s="305" t="s">
        <v>404</v>
      </c>
      <c r="C9742" s="303"/>
      <c r="D9742" s="281"/>
      <c r="E9742" s="217"/>
      <c r="F9742" s="285"/>
    </row>
    <row r="9743" spans="1:6" ht="13" x14ac:dyDescent="0.25">
      <c r="A9743" s="224"/>
      <c r="B9743" s="302"/>
      <c r="C9743" s="303"/>
      <c r="D9743" s="281"/>
      <c r="E9743" s="217"/>
      <c r="F9743" s="285"/>
    </row>
    <row r="9744" spans="1:6" x14ac:dyDescent="0.25">
      <c r="A9744" s="272" t="s">
        <v>2480</v>
      </c>
      <c r="B9744" s="302" t="s">
        <v>405</v>
      </c>
      <c r="C9744" s="303" t="s">
        <v>2</v>
      </c>
      <c r="D9744" s="281">
        <v>4</v>
      </c>
      <c r="E9744" s="217"/>
      <c r="F9744" s="285"/>
    </row>
    <row r="9745" spans="1:6" x14ac:dyDescent="0.25">
      <c r="A9745" s="272" t="s">
        <v>2481</v>
      </c>
      <c r="B9745" s="302" t="s">
        <v>523</v>
      </c>
      <c r="C9745" s="303" t="s">
        <v>2</v>
      </c>
      <c r="D9745" s="281">
        <v>12</v>
      </c>
      <c r="E9745" s="217"/>
      <c r="F9745" s="285"/>
    </row>
    <row r="9746" spans="1:6" ht="13" x14ac:dyDescent="0.25">
      <c r="A9746" s="224"/>
      <c r="B9746" s="302"/>
      <c r="C9746" s="303"/>
      <c r="D9746" s="281"/>
      <c r="E9746" s="217"/>
      <c r="F9746" s="285"/>
    </row>
    <row r="9747" spans="1:6" ht="13" x14ac:dyDescent="0.25">
      <c r="A9747" s="224"/>
      <c r="B9747" s="305" t="s">
        <v>420</v>
      </c>
      <c r="C9747" s="303"/>
      <c r="D9747" s="281"/>
      <c r="E9747" s="217"/>
      <c r="F9747" s="285"/>
    </row>
    <row r="9748" spans="1:6" ht="13" x14ac:dyDescent="0.25">
      <c r="A9748" s="224"/>
      <c r="B9748" s="302"/>
      <c r="C9748" s="303"/>
      <c r="D9748" s="281"/>
      <c r="E9748" s="217"/>
      <c r="F9748" s="285"/>
    </row>
    <row r="9749" spans="1:6" ht="14.5" x14ac:dyDescent="0.25">
      <c r="A9749" s="272" t="s">
        <v>3262</v>
      </c>
      <c r="B9749" s="302" t="s">
        <v>2741</v>
      </c>
      <c r="C9749" s="272" t="s">
        <v>621</v>
      </c>
      <c r="D9749" s="281">
        <v>212.79999999999998</v>
      </c>
      <c r="E9749" s="217"/>
      <c r="F9749" s="285"/>
    </row>
    <row r="9750" spans="1:6" ht="14.5" x14ac:dyDescent="0.25">
      <c r="A9750" s="272" t="s">
        <v>3263</v>
      </c>
      <c r="B9750" s="302" t="s">
        <v>2742</v>
      </c>
      <c r="C9750" s="272" t="s">
        <v>621</v>
      </c>
      <c r="D9750" s="281">
        <v>327.03999999999996</v>
      </c>
      <c r="E9750" s="217"/>
      <c r="F9750" s="285"/>
    </row>
    <row r="9751" spans="1:6" ht="14.5" x14ac:dyDescent="0.25">
      <c r="A9751" s="272" t="s">
        <v>2482</v>
      </c>
      <c r="B9751" s="302" t="s">
        <v>2743</v>
      </c>
      <c r="C9751" s="272" t="s">
        <v>621</v>
      </c>
      <c r="D9751" s="281">
        <v>220</v>
      </c>
      <c r="E9751" s="217"/>
      <c r="F9751" s="285"/>
    </row>
    <row r="9752" spans="1:6" ht="14.5" x14ac:dyDescent="0.25">
      <c r="A9752" s="272" t="s">
        <v>2483</v>
      </c>
      <c r="B9752" s="302" t="s">
        <v>1026</v>
      </c>
      <c r="C9752" s="272" t="s">
        <v>621</v>
      </c>
      <c r="D9752" s="281">
        <v>120</v>
      </c>
      <c r="E9752" s="217"/>
      <c r="F9752" s="285"/>
    </row>
    <row r="9753" spans="1:6" ht="14.5" x14ac:dyDescent="0.25">
      <c r="A9753" s="272" t="s">
        <v>2484</v>
      </c>
      <c r="B9753" s="302" t="s">
        <v>524</v>
      </c>
      <c r="C9753" s="272" t="s">
        <v>621</v>
      </c>
      <c r="D9753" s="281">
        <v>17</v>
      </c>
      <c r="E9753" s="217"/>
      <c r="F9753" s="285"/>
    </row>
    <row r="9754" spans="1:6" x14ac:dyDescent="0.25">
      <c r="A9754" s="272"/>
      <c r="B9754" s="273"/>
      <c r="C9754" s="272"/>
      <c r="D9754" s="281"/>
      <c r="E9754" s="217"/>
      <c r="F9754" s="285"/>
    </row>
    <row r="9755" spans="1:6" x14ac:dyDescent="0.25">
      <c r="A9755" s="272"/>
      <c r="B9755" s="273"/>
      <c r="C9755" s="272"/>
      <c r="D9755" s="281"/>
      <c r="E9755" s="217"/>
      <c r="F9755" s="285"/>
    </row>
    <row r="9756" spans="1:6" ht="13" x14ac:dyDescent="0.25">
      <c r="A9756" s="227"/>
      <c r="B9756" s="234"/>
      <c r="C9756" s="223"/>
      <c r="D9756" s="220"/>
      <c r="E9756" s="260"/>
      <c r="F9756" s="263"/>
    </row>
    <row r="9757" spans="1:6" ht="13" x14ac:dyDescent="0.25">
      <c r="A9757" s="227"/>
      <c r="B9757" s="234"/>
      <c r="C9757" s="223"/>
      <c r="D9757" s="220"/>
      <c r="E9757" s="260"/>
      <c r="F9757" s="263"/>
    </row>
    <row r="9758" spans="1:6" ht="13" x14ac:dyDescent="0.25">
      <c r="A9758" s="227"/>
      <c r="B9758" s="234"/>
      <c r="C9758" s="223"/>
      <c r="D9758" s="220"/>
      <c r="E9758" s="260"/>
      <c r="F9758" s="263"/>
    </row>
    <row r="9759" spans="1:6" ht="13" x14ac:dyDescent="0.25">
      <c r="A9759" s="227"/>
      <c r="B9759" s="234"/>
      <c r="C9759" s="223"/>
      <c r="D9759" s="220"/>
      <c r="E9759" s="260"/>
      <c r="F9759" s="263"/>
    </row>
    <row r="9760" spans="1:6" ht="13" x14ac:dyDescent="0.25">
      <c r="A9760" s="227"/>
      <c r="B9760" s="234"/>
      <c r="C9760" s="223"/>
      <c r="D9760" s="220"/>
      <c r="E9760" s="260"/>
      <c r="F9760" s="263"/>
    </row>
    <row r="9761" spans="1:6" ht="13" x14ac:dyDescent="0.25">
      <c r="A9761" s="227"/>
      <c r="B9761" s="234"/>
      <c r="C9761" s="223"/>
      <c r="D9761" s="220"/>
      <c r="E9761" s="260"/>
      <c r="F9761" s="263"/>
    </row>
    <row r="9762" spans="1:6" ht="13" x14ac:dyDescent="0.25">
      <c r="A9762" s="227"/>
      <c r="B9762" s="234"/>
      <c r="C9762" s="223"/>
      <c r="D9762" s="220"/>
      <c r="E9762" s="260"/>
      <c r="F9762" s="263"/>
    </row>
    <row r="9763" spans="1:6" ht="13" x14ac:dyDescent="0.25">
      <c r="A9763" s="227"/>
      <c r="B9763" s="234"/>
      <c r="C9763" s="223"/>
      <c r="D9763" s="220"/>
      <c r="E9763" s="260"/>
      <c r="F9763" s="263"/>
    </row>
    <row r="9764" spans="1:6" ht="13" x14ac:dyDescent="0.25">
      <c r="A9764" s="227"/>
      <c r="B9764" s="234"/>
      <c r="C9764" s="223"/>
      <c r="D9764" s="220"/>
      <c r="E9764" s="260"/>
      <c r="F9764" s="263"/>
    </row>
    <row r="9765" spans="1:6" ht="13" x14ac:dyDescent="0.25">
      <c r="A9765" s="227"/>
      <c r="B9765" s="234"/>
      <c r="C9765" s="223"/>
      <c r="D9765" s="220"/>
      <c r="E9765" s="260"/>
      <c r="F9765" s="263"/>
    </row>
    <row r="9766" spans="1:6" ht="13" x14ac:dyDescent="0.25">
      <c r="A9766" s="227"/>
      <c r="B9766" s="234"/>
      <c r="C9766" s="223"/>
      <c r="D9766" s="220"/>
      <c r="E9766" s="260"/>
      <c r="F9766" s="263"/>
    </row>
    <row r="9767" spans="1:6" ht="13" x14ac:dyDescent="0.25">
      <c r="A9767" s="227"/>
      <c r="B9767" s="234"/>
      <c r="C9767" s="223"/>
      <c r="D9767" s="220"/>
      <c r="E9767" s="260"/>
      <c r="F9767" s="263"/>
    </row>
    <row r="9768" spans="1:6" ht="13" x14ac:dyDescent="0.25">
      <c r="A9768" s="227"/>
      <c r="B9768" s="234"/>
      <c r="C9768" s="223"/>
      <c r="D9768" s="220"/>
      <c r="E9768" s="260"/>
      <c r="F9768" s="263"/>
    </row>
    <row r="9769" spans="1:6" ht="13" x14ac:dyDescent="0.25">
      <c r="A9769" s="227"/>
      <c r="B9769" s="234"/>
      <c r="C9769" s="223"/>
      <c r="D9769" s="220"/>
      <c r="E9769" s="260"/>
      <c r="F9769" s="263"/>
    </row>
    <row r="9770" spans="1:6" ht="13" x14ac:dyDescent="0.25">
      <c r="A9770" s="227"/>
      <c r="B9770" s="234"/>
      <c r="C9770" s="223"/>
      <c r="D9770" s="220"/>
      <c r="E9770" s="260"/>
      <c r="F9770" s="263"/>
    </row>
    <row r="9771" spans="1:6" ht="13" x14ac:dyDescent="0.25">
      <c r="A9771" s="227"/>
      <c r="B9771" s="234"/>
      <c r="C9771" s="223"/>
      <c r="D9771" s="220"/>
      <c r="E9771" s="260"/>
      <c r="F9771" s="263"/>
    </row>
    <row r="9772" spans="1:6" ht="13" x14ac:dyDescent="0.25">
      <c r="A9772" s="227"/>
      <c r="B9772" s="234"/>
      <c r="C9772" s="223"/>
      <c r="D9772" s="220"/>
      <c r="E9772" s="260"/>
      <c r="F9772" s="263"/>
    </row>
    <row r="9773" spans="1:6" ht="13" x14ac:dyDescent="0.25">
      <c r="A9773" s="227"/>
      <c r="B9773" s="234"/>
      <c r="C9773" s="223"/>
      <c r="D9773" s="220"/>
      <c r="E9773" s="260"/>
      <c r="F9773" s="263"/>
    </row>
    <row r="9774" spans="1:6" ht="13" x14ac:dyDescent="0.25">
      <c r="A9774" s="227"/>
      <c r="B9774" s="234"/>
      <c r="C9774" s="223"/>
      <c r="D9774" s="220"/>
      <c r="E9774" s="260"/>
      <c r="F9774" s="263"/>
    </row>
    <row r="9775" spans="1:6" ht="13" x14ac:dyDescent="0.25">
      <c r="A9775" s="227"/>
      <c r="B9775" s="256"/>
      <c r="C9775" s="255"/>
      <c r="D9775" s="255"/>
      <c r="E9775" s="260"/>
      <c r="F9775" s="263"/>
    </row>
    <row r="9776" spans="1:6" ht="13" x14ac:dyDescent="0.25">
      <c r="A9776" s="227"/>
      <c r="B9776" s="268" t="s">
        <v>2905</v>
      </c>
      <c r="C9776" s="227"/>
      <c r="D9776" s="227"/>
      <c r="E9776" s="258"/>
      <c r="F9776" s="270"/>
    </row>
    <row r="9777" spans="1:6" ht="13" x14ac:dyDescent="0.25">
      <c r="A9777" s="227"/>
      <c r="B9777" s="247"/>
      <c r="C9777" s="227"/>
      <c r="D9777" s="227"/>
      <c r="E9777" s="258"/>
      <c r="F9777" s="263"/>
    </row>
    <row r="9778" spans="1:6" ht="13" x14ac:dyDescent="0.25">
      <c r="A9778" s="227"/>
      <c r="B9778" s="247" t="s">
        <v>2958</v>
      </c>
      <c r="C9778" s="227"/>
      <c r="D9778" s="227"/>
      <c r="E9778" s="258"/>
      <c r="F9778" s="263"/>
    </row>
    <row r="9779" spans="1:6" ht="13" x14ac:dyDescent="0.25">
      <c r="A9779" s="227"/>
      <c r="B9779" s="256"/>
      <c r="C9779" s="255"/>
      <c r="D9779" s="255"/>
      <c r="E9779" s="260"/>
      <c r="F9779" s="263"/>
    </row>
    <row r="9780" spans="1:6" ht="13" x14ac:dyDescent="0.25">
      <c r="A9780" s="227"/>
      <c r="B9780" s="274"/>
      <c r="C9780" s="255"/>
      <c r="D9780" s="255"/>
      <c r="E9780" s="260"/>
      <c r="F9780" s="263"/>
    </row>
    <row r="9781" spans="1:6" ht="13" x14ac:dyDescent="0.25">
      <c r="A9781" s="227"/>
      <c r="B9781" s="274" t="str">
        <f>B9778</f>
        <v>Block F: Tuckshop, Computer Room &amp; 2 Classroom Block: F-1 Alterations</v>
      </c>
      <c r="C9781" s="255"/>
      <c r="D9781" s="255"/>
      <c r="E9781" s="260"/>
      <c r="F9781" s="263"/>
    </row>
    <row r="9782" spans="1:6" ht="13" x14ac:dyDescent="0.25">
      <c r="A9782" s="227"/>
      <c r="B9782" s="254" t="s">
        <v>2933</v>
      </c>
      <c r="C9782" s="255" t="s">
        <v>2910</v>
      </c>
      <c r="D9782" s="255"/>
      <c r="E9782" s="260"/>
      <c r="F9782" s="263"/>
    </row>
    <row r="9783" spans="1:6" ht="13" x14ac:dyDescent="0.25">
      <c r="A9783" s="227"/>
      <c r="B9783" s="256"/>
      <c r="C9783" s="255"/>
      <c r="D9783" s="255"/>
      <c r="E9783" s="260"/>
      <c r="F9783" s="263"/>
    </row>
    <row r="9784" spans="1:6" ht="13" x14ac:dyDescent="0.25">
      <c r="A9784" s="227"/>
      <c r="B9784" s="269" t="s">
        <v>2909</v>
      </c>
      <c r="C9784" s="255">
        <v>143</v>
      </c>
      <c r="D9784" s="255"/>
      <c r="E9784" s="260"/>
      <c r="F9784" s="263"/>
    </row>
    <row r="9785" spans="1:6" ht="13" x14ac:dyDescent="0.25">
      <c r="A9785" s="227"/>
      <c r="B9785" s="269"/>
      <c r="C9785" s="255"/>
      <c r="D9785" s="255"/>
      <c r="E9785" s="260"/>
      <c r="F9785" s="263"/>
    </row>
    <row r="9786" spans="1:6" ht="13" x14ac:dyDescent="0.25">
      <c r="A9786" s="227"/>
      <c r="B9786" s="256"/>
      <c r="C9786" s="255"/>
      <c r="D9786" s="255"/>
      <c r="E9786" s="260"/>
      <c r="F9786" s="263"/>
    </row>
    <row r="9787" spans="1:6" ht="13" x14ac:dyDescent="0.25">
      <c r="A9787" s="227"/>
      <c r="B9787" s="256"/>
      <c r="C9787" s="255"/>
      <c r="D9787" s="255"/>
      <c r="E9787" s="260"/>
      <c r="F9787" s="263"/>
    </row>
    <row r="9788" spans="1:6" ht="13" x14ac:dyDescent="0.25">
      <c r="A9788" s="227"/>
      <c r="B9788" s="256"/>
      <c r="C9788" s="255"/>
      <c r="D9788" s="255"/>
      <c r="E9788" s="260"/>
      <c r="F9788" s="263"/>
    </row>
    <row r="9789" spans="1:6" ht="13" x14ac:dyDescent="0.25">
      <c r="A9789" s="227"/>
      <c r="B9789" s="256"/>
      <c r="C9789" s="255"/>
      <c r="D9789" s="255"/>
      <c r="E9789" s="260"/>
      <c r="F9789" s="263"/>
    </row>
    <row r="9790" spans="1:6" ht="13" x14ac:dyDescent="0.25">
      <c r="A9790" s="227"/>
      <c r="B9790" s="256"/>
      <c r="C9790" s="255"/>
      <c r="D9790" s="255"/>
      <c r="E9790" s="260"/>
      <c r="F9790" s="263"/>
    </row>
    <row r="9791" spans="1:6" ht="13" x14ac:dyDescent="0.25">
      <c r="A9791" s="227"/>
      <c r="B9791" s="256"/>
      <c r="C9791" s="255"/>
      <c r="D9791" s="255"/>
      <c r="E9791" s="260"/>
      <c r="F9791" s="263"/>
    </row>
    <row r="9792" spans="1:6" ht="13" x14ac:dyDescent="0.25">
      <c r="A9792" s="227"/>
      <c r="B9792" s="256"/>
      <c r="C9792" s="255"/>
      <c r="D9792" s="255"/>
      <c r="E9792" s="260"/>
      <c r="F9792" s="263"/>
    </row>
    <row r="9793" spans="1:6" ht="13" x14ac:dyDescent="0.25">
      <c r="A9793" s="227"/>
      <c r="B9793" s="256"/>
      <c r="C9793" s="255"/>
      <c r="D9793" s="255"/>
      <c r="E9793" s="260"/>
      <c r="F9793" s="263"/>
    </row>
    <row r="9794" spans="1:6" ht="13" x14ac:dyDescent="0.25">
      <c r="A9794" s="227"/>
      <c r="B9794" s="256"/>
      <c r="C9794" s="255"/>
      <c r="D9794" s="255"/>
      <c r="E9794" s="260"/>
      <c r="F9794" s="263"/>
    </row>
    <row r="9795" spans="1:6" ht="13" x14ac:dyDescent="0.25">
      <c r="A9795" s="227"/>
      <c r="B9795" s="256"/>
      <c r="C9795" s="255"/>
      <c r="D9795" s="255"/>
      <c r="E9795" s="260"/>
      <c r="F9795" s="263"/>
    </row>
    <row r="9796" spans="1:6" ht="13" x14ac:dyDescent="0.25">
      <c r="A9796" s="227"/>
      <c r="B9796" s="256"/>
      <c r="C9796" s="255"/>
      <c r="D9796" s="255"/>
      <c r="E9796" s="260"/>
      <c r="F9796" s="263"/>
    </row>
    <row r="9797" spans="1:6" ht="13" x14ac:dyDescent="0.25">
      <c r="A9797" s="227"/>
      <c r="B9797" s="256"/>
      <c r="C9797" s="255"/>
      <c r="D9797" s="255"/>
      <c r="E9797" s="260"/>
      <c r="F9797" s="263"/>
    </row>
    <row r="9798" spans="1:6" ht="13" x14ac:dyDescent="0.25">
      <c r="A9798" s="227"/>
      <c r="B9798" s="256"/>
      <c r="C9798" s="255"/>
      <c r="D9798" s="255"/>
      <c r="E9798" s="260"/>
      <c r="F9798" s="263"/>
    </row>
    <row r="9799" spans="1:6" ht="13" x14ac:dyDescent="0.25">
      <c r="A9799" s="227"/>
      <c r="B9799" s="256"/>
      <c r="C9799" s="255"/>
      <c r="D9799" s="255"/>
      <c r="E9799" s="260"/>
      <c r="F9799" s="263"/>
    </row>
    <row r="9800" spans="1:6" ht="13" x14ac:dyDescent="0.25">
      <c r="A9800" s="227"/>
      <c r="B9800" s="256"/>
      <c r="C9800" s="255"/>
      <c r="D9800" s="255"/>
      <c r="E9800" s="260"/>
      <c r="F9800" s="263"/>
    </row>
    <row r="9801" spans="1:6" ht="13" x14ac:dyDescent="0.25">
      <c r="A9801" s="227"/>
      <c r="B9801" s="256"/>
      <c r="C9801" s="255"/>
      <c r="D9801" s="255"/>
      <c r="E9801" s="260"/>
      <c r="F9801" s="263"/>
    </row>
    <row r="9802" spans="1:6" ht="13" x14ac:dyDescent="0.25">
      <c r="A9802" s="227"/>
      <c r="B9802" s="256"/>
      <c r="C9802" s="255"/>
      <c r="D9802" s="255"/>
      <c r="E9802" s="260"/>
      <c r="F9802" s="263"/>
    </row>
    <row r="9803" spans="1:6" ht="13" x14ac:dyDescent="0.25">
      <c r="A9803" s="227"/>
      <c r="B9803" s="256"/>
      <c r="C9803" s="255"/>
      <c r="D9803" s="255"/>
      <c r="E9803" s="260"/>
      <c r="F9803" s="263"/>
    </row>
    <row r="9804" spans="1:6" ht="13" x14ac:dyDescent="0.25">
      <c r="A9804" s="227"/>
      <c r="B9804" s="256"/>
      <c r="C9804" s="255"/>
      <c r="D9804" s="255"/>
      <c r="E9804" s="260"/>
      <c r="F9804" s="263"/>
    </row>
    <row r="9805" spans="1:6" ht="13" x14ac:dyDescent="0.25">
      <c r="A9805" s="227"/>
      <c r="B9805" s="256"/>
      <c r="C9805" s="255"/>
      <c r="D9805" s="255"/>
      <c r="E9805" s="260"/>
      <c r="F9805" s="263"/>
    </row>
    <row r="9806" spans="1:6" ht="13" x14ac:dyDescent="0.25">
      <c r="A9806" s="227"/>
      <c r="B9806" s="256"/>
      <c r="C9806" s="255"/>
      <c r="D9806" s="255"/>
      <c r="E9806" s="260"/>
      <c r="F9806" s="263"/>
    </row>
    <row r="9807" spans="1:6" ht="13" x14ac:dyDescent="0.25">
      <c r="A9807" s="227"/>
      <c r="B9807" s="256"/>
      <c r="C9807" s="255"/>
      <c r="D9807" s="255"/>
      <c r="E9807" s="260"/>
      <c r="F9807" s="263"/>
    </row>
    <row r="9808" spans="1:6" ht="13" x14ac:dyDescent="0.25">
      <c r="A9808" s="227"/>
      <c r="B9808" s="256"/>
      <c r="C9808" s="255"/>
      <c r="D9808" s="255"/>
      <c r="E9808" s="260"/>
      <c r="F9808" s="263"/>
    </row>
    <row r="9809" spans="1:6" ht="13" x14ac:dyDescent="0.25">
      <c r="A9809" s="227"/>
      <c r="B9809" s="256"/>
      <c r="C9809" s="255"/>
      <c r="D9809" s="255"/>
      <c r="E9809" s="260"/>
      <c r="F9809" s="263"/>
    </row>
    <row r="9810" spans="1:6" ht="13" x14ac:dyDescent="0.25">
      <c r="A9810" s="227"/>
      <c r="B9810" s="256"/>
      <c r="C9810" s="255"/>
      <c r="D9810" s="255"/>
      <c r="E9810" s="260"/>
      <c r="F9810" s="263"/>
    </row>
    <row r="9811" spans="1:6" ht="13" x14ac:dyDescent="0.25">
      <c r="A9811" s="227"/>
      <c r="B9811" s="256"/>
      <c r="C9811" s="255"/>
      <c r="D9811" s="255"/>
      <c r="E9811" s="260"/>
      <c r="F9811" s="263"/>
    </row>
    <row r="9812" spans="1:6" ht="13" x14ac:dyDescent="0.25">
      <c r="A9812" s="227"/>
      <c r="B9812" s="256"/>
      <c r="C9812" s="255"/>
      <c r="D9812" s="255"/>
      <c r="E9812" s="260"/>
      <c r="F9812" s="263"/>
    </row>
    <row r="9813" spans="1:6" ht="13" x14ac:dyDescent="0.25">
      <c r="A9813" s="227"/>
      <c r="B9813" s="256"/>
      <c r="C9813" s="255"/>
      <c r="D9813" s="255"/>
      <c r="E9813" s="260"/>
      <c r="F9813" s="263"/>
    </row>
    <row r="9814" spans="1:6" ht="13" x14ac:dyDescent="0.25">
      <c r="A9814" s="227"/>
      <c r="B9814" s="256"/>
      <c r="C9814" s="255"/>
      <c r="D9814" s="255"/>
      <c r="E9814" s="260"/>
      <c r="F9814" s="263"/>
    </row>
    <row r="9815" spans="1:6" ht="13" x14ac:dyDescent="0.25">
      <c r="A9815" s="227"/>
      <c r="B9815" s="256"/>
      <c r="C9815" s="255"/>
      <c r="D9815" s="255"/>
      <c r="E9815" s="260"/>
      <c r="F9815" s="263"/>
    </row>
    <row r="9816" spans="1:6" ht="13" x14ac:dyDescent="0.25">
      <c r="A9816" s="227"/>
      <c r="B9816" s="256"/>
      <c r="C9816" s="255"/>
      <c r="D9816" s="255"/>
      <c r="E9816" s="260"/>
      <c r="F9816" s="263"/>
    </row>
    <row r="9817" spans="1:6" ht="13" x14ac:dyDescent="0.25">
      <c r="A9817" s="227"/>
      <c r="B9817" s="256"/>
      <c r="C9817" s="255"/>
      <c r="D9817" s="255"/>
      <c r="E9817" s="260"/>
      <c r="F9817" s="263"/>
    </row>
    <row r="9818" spans="1:6" ht="13" x14ac:dyDescent="0.25">
      <c r="A9818" s="227"/>
      <c r="B9818" s="256"/>
      <c r="C9818" s="255"/>
      <c r="D9818" s="255"/>
      <c r="E9818" s="260"/>
      <c r="F9818" s="263"/>
    </row>
    <row r="9819" spans="1:6" ht="13" x14ac:dyDescent="0.25">
      <c r="A9819" s="227"/>
      <c r="B9819" s="256"/>
      <c r="C9819" s="255"/>
      <c r="D9819" s="255"/>
      <c r="E9819" s="260"/>
      <c r="F9819" s="263"/>
    </row>
    <row r="9820" spans="1:6" ht="13" x14ac:dyDescent="0.25">
      <c r="A9820" s="227"/>
      <c r="B9820" s="256"/>
      <c r="C9820" s="255"/>
      <c r="D9820" s="255"/>
      <c r="E9820" s="260"/>
      <c r="F9820" s="263"/>
    </row>
    <row r="9821" spans="1:6" ht="13" x14ac:dyDescent="0.25">
      <c r="A9821" s="227"/>
      <c r="B9821" s="256"/>
      <c r="C9821" s="255"/>
      <c r="D9821" s="255"/>
      <c r="E9821" s="260"/>
      <c r="F9821" s="263"/>
    </row>
    <row r="9822" spans="1:6" ht="13" x14ac:dyDescent="0.25">
      <c r="A9822" s="227"/>
      <c r="B9822" s="256"/>
      <c r="C9822" s="255"/>
      <c r="D9822" s="255"/>
      <c r="E9822" s="260"/>
      <c r="F9822" s="263"/>
    </row>
    <row r="9823" spans="1:6" ht="13" x14ac:dyDescent="0.25">
      <c r="A9823" s="227"/>
      <c r="B9823" s="256"/>
      <c r="C9823" s="255"/>
      <c r="D9823" s="255"/>
      <c r="E9823" s="260"/>
      <c r="F9823" s="263"/>
    </row>
    <row r="9824" spans="1:6" ht="13" x14ac:dyDescent="0.25">
      <c r="A9824" s="227"/>
      <c r="B9824" s="256"/>
      <c r="C9824" s="255"/>
      <c r="D9824" s="255"/>
      <c r="E9824" s="260"/>
      <c r="F9824" s="263"/>
    </row>
    <row r="9825" spans="1:6" ht="13" x14ac:dyDescent="0.25">
      <c r="A9825" s="227"/>
      <c r="B9825" s="256"/>
      <c r="C9825" s="255"/>
      <c r="D9825" s="255"/>
      <c r="E9825" s="260"/>
      <c r="F9825" s="263"/>
    </row>
    <row r="9826" spans="1:6" ht="13" x14ac:dyDescent="0.25">
      <c r="A9826" s="227"/>
      <c r="B9826" s="256"/>
      <c r="C9826" s="255"/>
      <c r="D9826" s="255"/>
      <c r="E9826" s="260"/>
      <c r="F9826" s="263"/>
    </row>
    <row r="9827" spans="1:6" ht="13" x14ac:dyDescent="0.25">
      <c r="A9827" s="227"/>
      <c r="B9827" s="256"/>
      <c r="C9827" s="255"/>
      <c r="D9827" s="255"/>
      <c r="E9827" s="260"/>
      <c r="F9827" s="263"/>
    </row>
    <row r="9828" spans="1:6" ht="13" x14ac:dyDescent="0.25">
      <c r="A9828" s="227"/>
      <c r="B9828" s="256"/>
      <c r="C9828" s="255"/>
      <c r="D9828" s="255"/>
      <c r="E9828" s="260"/>
      <c r="F9828" s="263"/>
    </row>
    <row r="9829" spans="1:6" ht="13" x14ac:dyDescent="0.25">
      <c r="A9829" s="227"/>
      <c r="B9829" s="256"/>
      <c r="C9829" s="255"/>
      <c r="D9829" s="255"/>
      <c r="E9829" s="260"/>
      <c r="F9829" s="263"/>
    </row>
    <row r="9830" spans="1:6" ht="13" x14ac:dyDescent="0.25">
      <c r="A9830" s="227"/>
      <c r="B9830" s="256"/>
      <c r="C9830" s="255"/>
      <c r="D9830" s="255"/>
      <c r="E9830" s="260"/>
      <c r="F9830" s="263"/>
    </row>
    <row r="9831" spans="1:6" ht="13" x14ac:dyDescent="0.25">
      <c r="A9831" s="227"/>
      <c r="B9831" s="256"/>
      <c r="C9831" s="255"/>
      <c r="D9831" s="255"/>
      <c r="E9831" s="260"/>
      <c r="F9831" s="263"/>
    </row>
    <row r="9832" spans="1:6" ht="13" x14ac:dyDescent="0.25">
      <c r="A9832" s="227"/>
      <c r="B9832" s="256"/>
      <c r="C9832" s="255"/>
      <c r="D9832" s="255"/>
      <c r="E9832" s="260"/>
      <c r="F9832" s="263"/>
    </row>
    <row r="9833" spans="1:6" ht="13" x14ac:dyDescent="0.25">
      <c r="A9833" s="227"/>
      <c r="B9833" s="256"/>
      <c r="C9833" s="255"/>
      <c r="D9833" s="255"/>
      <c r="E9833" s="260"/>
      <c r="F9833" s="263"/>
    </row>
    <row r="9834" spans="1:6" ht="13" x14ac:dyDescent="0.25">
      <c r="A9834" s="227"/>
      <c r="B9834" s="256"/>
      <c r="C9834" s="255"/>
      <c r="D9834" s="255"/>
      <c r="E9834" s="260"/>
      <c r="F9834" s="263"/>
    </row>
    <row r="9835" spans="1:6" ht="13" x14ac:dyDescent="0.25">
      <c r="A9835" s="227"/>
      <c r="B9835" s="256"/>
      <c r="C9835" s="255"/>
      <c r="D9835" s="255"/>
      <c r="E9835" s="260"/>
      <c r="F9835" s="263"/>
    </row>
    <row r="9836" spans="1:6" ht="13" x14ac:dyDescent="0.25">
      <c r="A9836" s="227"/>
      <c r="B9836" s="256"/>
      <c r="C9836" s="255"/>
      <c r="D9836" s="255"/>
      <c r="E9836" s="260"/>
      <c r="F9836" s="263"/>
    </row>
    <row r="9837" spans="1:6" ht="13" x14ac:dyDescent="0.25">
      <c r="A9837" s="227"/>
      <c r="B9837" s="256"/>
      <c r="C9837" s="255"/>
      <c r="D9837" s="255"/>
      <c r="E9837" s="260"/>
      <c r="F9837" s="263"/>
    </row>
    <row r="9838" spans="1:6" ht="13" x14ac:dyDescent="0.25">
      <c r="A9838" s="227"/>
      <c r="B9838" s="256"/>
      <c r="C9838" s="255"/>
      <c r="D9838" s="255"/>
      <c r="E9838" s="260"/>
      <c r="F9838" s="263"/>
    </row>
    <row r="9839" spans="1:6" ht="13" x14ac:dyDescent="0.25">
      <c r="A9839" s="227"/>
      <c r="B9839" s="256"/>
      <c r="C9839" s="255"/>
      <c r="D9839" s="255"/>
      <c r="E9839" s="260"/>
      <c r="F9839" s="263"/>
    </row>
    <row r="9840" spans="1:6" ht="13" x14ac:dyDescent="0.25">
      <c r="A9840" s="227"/>
      <c r="B9840" s="256"/>
      <c r="C9840" s="255"/>
      <c r="D9840" s="255"/>
      <c r="E9840" s="260"/>
      <c r="F9840" s="263"/>
    </row>
    <row r="9841" spans="1:6" ht="13" x14ac:dyDescent="0.25">
      <c r="A9841" s="227"/>
      <c r="B9841" s="256"/>
      <c r="C9841" s="255"/>
      <c r="D9841" s="255"/>
      <c r="E9841" s="260"/>
      <c r="F9841" s="263"/>
    </row>
    <row r="9842" spans="1:6" ht="13" x14ac:dyDescent="0.25">
      <c r="A9842" s="227"/>
      <c r="B9842" s="256"/>
      <c r="C9842" s="255"/>
      <c r="D9842" s="255"/>
      <c r="E9842" s="260"/>
      <c r="F9842" s="263"/>
    </row>
    <row r="9843" spans="1:6" ht="13" x14ac:dyDescent="0.25">
      <c r="A9843" s="227"/>
      <c r="B9843" s="256"/>
      <c r="C9843" s="255"/>
      <c r="D9843" s="255"/>
      <c r="E9843" s="260"/>
      <c r="F9843" s="263"/>
    </row>
    <row r="9844" spans="1:6" ht="13" x14ac:dyDescent="0.25">
      <c r="A9844" s="227"/>
      <c r="B9844" s="256"/>
      <c r="C9844" s="255"/>
      <c r="D9844" s="255"/>
      <c r="E9844" s="260"/>
      <c r="F9844" s="263"/>
    </row>
    <row r="9845" spans="1:6" ht="13" x14ac:dyDescent="0.25">
      <c r="A9845" s="227"/>
      <c r="B9845" s="256"/>
      <c r="C9845" s="255"/>
      <c r="D9845" s="255"/>
      <c r="E9845" s="260"/>
      <c r="F9845" s="263"/>
    </row>
    <row r="9846" spans="1:6" ht="13" x14ac:dyDescent="0.25">
      <c r="A9846" s="227"/>
      <c r="B9846" s="256"/>
      <c r="C9846" s="255"/>
      <c r="D9846" s="255"/>
      <c r="E9846" s="260"/>
      <c r="F9846" s="263"/>
    </row>
    <row r="9847" spans="1:6" ht="13" x14ac:dyDescent="0.25">
      <c r="A9847" s="227"/>
      <c r="B9847" s="256"/>
      <c r="C9847" s="255"/>
      <c r="D9847" s="255"/>
      <c r="E9847" s="260"/>
      <c r="F9847" s="263"/>
    </row>
    <row r="9848" spans="1:6" ht="13" x14ac:dyDescent="0.25">
      <c r="A9848" s="227"/>
      <c r="B9848" s="268" t="s">
        <v>1019</v>
      </c>
      <c r="C9848" s="227"/>
      <c r="D9848" s="227"/>
      <c r="E9848" s="258"/>
      <c r="F9848" s="270"/>
    </row>
    <row r="9849" spans="1:6" ht="13" x14ac:dyDescent="0.25">
      <c r="A9849" s="227"/>
      <c r="B9849" s="247"/>
      <c r="C9849" s="227"/>
      <c r="D9849" s="227"/>
      <c r="E9849" s="258"/>
      <c r="F9849" s="263"/>
    </row>
    <row r="9850" spans="1:6" ht="13" x14ac:dyDescent="0.25">
      <c r="A9850" s="227"/>
      <c r="B9850" s="247" t="str">
        <f>B9778</f>
        <v>Block F: Tuckshop, Computer Room &amp; 2 Classroom Block: F-1 Alterations</v>
      </c>
      <c r="C9850" s="227"/>
      <c r="D9850" s="227"/>
      <c r="E9850" s="258"/>
      <c r="F9850" s="263"/>
    </row>
    <row r="9851" spans="1:6" ht="13" x14ac:dyDescent="0.25">
      <c r="A9851" s="227"/>
      <c r="B9851" s="247"/>
      <c r="C9851" s="227"/>
      <c r="D9851" s="227"/>
      <c r="E9851" s="258"/>
      <c r="F9851" s="263"/>
    </row>
    <row r="9852" spans="1:6" ht="13" x14ac:dyDescent="0.25">
      <c r="A9852" s="227"/>
      <c r="B9852" s="230" t="s">
        <v>459</v>
      </c>
      <c r="C9852" s="220"/>
      <c r="D9852" s="220"/>
      <c r="E9852" s="260"/>
      <c r="F9852" s="263"/>
    </row>
    <row r="9853" spans="1:6" ht="13" x14ac:dyDescent="0.25">
      <c r="A9853" s="227"/>
      <c r="B9853" s="230"/>
      <c r="C9853" s="220"/>
      <c r="D9853" s="220"/>
      <c r="E9853" s="260"/>
      <c r="F9853" s="263"/>
    </row>
    <row r="9854" spans="1:6" ht="13" x14ac:dyDescent="0.25">
      <c r="A9854" s="224" t="s">
        <v>2485</v>
      </c>
      <c r="B9854" s="229" t="s">
        <v>358</v>
      </c>
      <c r="C9854" s="272"/>
      <c r="D9854" s="272"/>
      <c r="E9854" s="217"/>
      <c r="F9854" s="285"/>
    </row>
    <row r="9855" spans="1:6" x14ac:dyDescent="0.25">
      <c r="A9855" s="272"/>
      <c r="B9855" s="273"/>
      <c r="C9855" s="272"/>
      <c r="D9855" s="272"/>
      <c r="E9855" s="217"/>
      <c r="F9855" s="285"/>
    </row>
    <row r="9856" spans="1:6" ht="13" x14ac:dyDescent="0.25">
      <c r="A9856" s="272"/>
      <c r="B9856" s="229" t="s">
        <v>276</v>
      </c>
      <c r="C9856" s="272"/>
      <c r="D9856" s="272"/>
      <c r="E9856" s="217"/>
      <c r="F9856" s="285"/>
    </row>
    <row r="9857" spans="1:6" ht="13" x14ac:dyDescent="0.25">
      <c r="A9857" s="272"/>
      <c r="B9857" s="229"/>
      <c r="C9857" s="272"/>
      <c r="D9857" s="272"/>
      <c r="E9857" s="217"/>
      <c r="F9857" s="285"/>
    </row>
    <row r="9858" spans="1:6" ht="13" x14ac:dyDescent="0.25">
      <c r="A9858" s="272"/>
      <c r="B9858" s="229" t="s">
        <v>274</v>
      </c>
      <c r="C9858" s="272"/>
      <c r="D9858" s="272"/>
      <c r="E9858" s="217"/>
      <c r="F9858" s="285"/>
    </row>
    <row r="9859" spans="1:6" ht="13" x14ac:dyDescent="0.25">
      <c r="A9859" s="272"/>
      <c r="B9859" s="229"/>
      <c r="C9859" s="272"/>
      <c r="D9859" s="272"/>
      <c r="E9859" s="217"/>
      <c r="F9859" s="285"/>
    </row>
    <row r="9860" spans="1:6" ht="14.5" x14ac:dyDescent="0.25">
      <c r="A9860" s="272" t="s">
        <v>2486</v>
      </c>
      <c r="B9860" s="273" t="s">
        <v>548</v>
      </c>
      <c r="C9860" s="272" t="s">
        <v>2058</v>
      </c>
      <c r="D9860" s="272">
        <v>5</v>
      </c>
      <c r="E9860" s="217"/>
      <c r="F9860" s="285"/>
    </row>
    <row r="9861" spans="1:6" x14ac:dyDescent="0.25">
      <c r="A9861" s="272"/>
      <c r="B9861" s="273"/>
      <c r="C9861" s="272"/>
      <c r="D9861" s="272"/>
      <c r="E9861" s="217"/>
      <c r="F9861" s="285"/>
    </row>
    <row r="9862" spans="1:6" ht="13" x14ac:dyDescent="0.25">
      <c r="A9862" s="272"/>
      <c r="B9862" s="229" t="s">
        <v>2065</v>
      </c>
      <c r="C9862" s="272"/>
      <c r="D9862" s="272"/>
      <c r="E9862" s="217"/>
      <c r="F9862" s="285"/>
    </row>
    <row r="9863" spans="1:6" ht="13" x14ac:dyDescent="0.25">
      <c r="A9863" s="272"/>
      <c r="B9863" s="229"/>
      <c r="C9863" s="272"/>
      <c r="D9863" s="272"/>
      <c r="E9863" s="217"/>
      <c r="F9863" s="285"/>
    </row>
    <row r="9864" spans="1:6" ht="14.5" x14ac:dyDescent="0.25">
      <c r="A9864" s="272" t="s">
        <v>2487</v>
      </c>
      <c r="B9864" s="273" t="s">
        <v>271</v>
      </c>
      <c r="C9864" s="272" t="s">
        <v>2058</v>
      </c>
      <c r="D9864" s="272">
        <v>1</v>
      </c>
      <c r="E9864" s="217"/>
      <c r="F9864" s="285"/>
    </row>
    <row r="9865" spans="1:6" ht="14.5" x14ac:dyDescent="0.25">
      <c r="A9865" s="272" t="s">
        <v>2488</v>
      </c>
      <c r="B9865" s="273" t="s">
        <v>270</v>
      </c>
      <c r="C9865" s="272" t="s">
        <v>2058</v>
      </c>
      <c r="D9865" s="272">
        <v>1</v>
      </c>
      <c r="E9865" s="217"/>
      <c r="F9865" s="285"/>
    </row>
    <row r="9866" spans="1:6" x14ac:dyDescent="0.25">
      <c r="A9866" s="272"/>
      <c r="B9866" s="273"/>
      <c r="C9866" s="272"/>
      <c r="D9866" s="272"/>
      <c r="E9866" s="217"/>
      <c r="F9866" s="285"/>
    </row>
    <row r="9867" spans="1:6" ht="13" x14ac:dyDescent="0.25">
      <c r="A9867" s="272"/>
      <c r="B9867" s="229" t="s">
        <v>269</v>
      </c>
      <c r="C9867" s="272"/>
      <c r="D9867" s="272"/>
      <c r="E9867" s="217"/>
      <c r="F9867" s="285"/>
    </row>
    <row r="9868" spans="1:6" ht="13" x14ac:dyDescent="0.25">
      <c r="A9868" s="272"/>
      <c r="B9868" s="229"/>
      <c r="C9868" s="272"/>
      <c r="D9868" s="272"/>
      <c r="E9868" s="217"/>
      <c r="F9868" s="285"/>
    </row>
    <row r="9869" spans="1:6" ht="25" x14ac:dyDescent="0.25">
      <c r="A9869" s="272" t="s">
        <v>2489</v>
      </c>
      <c r="B9869" s="273" t="s">
        <v>2096</v>
      </c>
      <c r="C9869" s="272" t="s">
        <v>2058</v>
      </c>
      <c r="D9869" s="272">
        <v>5</v>
      </c>
      <c r="E9869" s="217"/>
      <c r="F9869" s="285"/>
    </row>
    <row r="9870" spans="1:6" x14ac:dyDescent="0.25">
      <c r="A9870" s="272"/>
      <c r="B9870" s="273"/>
      <c r="C9870" s="272"/>
      <c r="D9870" s="272"/>
      <c r="E9870" s="217"/>
      <c r="F9870" s="285"/>
    </row>
    <row r="9871" spans="1:6" x14ac:dyDescent="0.25">
      <c r="A9871" s="272" t="s">
        <v>2490</v>
      </c>
      <c r="B9871" s="273" t="s">
        <v>2097</v>
      </c>
      <c r="C9871" s="272" t="s">
        <v>4</v>
      </c>
      <c r="D9871" s="272">
        <v>1</v>
      </c>
      <c r="E9871" s="217"/>
      <c r="F9871" s="285"/>
    </row>
    <row r="9872" spans="1:6" x14ac:dyDescent="0.25">
      <c r="A9872" s="272"/>
      <c r="B9872" s="273"/>
      <c r="C9872" s="272"/>
      <c r="D9872" s="272"/>
      <c r="E9872" s="217"/>
      <c r="F9872" s="285"/>
    </row>
    <row r="9873" spans="1:6" ht="13" x14ac:dyDescent="0.25">
      <c r="A9873" s="272"/>
      <c r="B9873" s="229" t="s">
        <v>257</v>
      </c>
      <c r="C9873" s="272"/>
      <c r="D9873" s="272"/>
      <c r="E9873" s="217"/>
      <c r="F9873" s="285"/>
    </row>
    <row r="9874" spans="1:6" ht="13" x14ac:dyDescent="0.25">
      <c r="A9874" s="272"/>
      <c r="B9874" s="229"/>
      <c r="C9874" s="272"/>
      <c r="D9874" s="272"/>
      <c r="E9874" s="217"/>
      <c r="F9874" s="285"/>
    </row>
    <row r="9875" spans="1:6" ht="37.5" x14ac:dyDescent="0.25">
      <c r="A9875" s="272" t="s">
        <v>2491</v>
      </c>
      <c r="B9875" s="273" t="s">
        <v>2101</v>
      </c>
      <c r="C9875" s="272" t="s">
        <v>621</v>
      </c>
      <c r="D9875" s="272">
        <v>30</v>
      </c>
      <c r="E9875" s="217"/>
      <c r="F9875" s="285"/>
    </row>
    <row r="9876" spans="1:6" x14ac:dyDescent="0.25">
      <c r="A9876" s="272"/>
      <c r="B9876" s="273"/>
      <c r="C9876" s="272"/>
      <c r="D9876" s="272"/>
      <c r="E9876" s="217"/>
      <c r="F9876" s="285"/>
    </row>
    <row r="9877" spans="1:6" ht="13" x14ac:dyDescent="0.25">
      <c r="A9877" s="272"/>
      <c r="B9877" s="229" t="s">
        <v>252</v>
      </c>
      <c r="C9877" s="272"/>
      <c r="D9877" s="272"/>
      <c r="E9877" s="217"/>
      <c r="F9877" s="285"/>
    </row>
    <row r="9878" spans="1:6" ht="13" x14ac:dyDescent="0.25">
      <c r="A9878" s="272"/>
      <c r="B9878" s="229"/>
      <c r="C9878" s="272"/>
      <c r="D9878" s="272"/>
      <c r="E9878" s="217"/>
      <c r="F9878" s="285"/>
    </row>
    <row r="9879" spans="1:6" ht="13" x14ac:dyDescent="0.25">
      <c r="A9879" s="272"/>
      <c r="B9879" s="229" t="s">
        <v>251</v>
      </c>
      <c r="C9879" s="272"/>
      <c r="D9879" s="272"/>
      <c r="E9879" s="217"/>
      <c r="F9879" s="285"/>
    </row>
    <row r="9880" spans="1:6" x14ac:dyDescent="0.25">
      <c r="A9880" s="272"/>
      <c r="B9880" s="273"/>
      <c r="C9880" s="272"/>
      <c r="D9880" s="272"/>
      <c r="E9880" s="217"/>
      <c r="F9880" s="285"/>
    </row>
    <row r="9881" spans="1:6" ht="25" x14ac:dyDescent="0.25">
      <c r="A9881" s="272" t="s">
        <v>2492</v>
      </c>
      <c r="B9881" s="273" t="s">
        <v>2066</v>
      </c>
      <c r="C9881" s="272" t="s">
        <v>621</v>
      </c>
      <c r="D9881" s="272">
        <v>30</v>
      </c>
      <c r="E9881" s="217"/>
      <c r="F9881" s="285"/>
    </row>
    <row r="9882" spans="1:6" x14ac:dyDescent="0.25">
      <c r="A9882" s="272"/>
      <c r="B9882" s="273"/>
      <c r="C9882" s="272"/>
      <c r="D9882" s="272"/>
      <c r="E9882" s="217"/>
      <c r="F9882" s="285"/>
    </row>
    <row r="9883" spans="1:6" ht="14.5" x14ac:dyDescent="0.25">
      <c r="A9883" s="272" t="s">
        <v>2493</v>
      </c>
      <c r="B9883" s="273" t="s">
        <v>247</v>
      </c>
      <c r="C9883" s="272" t="s">
        <v>621</v>
      </c>
      <c r="D9883" s="272">
        <v>10</v>
      </c>
      <c r="E9883" s="217"/>
      <c r="F9883" s="285"/>
    </row>
    <row r="9884" spans="1:6" x14ac:dyDescent="0.25">
      <c r="A9884" s="220"/>
      <c r="B9884" s="233"/>
      <c r="C9884" s="220"/>
      <c r="D9884" s="220"/>
      <c r="E9884" s="260"/>
      <c r="F9884" s="263"/>
    </row>
    <row r="9885" spans="1:6" x14ac:dyDescent="0.25">
      <c r="A9885" s="220"/>
      <c r="B9885" s="233"/>
      <c r="C9885" s="220"/>
      <c r="D9885" s="220"/>
      <c r="E9885" s="260"/>
      <c r="F9885" s="263"/>
    </row>
    <row r="9886" spans="1:6" ht="13" x14ac:dyDescent="0.25">
      <c r="A9886" s="220"/>
      <c r="B9886" s="230"/>
      <c r="C9886" s="220"/>
      <c r="D9886" s="220"/>
      <c r="E9886" s="260"/>
      <c r="F9886" s="263"/>
    </row>
    <row r="9887" spans="1:6" x14ac:dyDescent="0.25">
      <c r="A9887" s="220"/>
      <c r="B9887" s="233"/>
      <c r="C9887" s="220"/>
      <c r="D9887" s="220"/>
      <c r="E9887" s="260"/>
      <c r="F9887" s="263"/>
    </row>
    <row r="9888" spans="1:6" x14ac:dyDescent="0.25">
      <c r="A9888" s="220"/>
      <c r="B9888" s="233"/>
      <c r="C9888" s="220"/>
      <c r="D9888" s="220"/>
      <c r="E9888" s="260"/>
      <c r="F9888" s="263"/>
    </row>
    <row r="9889" spans="1:6" x14ac:dyDescent="0.25">
      <c r="A9889" s="220"/>
      <c r="B9889" s="233"/>
      <c r="C9889" s="220"/>
      <c r="D9889" s="220"/>
      <c r="E9889" s="260"/>
      <c r="F9889" s="263"/>
    </row>
    <row r="9890" spans="1:6" x14ac:dyDescent="0.25">
      <c r="A9890" s="220"/>
      <c r="B9890" s="233"/>
      <c r="C9890" s="220"/>
      <c r="D9890" s="220"/>
      <c r="E9890" s="260"/>
      <c r="F9890" s="263"/>
    </row>
    <row r="9891" spans="1:6" x14ac:dyDescent="0.25">
      <c r="A9891" s="220"/>
      <c r="B9891" s="233"/>
      <c r="C9891" s="220"/>
      <c r="D9891" s="220"/>
      <c r="E9891" s="260"/>
      <c r="F9891" s="263"/>
    </row>
    <row r="9892" spans="1:6" x14ac:dyDescent="0.25">
      <c r="A9892" s="220"/>
      <c r="B9892" s="233"/>
      <c r="C9892" s="220"/>
      <c r="D9892" s="220"/>
      <c r="E9892" s="260"/>
      <c r="F9892" s="263"/>
    </row>
    <row r="9893" spans="1:6" x14ac:dyDescent="0.25">
      <c r="A9893" s="220"/>
      <c r="B9893" s="233"/>
      <c r="C9893" s="220"/>
      <c r="D9893" s="220"/>
      <c r="E9893" s="260"/>
      <c r="F9893" s="263"/>
    </row>
    <row r="9894" spans="1:6" x14ac:dyDescent="0.25">
      <c r="A9894" s="220"/>
      <c r="B9894" s="233"/>
      <c r="C9894" s="220"/>
      <c r="D9894" s="220"/>
      <c r="E9894" s="260"/>
      <c r="F9894" s="263"/>
    </row>
    <row r="9895" spans="1:6" x14ac:dyDescent="0.25">
      <c r="A9895" s="220"/>
      <c r="B9895" s="233"/>
      <c r="C9895" s="220"/>
      <c r="D9895" s="220"/>
      <c r="E9895" s="260"/>
      <c r="F9895" s="263"/>
    </row>
    <row r="9896" spans="1:6" x14ac:dyDescent="0.25">
      <c r="A9896" s="220"/>
      <c r="B9896" s="233"/>
      <c r="C9896" s="220"/>
      <c r="D9896" s="220"/>
      <c r="E9896" s="260"/>
      <c r="F9896" s="263"/>
    </row>
    <row r="9897" spans="1:6" x14ac:dyDescent="0.25">
      <c r="A9897" s="220"/>
      <c r="B9897" s="233"/>
      <c r="C9897" s="220"/>
      <c r="D9897" s="220"/>
      <c r="E9897" s="260"/>
      <c r="F9897" s="263"/>
    </row>
    <row r="9898" spans="1:6" x14ac:dyDescent="0.25">
      <c r="A9898" s="220"/>
      <c r="B9898" s="233"/>
      <c r="C9898" s="220"/>
      <c r="D9898" s="220"/>
      <c r="E9898" s="260"/>
      <c r="F9898" s="263"/>
    </row>
    <row r="9899" spans="1:6" x14ac:dyDescent="0.25">
      <c r="A9899" s="220"/>
      <c r="B9899" s="233"/>
      <c r="C9899" s="220"/>
      <c r="D9899" s="220"/>
      <c r="E9899" s="260"/>
      <c r="F9899" s="263"/>
    </row>
    <row r="9900" spans="1:6" x14ac:dyDescent="0.25">
      <c r="A9900" s="220"/>
      <c r="B9900" s="233"/>
      <c r="C9900" s="220"/>
      <c r="D9900" s="220"/>
      <c r="E9900" s="260"/>
      <c r="F9900" s="263"/>
    </row>
    <row r="9901" spans="1:6" x14ac:dyDescent="0.25">
      <c r="A9901" s="220"/>
      <c r="B9901" s="233"/>
      <c r="C9901" s="220"/>
      <c r="D9901" s="220"/>
      <c r="E9901" s="260"/>
      <c r="F9901" s="263"/>
    </row>
    <row r="9902" spans="1:6" x14ac:dyDescent="0.25">
      <c r="A9902" s="220"/>
      <c r="B9902" s="233"/>
      <c r="C9902" s="220"/>
      <c r="D9902" s="220"/>
      <c r="E9902" s="260"/>
      <c r="F9902" s="263"/>
    </row>
    <row r="9903" spans="1:6" x14ac:dyDescent="0.25">
      <c r="A9903" s="220"/>
      <c r="B9903" s="233"/>
      <c r="C9903" s="220"/>
      <c r="D9903" s="220"/>
      <c r="E9903" s="260"/>
      <c r="F9903" s="263"/>
    </row>
    <row r="9904" spans="1:6" x14ac:dyDescent="0.25">
      <c r="A9904" s="220"/>
      <c r="B9904" s="233"/>
      <c r="C9904" s="220"/>
      <c r="D9904" s="220"/>
      <c r="E9904" s="260"/>
      <c r="F9904" s="263"/>
    </row>
    <row r="9905" spans="1:6" x14ac:dyDescent="0.25">
      <c r="A9905" s="220"/>
      <c r="B9905" s="233"/>
      <c r="C9905" s="220"/>
      <c r="D9905" s="220"/>
      <c r="E9905" s="260"/>
      <c r="F9905" s="263"/>
    </row>
    <row r="9906" spans="1:6" x14ac:dyDescent="0.25">
      <c r="A9906" s="220"/>
      <c r="B9906" s="233"/>
      <c r="C9906" s="220"/>
      <c r="D9906" s="220"/>
      <c r="E9906" s="260"/>
      <c r="F9906" s="263"/>
    </row>
    <row r="9907" spans="1:6" x14ac:dyDescent="0.25">
      <c r="A9907" s="220"/>
      <c r="B9907" s="233"/>
      <c r="C9907" s="220"/>
      <c r="D9907" s="220"/>
      <c r="E9907" s="260"/>
      <c r="F9907" s="263"/>
    </row>
    <row r="9908" spans="1:6" x14ac:dyDescent="0.25">
      <c r="A9908" s="220"/>
      <c r="B9908" s="233"/>
      <c r="C9908" s="220"/>
      <c r="D9908" s="220"/>
      <c r="E9908" s="260"/>
      <c r="F9908" s="263"/>
    </row>
    <row r="9909" spans="1:6" x14ac:dyDescent="0.25">
      <c r="A9909" s="220"/>
      <c r="B9909" s="233"/>
      <c r="C9909" s="220"/>
      <c r="D9909" s="220"/>
      <c r="E9909" s="260"/>
      <c r="F9909" s="263"/>
    </row>
    <row r="9910" spans="1:6" ht="13" x14ac:dyDescent="0.25">
      <c r="A9910" s="227"/>
      <c r="B9910" s="234"/>
      <c r="C9910" s="223"/>
      <c r="D9910" s="220"/>
      <c r="E9910" s="260"/>
      <c r="F9910" s="263"/>
    </row>
    <row r="9911" spans="1:6" ht="13" x14ac:dyDescent="0.25">
      <c r="A9911" s="227"/>
      <c r="B9911" s="234"/>
      <c r="C9911" s="223"/>
      <c r="D9911" s="220"/>
      <c r="E9911" s="260"/>
      <c r="F9911" s="263"/>
    </row>
    <row r="9912" spans="1:6" ht="13" x14ac:dyDescent="0.25">
      <c r="A9912" s="227"/>
      <c r="B9912" s="234"/>
      <c r="C9912" s="223"/>
      <c r="D9912" s="220"/>
      <c r="E9912" s="260"/>
      <c r="F9912" s="263"/>
    </row>
    <row r="9913" spans="1:6" ht="13" x14ac:dyDescent="0.25">
      <c r="A9913" s="227"/>
      <c r="B9913" s="234"/>
      <c r="C9913" s="223"/>
      <c r="D9913" s="220"/>
      <c r="E9913" s="260"/>
      <c r="F9913" s="263"/>
    </row>
    <row r="9914" spans="1:6" ht="13" x14ac:dyDescent="0.25">
      <c r="A9914" s="227"/>
      <c r="B9914" s="234"/>
      <c r="C9914" s="223"/>
      <c r="D9914" s="220"/>
      <c r="E9914" s="260"/>
      <c r="F9914" s="263"/>
    </row>
    <row r="9915" spans="1:6" ht="13" x14ac:dyDescent="0.25">
      <c r="A9915" s="227"/>
      <c r="B9915" s="234"/>
      <c r="C9915" s="223"/>
      <c r="D9915" s="220"/>
      <c r="E9915" s="260"/>
      <c r="F9915" s="263"/>
    </row>
    <row r="9916" spans="1:6" ht="13" x14ac:dyDescent="0.25">
      <c r="A9916" s="227"/>
      <c r="B9916" s="256"/>
      <c r="C9916" s="255"/>
      <c r="D9916" s="255"/>
      <c r="E9916" s="260"/>
      <c r="F9916" s="263"/>
    </row>
    <row r="9917" spans="1:6" ht="13" x14ac:dyDescent="0.25">
      <c r="A9917" s="227"/>
      <c r="B9917" s="268" t="s">
        <v>2905</v>
      </c>
      <c r="C9917" s="227"/>
      <c r="D9917" s="227"/>
      <c r="E9917" s="258"/>
      <c r="F9917" s="270"/>
    </row>
    <row r="9918" spans="1:6" ht="13" x14ac:dyDescent="0.25">
      <c r="A9918" s="227"/>
      <c r="B9918" s="247"/>
      <c r="C9918" s="227"/>
      <c r="D9918" s="227"/>
      <c r="E9918" s="258"/>
      <c r="F9918" s="263"/>
    </row>
    <row r="9919" spans="1:6" ht="13" x14ac:dyDescent="0.25">
      <c r="A9919" s="227"/>
      <c r="B9919" s="247" t="s">
        <v>2959</v>
      </c>
      <c r="C9919" s="227"/>
      <c r="D9919" s="227"/>
      <c r="E9919" s="258"/>
      <c r="F9919" s="263"/>
    </row>
    <row r="9920" spans="1:6" ht="13" x14ac:dyDescent="0.25">
      <c r="A9920" s="227"/>
      <c r="B9920" s="256"/>
      <c r="C9920" s="255"/>
      <c r="D9920" s="255"/>
      <c r="E9920" s="260"/>
      <c r="F9920" s="263"/>
    </row>
    <row r="9921" spans="1:6" ht="13" x14ac:dyDescent="0.25">
      <c r="A9921" s="227"/>
      <c r="B9921" s="274"/>
      <c r="C9921" s="255"/>
      <c r="D9921" s="255"/>
      <c r="E9921" s="260"/>
      <c r="F9921" s="263"/>
    </row>
    <row r="9922" spans="1:6" ht="13" x14ac:dyDescent="0.25">
      <c r="A9922" s="227"/>
      <c r="B9922" s="274" t="str">
        <f>B9919</f>
        <v>Block F: Tuckshop, Computer Room &amp; 2 Classroom Block: F-2 Earthworks</v>
      </c>
      <c r="C9922" s="255"/>
      <c r="D9922" s="255"/>
      <c r="E9922" s="260"/>
      <c r="F9922" s="263"/>
    </row>
    <row r="9923" spans="1:6" ht="13" x14ac:dyDescent="0.25">
      <c r="A9923" s="227"/>
      <c r="B9923" s="254" t="s">
        <v>2933</v>
      </c>
      <c r="C9923" s="255" t="s">
        <v>2910</v>
      </c>
      <c r="D9923" s="255"/>
      <c r="E9923" s="260"/>
      <c r="F9923" s="263"/>
    </row>
    <row r="9924" spans="1:6" ht="13" x14ac:dyDescent="0.25">
      <c r="A9924" s="227"/>
      <c r="B9924" s="256"/>
      <c r="C9924" s="255"/>
      <c r="D9924" s="255"/>
      <c r="E9924" s="260"/>
      <c r="F9924" s="263"/>
    </row>
    <row r="9925" spans="1:6" ht="13" x14ac:dyDescent="0.25">
      <c r="A9925" s="227"/>
      <c r="B9925" s="269" t="s">
        <v>2909</v>
      </c>
      <c r="C9925" s="255">
        <v>145</v>
      </c>
      <c r="D9925" s="255"/>
      <c r="E9925" s="260"/>
      <c r="F9925" s="263"/>
    </row>
    <row r="9926" spans="1:6" ht="13" x14ac:dyDescent="0.25">
      <c r="A9926" s="227"/>
      <c r="B9926" s="269"/>
      <c r="C9926" s="255"/>
      <c r="D9926" s="255"/>
      <c r="E9926" s="260"/>
      <c r="F9926" s="263"/>
    </row>
    <row r="9927" spans="1:6" ht="13" x14ac:dyDescent="0.25">
      <c r="A9927" s="227"/>
      <c r="B9927" s="256"/>
      <c r="C9927" s="255"/>
      <c r="D9927" s="255"/>
      <c r="E9927" s="260"/>
      <c r="F9927" s="263"/>
    </row>
    <row r="9928" spans="1:6" ht="13" x14ac:dyDescent="0.25">
      <c r="A9928" s="227"/>
      <c r="B9928" s="256"/>
      <c r="C9928" s="255"/>
      <c r="D9928" s="255"/>
      <c r="E9928" s="260"/>
      <c r="F9928" s="263"/>
    </row>
    <row r="9929" spans="1:6" ht="13" x14ac:dyDescent="0.25">
      <c r="A9929" s="227"/>
      <c r="B9929" s="256"/>
      <c r="C9929" s="255"/>
      <c r="D9929" s="255"/>
      <c r="E9929" s="260"/>
      <c r="F9929" s="263"/>
    </row>
    <row r="9930" spans="1:6" ht="13" x14ac:dyDescent="0.25">
      <c r="A9930" s="227"/>
      <c r="B9930" s="256"/>
      <c r="C9930" s="255"/>
      <c r="D9930" s="255"/>
      <c r="E9930" s="260"/>
      <c r="F9930" s="263"/>
    </row>
    <row r="9931" spans="1:6" ht="13" x14ac:dyDescent="0.25">
      <c r="A9931" s="227"/>
      <c r="B9931" s="256"/>
      <c r="C9931" s="255"/>
      <c r="D9931" s="255"/>
      <c r="E9931" s="260"/>
      <c r="F9931" s="263"/>
    </row>
    <row r="9932" spans="1:6" ht="13" x14ac:dyDescent="0.25">
      <c r="A9932" s="227"/>
      <c r="B9932" s="256"/>
      <c r="C9932" s="255"/>
      <c r="D9932" s="255"/>
      <c r="E9932" s="260"/>
      <c r="F9932" s="263"/>
    </row>
    <row r="9933" spans="1:6" ht="13" x14ac:dyDescent="0.25">
      <c r="A9933" s="227"/>
      <c r="B9933" s="256"/>
      <c r="C9933" s="255"/>
      <c r="D9933" s="255"/>
      <c r="E9933" s="260"/>
      <c r="F9933" s="263"/>
    </row>
    <row r="9934" spans="1:6" ht="13" x14ac:dyDescent="0.25">
      <c r="A9934" s="227"/>
      <c r="B9934" s="256"/>
      <c r="C9934" s="255"/>
      <c r="D9934" s="255"/>
      <c r="E9934" s="260"/>
      <c r="F9934" s="263"/>
    </row>
    <row r="9935" spans="1:6" ht="13" x14ac:dyDescent="0.25">
      <c r="A9935" s="227"/>
      <c r="B9935" s="256"/>
      <c r="C9935" s="255"/>
      <c r="D9935" s="255"/>
      <c r="E9935" s="260"/>
      <c r="F9935" s="263"/>
    </row>
    <row r="9936" spans="1:6" ht="13" x14ac:dyDescent="0.25">
      <c r="A9936" s="227"/>
      <c r="B9936" s="256"/>
      <c r="C9936" s="255"/>
      <c r="D9936" s="255"/>
      <c r="E9936" s="260"/>
      <c r="F9936" s="263"/>
    </row>
    <row r="9937" spans="1:6" ht="13" x14ac:dyDescent="0.25">
      <c r="A9937" s="227"/>
      <c r="B9937" s="256"/>
      <c r="C9937" s="255"/>
      <c r="D9937" s="255"/>
      <c r="E9937" s="260"/>
      <c r="F9937" s="263"/>
    </row>
    <row r="9938" spans="1:6" ht="13" x14ac:dyDescent="0.25">
      <c r="A9938" s="227"/>
      <c r="B9938" s="256"/>
      <c r="C9938" s="255"/>
      <c r="D9938" s="255"/>
      <c r="E9938" s="260"/>
      <c r="F9938" s="263"/>
    </row>
    <row r="9939" spans="1:6" ht="13" x14ac:dyDescent="0.25">
      <c r="A9939" s="227"/>
      <c r="B9939" s="256"/>
      <c r="C9939" s="255"/>
      <c r="D9939" s="255"/>
      <c r="E9939" s="260"/>
      <c r="F9939" s="263"/>
    </row>
    <row r="9940" spans="1:6" ht="13" x14ac:dyDescent="0.25">
      <c r="A9940" s="227"/>
      <c r="B9940" s="256"/>
      <c r="C9940" s="255"/>
      <c r="D9940" s="255"/>
      <c r="E9940" s="260"/>
      <c r="F9940" s="263"/>
    </row>
    <row r="9941" spans="1:6" ht="13" x14ac:dyDescent="0.25">
      <c r="A9941" s="227"/>
      <c r="B9941" s="256"/>
      <c r="C9941" s="255"/>
      <c r="D9941" s="255"/>
      <c r="E9941" s="260"/>
      <c r="F9941" s="263"/>
    </row>
    <row r="9942" spans="1:6" ht="13" x14ac:dyDescent="0.25">
      <c r="A9942" s="227"/>
      <c r="B9942" s="256"/>
      <c r="C9942" s="255"/>
      <c r="D9942" s="255"/>
      <c r="E9942" s="260"/>
      <c r="F9942" s="263"/>
    </row>
    <row r="9943" spans="1:6" ht="13" x14ac:dyDescent="0.25">
      <c r="A9943" s="227"/>
      <c r="B9943" s="256"/>
      <c r="C9943" s="255"/>
      <c r="D9943" s="255"/>
      <c r="E9943" s="260"/>
      <c r="F9943" s="263"/>
    </row>
    <row r="9944" spans="1:6" ht="13" x14ac:dyDescent="0.25">
      <c r="A9944" s="227"/>
      <c r="B9944" s="256"/>
      <c r="C9944" s="255"/>
      <c r="D9944" s="255"/>
      <c r="E9944" s="260"/>
      <c r="F9944" s="263"/>
    </row>
    <row r="9945" spans="1:6" ht="13" x14ac:dyDescent="0.25">
      <c r="A9945" s="227"/>
      <c r="B9945" s="256"/>
      <c r="C9945" s="255"/>
      <c r="D9945" s="255"/>
      <c r="E9945" s="260"/>
      <c r="F9945" s="263"/>
    </row>
    <row r="9946" spans="1:6" ht="13" x14ac:dyDescent="0.25">
      <c r="A9946" s="227"/>
      <c r="B9946" s="256"/>
      <c r="C9946" s="255"/>
      <c r="D9946" s="255"/>
      <c r="E9946" s="260"/>
      <c r="F9946" s="263"/>
    </row>
    <row r="9947" spans="1:6" ht="13" x14ac:dyDescent="0.25">
      <c r="A9947" s="227"/>
      <c r="B9947" s="256"/>
      <c r="C9947" s="255"/>
      <c r="D9947" s="255"/>
      <c r="E9947" s="260"/>
      <c r="F9947" s="263"/>
    </row>
    <row r="9948" spans="1:6" ht="13" x14ac:dyDescent="0.25">
      <c r="A9948" s="227"/>
      <c r="B9948" s="256"/>
      <c r="C9948" s="255"/>
      <c r="D9948" s="255"/>
      <c r="E9948" s="260"/>
      <c r="F9948" s="263"/>
    </row>
    <row r="9949" spans="1:6" ht="13" x14ac:dyDescent="0.25">
      <c r="A9949" s="227"/>
      <c r="B9949" s="256"/>
      <c r="C9949" s="255"/>
      <c r="D9949" s="255"/>
      <c r="E9949" s="260"/>
      <c r="F9949" s="263"/>
    </row>
    <row r="9950" spans="1:6" ht="13" x14ac:dyDescent="0.25">
      <c r="A9950" s="227"/>
      <c r="B9950" s="256"/>
      <c r="C9950" s="255"/>
      <c r="D9950" s="255"/>
      <c r="E9950" s="260"/>
      <c r="F9950" s="263"/>
    </row>
    <row r="9951" spans="1:6" ht="13" x14ac:dyDescent="0.25">
      <c r="A9951" s="227"/>
      <c r="B9951" s="256"/>
      <c r="C9951" s="255"/>
      <c r="D9951" s="255"/>
      <c r="E9951" s="260"/>
      <c r="F9951" s="263"/>
    </row>
    <row r="9952" spans="1:6" ht="13" x14ac:dyDescent="0.25">
      <c r="A9952" s="227"/>
      <c r="B9952" s="256"/>
      <c r="C9952" s="255"/>
      <c r="D9952" s="255"/>
      <c r="E9952" s="260"/>
      <c r="F9952" s="263"/>
    </row>
    <row r="9953" spans="1:6" ht="13" x14ac:dyDescent="0.25">
      <c r="A9953" s="227"/>
      <c r="B9953" s="256"/>
      <c r="C9953" s="255"/>
      <c r="D9953" s="255"/>
      <c r="E9953" s="260"/>
      <c r="F9953" s="263"/>
    </row>
    <row r="9954" spans="1:6" ht="13" x14ac:dyDescent="0.25">
      <c r="A9954" s="227"/>
      <c r="B9954" s="256"/>
      <c r="C9954" s="255"/>
      <c r="D9954" s="255"/>
      <c r="E9954" s="260"/>
      <c r="F9954" s="263"/>
    </row>
    <row r="9955" spans="1:6" ht="13" x14ac:dyDescent="0.25">
      <c r="A9955" s="227"/>
      <c r="B9955" s="256"/>
      <c r="C9955" s="255"/>
      <c r="D9955" s="255"/>
      <c r="E9955" s="260"/>
      <c r="F9955" s="263"/>
    </row>
    <row r="9956" spans="1:6" ht="13" x14ac:dyDescent="0.25">
      <c r="A9956" s="227"/>
      <c r="B9956" s="256"/>
      <c r="C9956" s="255"/>
      <c r="D9956" s="255"/>
      <c r="E9956" s="260"/>
      <c r="F9956" s="263"/>
    </row>
    <row r="9957" spans="1:6" ht="13" x14ac:dyDescent="0.25">
      <c r="A9957" s="227"/>
      <c r="B9957" s="256"/>
      <c r="C9957" s="255"/>
      <c r="D9957" s="255"/>
      <c r="E9957" s="260"/>
      <c r="F9957" s="263"/>
    </row>
    <row r="9958" spans="1:6" ht="13" x14ac:dyDescent="0.25">
      <c r="A9958" s="227"/>
      <c r="B9958" s="256"/>
      <c r="C9958" s="255"/>
      <c r="D9958" s="255"/>
      <c r="E9958" s="260"/>
      <c r="F9958" s="263"/>
    </row>
    <row r="9959" spans="1:6" ht="13" x14ac:dyDescent="0.25">
      <c r="A9959" s="227"/>
      <c r="B9959" s="256"/>
      <c r="C9959" s="255"/>
      <c r="D9959" s="255"/>
      <c r="E9959" s="260"/>
      <c r="F9959" s="263"/>
    </row>
    <row r="9960" spans="1:6" ht="13" x14ac:dyDescent="0.25">
      <c r="A9960" s="227"/>
      <c r="B9960" s="256"/>
      <c r="C9960" s="255"/>
      <c r="D9960" s="255"/>
      <c r="E9960" s="260"/>
      <c r="F9960" s="263"/>
    </row>
    <row r="9961" spans="1:6" ht="13" x14ac:dyDescent="0.25">
      <c r="A9961" s="227"/>
      <c r="B9961" s="256"/>
      <c r="C9961" s="255"/>
      <c r="D9961" s="255"/>
      <c r="E9961" s="260"/>
      <c r="F9961" s="263"/>
    </row>
    <row r="9962" spans="1:6" ht="13" x14ac:dyDescent="0.25">
      <c r="A9962" s="227"/>
      <c r="B9962" s="256"/>
      <c r="C9962" s="255"/>
      <c r="D9962" s="255"/>
      <c r="E9962" s="260"/>
      <c r="F9962" s="263"/>
    </row>
    <row r="9963" spans="1:6" ht="13" x14ac:dyDescent="0.25">
      <c r="A9963" s="227"/>
      <c r="B9963" s="256"/>
      <c r="C9963" s="255"/>
      <c r="D9963" s="255"/>
      <c r="E9963" s="260"/>
      <c r="F9963" s="263"/>
    </row>
    <row r="9964" spans="1:6" ht="13" x14ac:dyDescent="0.25">
      <c r="A9964" s="227"/>
      <c r="B9964" s="256"/>
      <c r="C9964" s="255"/>
      <c r="D9964" s="255"/>
      <c r="E9964" s="260"/>
      <c r="F9964" s="263"/>
    </row>
    <row r="9965" spans="1:6" ht="13" x14ac:dyDescent="0.25">
      <c r="A9965" s="227"/>
      <c r="B9965" s="256"/>
      <c r="C9965" s="255"/>
      <c r="D9965" s="255"/>
      <c r="E9965" s="260"/>
      <c r="F9965" s="263"/>
    </row>
    <row r="9966" spans="1:6" ht="13" x14ac:dyDescent="0.25">
      <c r="A9966" s="227"/>
      <c r="B9966" s="256"/>
      <c r="C9966" s="255"/>
      <c r="D9966" s="255"/>
      <c r="E9966" s="260"/>
      <c r="F9966" s="263"/>
    </row>
    <row r="9967" spans="1:6" ht="13" x14ac:dyDescent="0.25">
      <c r="A9967" s="227"/>
      <c r="B9967" s="256"/>
      <c r="C9967" s="255"/>
      <c r="D9967" s="255"/>
      <c r="E9967" s="260"/>
      <c r="F9967" s="263"/>
    </row>
    <row r="9968" spans="1:6" ht="13" x14ac:dyDescent="0.25">
      <c r="A9968" s="227"/>
      <c r="B9968" s="256"/>
      <c r="C9968" s="255"/>
      <c r="D9968" s="255"/>
      <c r="E9968" s="260"/>
      <c r="F9968" s="263"/>
    </row>
    <row r="9969" spans="1:6" ht="13" x14ac:dyDescent="0.25">
      <c r="A9969" s="227"/>
      <c r="B9969" s="256"/>
      <c r="C9969" s="255"/>
      <c r="D9969" s="255"/>
      <c r="E9969" s="260"/>
      <c r="F9969" s="263"/>
    </row>
    <row r="9970" spans="1:6" ht="13" x14ac:dyDescent="0.25">
      <c r="A9970" s="227"/>
      <c r="B9970" s="256"/>
      <c r="C9970" s="255"/>
      <c r="D9970" s="255"/>
      <c r="E9970" s="260"/>
      <c r="F9970" s="263"/>
    </row>
    <row r="9971" spans="1:6" ht="13" x14ac:dyDescent="0.25">
      <c r="A9971" s="227"/>
      <c r="B9971" s="256"/>
      <c r="C9971" s="255"/>
      <c r="D9971" s="255"/>
      <c r="E9971" s="260"/>
      <c r="F9971" s="263"/>
    </row>
    <row r="9972" spans="1:6" ht="13" x14ac:dyDescent="0.25">
      <c r="A9972" s="227"/>
      <c r="B9972" s="256"/>
      <c r="C9972" s="255"/>
      <c r="D9972" s="255"/>
      <c r="E9972" s="260"/>
      <c r="F9972" s="263"/>
    </row>
    <row r="9973" spans="1:6" ht="13" x14ac:dyDescent="0.25">
      <c r="A9973" s="227"/>
      <c r="B9973" s="256"/>
      <c r="C9973" s="255"/>
      <c r="D9973" s="255"/>
      <c r="E9973" s="260"/>
      <c r="F9973" s="263"/>
    </row>
    <row r="9974" spans="1:6" ht="13" x14ac:dyDescent="0.25">
      <c r="A9974" s="227"/>
      <c r="B9974" s="256"/>
      <c r="C9974" s="255"/>
      <c r="D9974" s="255"/>
      <c r="E9974" s="260"/>
      <c r="F9974" s="263"/>
    </row>
    <row r="9975" spans="1:6" ht="13" x14ac:dyDescent="0.25">
      <c r="A9975" s="227"/>
      <c r="B9975" s="256"/>
      <c r="C9975" s="255"/>
      <c r="D9975" s="255"/>
      <c r="E9975" s="260"/>
      <c r="F9975" s="263"/>
    </row>
    <row r="9976" spans="1:6" ht="13" x14ac:dyDescent="0.25">
      <c r="A9976" s="227"/>
      <c r="B9976" s="256"/>
      <c r="C9976" s="255"/>
      <c r="D9976" s="255"/>
      <c r="E9976" s="260"/>
      <c r="F9976" s="263"/>
    </row>
    <row r="9977" spans="1:6" ht="13" x14ac:dyDescent="0.25">
      <c r="A9977" s="227"/>
      <c r="B9977" s="256"/>
      <c r="C9977" s="255"/>
      <c r="D9977" s="255"/>
      <c r="E9977" s="260"/>
      <c r="F9977" s="263"/>
    </row>
    <row r="9978" spans="1:6" ht="13" x14ac:dyDescent="0.25">
      <c r="A9978" s="227"/>
      <c r="B9978" s="256"/>
      <c r="C9978" s="255"/>
      <c r="D9978" s="255"/>
      <c r="E9978" s="260"/>
      <c r="F9978" s="263"/>
    </row>
    <row r="9979" spans="1:6" ht="13" x14ac:dyDescent="0.25">
      <c r="A9979" s="227"/>
      <c r="B9979" s="256"/>
      <c r="C9979" s="255"/>
      <c r="D9979" s="255"/>
      <c r="E9979" s="260"/>
      <c r="F9979" s="263"/>
    </row>
    <row r="9980" spans="1:6" ht="13" x14ac:dyDescent="0.25">
      <c r="A9980" s="227"/>
      <c r="B9980" s="256"/>
      <c r="C9980" s="255"/>
      <c r="D9980" s="255"/>
      <c r="E9980" s="260"/>
      <c r="F9980" s="263"/>
    </row>
    <row r="9981" spans="1:6" ht="13" x14ac:dyDescent="0.25">
      <c r="A9981" s="227"/>
      <c r="B9981" s="256"/>
      <c r="C9981" s="255"/>
      <c r="D9981" s="255"/>
      <c r="E9981" s="260"/>
      <c r="F9981" s="263"/>
    </row>
    <row r="9982" spans="1:6" ht="13" x14ac:dyDescent="0.25">
      <c r="A9982" s="227"/>
      <c r="B9982" s="256"/>
      <c r="C9982" s="255"/>
      <c r="D9982" s="255"/>
      <c r="E9982" s="260"/>
      <c r="F9982" s="263"/>
    </row>
    <row r="9983" spans="1:6" ht="13" x14ac:dyDescent="0.25">
      <c r="A9983" s="227"/>
      <c r="B9983" s="256"/>
      <c r="C9983" s="255"/>
      <c r="D9983" s="255"/>
      <c r="E9983" s="260"/>
      <c r="F9983" s="263"/>
    </row>
    <row r="9984" spans="1:6" ht="13" x14ac:dyDescent="0.25">
      <c r="A9984" s="227"/>
      <c r="B9984" s="256"/>
      <c r="C9984" s="255"/>
      <c r="D9984" s="255"/>
      <c r="E9984" s="260"/>
      <c r="F9984" s="263"/>
    </row>
    <row r="9985" spans="1:6" ht="13" x14ac:dyDescent="0.25">
      <c r="A9985" s="227"/>
      <c r="B9985" s="256"/>
      <c r="C9985" s="255"/>
      <c r="D9985" s="255"/>
      <c r="E9985" s="260"/>
      <c r="F9985" s="263"/>
    </row>
    <row r="9986" spans="1:6" ht="13" x14ac:dyDescent="0.25">
      <c r="A9986" s="227"/>
      <c r="B9986" s="256"/>
      <c r="C9986" s="255"/>
      <c r="D9986" s="255"/>
      <c r="E9986" s="260"/>
      <c r="F9986" s="263"/>
    </row>
    <row r="9987" spans="1:6" ht="13" x14ac:dyDescent="0.25">
      <c r="A9987" s="227"/>
      <c r="B9987" s="256"/>
      <c r="C9987" s="255"/>
      <c r="D9987" s="255"/>
      <c r="E9987" s="260"/>
      <c r="F9987" s="263"/>
    </row>
    <row r="9988" spans="1:6" ht="13" x14ac:dyDescent="0.25">
      <c r="A9988" s="227"/>
      <c r="B9988" s="256"/>
      <c r="C9988" s="255"/>
      <c r="D9988" s="255"/>
      <c r="E9988" s="260"/>
      <c r="F9988" s="263"/>
    </row>
    <row r="9989" spans="1:6" ht="13" x14ac:dyDescent="0.25">
      <c r="A9989" s="227"/>
      <c r="B9989" s="268" t="s">
        <v>1019</v>
      </c>
      <c r="C9989" s="227"/>
      <c r="D9989" s="227"/>
      <c r="E9989" s="258"/>
      <c r="F9989" s="270"/>
    </row>
    <row r="9990" spans="1:6" ht="13" x14ac:dyDescent="0.25">
      <c r="A9990" s="227"/>
      <c r="B9990" s="247"/>
      <c r="C9990" s="227"/>
      <c r="D9990" s="227"/>
      <c r="E9990" s="258"/>
      <c r="F9990" s="263"/>
    </row>
    <row r="9991" spans="1:6" ht="13" x14ac:dyDescent="0.25">
      <c r="A9991" s="227"/>
      <c r="B9991" s="247" t="str">
        <f>B9919</f>
        <v>Block F: Tuckshop, Computer Room &amp; 2 Classroom Block: F-2 Earthworks</v>
      </c>
      <c r="C9991" s="227"/>
      <c r="D9991" s="227"/>
      <c r="E9991" s="258"/>
      <c r="F9991" s="263"/>
    </row>
    <row r="9992" spans="1:6" x14ac:dyDescent="0.25">
      <c r="A9992" s="220"/>
      <c r="B9992" s="233"/>
      <c r="C9992" s="220"/>
      <c r="D9992" s="220"/>
      <c r="E9992" s="260"/>
      <c r="F9992" s="263"/>
    </row>
    <row r="9993" spans="1:6" x14ac:dyDescent="0.25">
      <c r="A9993" s="220"/>
      <c r="B9993" s="233"/>
      <c r="C9993" s="220"/>
      <c r="D9993" s="220"/>
      <c r="E9993" s="260"/>
      <c r="F9993" s="263"/>
    </row>
    <row r="9994" spans="1:6" ht="13" x14ac:dyDescent="0.25">
      <c r="A9994" s="224" t="s">
        <v>2495</v>
      </c>
      <c r="B9994" s="229" t="s">
        <v>637</v>
      </c>
      <c r="C9994" s="272"/>
      <c r="D9994" s="272"/>
      <c r="E9994" s="217"/>
      <c r="F9994" s="285"/>
    </row>
    <row r="9995" spans="1:6" x14ac:dyDescent="0.25">
      <c r="A9995" s="272"/>
      <c r="B9995" s="273"/>
      <c r="C9995" s="272"/>
      <c r="D9995" s="272"/>
      <c r="E9995" s="217"/>
      <c r="F9995" s="285"/>
    </row>
    <row r="9996" spans="1:6" ht="13" x14ac:dyDescent="0.25">
      <c r="A9996" s="272"/>
      <c r="B9996" s="229" t="s">
        <v>244</v>
      </c>
      <c r="C9996" s="221"/>
      <c r="D9996" s="221"/>
      <c r="E9996" s="217"/>
      <c r="F9996" s="285"/>
    </row>
    <row r="9997" spans="1:6" x14ac:dyDescent="0.25">
      <c r="A9997" s="272"/>
      <c r="B9997" s="231"/>
      <c r="C9997" s="221"/>
      <c r="D9997" s="221"/>
      <c r="E9997" s="217"/>
      <c r="F9997" s="285"/>
    </row>
    <row r="9998" spans="1:6" ht="25" x14ac:dyDescent="0.25">
      <c r="A9998" s="272" t="s">
        <v>2496</v>
      </c>
      <c r="B9998" s="273" t="s">
        <v>2105</v>
      </c>
      <c r="C9998" s="272" t="s">
        <v>2058</v>
      </c>
      <c r="D9998" s="272">
        <v>5</v>
      </c>
      <c r="E9998" s="217"/>
      <c r="F9998" s="285"/>
    </row>
    <row r="9999" spans="1:6" x14ac:dyDescent="0.25">
      <c r="A9999" s="272"/>
      <c r="B9999" s="273"/>
      <c r="C9999" s="272"/>
      <c r="D9999" s="272"/>
      <c r="E9999" s="217"/>
      <c r="F9999" s="285"/>
    </row>
    <row r="10000" spans="1:6" ht="13" x14ac:dyDescent="0.25">
      <c r="A10000" s="272"/>
      <c r="B10000" s="229" t="s">
        <v>234</v>
      </c>
      <c r="C10000" s="272"/>
      <c r="D10000" s="272"/>
      <c r="E10000" s="217"/>
      <c r="F10000" s="285"/>
    </row>
    <row r="10001" spans="1:6" x14ac:dyDescent="0.25">
      <c r="A10001" s="272"/>
      <c r="B10001" s="273"/>
      <c r="C10001" s="272"/>
      <c r="D10001" s="272"/>
      <c r="E10001" s="217"/>
      <c r="F10001" s="285"/>
    </row>
    <row r="10002" spans="1:6" x14ac:dyDescent="0.25">
      <c r="A10002" s="272" t="s">
        <v>2497</v>
      </c>
      <c r="B10002" s="273" t="s">
        <v>2106</v>
      </c>
      <c r="C10002" s="272" t="s">
        <v>2</v>
      </c>
      <c r="D10002" s="272">
        <v>2</v>
      </c>
      <c r="E10002" s="217"/>
      <c r="F10002" s="285"/>
    </row>
    <row r="10003" spans="1:6" x14ac:dyDescent="0.25">
      <c r="A10003" s="272"/>
      <c r="B10003" s="273"/>
      <c r="C10003" s="272"/>
      <c r="D10003" s="272"/>
      <c r="E10003" s="217"/>
      <c r="F10003" s="285"/>
    </row>
    <row r="10004" spans="1:6" ht="13" x14ac:dyDescent="0.25">
      <c r="A10004" s="272"/>
      <c r="B10004" s="229" t="s">
        <v>231</v>
      </c>
      <c r="C10004" s="272"/>
      <c r="D10004" s="272"/>
      <c r="E10004" s="217"/>
      <c r="F10004" s="285"/>
    </row>
    <row r="10005" spans="1:6" x14ac:dyDescent="0.25">
      <c r="A10005" s="272"/>
      <c r="B10005" s="273"/>
      <c r="C10005" s="272"/>
      <c r="D10005" s="272"/>
      <c r="E10005" s="217"/>
      <c r="F10005" s="285"/>
    </row>
    <row r="10006" spans="1:6" ht="13" x14ac:dyDescent="0.25">
      <c r="A10006" s="272"/>
      <c r="B10006" s="229" t="s">
        <v>2494</v>
      </c>
      <c r="C10006" s="272"/>
      <c r="D10006" s="272"/>
      <c r="E10006" s="217"/>
      <c r="F10006" s="285"/>
    </row>
    <row r="10007" spans="1:6" x14ac:dyDescent="0.25">
      <c r="A10007" s="272"/>
      <c r="B10007" s="273"/>
      <c r="C10007" s="272"/>
      <c r="D10007" s="272"/>
      <c r="E10007" s="217"/>
      <c r="F10007" s="285"/>
    </row>
    <row r="10008" spans="1:6" ht="14.5" x14ac:dyDescent="0.25">
      <c r="A10008" s="272" t="s">
        <v>2498</v>
      </c>
      <c r="B10008" s="273" t="s">
        <v>228</v>
      </c>
      <c r="C10008" s="272" t="s">
        <v>621</v>
      </c>
      <c r="D10008" s="272">
        <v>30</v>
      </c>
      <c r="E10008" s="217"/>
      <c r="F10008" s="285"/>
    </row>
    <row r="10009" spans="1:6" x14ac:dyDescent="0.25">
      <c r="A10009" s="272"/>
      <c r="B10009" s="273"/>
      <c r="C10009" s="272"/>
      <c r="D10009" s="272"/>
      <c r="E10009" s="217"/>
      <c r="F10009" s="285"/>
    </row>
    <row r="10010" spans="1:6" ht="13" x14ac:dyDescent="0.25">
      <c r="A10010" s="272"/>
      <c r="B10010" s="229" t="s">
        <v>227</v>
      </c>
      <c r="C10010" s="272"/>
      <c r="D10010" s="272"/>
      <c r="E10010" s="217"/>
      <c r="F10010" s="285"/>
    </row>
    <row r="10011" spans="1:6" x14ac:dyDescent="0.25">
      <c r="A10011" s="272"/>
      <c r="B10011" s="273"/>
      <c r="C10011" s="272"/>
      <c r="D10011" s="272"/>
      <c r="E10011" s="217"/>
      <c r="F10011" s="285"/>
    </row>
    <row r="10012" spans="1:6" ht="14.5" x14ac:dyDescent="0.25">
      <c r="A10012" s="272" t="s">
        <v>2499</v>
      </c>
      <c r="B10012" s="273" t="s">
        <v>550</v>
      </c>
      <c r="C10012" s="272" t="s">
        <v>621</v>
      </c>
      <c r="D10012" s="272">
        <v>10</v>
      </c>
      <c r="E10012" s="217"/>
      <c r="F10012" s="285"/>
    </row>
    <row r="10013" spans="1:6" x14ac:dyDescent="0.25">
      <c r="A10013" s="272"/>
      <c r="B10013" s="273"/>
      <c r="C10013" s="272"/>
      <c r="D10013" s="272"/>
      <c r="E10013" s="217"/>
      <c r="F10013" s="285"/>
    </row>
    <row r="10014" spans="1:6" ht="13" x14ac:dyDescent="0.25">
      <c r="A10014" s="272"/>
      <c r="B10014" s="229" t="s">
        <v>224</v>
      </c>
      <c r="C10014" s="272"/>
      <c r="D10014" s="272"/>
      <c r="E10014" s="217"/>
      <c r="F10014" s="285"/>
    </row>
    <row r="10015" spans="1:6" x14ac:dyDescent="0.25">
      <c r="A10015" s="272"/>
      <c r="B10015" s="273"/>
      <c r="C10015" s="272"/>
      <c r="D10015" s="272"/>
      <c r="E10015" s="217"/>
      <c r="F10015" s="285"/>
    </row>
    <row r="10016" spans="1:6" ht="13" x14ac:dyDescent="0.25">
      <c r="A10016" s="272"/>
      <c r="B10016" s="229" t="s">
        <v>2113</v>
      </c>
      <c r="C10016" s="272"/>
      <c r="D10016" s="272"/>
      <c r="E10016" s="217"/>
      <c r="F10016" s="285"/>
    </row>
    <row r="10017" spans="1:6" x14ac:dyDescent="0.25">
      <c r="A10017" s="272"/>
      <c r="B10017" s="273"/>
      <c r="C10017" s="272"/>
      <c r="D10017" s="272"/>
      <c r="E10017" s="217"/>
      <c r="F10017" s="285"/>
    </row>
    <row r="10018" spans="1:6" x14ac:dyDescent="0.25">
      <c r="A10018" s="272" t="s">
        <v>2500</v>
      </c>
      <c r="B10018" s="273" t="s">
        <v>221</v>
      </c>
      <c r="C10018" s="272" t="s">
        <v>11</v>
      </c>
      <c r="D10018" s="272">
        <v>34</v>
      </c>
      <c r="E10018" s="217"/>
      <c r="F10018" s="285"/>
    </row>
    <row r="10019" spans="1:6" x14ac:dyDescent="0.25">
      <c r="A10019" s="272"/>
      <c r="B10019" s="273"/>
      <c r="C10019" s="272"/>
      <c r="D10019" s="272"/>
      <c r="E10019" s="217"/>
      <c r="F10019" s="285"/>
    </row>
    <row r="10020" spans="1:6" ht="26" x14ac:dyDescent="0.25">
      <c r="A10020" s="272"/>
      <c r="B10020" s="229" t="s">
        <v>2115</v>
      </c>
      <c r="C10020" s="272"/>
      <c r="D10020" s="272"/>
      <c r="E10020" s="217"/>
      <c r="F10020" s="285"/>
    </row>
    <row r="10021" spans="1:6" x14ac:dyDescent="0.25">
      <c r="A10021" s="272"/>
      <c r="B10021" s="273"/>
      <c r="C10021" s="272"/>
      <c r="D10021" s="272"/>
      <c r="E10021" s="217"/>
      <c r="F10021" s="285"/>
    </row>
    <row r="10022" spans="1:6" x14ac:dyDescent="0.25">
      <c r="A10022" s="272" t="s">
        <v>2501</v>
      </c>
      <c r="B10022" s="273" t="s">
        <v>218</v>
      </c>
      <c r="C10022" s="272" t="s">
        <v>11</v>
      </c>
      <c r="D10022" s="272">
        <v>34</v>
      </c>
      <c r="E10022" s="217"/>
      <c r="F10022" s="285"/>
    </row>
    <row r="10023" spans="1:6" x14ac:dyDescent="0.25">
      <c r="A10023" s="272"/>
      <c r="B10023" s="273"/>
      <c r="C10023" s="272"/>
      <c r="D10023" s="272"/>
      <c r="E10023" s="217"/>
      <c r="F10023" s="285"/>
    </row>
    <row r="10024" spans="1:6" ht="13" x14ac:dyDescent="0.25">
      <c r="A10024" s="272"/>
      <c r="B10024" s="229" t="s">
        <v>217</v>
      </c>
      <c r="C10024" s="272"/>
      <c r="D10024" s="272"/>
      <c r="E10024" s="217"/>
      <c r="F10024" s="285"/>
    </row>
    <row r="10025" spans="1:6" ht="13" x14ac:dyDescent="0.25">
      <c r="A10025" s="272"/>
      <c r="B10025" s="229"/>
      <c r="C10025" s="272"/>
      <c r="D10025" s="272"/>
      <c r="E10025" s="217"/>
      <c r="F10025" s="285"/>
    </row>
    <row r="10026" spans="1:6" x14ac:dyDescent="0.25">
      <c r="A10026" s="272" t="s">
        <v>2502</v>
      </c>
      <c r="B10026" s="273" t="s">
        <v>216</v>
      </c>
      <c r="C10026" s="272" t="s">
        <v>11</v>
      </c>
      <c r="D10026" s="272">
        <v>34</v>
      </c>
      <c r="E10026" s="217"/>
      <c r="F10026" s="285"/>
    </row>
    <row r="10027" spans="1:6" x14ac:dyDescent="0.25">
      <c r="A10027" s="272"/>
      <c r="B10027" s="273"/>
      <c r="C10027" s="272"/>
      <c r="D10027" s="272"/>
      <c r="E10027" s="217"/>
      <c r="F10027" s="285"/>
    </row>
    <row r="10028" spans="1:6" ht="13" x14ac:dyDescent="0.25">
      <c r="A10028" s="272"/>
      <c r="B10028" s="229" t="s">
        <v>209</v>
      </c>
      <c r="C10028" s="272"/>
      <c r="D10028" s="272"/>
      <c r="E10028" s="217"/>
      <c r="F10028" s="285"/>
    </row>
    <row r="10029" spans="1:6" x14ac:dyDescent="0.25">
      <c r="A10029" s="272"/>
      <c r="B10029" s="273"/>
      <c r="C10029" s="272"/>
      <c r="D10029" s="272"/>
      <c r="E10029" s="217"/>
      <c r="F10029" s="285"/>
    </row>
    <row r="10030" spans="1:6" ht="14.5" x14ac:dyDescent="0.25">
      <c r="A10030" s="272" t="s">
        <v>2503</v>
      </c>
      <c r="B10030" s="273" t="s">
        <v>2118</v>
      </c>
      <c r="C10030" s="272" t="s">
        <v>621</v>
      </c>
      <c r="D10030" s="272">
        <v>30</v>
      </c>
      <c r="E10030" s="217"/>
      <c r="F10030" s="285"/>
    </row>
    <row r="10031" spans="1:6" x14ac:dyDescent="0.25">
      <c r="A10031" s="220"/>
      <c r="B10031" s="233"/>
      <c r="C10031" s="220"/>
      <c r="D10031" s="220"/>
      <c r="E10031" s="260"/>
      <c r="F10031" s="263"/>
    </row>
    <row r="10032" spans="1:6" ht="13" x14ac:dyDescent="0.25">
      <c r="A10032" s="220"/>
      <c r="B10032" s="230"/>
      <c r="C10032" s="220"/>
      <c r="D10032" s="220"/>
      <c r="E10032" s="260"/>
      <c r="F10032" s="263"/>
    </row>
    <row r="10033" spans="1:6" ht="13" x14ac:dyDescent="0.25">
      <c r="A10033" s="220"/>
      <c r="B10033" s="230"/>
      <c r="C10033" s="220"/>
      <c r="D10033" s="220"/>
      <c r="E10033" s="260"/>
      <c r="F10033" s="263"/>
    </row>
    <row r="10034" spans="1:6" ht="13" x14ac:dyDescent="0.25">
      <c r="A10034" s="220"/>
      <c r="B10034" s="230"/>
      <c r="C10034" s="220"/>
      <c r="D10034" s="220"/>
      <c r="E10034" s="260"/>
      <c r="F10034" s="263"/>
    </row>
    <row r="10035" spans="1:6" ht="13" x14ac:dyDescent="0.25">
      <c r="A10035" s="220"/>
      <c r="B10035" s="230"/>
      <c r="C10035" s="220"/>
      <c r="D10035" s="220"/>
      <c r="E10035" s="260"/>
      <c r="F10035" s="263"/>
    </row>
    <row r="10036" spans="1:6" ht="13" x14ac:dyDescent="0.25">
      <c r="A10036" s="220"/>
      <c r="B10036" s="230"/>
      <c r="C10036" s="220"/>
      <c r="D10036" s="220"/>
      <c r="E10036" s="260"/>
      <c r="F10036" s="263"/>
    </row>
    <row r="10037" spans="1:6" ht="13" x14ac:dyDescent="0.25">
      <c r="A10037" s="220"/>
      <c r="B10037" s="230"/>
      <c r="C10037" s="220"/>
      <c r="D10037" s="220"/>
      <c r="E10037" s="260"/>
      <c r="F10037" s="263"/>
    </row>
    <row r="10038" spans="1:6" ht="13" x14ac:dyDescent="0.25">
      <c r="A10038" s="220"/>
      <c r="B10038" s="230"/>
      <c r="C10038" s="220"/>
      <c r="D10038" s="220"/>
      <c r="E10038" s="260"/>
      <c r="F10038" s="263"/>
    </row>
    <row r="10039" spans="1:6" ht="13" x14ac:dyDescent="0.25">
      <c r="A10039" s="220"/>
      <c r="B10039" s="230"/>
      <c r="C10039" s="220"/>
      <c r="D10039" s="220"/>
      <c r="E10039" s="260"/>
      <c r="F10039" s="263"/>
    </row>
    <row r="10040" spans="1:6" ht="13" x14ac:dyDescent="0.25">
      <c r="A10040" s="220"/>
      <c r="B10040" s="230"/>
      <c r="C10040" s="220"/>
      <c r="D10040" s="220"/>
      <c r="E10040" s="260"/>
      <c r="F10040" s="263"/>
    </row>
    <row r="10041" spans="1:6" ht="13" x14ac:dyDescent="0.25">
      <c r="A10041" s="220"/>
      <c r="B10041" s="230"/>
      <c r="C10041" s="220"/>
      <c r="D10041" s="220"/>
      <c r="E10041" s="260"/>
      <c r="F10041" s="263"/>
    </row>
    <row r="10042" spans="1:6" ht="13" x14ac:dyDescent="0.25">
      <c r="A10042" s="220"/>
      <c r="B10042" s="230"/>
      <c r="C10042" s="220"/>
      <c r="D10042" s="220"/>
      <c r="E10042" s="260"/>
      <c r="F10042" s="263"/>
    </row>
    <row r="10043" spans="1:6" ht="13" x14ac:dyDescent="0.25">
      <c r="A10043" s="220"/>
      <c r="B10043" s="230"/>
      <c r="C10043" s="220"/>
      <c r="D10043" s="220"/>
      <c r="E10043" s="260"/>
      <c r="F10043" s="263"/>
    </row>
    <row r="10044" spans="1:6" ht="13" x14ac:dyDescent="0.25">
      <c r="A10044" s="220"/>
      <c r="B10044" s="230"/>
      <c r="C10044" s="220"/>
      <c r="D10044" s="220"/>
      <c r="E10044" s="260"/>
      <c r="F10044" s="263"/>
    </row>
    <row r="10045" spans="1:6" ht="13" x14ac:dyDescent="0.25">
      <c r="A10045" s="220"/>
      <c r="B10045" s="230"/>
      <c r="C10045" s="220"/>
      <c r="D10045" s="220"/>
      <c r="E10045" s="260"/>
      <c r="F10045" s="263"/>
    </row>
    <row r="10046" spans="1:6" ht="13" x14ac:dyDescent="0.25">
      <c r="A10046" s="220"/>
      <c r="B10046" s="230"/>
      <c r="C10046" s="220"/>
      <c r="D10046" s="220"/>
      <c r="E10046" s="260"/>
      <c r="F10046" s="263"/>
    </row>
    <row r="10047" spans="1:6" ht="13" x14ac:dyDescent="0.25">
      <c r="A10047" s="220"/>
      <c r="B10047" s="230"/>
      <c r="C10047" s="220"/>
      <c r="D10047" s="220"/>
      <c r="E10047" s="260"/>
      <c r="F10047" s="263"/>
    </row>
    <row r="10048" spans="1:6" ht="13" x14ac:dyDescent="0.25">
      <c r="A10048" s="220"/>
      <c r="B10048" s="230"/>
      <c r="C10048" s="220"/>
      <c r="D10048" s="220"/>
      <c r="E10048" s="260"/>
      <c r="F10048" s="263"/>
    </row>
    <row r="10049" spans="1:6" ht="13" x14ac:dyDescent="0.25">
      <c r="A10049" s="220"/>
      <c r="B10049" s="230"/>
      <c r="C10049" s="220"/>
      <c r="D10049" s="220"/>
      <c r="E10049" s="260"/>
      <c r="F10049" s="263"/>
    </row>
    <row r="10050" spans="1:6" ht="13" x14ac:dyDescent="0.25">
      <c r="A10050" s="220"/>
      <c r="B10050" s="230"/>
      <c r="C10050" s="220"/>
      <c r="D10050" s="220"/>
      <c r="E10050" s="260"/>
      <c r="F10050" s="263"/>
    </row>
    <row r="10051" spans="1:6" ht="13" x14ac:dyDescent="0.25">
      <c r="A10051" s="220"/>
      <c r="B10051" s="230"/>
      <c r="C10051" s="220"/>
      <c r="D10051" s="220"/>
      <c r="E10051" s="260"/>
      <c r="F10051" s="263"/>
    </row>
    <row r="10052" spans="1:6" ht="13" x14ac:dyDescent="0.25">
      <c r="A10052" s="220"/>
      <c r="B10052" s="230"/>
      <c r="C10052" s="220"/>
      <c r="D10052" s="220"/>
      <c r="E10052" s="260"/>
      <c r="F10052" s="263"/>
    </row>
    <row r="10053" spans="1:6" ht="13" x14ac:dyDescent="0.25">
      <c r="A10053" s="220"/>
      <c r="B10053" s="230"/>
      <c r="C10053" s="220"/>
      <c r="D10053" s="220"/>
      <c r="E10053" s="260"/>
      <c r="F10053" s="263"/>
    </row>
    <row r="10054" spans="1:6" ht="13" x14ac:dyDescent="0.25">
      <c r="A10054" s="220"/>
      <c r="B10054" s="230"/>
      <c r="C10054" s="220"/>
      <c r="D10054" s="220"/>
      <c r="E10054" s="260"/>
      <c r="F10054" s="263"/>
    </row>
    <row r="10055" spans="1:6" ht="13" x14ac:dyDescent="0.25">
      <c r="A10055" s="220"/>
      <c r="B10055" s="230"/>
      <c r="C10055" s="220"/>
      <c r="D10055" s="220"/>
      <c r="E10055" s="260"/>
      <c r="F10055" s="263"/>
    </row>
    <row r="10056" spans="1:6" ht="13" x14ac:dyDescent="0.25">
      <c r="A10056" s="220"/>
      <c r="B10056" s="230"/>
      <c r="C10056" s="220"/>
      <c r="D10056" s="220"/>
      <c r="E10056" s="260"/>
      <c r="F10056" s="263"/>
    </row>
    <row r="10057" spans="1:6" ht="13" x14ac:dyDescent="0.25">
      <c r="A10057" s="220"/>
      <c r="B10057" s="230"/>
      <c r="C10057" s="220"/>
      <c r="D10057" s="220"/>
      <c r="E10057" s="260"/>
      <c r="F10057" s="263"/>
    </row>
    <row r="10058" spans="1:6" ht="13" x14ac:dyDescent="0.25">
      <c r="A10058" s="227"/>
      <c r="B10058" s="268" t="s">
        <v>2905</v>
      </c>
      <c r="C10058" s="227"/>
      <c r="D10058" s="227"/>
      <c r="E10058" s="258"/>
      <c r="F10058" s="270"/>
    </row>
    <row r="10059" spans="1:6" ht="13" x14ac:dyDescent="0.25">
      <c r="A10059" s="227"/>
      <c r="B10059" s="247"/>
      <c r="C10059" s="227"/>
      <c r="D10059" s="227"/>
      <c r="E10059" s="258"/>
      <c r="F10059" s="263"/>
    </row>
    <row r="10060" spans="1:6" ht="25" x14ac:dyDescent="0.25">
      <c r="A10060" s="227"/>
      <c r="B10060" s="247" t="s">
        <v>2960</v>
      </c>
      <c r="C10060" s="227"/>
      <c r="D10060" s="227"/>
      <c r="E10060" s="258"/>
      <c r="F10060" s="263"/>
    </row>
    <row r="10061" spans="1:6" ht="13" x14ac:dyDescent="0.25">
      <c r="A10061" s="227"/>
      <c r="B10061" s="256"/>
      <c r="C10061" s="255"/>
      <c r="D10061" s="255"/>
      <c r="E10061" s="260"/>
      <c r="F10061" s="263"/>
    </row>
    <row r="10062" spans="1:6" ht="13" x14ac:dyDescent="0.25">
      <c r="A10062" s="227"/>
      <c r="B10062" s="274"/>
      <c r="C10062" s="255"/>
      <c r="D10062" s="255"/>
      <c r="E10062" s="260"/>
      <c r="F10062" s="263"/>
    </row>
    <row r="10063" spans="1:6" ht="26" x14ac:dyDescent="0.25">
      <c r="A10063" s="227"/>
      <c r="B10063" s="274" t="str">
        <f>B10060</f>
        <v>Block F: Tuckshop, Computer Room &amp; 2 Classroom Block: F-3  Concrete, Formwork and Reinforcement</v>
      </c>
      <c r="C10063" s="255"/>
      <c r="D10063" s="255"/>
      <c r="E10063" s="260"/>
      <c r="F10063" s="263"/>
    </row>
    <row r="10064" spans="1:6" ht="13" x14ac:dyDescent="0.25">
      <c r="A10064" s="227"/>
      <c r="B10064" s="254" t="s">
        <v>2933</v>
      </c>
      <c r="C10064" s="255" t="s">
        <v>2910</v>
      </c>
      <c r="D10064" s="255"/>
      <c r="E10064" s="260"/>
      <c r="F10064" s="263"/>
    </row>
    <row r="10065" spans="1:6" ht="13" x14ac:dyDescent="0.25">
      <c r="A10065" s="227"/>
      <c r="B10065" s="256"/>
      <c r="C10065" s="255"/>
      <c r="D10065" s="255"/>
      <c r="E10065" s="260"/>
      <c r="F10065" s="263"/>
    </row>
    <row r="10066" spans="1:6" ht="13" x14ac:dyDescent="0.25">
      <c r="A10066" s="227"/>
      <c r="B10066" s="269" t="s">
        <v>2909</v>
      </c>
      <c r="C10066" s="255">
        <v>147</v>
      </c>
      <c r="D10066" s="255"/>
      <c r="E10066" s="260"/>
      <c r="F10066" s="263"/>
    </row>
    <row r="10067" spans="1:6" ht="13" x14ac:dyDescent="0.25">
      <c r="A10067" s="227"/>
      <c r="B10067" s="269"/>
      <c r="C10067" s="255"/>
      <c r="D10067" s="255"/>
      <c r="E10067" s="260"/>
      <c r="F10067" s="263"/>
    </row>
    <row r="10068" spans="1:6" ht="13" x14ac:dyDescent="0.25">
      <c r="A10068" s="227"/>
      <c r="B10068" s="256"/>
      <c r="C10068" s="255"/>
      <c r="D10068" s="255"/>
      <c r="E10068" s="260"/>
      <c r="F10068" s="263"/>
    </row>
    <row r="10069" spans="1:6" ht="13" x14ac:dyDescent="0.25">
      <c r="A10069" s="227"/>
      <c r="B10069" s="256"/>
      <c r="C10069" s="255"/>
      <c r="D10069" s="255"/>
      <c r="E10069" s="260"/>
      <c r="F10069" s="263"/>
    </row>
    <row r="10070" spans="1:6" ht="13" x14ac:dyDescent="0.25">
      <c r="A10070" s="227"/>
      <c r="B10070" s="256"/>
      <c r="C10070" s="255"/>
      <c r="D10070" s="255"/>
      <c r="E10070" s="260"/>
      <c r="F10070" s="263"/>
    </row>
    <row r="10071" spans="1:6" ht="13" x14ac:dyDescent="0.25">
      <c r="A10071" s="227"/>
      <c r="B10071" s="256"/>
      <c r="C10071" s="255"/>
      <c r="D10071" s="255"/>
      <c r="E10071" s="260"/>
      <c r="F10071" s="263"/>
    </row>
    <row r="10072" spans="1:6" ht="13" x14ac:dyDescent="0.25">
      <c r="A10072" s="227"/>
      <c r="B10072" s="256"/>
      <c r="C10072" s="255"/>
      <c r="D10072" s="255"/>
      <c r="E10072" s="260"/>
      <c r="F10072" s="263"/>
    </row>
    <row r="10073" spans="1:6" ht="13" x14ac:dyDescent="0.25">
      <c r="A10073" s="227"/>
      <c r="B10073" s="256"/>
      <c r="C10073" s="255"/>
      <c r="D10073" s="255"/>
      <c r="E10073" s="260"/>
      <c r="F10073" s="263"/>
    </row>
    <row r="10074" spans="1:6" ht="13" x14ac:dyDescent="0.25">
      <c r="A10074" s="227"/>
      <c r="B10074" s="256"/>
      <c r="C10074" s="255"/>
      <c r="D10074" s="255"/>
      <c r="E10074" s="260"/>
      <c r="F10074" s="263"/>
    </row>
    <row r="10075" spans="1:6" ht="13" x14ac:dyDescent="0.25">
      <c r="A10075" s="227"/>
      <c r="B10075" s="256"/>
      <c r="C10075" s="255"/>
      <c r="D10075" s="255"/>
      <c r="E10075" s="260"/>
      <c r="F10075" s="263"/>
    </row>
    <row r="10076" spans="1:6" ht="13" x14ac:dyDescent="0.25">
      <c r="A10076" s="227"/>
      <c r="B10076" s="256"/>
      <c r="C10076" s="255"/>
      <c r="D10076" s="255"/>
      <c r="E10076" s="260"/>
      <c r="F10076" s="263"/>
    </row>
    <row r="10077" spans="1:6" ht="13" x14ac:dyDescent="0.25">
      <c r="A10077" s="227"/>
      <c r="B10077" s="256"/>
      <c r="C10077" s="255"/>
      <c r="D10077" s="255"/>
      <c r="E10077" s="260"/>
      <c r="F10077" s="263"/>
    </row>
    <row r="10078" spans="1:6" ht="13" x14ac:dyDescent="0.25">
      <c r="A10078" s="227"/>
      <c r="B10078" s="256"/>
      <c r="C10078" s="255"/>
      <c r="D10078" s="255"/>
      <c r="E10078" s="260"/>
      <c r="F10078" s="263"/>
    </row>
    <row r="10079" spans="1:6" ht="13" x14ac:dyDescent="0.25">
      <c r="A10079" s="227"/>
      <c r="B10079" s="256"/>
      <c r="C10079" s="255"/>
      <c r="D10079" s="255"/>
      <c r="E10079" s="260"/>
      <c r="F10079" s="263"/>
    </row>
    <row r="10080" spans="1:6" ht="13" x14ac:dyDescent="0.25">
      <c r="A10080" s="227"/>
      <c r="B10080" s="256"/>
      <c r="C10080" s="255"/>
      <c r="D10080" s="255"/>
      <c r="E10080" s="260"/>
      <c r="F10080" s="263"/>
    </row>
    <row r="10081" spans="1:6" ht="13" x14ac:dyDescent="0.25">
      <c r="A10081" s="227"/>
      <c r="B10081" s="256"/>
      <c r="C10081" s="255"/>
      <c r="D10081" s="255"/>
      <c r="E10081" s="260"/>
      <c r="F10081" s="263"/>
    </row>
    <row r="10082" spans="1:6" ht="13" x14ac:dyDescent="0.25">
      <c r="A10082" s="227"/>
      <c r="B10082" s="256"/>
      <c r="C10082" s="255"/>
      <c r="D10082" s="255"/>
      <c r="E10082" s="260"/>
      <c r="F10082" s="263"/>
    </row>
    <row r="10083" spans="1:6" ht="13" x14ac:dyDescent="0.25">
      <c r="A10083" s="227"/>
      <c r="B10083" s="256"/>
      <c r="C10083" s="255"/>
      <c r="D10083" s="255"/>
      <c r="E10083" s="260"/>
      <c r="F10083" s="263"/>
    </row>
    <row r="10084" spans="1:6" ht="13" x14ac:dyDescent="0.25">
      <c r="A10084" s="227"/>
      <c r="B10084" s="256"/>
      <c r="C10084" s="255"/>
      <c r="D10084" s="255"/>
      <c r="E10084" s="260"/>
      <c r="F10084" s="263"/>
    </row>
    <row r="10085" spans="1:6" ht="13" x14ac:dyDescent="0.25">
      <c r="A10085" s="227"/>
      <c r="B10085" s="256"/>
      <c r="C10085" s="255"/>
      <c r="D10085" s="255"/>
      <c r="E10085" s="260"/>
      <c r="F10085" s="263"/>
    </row>
    <row r="10086" spans="1:6" ht="13" x14ac:dyDescent="0.25">
      <c r="A10086" s="227"/>
      <c r="B10086" s="256"/>
      <c r="C10086" s="255"/>
      <c r="D10086" s="255"/>
      <c r="E10086" s="260"/>
      <c r="F10086" s="263"/>
    </row>
    <row r="10087" spans="1:6" ht="13" x14ac:dyDescent="0.25">
      <c r="A10087" s="227"/>
      <c r="B10087" s="256"/>
      <c r="C10087" s="255"/>
      <c r="D10087" s="255"/>
      <c r="E10087" s="260"/>
      <c r="F10087" s="263"/>
    </row>
    <row r="10088" spans="1:6" ht="13" x14ac:dyDescent="0.25">
      <c r="A10088" s="227"/>
      <c r="B10088" s="256"/>
      <c r="C10088" s="255"/>
      <c r="D10088" s="255"/>
      <c r="E10088" s="260"/>
      <c r="F10088" s="263"/>
    </row>
    <row r="10089" spans="1:6" ht="13" x14ac:dyDescent="0.25">
      <c r="A10089" s="227"/>
      <c r="B10089" s="256"/>
      <c r="C10089" s="255"/>
      <c r="D10089" s="255"/>
      <c r="E10089" s="260"/>
      <c r="F10089" s="263"/>
    </row>
    <row r="10090" spans="1:6" ht="13" x14ac:dyDescent="0.25">
      <c r="A10090" s="227"/>
      <c r="B10090" s="256"/>
      <c r="C10090" s="255"/>
      <c r="D10090" s="255"/>
      <c r="E10090" s="260"/>
      <c r="F10090" s="263"/>
    </row>
    <row r="10091" spans="1:6" ht="13" x14ac:dyDescent="0.25">
      <c r="A10091" s="227"/>
      <c r="B10091" s="256"/>
      <c r="C10091" s="255"/>
      <c r="D10091" s="255"/>
      <c r="E10091" s="260"/>
      <c r="F10091" s="263"/>
    </row>
    <row r="10092" spans="1:6" ht="13" x14ac:dyDescent="0.25">
      <c r="A10092" s="227"/>
      <c r="B10092" s="256"/>
      <c r="C10092" s="255"/>
      <c r="D10092" s="255"/>
      <c r="E10092" s="260"/>
      <c r="F10092" s="263"/>
    </row>
    <row r="10093" spans="1:6" ht="13" x14ac:dyDescent="0.25">
      <c r="A10093" s="227"/>
      <c r="B10093" s="256"/>
      <c r="C10093" s="255"/>
      <c r="D10093" s="255"/>
      <c r="E10093" s="260"/>
      <c r="F10093" s="263"/>
    </row>
    <row r="10094" spans="1:6" ht="13" x14ac:dyDescent="0.25">
      <c r="A10094" s="227"/>
      <c r="B10094" s="256"/>
      <c r="C10094" s="255"/>
      <c r="D10094" s="255"/>
      <c r="E10094" s="260"/>
      <c r="F10094" s="263"/>
    </row>
    <row r="10095" spans="1:6" ht="13" x14ac:dyDescent="0.25">
      <c r="A10095" s="227"/>
      <c r="B10095" s="256"/>
      <c r="C10095" s="255"/>
      <c r="D10095" s="255"/>
      <c r="E10095" s="260"/>
      <c r="F10095" s="263"/>
    </row>
    <row r="10096" spans="1:6" ht="13" x14ac:dyDescent="0.25">
      <c r="A10096" s="227"/>
      <c r="B10096" s="256"/>
      <c r="C10096" s="255"/>
      <c r="D10096" s="255"/>
      <c r="E10096" s="260"/>
      <c r="F10096" s="263"/>
    </row>
    <row r="10097" spans="1:6" ht="13" x14ac:dyDescent="0.25">
      <c r="A10097" s="227"/>
      <c r="B10097" s="256"/>
      <c r="C10097" s="255"/>
      <c r="D10097" s="255"/>
      <c r="E10097" s="260"/>
      <c r="F10097" s="263"/>
    </row>
    <row r="10098" spans="1:6" ht="13" x14ac:dyDescent="0.25">
      <c r="A10098" s="227"/>
      <c r="B10098" s="256"/>
      <c r="C10098" s="255"/>
      <c r="D10098" s="255"/>
      <c r="E10098" s="260"/>
      <c r="F10098" s="263"/>
    </row>
    <row r="10099" spans="1:6" ht="13" x14ac:dyDescent="0.25">
      <c r="A10099" s="227"/>
      <c r="B10099" s="256"/>
      <c r="C10099" s="255"/>
      <c r="D10099" s="255"/>
      <c r="E10099" s="260"/>
      <c r="F10099" s="263"/>
    </row>
    <row r="10100" spans="1:6" ht="13" x14ac:dyDescent="0.25">
      <c r="A10100" s="227"/>
      <c r="B10100" s="256"/>
      <c r="C10100" s="255"/>
      <c r="D10100" s="255"/>
      <c r="E10100" s="260"/>
      <c r="F10100" s="263"/>
    </row>
    <row r="10101" spans="1:6" ht="13" x14ac:dyDescent="0.25">
      <c r="A10101" s="227"/>
      <c r="B10101" s="256"/>
      <c r="C10101" s="255"/>
      <c r="D10101" s="255"/>
      <c r="E10101" s="260"/>
      <c r="F10101" s="263"/>
    </row>
    <row r="10102" spans="1:6" ht="13" x14ac:dyDescent="0.25">
      <c r="A10102" s="227"/>
      <c r="B10102" s="256"/>
      <c r="C10102" s="255"/>
      <c r="D10102" s="255"/>
      <c r="E10102" s="260"/>
      <c r="F10102" s="263"/>
    </row>
    <row r="10103" spans="1:6" ht="13" x14ac:dyDescent="0.25">
      <c r="A10103" s="227"/>
      <c r="B10103" s="256"/>
      <c r="C10103" s="255"/>
      <c r="D10103" s="255"/>
      <c r="E10103" s="260"/>
      <c r="F10103" s="263"/>
    </row>
    <row r="10104" spans="1:6" ht="13" x14ac:dyDescent="0.25">
      <c r="A10104" s="227"/>
      <c r="B10104" s="256"/>
      <c r="C10104" s="255"/>
      <c r="D10104" s="255"/>
      <c r="E10104" s="260"/>
      <c r="F10104" s="263"/>
    </row>
    <row r="10105" spans="1:6" ht="13" x14ac:dyDescent="0.25">
      <c r="A10105" s="227"/>
      <c r="B10105" s="256"/>
      <c r="C10105" s="255"/>
      <c r="D10105" s="255"/>
      <c r="E10105" s="260"/>
      <c r="F10105" s="263"/>
    </row>
    <row r="10106" spans="1:6" ht="13" x14ac:dyDescent="0.25">
      <c r="A10106" s="227"/>
      <c r="B10106" s="256"/>
      <c r="C10106" s="255"/>
      <c r="D10106" s="255"/>
      <c r="E10106" s="260"/>
      <c r="F10106" s="263"/>
    </row>
    <row r="10107" spans="1:6" ht="13" x14ac:dyDescent="0.25">
      <c r="A10107" s="227"/>
      <c r="B10107" s="256"/>
      <c r="C10107" s="255"/>
      <c r="D10107" s="255"/>
      <c r="E10107" s="260"/>
      <c r="F10107" s="263"/>
    </row>
    <row r="10108" spans="1:6" ht="13" x14ac:dyDescent="0.25">
      <c r="A10108" s="227"/>
      <c r="B10108" s="256"/>
      <c r="C10108" s="255"/>
      <c r="D10108" s="255"/>
      <c r="E10108" s="260"/>
      <c r="F10108" s="263"/>
    </row>
    <row r="10109" spans="1:6" ht="13" x14ac:dyDescent="0.25">
      <c r="A10109" s="227"/>
      <c r="B10109" s="256"/>
      <c r="C10109" s="255"/>
      <c r="D10109" s="255"/>
      <c r="E10109" s="260"/>
      <c r="F10109" s="263"/>
    </row>
    <row r="10110" spans="1:6" ht="13" x14ac:dyDescent="0.25">
      <c r="A10110" s="227"/>
      <c r="B10110" s="256"/>
      <c r="C10110" s="255"/>
      <c r="D10110" s="255"/>
      <c r="E10110" s="260"/>
      <c r="F10110" s="263"/>
    </row>
    <row r="10111" spans="1:6" ht="13" x14ac:dyDescent="0.25">
      <c r="A10111" s="227"/>
      <c r="B10111" s="256"/>
      <c r="C10111" s="255"/>
      <c r="D10111" s="255"/>
      <c r="E10111" s="260"/>
      <c r="F10111" s="263"/>
    </row>
    <row r="10112" spans="1:6" ht="13" x14ac:dyDescent="0.25">
      <c r="A10112" s="227"/>
      <c r="B10112" s="256"/>
      <c r="C10112" s="255"/>
      <c r="D10112" s="255"/>
      <c r="E10112" s="260"/>
      <c r="F10112" s="263"/>
    </row>
    <row r="10113" spans="1:6" ht="13" x14ac:dyDescent="0.25">
      <c r="A10113" s="227"/>
      <c r="B10113" s="256"/>
      <c r="C10113" s="255"/>
      <c r="D10113" s="255"/>
      <c r="E10113" s="260"/>
      <c r="F10113" s="263"/>
    </row>
    <row r="10114" spans="1:6" ht="13" x14ac:dyDescent="0.25">
      <c r="A10114" s="227"/>
      <c r="B10114" s="256"/>
      <c r="C10114" s="255"/>
      <c r="D10114" s="255"/>
      <c r="E10114" s="260"/>
      <c r="F10114" s="263"/>
    </row>
    <row r="10115" spans="1:6" ht="13" x14ac:dyDescent="0.25">
      <c r="A10115" s="227"/>
      <c r="B10115" s="256"/>
      <c r="C10115" s="255"/>
      <c r="D10115" s="255"/>
      <c r="E10115" s="260"/>
      <c r="F10115" s="263"/>
    </row>
    <row r="10116" spans="1:6" ht="13" x14ac:dyDescent="0.25">
      <c r="A10116" s="227"/>
      <c r="B10116" s="256"/>
      <c r="C10116" s="255"/>
      <c r="D10116" s="255"/>
      <c r="E10116" s="260"/>
      <c r="F10116" s="263"/>
    </row>
    <row r="10117" spans="1:6" ht="13" x14ac:dyDescent="0.25">
      <c r="A10117" s="227"/>
      <c r="B10117" s="256"/>
      <c r="C10117" s="255"/>
      <c r="D10117" s="255"/>
      <c r="E10117" s="260"/>
      <c r="F10117" s="263"/>
    </row>
    <row r="10118" spans="1:6" ht="13" x14ac:dyDescent="0.25">
      <c r="A10118" s="227"/>
      <c r="B10118" s="256"/>
      <c r="C10118" s="255"/>
      <c r="D10118" s="255"/>
      <c r="E10118" s="260"/>
      <c r="F10118" s="263"/>
    </row>
    <row r="10119" spans="1:6" ht="13" x14ac:dyDescent="0.25">
      <c r="A10119" s="227"/>
      <c r="B10119" s="256"/>
      <c r="C10119" s="255"/>
      <c r="D10119" s="255"/>
      <c r="E10119" s="260"/>
      <c r="F10119" s="263"/>
    </row>
    <row r="10120" spans="1:6" ht="13" x14ac:dyDescent="0.25">
      <c r="A10120" s="227"/>
      <c r="B10120" s="256"/>
      <c r="C10120" s="255"/>
      <c r="D10120" s="255"/>
      <c r="E10120" s="260"/>
      <c r="F10120" s="263"/>
    </row>
    <row r="10121" spans="1:6" ht="13" x14ac:dyDescent="0.25">
      <c r="A10121" s="227"/>
      <c r="B10121" s="256"/>
      <c r="C10121" s="255"/>
      <c r="D10121" s="255"/>
      <c r="E10121" s="260"/>
      <c r="F10121" s="263"/>
    </row>
    <row r="10122" spans="1:6" ht="13" x14ac:dyDescent="0.25">
      <c r="A10122" s="227"/>
      <c r="B10122" s="256"/>
      <c r="C10122" s="255"/>
      <c r="D10122" s="255"/>
      <c r="E10122" s="260"/>
      <c r="F10122" s="263"/>
    </row>
    <row r="10123" spans="1:6" ht="13" x14ac:dyDescent="0.25">
      <c r="A10123" s="227"/>
      <c r="B10123" s="256"/>
      <c r="C10123" s="255"/>
      <c r="D10123" s="255"/>
      <c r="E10123" s="260"/>
      <c r="F10123" s="263"/>
    </row>
    <row r="10124" spans="1:6" ht="13" x14ac:dyDescent="0.25">
      <c r="A10124" s="227"/>
      <c r="B10124" s="256"/>
      <c r="C10124" s="255"/>
      <c r="D10124" s="255"/>
      <c r="E10124" s="260"/>
      <c r="F10124" s="263"/>
    </row>
    <row r="10125" spans="1:6" ht="13" x14ac:dyDescent="0.25">
      <c r="A10125" s="227"/>
      <c r="B10125" s="256"/>
      <c r="C10125" s="255"/>
      <c r="D10125" s="255"/>
      <c r="E10125" s="260"/>
      <c r="F10125" s="263"/>
    </row>
    <row r="10126" spans="1:6" ht="13" x14ac:dyDescent="0.25">
      <c r="A10126" s="227"/>
      <c r="B10126" s="256"/>
      <c r="C10126" s="255"/>
      <c r="D10126" s="255"/>
      <c r="E10126" s="260"/>
      <c r="F10126" s="263"/>
    </row>
    <row r="10127" spans="1:6" ht="13" x14ac:dyDescent="0.25">
      <c r="A10127" s="227"/>
      <c r="B10127" s="256"/>
      <c r="C10127" s="255"/>
      <c r="D10127" s="255"/>
      <c r="E10127" s="260"/>
      <c r="F10127" s="263"/>
    </row>
    <row r="10128" spans="1:6" ht="13" x14ac:dyDescent="0.25">
      <c r="A10128" s="227"/>
      <c r="B10128" s="256"/>
      <c r="C10128" s="255"/>
      <c r="D10128" s="255"/>
      <c r="E10128" s="260"/>
      <c r="F10128" s="263"/>
    </row>
    <row r="10129" spans="1:6" ht="13" x14ac:dyDescent="0.25">
      <c r="A10129" s="227"/>
      <c r="B10129" s="268" t="s">
        <v>1019</v>
      </c>
      <c r="C10129" s="227"/>
      <c r="D10129" s="227"/>
      <c r="E10129" s="258"/>
      <c r="F10129" s="270"/>
    </row>
    <row r="10130" spans="1:6" ht="13" x14ac:dyDescent="0.25">
      <c r="A10130" s="227"/>
      <c r="B10130" s="247"/>
      <c r="C10130" s="227"/>
      <c r="D10130" s="227"/>
      <c r="E10130" s="258"/>
      <c r="F10130" s="263"/>
    </row>
    <row r="10131" spans="1:6" ht="25" x14ac:dyDescent="0.25">
      <c r="A10131" s="227"/>
      <c r="B10131" s="247" t="str">
        <f>B10060</f>
        <v>Block F: Tuckshop, Computer Room &amp; 2 Classroom Block: F-3  Concrete, Formwork and Reinforcement</v>
      </c>
      <c r="C10131" s="227"/>
      <c r="D10131" s="227"/>
      <c r="E10131" s="258"/>
      <c r="F10131" s="263"/>
    </row>
    <row r="10132" spans="1:6" x14ac:dyDescent="0.25">
      <c r="A10132" s="220"/>
      <c r="B10132" s="233"/>
      <c r="C10132" s="220"/>
      <c r="D10132" s="220"/>
      <c r="E10132" s="260"/>
      <c r="F10132" s="263"/>
    </row>
    <row r="10133" spans="1:6" ht="13" x14ac:dyDescent="0.25">
      <c r="A10133" s="224" t="s">
        <v>2504</v>
      </c>
      <c r="B10133" s="229" t="s">
        <v>200</v>
      </c>
      <c r="C10133" s="272"/>
      <c r="D10133" s="272"/>
      <c r="E10133" s="217"/>
      <c r="F10133" s="285"/>
    </row>
    <row r="10134" spans="1:6" ht="13" x14ac:dyDescent="0.25">
      <c r="A10134" s="224"/>
      <c r="B10134" s="229"/>
      <c r="C10134" s="272"/>
      <c r="D10134" s="272"/>
      <c r="E10134" s="217"/>
      <c r="F10134" s="285"/>
    </row>
    <row r="10135" spans="1:6" ht="13" x14ac:dyDescent="0.25">
      <c r="A10135" s="272"/>
      <c r="B10135" s="229" t="s">
        <v>195</v>
      </c>
      <c r="C10135" s="272"/>
      <c r="D10135" s="272"/>
      <c r="E10135" s="217"/>
      <c r="F10135" s="285"/>
    </row>
    <row r="10136" spans="1:6" x14ac:dyDescent="0.25">
      <c r="A10136" s="272"/>
      <c r="B10136" s="273"/>
      <c r="C10136" s="272"/>
      <c r="D10136" s="272"/>
      <c r="E10136" s="217"/>
      <c r="F10136" s="285"/>
    </row>
    <row r="10137" spans="1:6" ht="26" x14ac:dyDescent="0.25">
      <c r="A10137" s="272"/>
      <c r="B10137" s="229" t="s">
        <v>2766</v>
      </c>
      <c r="C10137" s="272"/>
      <c r="D10137" s="272"/>
      <c r="E10137" s="217"/>
      <c r="F10137" s="285"/>
    </row>
    <row r="10138" spans="1:6" x14ac:dyDescent="0.25">
      <c r="A10138" s="272"/>
      <c r="B10138" s="273"/>
      <c r="C10138" s="272"/>
      <c r="D10138" s="272"/>
      <c r="E10138" s="217"/>
      <c r="F10138" s="285"/>
    </row>
    <row r="10139" spans="1:6" ht="14.5" x14ac:dyDescent="0.25">
      <c r="A10139" s="272" t="s">
        <v>2505</v>
      </c>
      <c r="B10139" s="273" t="s">
        <v>191</v>
      </c>
      <c r="C10139" s="272" t="s">
        <v>621</v>
      </c>
      <c r="D10139" s="272">
        <v>50</v>
      </c>
      <c r="E10139" s="217"/>
      <c r="F10139" s="285"/>
    </row>
    <row r="10140" spans="1:6" x14ac:dyDescent="0.25">
      <c r="A10140" s="272"/>
      <c r="B10140" s="273"/>
      <c r="C10140" s="272"/>
      <c r="D10140" s="272"/>
      <c r="E10140" s="217"/>
      <c r="F10140" s="285"/>
    </row>
    <row r="10141" spans="1:6" ht="13" x14ac:dyDescent="0.25">
      <c r="A10141" s="272"/>
      <c r="B10141" s="229" t="s">
        <v>190</v>
      </c>
      <c r="C10141" s="272"/>
      <c r="D10141" s="272"/>
      <c r="E10141" s="217"/>
      <c r="F10141" s="285"/>
    </row>
    <row r="10142" spans="1:6" ht="13" x14ac:dyDescent="0.25">
      <c r="A10142" s="272"/>
      <c r="B10142" s="229"/>
      <c r="C10142" s="272"/>
      <c r="D10142" s="272"/>
      <c r="E10142" s="217"/>
      <c r="F10142" s="285"/>
    </row>
    <row r="10143" spans="1:6" ht="13" x14ac:dyDescent="0.25">
      <c r="A10143" s="272"/>
      <c r="B10143" s="229" t="s">
        <v>1027</v>
      </c>
      <c r="C10143" s="272"/>
      <c r="D10143" s="272"/>
      <c r="E10143" s="217"/>
      <c r="F10143" s="285"/>
    </row>
    <row r="10144" spans="1:6" x14ac:dyDescent="0.25">
      <c r="A10144" s="272"/>
      <c r="B10144" s="273"/>
      <c r="C10144" s="272"/>
      <c r="D10144" s="272"/>
      <c r="E10144" s="217"/>
      <c r="F10144" s="285"/>
    </row>
    <row r="10145" spans="1:6" x14ac:dyDescent="0.25">
      <c r="A10145" s="272" t="s">
        <v>2506</v>
      </c>
      <c r="B10145" s="273" t="s">
        <v>13</v>
      </c>
      <c r="C10145" s="272" t="s">
        <v>11</v>
      </c>
      <c r="D10145" s="272">
        <v>147</v>
      </c>
      <c r="E10145" s="217"/>
      <c r="F10145" s="285"/>
    </row>
    <row r="10146" spans="1:6" x14ac:dyDescent="0.25">
      <c r="A10146" s="272"/>
      <c r="B10146" s="273"/>
      <c r="C10146" s="272"/>
      <c r="D10146" s="272"/>
      <c r="E10146" s="217"/>
      <c r="F10146" s="285"/>
    </row>
    <row r="10147" spans="1:6" ht="13" x14ac:dyDescent="0.25">
      <c r="A10147" s="272"/>
      <c r="B10147" s="229" t="s">
        <v>184</v>
      </c>
      <c r="C10147" s="272"/>
      <c r="D10147" s="272"/>
      <c r="E10147" s="217"/>
      <c r="F10147" s="285"/>
    </row>
    <row r="10148" spans="1:6" x14ac:dyDescent="0.25">
      <c r="A10148" s="272"/>
      <c r="B10148" s="273"/>
      <c r="C10148" s="272"/>
      <c r="D10148" s="272"/>
      <c r="E10148" s="217"/>
      <c r="F10148" s="285"/>
    </row>
    <row r="10149" spans="1:6" ht="25" x14ac:dyDescent="0.25">
      <c r="A10149" s="272" t="s">
        <v>2507</v>
      </c>
      <c r="B10149" s="273" t="s">
        <v>2122</v>
      </c>
      <c r="C10149" s="272" t="s">
        <v>2</v>
      </c>
      <c r="D10149" s="272">
        <v>20</v>
      </c>
      <c r="E10149" s="217"/>
      <c r="F10149" s="285"/>
    </row>
    <row r="10150" spans="1:6" x14ac:dyDescent="0.25">
      <c r="A10150" s="272"/>
      <c r="B10150" s="273"/>
      <c r="C10150" s="272"/>
      <c r="D10150" s="272"/>
      <c r="E10150" s="217"/>
      <c r="F10150" s="285"/>
    </row>
    <row r="10151" spans="1:6" x14ac:dyDescent="0.25">
      <c r="A10151" s="272"/>
      <c r="B10151" s="273"/>
      <c r="C10151" s="272"/>
      <c r="D10151" s="272"/>
      <c r="E10151" s="217"/>
      <c r="F10151" s="263"/>
    </row>
    <row r="10152" spans="1:6" x14ac:dyDescent="0.25">
      <c r="A10152" s="272"/>
      <c r="B10152" s="273"/>
      <c r="C10152" s="272"/>
      <c r="D10152" s="272"/>
      <c r="E10152" s="217"/>
      <c r="F10152" s="263"/>
    </row>
    <row r="10153" spans="1:6" x14ac:dyDescent="0.25">
      <c r="A10153" s="272"/>
      <c r="B10153" s="273"/>
      <c r="C10153" s="272"/>
      <c r="D10153" s="272"/>
      <c r="E10153" s="217"/>
      <c r="F10153" s="263"/>
    </row>
    <row r="10154" spans="1:6" x14ac:dyDescent="0.25">
      <c r="A10154" s="272"/>
      <c r="B10154" s="273"/>
      <c r="C10154" s="272"/>
      <c r="D10154" s="272"/>
      <c r="E10154" s="217"/>
      <c r="F10154" s="263"/>
    </row>
    <row r="10155" spans="1:6" x14ac:dyDescent="0.25">
      <c r="A10155" s="272"/>
      <c r="B10155" s="273"/>
      <c r="C10155" s="272"/>
      <c r="D10155" s="272"/>
      <c r="E10155" s="217"/>
      <c r="F10155" s="263"/>
    </row>
    <row r="10156" spans="1:6" x14ac:dyDescent="0.25">
      <c r="A10156" s="272"/>
      <c r="B10156" s="273"/>
      <c r="C10156" s="272"/>
      <c r="D10156" s="272"/>
      <c r="E10156" s="217"/>
      <c r="F10156" s="263"/>
    </row>
    <row r="10157" spans="1:6" x14ac:dyDescent="0.25">
      <c r="A10157" s="272"/>
      <c r="B10157" s="273"/>
      <c r="C10157" s="272"/>
      <c r="D10157" s="272"/>
      <c r="E10157" s="217"/>
      <c r="F10157" s="263"/>
    </row>
    <row r="10158" spans="1:6" x14ac:dyDescent="0.25">
      <c r="A10158" s="272"/>
      <c r="B10158" s="273"/>
      <c r="C10158" s="272"/>
      <c r="D10158" s="272"/>
      <c r="E10158" s="217"/>
      <c r="F10158" s="263"/>
    </row>
    <row r="10159" spans="1:6" x14ac:dyDescent="0.25">
      <c r="A10159" s="272"/>
      <c r="B10159" s="273"/>
      <c r="C10159" s="272"/>
      <c r="D10159" s="272"/>
      <c r="E10159" s="217"/>
      <c r="F10159" s="263"/>
    </row>
    <row r="10160" spans="1:6" x14ac:dyDescent="0.25">
      <c r="A10160" s="272"/>
      <c r="B10160" s="273"/>
      <c r="C10160" s="272"/>
      <c r="D10160" s="272"/>
      <c r="E10160" s="217"/>
      <c r="F10160" s="263"/>
    </row>
    <row r="10161" spans="1:6" x14ac:dyDescent="0.25">
      <c r="A10161" s="272"/>
      <c r="B10161" s="273"/>
      <c r="C10161" s="272"/>
      <c r="D10161" s="272"/>
      <c r="E10161" s="217"/>
      <c r="F10161" s="263"/>
    </row>
    <row r="10162" spans="1:6" x14ac:dyDescent="0.25">
      <c r="A10162" s="272"/>
      <c r="B10162" s="273"/>
      <c r="C10162" s="272"/>
      <c r="D10162" s="272"/>
      <c r="E10162" s="217"/>
      <c r="F10162" s="263"/>
    </row>
    <row r="10163" spans="1:6" x14ac:dyDescent="0.25">
      <c r="A10163" s="272"/>
      <c r="B10163" s="273"/>
      <c r="C10163" s="272"/>
      <c r="D10163" s="272"/>
      <c r="E10163" s="217"/>
      <c r="F10163" s="263"/>
    </row>
    <row r="10164" spans="1:6" x14ac:dyDescent="0.25">
      <c r="A10164" s="272"/>
      <c r="B10164" s="273"/>
      <c r="C10164" s="272"/>
      <c r="D10164" s="272"/>
      <c r="E10164" s="217"/>
      <c r="F10164" s="263"/>
    </row>
    <row r="10165" spans="1:6" x14ac:dyDescent="0.25">
      <c r="A10165" s="272"/>
      <c r="B10165" s="273"/>
      <c r="C10165" s="272"/>
      <c r="D10165" s="272"/>
      <c r="E10165" s="217"/>
      <c r="F10165" s="263"/>
    </row>
    <row r="10166" spans="1:6" x14ac:dyDescent="0.25">
      <c r="A10166" s="272"/>
      <c r="B10166" s="273"/>
      <c r="C10166" s="272"/>
      <c r="D10166" s="272"/>
      <c r="E10166" s="217"/>
      <c r="F10166" s="263"/>
    </row>
    <row r="10167" spans="1:6" x14ac:dyDescent="0.25">
      <c r="A10167" s="272"/>
      <c r="B10167" s="273"/>
      <c r="C10167" s="272"/>
      <c r="D10167" s="272"/>
      <c r="E10167" s="217"/>
      <c r="F10167" s="263"/>
    </row>
    <row r="10168" spans="1:6" x14ac:dyDescent="0.25">
      <c r="A10168" s="272"/>
      <c r="B10168" s="273"/>
      <c r="C10168" s="272"/>
      <c r="D10168" s="272"/>
      <c r="E10168" s="217"/>
      <c r="F10168" s="263"/>
    </row>
    <row r="10169" spans="1:6" x14ac:dyDescent="0.25">
      <c r="A10169" s="272"/>
      <c r="B10169" s="273"/>
      <c r="C10169" s="272"/>
      <c r="D10169" s="272"/>
      <c r="E10169" s="217"/>
      <c r="F10169" s="263"/>
    </row>
    <row r="10170" spans="1:6" x14ac:dyDescent="0.25">
      <c r="A10170" s="272"/>
      <c r="B10170" s="273"/>
      <c r="C10170" s="272"/>
      <c r="D10170" s="272"/>
      <c r="E10170" s="217"/>
      <c r="F10170" s="263"/>
    </row>
    <row r="10171" spans="1:6" x14ac:dyDescent="0.25">
      <c r="A10171" s="272"/>
      <c r="B10171" s="273"/>
      <c r="C10171" s="272"/>
      <c r="D10171" s="272"/>
      <c r="E10171" s="217"/>
      <c r="F10171" s="263"/>
    </row>
    <row r="10172" spans="1:6" x14ac:dyDescent="0.25">
      <c r="A10172" s="272"/>
      <c r="B10172" s="273"/>
      <c r="C10172" s="272"/>
      <c r="D10172" s="272"/>
      <c r="E10172" s="217"/>
      <c r="F10172" s="263"/>
    </row>
    <row r="10173" spans="1:6" x14ac:dyDescent="0.25">
      <c r="A10173" s="272"/>
      <c r="B10173" s="273"/>
      <c r="C10173" s="272"/>
      <c r="D10173" s="272"/>
      <c r="E10173" s="217"/>
      <c r="F10173" s="263"/>
    </row>
    <row r="10174" spans="1:6" x14ac:dyDescent="0.25">
      <c r="A10174" s="272"/>
      <c r="B10174" s="273"/>
      <c r="C10174" s="272"/>
      <c r="D10174" s="272"/>
      <c r="E10174" s="217"/>
      <c r="F10174" s="263"/>
    </row>
    <row r="10175" spans="1:6" x14ac:dyDescent="0.25">
      <c r="A10175" s="272"/>
      <c r="B10175" s="273"/>
      <c r="C10175" s="272"/>
      <c r="D10175" s="272"/>
      <c r="E10175" s="217"/>
      <c r="F10175" s="263"/>
    </row>
    <row r="10176" spans="1:6" x14ac:dyDescent="0.25">
      <c r="A10176" s="272"/>
      <c r="B10176" s="273"/>
      <c r="C10176" s="272"/>
      <c r="D10176" s="272"/>
      <c r="E10176" s="217"/>
      <c r="F10176" s="263"/>
    </row>
    <row r="10177" spans="1:6" x14ac:dyDescent="0.25">
      <c r="A10177" s="272"/>
      <c r="B10177" s="273"/>
      <c r="C10177" s="272"/>
      <c r="D10177" s="272"/>
      <c r="E10177" s="217"/>
      <c r="F10177" s="263"/>
    </row>
    <row r="10178" spans="1:6" x14ac:dyDescent="0.25">
      <c r="A10178" s="272"/>
      <c r="B10178" s="273"/>
      <c r="C10178" s="272"/>
      <c r="D10178" s="272"/>
      <c r="E10178" s="217"/>
      <c r="F10178" s="263"/>
    </row>
    <row r="10179" spans="1:6" x14ac:dyDescent="0.25">
      <c r="A10179" s="272"/>
      <c r="B10179" s="273"/>
      <c r="C10179" s="272"/>
      <c r="D10179" s="272"/>
      <c r="E10179" s="217"/>
      <c r="F10179" s="263"/>
    </row>
    <row r="10180" spans="1:6" x14ac:dyDescent="0.25">
      <c r="A10180" s="272"/>
      <c r="B10180" s="273"/>
      <c r="C10180" s="272"/>
      <c r="D10180" s="272"/>
      <c r="E10180" s="217"/>
      <c r="F10180" s="263"/>
    </row>
    <row r="10181" spans="1:6" x14ac:dyDescent="0.25">
      <c r="A10181" s="272"/>
      <c r="B10181" s="273"/>
      <c r="C10181" s="272"/>
      <c r="D10181" s="272"/>
      <c r="E10181" s="217"/>
      <c r="F10181" s="263"/>
    </row>
    <row r="10182" spans="1:6" x14ac:dyDescent="0.25">
      <c r="A10182" s="272"/>
      <c r="B10182" s="273"/>
      <c r="C10182" s="272"/>
      <c r="D10182" s="272"/>
      <c r="E10182" s="217"/>
      <c r="F10182" s="263"/>
    </row>
    <row r="10183" spans="1:6" x14ac:dyDescent="0.25">
      <c r="A10183" s="272"/>
      <c r="B10183" s="273"/>
      <c r="C10183" s="272"/>
      <c r="D10183" s="272"/>
      <c r="E10183" s="217"/>
      <c r="F10183" s="263"/>
    </row>
    <row r="10184" spans="1:6" x14ac:dyDescent="0.25">
      <c r="A10184" s="272"/>
      <c r="B10184" s="273"/>
      <c r="C10184" s="272"/>
      <c r="D10184" s="272"/>
      <c r="E10184" s="217"/>
      <c r="F10184" s="263"/>
    </row>
    <row r="10185" spans="1:6" x14ac:dyDescent="0.25">
      <c r="A10185" s="272"/>
      <c r="B10185" s="273"/>
      <c r="C10185" s="272"/>
      <c r="D10185" s="272"/>
      <c r="E10185" s="217"/>
      <c r="F10185" s="263"/>
    </row>
    <row r="10186" spans="1:6" x14ac:dyDescent="0.25">
      <c r="A10186" s="272"/>
      <c r="B10186" s="273"/>
      <c r="C10186" s="272"/>
      <c r="D10186" s="272"/>
      <c r="E10186" s="217"/>
      <c r="F10186" s="263"/>
    </row>
    <row r="10187" spans="1:6" x14ac:dyDescent="0.25">
      <c r="A10187" s="272"/>
      <c r="B10187" s="273"/>
      <c r="C10187" s="272"/>
      <c r="D10187" s="272"/>
      <c r="E10187" s="217"/>
      <c r="F10187" s="263"/>
    </row>
    <row r="10188" spans="1:6" x14ac:dyDescent="0.25">
      <c r="A10188" s="272"/>
      <c r="B10188" s="273"/>
      <c r="C10188" s="272"/>
      <c r="D10188" s="272"/>
      <c r="E10188" s="217"/>
      <c r="F10188" s="263"/>
    </row>
    <row r="10189" spans="1:6" x14ac:dyDescent="0.25">
      <c r="A10189" s="272"/>
      <c r="B10189" s="273"/>
      <c r="C10189" s="272"/>
      <c r="D10189" s="272"/>
      <c r="E10189" s="217"/>
      <c r="F10189" s="263"/>
    </row>
    <row r="10190" spans="1:6" x14ac:dyDescent="0.25">
      <c r="A10190" s="272"/>
      <c r="B10190" s="273"/>
      <c r="C10190" s="272"/>
      <c r="D10190" s="272"/>
      <c r="E10190" s="217"/>
      <c r="F10190" s="263"/>
    </row>
    <row r="10191" spans="1:6" x14ac:dyDescent="0.25">
      <c r="A10191" s="272"/>
      <c r="B10191" s="273"/>
      <c r="C10191" s="272"/>
      <c r="D10191" s="272"/>
      <c r="E10191" s="217"/>
      <c r="F10191" s="263"/>
    </row>
    <row r="10192" spans="1:6" x14ac:dyDescent="0.25">
      <c r="A10192" s="272"/>
      <c r="B10192" s="273"/>
      <c r="C10192" s="272"/>
      <c r="D10192" s="272"/>
      <c r="E10192" s="217"/>
      <c r="F10192" s="263"/>
    </row>
    <row r="10193" spans="1:6" x14ac:dyDescent="0.25">
      <c r="A10193" s="272"/>
      <c r="B10193" s="273"/>
      <c r="C10193" s="272"/>
      <c r="D10193" s="272"/>
      <c r="E10193" s="217"/>
      <c r="F10193" s="263"/>
    </row>
    <row r="10194" spans="1:6" x14ac:dyDescent="0.25">
      <c r="A10194" s="272"/>
      <c r="B10194" s="273"/>
      <c r="C10194" s="272"/>
      <c r="D10194" s="272"/>
      <c r="E10194" s="217"/>
      <c r="F10194" s="263"/>
    </row>
    <row r="10195" spans="1:6" ht="13" x14ac:dyDescent="0.25">
      <c r="A10195" s="272"/>
      <c r="B10195" s="229"/>
      <c r="C10195" s="272"/>
      <c r="D10195" s="272"/>
      <c r="E10195" s="260"/>
      <c r="F10195" s="263"/>
    </row>
    <row r="10196" spans="1:6" ht="13" x14ac:dyDescent="0.25">
      <c r="A10196" s="272"/>
      <c r="B10196" s="229"/>
      <c r="C10196" s="272"/>
      <c r="D10196" s="272"/>
      <c r="E10196" s="260"/>
      <c r="F10196" s="263"/>
    </row>
    <row r="10197" spans="1:6" ht="13" x14ac:dyDescent="0.25">
      <c r="A10197" s="272"/>
      <c r="B10197" s="229"/>
      <c r="C10197" s="272"/>
      <c r="D10197" s="272"/>
      <c r="E10197" s="260"/>
      <c r="F10197" s="263"/>
    </row>
    <row r="10198" spans="1:6" ht="13" x14ac:dyDescent="0.25">
      <c r="A10198" s="272"/>
      <c r="B10198" s="229"/>
      <c r="C10198" s="272"/>
      <c r="D10198" s="272"/>
      <c r="E10198" s="260"/>
      <c r="F10198" s="263"/>
    </row>
    <row r="10199" spans="1:6" ht="13" x14ac:dyDescent="0.25">
      <c r="A10199" s="220"/>
      <c r="B10199" s="230"/>
      <c r="C10199" s="220"/>
      <c r="D10199" s="220"/>
      <c r="E10199" s="260"/>
      <c r="F10199" s="263"/>
    </row>
    <row r="10200" spans="1:6" ht="13" x14ac:dyDescent="0.25">
      <c r="A10200" s="227"/>
      <c r="B10200" s="268" t="s">
        <v>2905</v>
      </c>
      <c r="C10200" s="227"/>
      <c r="D10200" s="227"/>
      <c r="E10200" s="258"/>
      <c r="F10200" s="270"/>
    </row>
    <row r="10201" spans="1:6" ht="13" x14ac:dyDescent="0.25">
      <c r="A10201" s="227"/>
      <c r="B10201" s="247"/>
      <c r="C10201" s="227"/>
      <c r="D10201" s="227"/>
      <c r="E10201" s="258"/>
      <c r="F10201" s="263"/>
    </row>
    <row r="10202" spans="1:6" ht="13" x14ac:dyDescent="0.25">
      <c r="A10202" s="227"/>
      <c r="B10202" s="247" t="s">
        <v>2961</v>
      </c>
      <c r="C10202" s="227"/>
      <c r="D10202" s="227"/>
      <c r="E10202" s="258"/>
      <c r="F10202" s="263"/>
    </row>
    <row r="10203" spans="1:6" ht="13" x14ac:dyDescent="0.25">
      <c r="A10203" s="227"/>
      <c r="B10203" s="256"/>
      <c r="C10203" s="255"/>
      <c r="D10203" s="255"/>
      <c r="E10203" s="260"/>
      <c r="F10203" s="263"/>
    </row>
    <row r="10204" spans="1:6" ht="13" x14ac:dyDescent="0.25">
      <c r="A10204" s="227"/>
      <c r="B10204" s="274"/>
      <c r="C10204" s="255"/>
      <c r="D10204" s="255"/>
      <c r="E10204" s="260"/>
      <c r="F10204" s="263"/>
    </row>
    <row r="10205" spans="1:6" ht="13" x14ac:dyDescent="0.25">
      <c r="A10205" s="227"/>
      <c r="B10205" s="274" t="str">
        <f>B10202</f>
        <v>Block F: Tuckshop, Computer Room &amp; 2 Classroom Block: F-4 Masonry</v>
      </c>
      <c r="C10205" s="255"/>
      <c r="D10205" s="255"/>
      <c r="E10205" s="260"/>
      <c r="F10205" s="263"/>
    </row>
    <row r="10206" spans="1:6" ht="13" x14ac:dyDescent="0.25">
      <c r="A10206" s="227"/>
      <c r="B10206" s="254" t="s">
        <v>2933</v>
      </c>
      <c r="C10206" s="255" t="s">
        <v>2910</v>
      </c>
      <c r="D10206" s="255"/>
      <c r="E10206" s="260"/>
      <c r="F10206" s="263"/>
    </row>
    <row r="10207" spans="1:6" ht="13" x14ac:dyDescent="0.25">
      <c r="A10207" s="227"/>
      <c r="B10207" s="256"/>
      <c r="C10207" s="255"/>
      <c r="D10207" s="255"/>
      <c r="E10207" s="260"/>
      <c r="F10207" s="263"/>
    </row>
    <row r="10208" spans="1:6" ht="13" x14ac:dyDescent="0.25">
      <c r="A10208" s="227"/>
      <c r="B10208" s="269" t="s">
        <v>2909</v>
      </c>
      <c r="C10208" s="255">
        <v>149</v>
      </c>
      <c r="D10208" s="255"/>
      <c r="E10208" s="260"/>
      <c r="F10208" s="263"/>
    </row>
    <row r="10209" spans="1:6" ht="13" x14ac:dyDescent="0.25">
      <c r="A10209" s="227"/>
      <c r="B10209" s="269"/>
      <c r="C10209" s="255"/>
      <c r="D10209" s="255"/>
      <c r="E10209" s="260"/>
      <c r="F10209" s="263"/>
    </row>
    <row r="10210" spans="1:6" ht="13" x14ac:dyDescent="0.25">
      <c r="A10210" s="227"/>
      <c r="B10210" s="256"/>
      <c r="C10210" s="255"/>
      <c r="D10210" s="255"/>
      <c r="E10210" s="260"/>
      <c r="F10210" s="263"/>
    </row>
    <row r="10211" spans="1:6" ht="13" x14ac:dyDescent="0.25">
      <c r="A10211" s="227"/>
      <c r="B10211" s="256"/>
      <c r="C10211" s="255"/>
      <c r="D10211" s="255"/>
      <c r="E10211" s="260"/>
      <c r="F10211" s="263"/>
    </row>
    <row r="10212" spans="1:6" ht="13" x14ac:dyDescent="0.25">
      <c r="A10212" s="227"/>
      <c r="B10212" s="256"/>
      <c r="C10212" s="255"/>
      <c r="D10212" s="255"/>
      <c r="E10212" s="260"/>
      <c r="F10212" s="263"/>
    </row>
    <row r="10213" spans="1:6" ht="13" x14ac:dyDescent="0.25">
      <c r="A10213" s="227"/>
      <c r="B10213" s="256"/>
      <c r="C10213" s="255"/>
      <c r="D10213" s="255"/>
      <c r="E10213" s="260"/>
      <c r="F10213" s="263"/>
    </row>
    <row r="10214" spans="1:6" ht="13" x14ac:dyDescent="0.25">
      <c r="A10214" s="227"/>
      <c r="B10214" s="256"/>
      <c r="C10214" s="255"/>
      <c r="D10214" s="255"/>
      <c r="E10214" s="260"/>
      <c r="F10214" s="263"/>
    </row>
    <row r="10215" spans="1:6" ht="13" x14ac:dyDescent="0.25">
      <c r="A10215" s="227"/>
      <c r="B10215" s="256"/>
      <c r="C10215" s="255"/>
      <c r="D10215" s="255"/>
      <c r="E10215" s="260"/>
      <c r="F10215" s="263"/>
    </row>
    <row r="10216" spans="1:6" ht="13" x14ac:dyDescent="0.25">
      <c r="A10216" s="227"/>
      <c r="B10216" s="256"/>
      <c r="C10216" s="255"/>
      <c r="D10216" s="255"/>
      <c r="E10216" s="260"/>
      <c r="F10216" s="263"/>
    </row>
    <row r="10217" spans="1:6" ht="13" x14ac:dyDescent="0.25">
      <c r="A10217" s="227"/>
      <c r="B10217" s="256"/>
      <c r="C10217" s="255"/>
      <c r="D10217" s="255"/>
      <c r="E10217" s="260"/>
      <c r="F10217" s="263"/>
    </row>
    <row r="10218" spans="1:6" ht="13" x14ac:dyDescent="0.25">
      <c r="A10218" s="227"/>
      <c r="B10218" s="256"/>
      <c r="C10218" s="255"/>
      <c r="D10218" s="255"/>
      <c r="E10218" s="260"/>
      <c r="F10218" s="263"/>
    </row>
    <row r="10219" spans="1:6" ht="13" x14ac:dyDescent="0.25">
      <c r="A10219" s="227"/>
      <c r="B10219" s="256"/>
      <c r="C10219" s="255"/>
      <c r="D10219" s="255"/>
      <c r="E10219" s="260"/>
      <c r="F10219" s="263"/>
    </row>
    <row r="10220" spans="1:6" ht="13" x14ac:dyDescent="0.25">
      <c r="A10220" s="227"/>
      <c r="B10220" s="256"/>
      <c r="C10220" s="255"/>
      <c r="D10220" s="255"/>
      <c r="E10220" s="260"/>
      <c r="F10220" s="263"/>
    </row>
    <row r="10221" spans="1:6" ht="13" x14ac:dyDescent="0.25">
      <c r="A10221" s="227"/>
      <c r="B10221" s="256"/>
      <c r="C10221" s="255"/>
      <c r="D10221" s="255"/>
      <c r="E10221" s="260"/>
      <c r="F10221" s="263"/>
    </row>
    <row r="10222" spans="1:6" ht="13" x14ac:dyDescent="0.25">
      <c r="A10222" s="227"/>
      <c r="B10222" s="256"/>
      <c r="C10222" s="255"/>
      <c r="D10222" s="255"/>
      <c r="E10222" s="260"/>
      <c r="F10222" s="263"/>
    </row>
    <row r="10223" spans="1:6" ht="13" x14ac:dyDescent="0.25">
      <c r="A10223" s="227"/>
      <c r="B10223" s="256"/>
      <c r="C10223" s="255"/>
      <c r="D10223" s="255"/>
      <c r="E10223" s="260"/>
      <c r="F10223" s="263"/>
    </row>
    <row r="10224" spans="1:6" ht="13" x14ac:dyDescent="0.25">
      <c r="A10224" s="227"/>
      <c r="B10224" s="256"/>
      <c r="C10224" s="255"/>
      <c r="D10224" s="255"/>
      <c r="E10224" s="260"/>
      <c r="F10224" s="263"/>
    </row>
    <row r="10225" spans="1:6" ht="13" x14ac:dyDescent="0.25">
      <c r="A10225" s="227"/>
      <c r="B10225" s="256"/>
      <c r="C10225" s="255"/>
      <c r="D10225" s="255"/>
      <c r="E10225" s="260"/>
      <c r="F10225" s="263"/>
    </row>
    <row r="10226" spans="1:6" ht="13" x14ac:dyDescent="0.25">
      <c r="A10226" s="227"/>
      <c r="B10226" s="256"/>
      <c r="C10226" s="255"/>
      <c r="D10226" s="255"/>
      <c r="E10226" s="260"/>
      <c r="F10226" s="263"/>
    </row>
    <row r="10227" spans="1:6" ht="13" x14ac:dyDescent="0.25">
      <c r="A10227" s="227"/>
      <c r="B10227" s="256"/>
      <c r="C10227" s="255"/>
      <c r="D10227" s="255"/>
      <c r="E10227" s="260"/>
      <c r="F10227" s="263"/>
    </row>
    <row r="10228" spans="1:6" ht="13" x14ac:dyDescent="0.25">
      <c r="A10228" s="227"/>
      <c r="B10228" s="256"/>
      <c r="C10228" s="255"/>
      <c r="D10228" s="255"/>
      <c r="E10228" s="260"/>
      <c r="F10228" s="263"/>
    </row>
    <row r="10229" spans="1:6" ht="13" x14ac:dyDescent="0.25">
      <c r="A10229" s="227"/>
      <c r="B10229" s="256"/>
      <c r="C10229" s="255"/>
      <c r="D10229" s="255"/>
      <c r="E10229" s="260"/>
      <c r="F10229" s="263"/>
    </row>
    <row r="10230" spans="1:6" ht="13" x14ac:dyDescent="0.25">
      <c r="A10230" s="227"/>
      <c r="B10230" s="256"/>
      <c r="C10230" s="255"/>
      <c r="D10230" s="255"/>
      <c r="E10230" s="260"/>
      <c r="F10230" s="263"/>
    </row>
    <row r="10231" spans="1:6" ht="13" x14ac:dyDescent="0.25">
      <c r="A10231" s="227"/>
      <c r="B10231" s="256"/>
      <c r="C10231" s="255"/>
      <c r="D10231" s="255"/>
      <c r="E10231" s="260"/>
      <c r="F10231" s="263"/>
    </row>
    <row r="10232" spans="1:6" ht="13" x14ac:dyDescent="0.25">
      <c r="A10232" s="227"/>
      <c r="B10232" s="256"/>
      <c r="C10232" s="255"/>
      <c r="D10232" s="255"/>
      <c r="E10232" s="260"/>
      <c r="F10232" s="263"/>
    </row>
    <row r="10233" spans="1:6" ht="13" x14ac:dyDescent="0.25">
      <c r="A10233" s="227"/>
      <c r="B10233" s="256"/>
      <c r="C10233" s="255"/>
      <c r="D10233" s="255"/>
      <c r="E10233" s="260"/>
      <c r="F10233" s="263"/>
    </row>
    <row r="10234" spans="1:6" ht="13" x14ac:dyDescent="0.25">
      <c r="A10234" s="227"/>
      <c r="B10234" s="256"/>
      <c r="C10234" s="255"/>
      <c r="D10234" s="255"/>
      <c r="E10234" s="260"/>
      <c r="F10234" s="263"/>
    </row>
    <row r="10235" spans="1:6" ht="13" x14ac:dyDescent="0.25">
      <c r="A10235" s="227"/>
      <c r="B10235" s="256"/>
      <c r="C10235" s="255"/>
      <c r="D10235" s="255"/>
      <c r="E10235" s="260"/>
      <c r="F10235" s="263"/>
    </row>
    <row r="10236" spans="1:6" ht="13" x14ac:dyDescent="0.25">
      <c r="A10236" s="227"/>
      <c r="B10236" s="256"/>
      <c r="C10236" s="255"/>
      <c r="D10236" s="255"/>
      <c r="E10236" s="260"/>
      <c r="F10236" s="263"/>
    </row>
    <row r="10237" spans="1:6" ht="13" x14ac:dyDescent="0.25">
      <c r="A10237" s="227"/>
      <c r="B10237" s="256"/>
      <c r="C10237" s="255"/>
      <c r="D10237" s="255"/>
      <c r="E10237" s="260"/>
      <c r="F10237" s="263"/>
    </row>
    <row r="10238" spans="1:6" ht="13" x14ac:dyDescent="0.25">
      <c r="A10238" s="227"/>
      <c r="B10238" s="256"/>
      <c r="C10238" s="255"/>
      <c r="D10238" s="255"/>
      <c r="E10238" s="260"/>
      <c r="F10238" s="263"/>
    </row>
    <row r="10239" spans="1:6" ht="13" x14ac:dyDescent="0.25">
      <c r="A10239" s="227"/>
      <c r="B10239" s="256"/>
      <c r="C10239" s="255"/>
      <c r="D10239" s="255"/>
      <c r="E10239" s="260"/>
      <c r="F10239" s="263"/>
    </row>
    <row r="10240" spans="1:6" ht="13" x14ac:dyDescent="0.25">
      <c r="A10240" s="227"/>
      <c r="B10240" s="256"/>
      <c r="C10240" s="255"/>
      <c r="D10240" s="255"/>
      <c r="E10240" s="260"/>
      <c r="F10240" s="263"/>
    </row>
    <row r="10241" spans="1:6" ht="13" x14ac:dyDescent="0.25">
      <c r="A10241" s="227"/>
      <c r="B10241" s="256"/>
      <c r="C10241" s="255"/>
      <c r="D10241" s="255"/>
      <c r="E10241" s="260"/>
      <c r="F10241" s="263"/>
    </row>
    <row r="10242" spans="1:6" ht="13" x14ac:dyDescent="0.25">
      <c r="A10242" s="227"/>
      <c r="B10242" s="256"/>
      <c r="C10242" s="255"/>
      <c r="D10242" s="255"/>
      <c r="E10242" s="260"/>
      <c r="F10242" s="263"/>
    </row>
    <row r="10243" spans="1:6" ht="13" x14ac:dyDescent="0.25">
      <c r="A10243" s="227"/>
      <c r="B10243" s="256"/>
      <c r="C10243" s="255"/>
      <c r="D10243" s="255"/>
      <c r="E10243" s="260"/>
      <c r="F10243" s="263"/>
    </row>
    <row r="10244" spans="1:6" ht="13" x14ac:dyDescent="0.25">
      <c r="A10244" s="227"/>
      <c r="B10244" s="256"/>
      <c r="C10244" s="255"/>
      <c r="D10244" s="255"/>
      <c r="E10244" s="260"/>
      <c r="F10244" s="263"/>
    </row>
    <row r="10245" spans="1:6" ht="13" x14ac:dyDescent="0.25">
      <c r="A10245" s="227"/>
      <c r="B10245" s="256"/>
      <c r="C10245" s="255"/>
      <c r="D10245" s="255"/>
      <c r="E10245" s="260"/>
      <c r="F10245" s="263"/>
    </row>
    <row r="10246" spans="1:6" ht="13" x14ac:dyDescent="0.25">
      <c r="A10246" s="227"/>
      <c r="B10246" s="256"/>
      <c r="C10246" s="255"/>
      <c r="D10246" s="255"/>
      <c r="E10246" s="260"/>
      <c r="F10246" s="263"/>
    </row>
    <row r="10247" spans="1:6" ht="13" x14ac:dyDescent="0.25">
      <c r="A10247" s="227"/>
      <c r="B10247" s="256"/>
      <c r="C10247" s="255"/>
      <c r="D10247" s="255"/>
      <c r="E10247" s="260"/>
      <c r="F10247" s="263"/>
    </row>
    <row r="10248" spans="1:6" ht="13" x14ac:dyDescent="0.25">
      <c r="A10248" s="227"/>
      <c r="B10248" s="256"/>
      <c r="C10248" s="255"/>
      <c r="D10248" s="255"/>
      <c r="E10248" s="260"/>
      <c r="F10248" s="263"/>
    </row>
    <row r="10249" spans="1:6" ht="13" x14ac:dyDescent="0.25">
      <c r="A10249" s="227"/>
      <c r="B10249" s="256"/>
      <c r="C10249" s="255"/>
      <c r="D10249" s="255"/>
      <c r="E10249" s="260"/>
      <c r="F10249" s="263"/>
    </row>
    <row r="10250" spans="1:6" ht="13" x14ac:dyDescent="0.25">
      <c r="A10250" s="227"/>
      <c r="B10250" s="256"/>
      <c r="C10250" s="255"/>
      <c r="D10250" s="255"/>
      <c r="E10250" s="260"/>
      <c r="F10250" s="263"/>
    </row>
    <row r="10251" spans="1:6" ht="13" x14ac:dyDescent="0.25">
      <c r="A10251" s="227"/>
      <c r="B10251" s="256"/>
      <c r="C10251" s="255"/>
      <c r="D10251" s="255"/>
      <c r="E10251" s="260"/>
      <c r="F10251" s="263"/>
    </row>
    <row r="10252" spans="1:6" ht="13" x14ac:dyDescent="0.25">
      <c r="A10252" s="227"/>
      <c r="B10252" s="256"/>
      <c r="C10252" s="255"/>
      <c r="D10252" s="255"/>
      <c r="E10252" s="260"/>
      <c r="F10252" s="263"/>
    </row>
    <row r="10253" spans="1:6" ht="13" x14ac:dyDescent="0.25">
      <c r="A10253" s="227"/>
      <c r="B10253" s="256"/>
      <c r="C10253" s="255"/>
      <c r="D10253" s="255"/>
      <c r="E10253" s="260"/>
      <c r="F10253" s="263"/>
    </row>
    <row r="10254" spans="1:6" ht="13" x14ac:dyDescent="0.25">
      <c r="A10254" s="227"/>
      <c r="B10254" s="256"/>
      <c r="C10254" s="255"/>
      <c r="D10254" s="255"/>
      <c r="E10254" s="260"/>
      <c r="F10254" s="263"/>
    </row>
    <row r="10255" spans="1:6" ht="13" x14ac:dyDescent="0.25">
      <c r="A10255" s="227"/>
      <c r="B10255" s="256"/>
      <c r="C10255" s="255"/>
      <c r="D10255" s="255"/>
      <c r="E10255" s="260"/>
      <c r="F10255" s="263"/>
    </row>
    <row r="10256" spans="1:6" ht="13" x14ac:dyDescent="0.25">
      <c r="A10256" s="227"/>
      <c r="B10256" s="256"/>
      <c r="C10256" s="255"/>
      <c r="D10256" s="255"/>
      <c r="E10256" s="260"/>
      <c r="F10256" s="263"/>
    </row>
    <row r="10257" spans="1:12" ht="13" x14ac:dyDescent="0.25">
      <c r="A10257" s="227"/>
      <c r="B10257" s="256"/>
      <c r="C10257" s="255"/>
      <c r="D10257" s="255"/>
      <c r="E10257" s="260"/>
      <c r="F10257" s="263"/>
    </row>
    <row r="10258" spans="1:12" ht="13" x14ac:dyDescent="0.25">
      <c r="A10258" s="227"/>
      <c r="B10258" s="256"/>
      <c r="C10258" s="255"/>
      <c r="D10258" s="255"/>
      <c r="E10258" s="260"/>
      <c r="F10258" s="263"/>
    </row>
    <row r="10259" spans="1:12" ht="13" x14ac:dyDescent="0.25">
      <c r="A10259" s="227"/>
      <c r="B10259" s="256"/>
      <c r="C10259" s="255"/>
      <c r="D10259" s="255"/>
      <c r="E10259" s="260"/>
      <c r="F10259" s="263"/>
    </row>
    <row r="10260" spans="1:12" ht="13" x14ac:dyDescent="0.25">
      <c r="A10260" s="227"/>
      <c r="B10260" s="256"/>
      <c r="C10260" s="255"/>
      <c r="D10260" s="255"/>
      <c r="E10260" s="260"/>
      <c r="F10260" s="263"/>
    </row>
    <row r="10261" spans="1:12" ht="13" x14ac:dyDescent="0.25">
      <c r="A10261" s="227"/>
      <c r="B10261" s="256"/>
      <c r="C10261" s="255"/>
      <c r="D10261" s="255"/>
      <c r="E10261" s="260"/>
      <c r="F10261" s="263"/>
    </row>
    <row r="10262" spans="1:12" ht="13" x14ac:dyDescent="0.25">
      <c r="A10262" s="227"/>
      <c r="B10262" s="256"/>
      <c r="C10262" s="255"/>
      <c r="D10262" s="255"/>
      <c r="E10262" s="260"/>
      <c r="F10262" s="263"/>
    </row>
    <row r="10263" spans="1:12" ht="13" x14ac:dyDescent="0.25">
      <c r="A10263" s="227"/>
      <c r="B10263" s="256"/>
      <c r="C10263" s="255"/>
      <c r="D10263" s="255"/>
      <c r="E10263" s="260"/>
      <c r="F10263" s="263"/>
    </row>
    <row r="10264" spans="1:12" ht="13" x14ac:dyDescent="0.25">
      <c r="A10264" s="227"/>
      <c r="B10264" s="256"/>
      <c r="C10264" s="255"/>
      <c r="D10264" s="255"/>
      <c r="E10264" s="260"/>
      <c r="F10264" s="263"/>
    </row>
    <row r="10265" spans="1:12" ht="13" x14ac:dyDescent="0.25">
      <c r="A10265" s="227"/>
      <c r="B10265" s="256"/>
      <c r="C10265" s="255"/>
      <c r="D10265" s="255"/>
      <c r="E10265" s="260"/>
      <c r="F10265" s="263"/>
    </row>
    <row r="10266" spans="1:12" ht="13" x14ac:dyDescent="0.25">
      <c r="A10266" s="227"/>
      <c r="B10266" s="256"/>
      <c r="C10266" s="255"/>
      <c r="D10266" s="255"/>
      <c r="E10266" s="260"/>
      <c r="F10266" s="263"/>
    </row>
    <row r="10267" spans="1:12" ht="13" x14ac:dyDescent="0.25">
      <c r="A10267" s="227"/>
      <c r="B10267" s="256"/>
      <c r="C10267" s="255"/>
      <c r="D10267" s="255"/>
      <c r="E10267" s="260"/>
      <c r="F10267" s="263"/>
    </row>
    <row r="10268" spans="1:12" s="236" customFormat="1" ht="13" x14ac:dyDescent="0.25">
      <c r="A10268" s="227"/>
      <c r="B10268" s="256"/>
      <c r="C10268" s="255"/>
      <c r="D10268" s="255"/>
      <c r="E10268" s="260"/>
      <c r="F10268" s="263"/>
      <c r="I10268" s="149"/>
      <c r="J10268" s="149"/>
      <c r="K10268" s="149"/>
      <c r="L10268"/>
    </row>
    <row r="10269" spans="1:12" s="236" customFormat="1" ht="13" x14ac:dyDescent="0.25">
      <c r="A10269" s="227"/>
      <c r="B10269" s="256"/>
      <c r="C10269" s="255"/>
      <c r="D10269" s="255"/>
      <c r="E10269" s="260"/>
      <c r="F10269" s="263"/>
      <c r="I10269" s="149"/>
      <c r="J10269" s="149"/>
      <c r="K10269" s="149"/>
      <c r="L10269"/>
    </row>
    <row r="10270" spans="1:12" s="236" customFormat="1" ht="13" x14ac:dyDescent="0.25">
      <c r="A10270" s="227"/>
      <c r="B10270" s="256"/>
      <c r="C10270" s="255"/>
      <c r="D10270" s="255"/>
      <c r="E10270" s="260"/>
      <c r="F10270" s="263"/>
      <c r="I10270" s="149"/>
      <c r="J10270" s="149"/>
      <c r="K10270" s="149"/>
      <c r="L10270"/>
    </row>
    <row r="10271" spans="1:12" s="236" customFormat="1" ht="13" x14ac:dyDescent="0.25">
      <c r="A10271" s="227"/>
      <c r="B10271" s="256"/>
      <c r="C10271" s="255"/>
      <c r="D10271" s="255"/>
      <c r="E10271" s="260"/>
      <c r="F10271" s="263"/>
      <c r="I10271" s="149"/>
      <c r="J10271" s="149"/>
      <c r="K10271" s="149"/>
      <c r="L10271"/>
    </row>
    <row r="10272" spans="1:12" s="236" customFormat="1" ht="13" x14ac:dyDescent="0.25">
      <c r="A10272" s="227"/>
      <c r="B10272" s="256"/>
      <c r="C10272" s="255"/>
      <c r="D10272" s="255"/>
      <c r="E10272" s="260"/>
      <c r="F10272" s="263"/>
      <c r="I10272" s="149"/>
      <c r="J10272" s="149"/>
      <c r="K10272" s="149"/>
      <c r="L10272"/>
    </row>
    <row r="10273" spans="1:12" s="236" customFormat="1" ht="13" x14ac:dyDescent="0.25">
      <c r="A10273" s="227"/>
      <c r="B10273" s="268" t="s">
        <v>1019</v>
      </c>
      <c r="C10273" s="227"/>
      <c r="D10273" s="227"/>
      <c r="E10273" s="258"/>
      <c r="F10273" s="270"/>
      <c r="I10273" s="149"/>
      <c r="J10273" s="149"/>
      <c r="K10273" s="149"/>
      <c r="L10273"/>
    </row>
    <row r="10274" spans="1:12" s="236" customFormat="1" ht="13" x14ac:dyDescent="0.25">
      <c r="A10274" s="227"/>
      <c r="B10274" s="247"/>
      <c r="C10274" s="227"/>
      <c r="D10274" s="227"/>
      <c r="E10274" s="258"/>
      <c r="F10274" s="263"/>
      <c r="I10274" s="149"/>
      <c r="J10274" s="149"/>
      <c r="K10274" s="149"/>
      <c r="L10274"/>
    </row>
    <row r="10275" spans="1:12" s="236" customFormat="1" ht="13" x14ac:dyDescent="0.25">
      <c r="A10275" s="227"/>
      <c r="B10275" s="247" t="str">
        <f>B10202</f>
        <v>Block F: Tuckshop, Computer Room &amp; 2 Classroom Block: F-4 Masonry</v>
      </c>
      <c r="C10275" s="227"/>
      <c r="D10275" s="227"/>
      <c r="E10275" s="258"/>
      <c r="F10275" s="263"/>
      <c r="I10275" s="149"/>
      <c r="J10275" s="149"/>
      <c r="K10275" s="149"/>
      <c r="L10275"/>
    </row>
    <row r="10276" spans="1:12" s="236" customFormat="1" ht="13" x14ac:dyDescent="0.25">
      <c r="A10276" s="272"/>
      <c r="B10276" s="229"/>
      <c r="C10276" s="272"/>
      <c r="D10276" s="272"/>
      <c r="E10276" s="260"/>
      <c r="F10276" s="263"/>
      <c r="I10276" s="149"/>
      <c r="J10276" s="149"/>
      <c r="K10276" s="149"/>
      <c r="L10276"/>
    </row>
    <row r="10277" spans="1:12" s="236" customFormat="1" ht="13" x14ac:dyDescent="0.25">
      <c r="A10277" s="224" t="s">
        <v>2508</v>
      </c>
      <c r="B10277" s="229" t="s">
        <v>153</v>
      </c>
      <c r="C10277" s="272"/>
      <c r="D10277" s="272"/>
      <c r="E10277" s="217"/>
      <c r="F10277" s="285"/>
      <c r="I10277" s="149"/>
      <c r="J10277" s="149"/>
      <c r="K10277" s="149"/>
      <c r="L10277"/>
    </row>
    <row r="10278" spans="1:12" s="236" customFormat="1" x14ac:dyDescent="0.25">
      <c r="A10278" s="272"/>
      <c r="B10278" s="273"/>
      <c r="C10278" s="272"/>
      <c r="D10278" s="272"/>
      <c r="E10278" s="217"/>
      <c r="F10278" s="285"/>
      <c r="I10278" s="149"/>
      <c r="J10278" s="149"/>
      <c r="K10278" s="149"/>
      <c r="L10278"/>
    </row>
    <row r="10279" spans="1:12" s="236" customFormat="1" ht="13" x14ac:dyDescent="0.25">
      <c r="A10279" s="272"/>
      <c r="B10279" s="229" t="s">
        <v>152</v>
      </c>
      <c r="C10279" s="272"/>
      <c r="D10279" s="272"/>
      <c r="E10279" s="217"/>
      <c r="F10279" s="285"/>
      <c r="I10279" s="149"/>
      <c r="J10279" s="149"/>
      <c r="K10279" s="149"/>
      <c r="L10279"/>
    </row>
    <row r="10280" spans="1:12" s="236" customFormat="1" ht="13" x14ac:dyDescent="0.25">
      <c r="A10280" s="272"/>
      <c r="B10280" s="229"/>
      <c r="C10280" s="272"/>
      <c r="D10280" s="272"/>
      <c r="E10280" s="217"/>
      <c r="F10280" s="285"/>
      <c r="I10280" s="149"/>
      <c r="J10280" s="149"/>
      <c r="K10280" s="149"/>
      <c r="L10280"/>
    </row>
    <row r="10281" spans="1:12" s="236" customFormat="1" ht="65" x14ac:dyDescent="0.25">
      <c r="A10281" s="272"/>
      <c r="B10281" s="229" t="s">
        <v>2745</v>
      </c>
      <c r="C10281" s="272"/>
      <c r="D10281" s="272"/>
      <c r="E10281" s="217"/>
      <c r="F10281" s="285"/>
      <c r="I10281" s="149"/>
      <c r="J10281" s="149"/>
      <c r="K10281" s="149"/>
      <c r="L10281"/>
    </row>
    <row r="10282" spans="1:12" s="236" customFormat="1" x14ac:dyDescent="0.25">
      <c r="A10282" s="272"/>
      <c r="B10282" s="273"/>
      <c r="C10282" s="272"/>
      <c r="D10282" s="272"/>
      <c r="E10282" s="217"/>
      <c r="F10282" s="285"/>
      <c r="I10282" s="149"/>
      <c r="J10282" s="149"/>
      <c r="K10282" s="149"/>
      <c r="L10282"/>
    </row>
    <row r="10283" spans="1:12" s="236" customFormat="1" ht="25" x14ac:dyDescent="0.25">
      <c r="A10283" s="272" t="s">
        <v>2509</v>
      </c>
      <c r="B10283" s="273" t="s">
        <v>2233</v>
      </c>
      <c r="C10283" s="272" t="s">
        <v>621</v>
      </c>
      <c r="D10283" s="272">
        <v>322</v>
      </c>
      <c r="E10283" s="217"/>
      <c r="F10283" s="285"/>
      <c r="I10283" s="149"/>
      <c r="J10283" s="149"/>
      <c r="K10283" s="149"/>
      <c r="L10283"/>
    </row>
    <row r="10284" spans="1:12" s="236" customFormat="1" x14ac:dyDescent="0.25">
      <c r="A10284" s="272"/>
      <c r="B10284" s="273"/>
      <c r="C10284" s="272"/>
      <c r="D10284" s="272"/>
      <c r="E10284" s="217"/>
      <c r="F10284" s="285"/>
      <c r="I10284" s="149"/>
      <c r="J10284" s="149"/>
      <c r="K10284" s="149"/>
      <c r="L10284"/>
    </row>
    <row r="10285" spans="1:12" s="236" customFormat="1" ht="25" x14ac:dyDescent="0.25">
      <c r="A10285" s="272" t="s">
        <v>2510</v>
      </c>
      <c r="B10285" s="273" t="s">
        <v>2234</v>
      </c>
      <c r="C10285" s="272" t="s">
        <v>11</v>
      </c>
      <c r="D10285" s="272">
        <v>31</v>
      </c>
      <c r="E10285" s="217"/>
      <c r="F10285" s="285"/>
      <c r="I10285" s="149"/>
      <c r="J10285" s="149"/>
      <c r="K10285" s="149"/>
      <c r="L10285"/>
    </row>
    <row r="10286" spans="1:12" s="236" customFormat="1" x14ac:dyDescent="0.25">
      <c r="A10286" s="272"/>
      <c r="B10286" s="273"/>
      <c r="C10286" s="272"/>
      <c r="D10286" s="272"/>
      <c r="E10286" s="217"/>
      <c r="F10286" s="285"/>
      <c r="I10286" s="149"/>
      <c r="J10286" s="149"/>
      <c r="K10286" s="149"/>
      <c r="L10286"/>
    </row>
    <row r="10287" spans="1:12" s="236" customFormat="1" x14ac:dyDescent="0.25">
      <c r="A10287" s="272" t="s">
        <v>2511</v>
      </c>
      <c r="B10287" s="273" t="s">
        <v>141</v>
      </c>
      <c r="C10287" s="272" t="s">
        <v>11</v>
      </c>
      <c r="D10287" s="272">
        <v>31</v>
      </c>
      <c r="E10287" s="217"/>
      <c r="F10287" s="285"/>
      <c r="I10287" s="149"/>
      <c r="J10287" s="149"/>
      <c r="K10287" s="149"/>
      <c r="L10287"/>
    </row>
    <row r="10288" spans="1:12" s="236" customFormat="1" x14ac:dyDescent="0.25">
      <c r="A10288" s="272"/>
      <c r="B10288" s="273"/>
      <c r="C10288" s="272"/>
      <c r="D10288" s="272"/>
      <c r="E10288" s="217"/>
      <c r="F10288" s="285"/>
      <c r="I10288" s="149"/>
      <c r="J10288" s="149"/>
      <c r="K10288" s="149"/>
      <c r="L10288"/>
    </row>
    <row r="10289" spans="1:12" s="236" customFormat="1" x14ac:dyDescent="0.25">
      <c r="A10289" s="272" t="s">
        <v>2512</v>
      </c>
      <c r="B10289" s="273" t="s">
        <v>140</v>
      </c>
      <c r="C10289" s="272" t="s">
        <v>11</v>
      </c>
      <c r="D10289" s="272">
        <v>31</v>
      </c>
      <c r="E10289" s="217"/>
      <c r="F10289" s="285"/>
      <c r="I10289" s="149"/>
      <c r="J10289" s="149"/>
      <c r="K10289" s="149"/>
      <c r="L10289"/>
    </row>
    <row r="10290" spans="1:12" s="236" customFormat="1" x14ac:dyDescent="0.25">
      <c r="A10290" s="272"/>
      <c r="B10290" s="273"/>
      <c r="C10290" s="272"/>
      <c r="D10290" s="272"/>
      <c r="E10290" s="217"/>
      <c r="F10290" s="285"/>
      <c r="I10290" s="149"/>
      <c r="J10290" s="149"/>
      <c r="K10290" s="149"/>
      <c r="L10290"/>
    </row>
    <row r="10291" spans="1:12" s="236" customFormat="1" ht="13" x14ac:dyDescent="0.25">
      <c r="A10291" s="272"/>
      <c r="B10291" s="229" t="s">
        <v>139</v>
      </c>
      <c r="C10291" s="272"/>
      <c r="D10291" s="272"/>
      <c r="E10291" s="217"/>
      <c r="F10291" s="285"/>
      <c r="I10291" s="149"/>
      <c r="J10291" s="149"/>
      <c r="K10291" s="149"/>
      <c r="L10291"/>
    </row>
    <row r="10292" spans="1:12" s="236" customFormat="1" x14ac:dyDescent="0.25">
      <c r="A10292" s="272"/>
      <c r="B10292" s="273"/>
      <c r="C10292" s="272"/>
      <c r="D10292" s="272"/>
      <c r="E10292" s="217"/>
      <c r="F10292" s="285"/>
      <c r="I10292" s="149"/>
      <c r="J10292" s="149"/>
      <c r="K10292" s="149"/>
      <c r="L10292"/>
    </row>
    <row r="10293" spans="1:12" s="236" customFormat="1" ht="26" x14ac:dyDescent="0.25">
      <c r="A10293" s="272"/>
      <c r="B10293" s="229" t="s">
        <v>2236</v>
      </c>
      <c r="C10293" s="272"/>
      <c r="D10293" s="272"/>
      <c r="E10293" s="217"/>
      <c r="F10293" s="285"/>
      <c r="I10293" s="149"/>
      <c r="J10293" s="149"/>
      <c r="K10293" s="149"/>
      <c r="L10293"/>
    </row>
    <row r="10294" spans="1:12" s="236" customFormat="1" x14ac:dyDescent="0.25">
      <c r="A10294" s="272"/>
      <c r="B10294" s="273"/>
      <c r="C10294" s="272"/>
      <c r="D10294" s="272"/>
      <c r="E10294" s="217"/>
      <c r="F10294" s="285"/>
      <c r="I10294" s="149"/>
      <c r="J10294" s="149"/>
      <c r="K10294" s="149"/>
      <c r="L10294"/>
    </row>
    <row r="10295" spans="1:12" s="236" customFormat="1" ht="25" x14ac:dyDescent="0.25">
      <c r="A10295" s="272" t="s">
        <v>2513</v>
      </c>
      <c r="B10295" s="273" t="s">
        <v>2235</v>
      </c>
      <c r="C10295" s="272" t="s">
        <v>621</v>
      </c>
      <c r="D10295" s="272">
        <v>322</v>
      </c>
      <c r="E10295" s="217"/>
      <c r="F10295" s="285"/>
      <c r="I10295" s="149"/>
      <c r="J10295" s="149"/>
      <c r="K10295" s="149"/>
      <c r="L10295"/>
    </row>
    <row r="10296" spans="1:12" s="236" customFormat="1" x14ac:dyDescent="0.25">
      <c r="A10296" s="272"/>
      <c r="B10296" s="273"/>
      <c r="C10296" s="272"/>
      <c r="D10296" s="272"/>
      <c r="E10296" s="217"/>
      <c r="F10296" s="263"/>
      <c r="I10296" s="149"/>
      <c r="J10296" s="149"/>
      <c r="K10296" s="149"/>
      <c r="L10296"/>
    </row>
    <row r="10297" spans="1:12" s="236" customFormat="1" x14ac:dyDescent="0.25">
      <c r="A10297" s="272"/>
      <c r="B10297" s="273"/>
      <c r="C10297" s="272"/>
      <c r="D10297" s="272"/>
      <c r="E10297" s="217"/>
      <c r="F10297" s="263"/>
      <c r="I10297" s="149"/>
      <c r="J10297" s="149"/>
      <c r="K10297" s="149"/>
      <c r="L10297"/>
    </row>
    <row r="10298" spans="1:12" s="236" customFormat="1" x14ac:dyDescent="0.25">
      <c r="A10298" s="272"/>
      <c r="B10298" s="273"/>
      <c r="C10298" s="272"/>
      <c r="D10298" s="272"/>
      <c r="E10298" s="217"/>
      <c r="F10298" s="263"/>
      <c r="I10298" s="149"/>
      <c r="J10298" s="149"/>
      <c r="K10298" s="149"/>
      <c r="L10298"/>
    </row>
    <row r="10299" spans="1:12" s="236" customFormat="1" x14ac:dyDescent="0.25">
      <c r="A10299" s="272"/>
      <c r="B10299" s="273"/>
      <c r="C10299" s="272"/>
      <c r="D10299" s="272"/>
      <c r="E10299" s="217"/>
      <c r="F10299" s="263"/>
      <c r="I10299" s="149"/>
      <c r="J10299" s="149"/>
      <c r="K10299" s="149"/>
      <c r="L10299"/>
    </row>
    <row r="10300" spans="1:12" s="236" customFormat="1" x14ac:dyDescent="0.25">
      <c r="A10300" s="272"/>
      <c r="B10300" s="273"/>
      <c r="C10300" s="272"/>
      <c r="D10300" s="272"/>
      <c r="E10300" s="217"/>
      <c r="F10300" s="263"/>
      <c r="I10300" s="149"/>
      <c r="J10300" s="149"/>
      <c r="K10300" s="149"/>
      <c r="L10300"/>
    </row>
    <row r="10301" spans="1:12" s="236" customFormat="1" x14ac:dyDescent="0.25">
      <c r="A10301" s="272"/>
      <c r="B10301" s="273"/>
      <c r="C10301" s="272"/>
      <c r="D10301" s="272"/>
      <c r="E10301" s="217"/>
      <c r="F10301" s="263"/>
      <c r="I10301" s="149"/>
      <c r="J10301" s="149"/>
      <c r="K10301" s="149"/>
      <c r="L10301"/>
    </row>
    <row r="10302" spans="1:12" s="236" customFormat="1" x14ac:dyDescent="0.25">
      <c r="A10302" s="272"/>
      <c r="B10302" s="273"/>
      <c r="C10302" s="272"/>
      <c r="D10302" s="272"/>
      <c r="E10302" s="217"/>
      <c r="F10302" s="263"/>
      <c r="I10302" s="149"/>
      <c r="J10302" s="149"/>
      <c r="K10302" s="149"/>
      <c r="L10302"/>
    </row>
    <row r="10303" spans="1:12" s="236" customFormat="1" x14ac:dyDescent="0.25">
      <c r="A10303" s="272"/>
      <c r="B10303" s="273"/>
      <c r="C10303" s="272"/>
      <c r="D10303" s="272"/>
      <c r="E10303" s="217"/>
      <c r="F10303" s="263"/>
      <c r="I10303" s="149"/>
      <c r="J10303" s="149"/>
      <c r="K10303" s="149"/>
      <c r="L10303"/>
    </row>
    <row r="10304" spans="1:12" s="236" customFormat="1" x14ac:dyDescent="0.25">
      <c r="A10304" s="272"/>
      <c r="B10304" s="273"/>
      <c r="C10304" s="272"/>
      <c r="D10304" s="272"/>
      <c r="E10304" s="217"/>
      <c r="F10304" s="263"/>
      <c r="I10304" s="149"/>
      <c r="J10304" s="149"/>
      <c r="K10304" s="149"/>
      <c r="L10304"/>
    </row>
    <row r="10305" spans="1:12" s="236" customFormat="1" x14ac:dyDescent="0.25">
      <c r="A10305" s="272"/>
      <c r="B10305" s="273"/>
      <c r="C10305" s="272"/>
      <c r="D10305" s="272"/>
      <c r="E10305" s="217"/>
      <c r="F10305" s="263"/>
      <c r="I10305" s="149"/>
      <c r="J10305" s="149"/>
      <c r="K10305" s="149"/>
      <c r="L10305"/>
    </row>
    <row r="10306" spans="1:12" s="236" customFormat="1" x14ac:dyDescent="0.25">
      <c r="A10306" s="272"/>
      <c r="B10306" s="273"/>
      <c r="C10306" s="272"/>
      <c r="D10306" s="272"/>
      <c r="E10306" s="217"/>
      <c r="F10306" s="263"/>
      <c r="I10306" s="149"/>
      <c r="J10306" s="149"/>
      <c r="K10306" s="149"/>
      <c r="L10306"/>
    </row>
    <row r="10307" spans="1:12" s="236" customFormat="1" x14ac:dyDescent="0.25">
      <c r="A10307" s="272"/>
      <c r="B10307" s="273"/>
      <c r="C10307" s="272"/>
      <c r="D10307" s="272"/>
      <c r="E10307" s="217"/>
      <c r="F10307" s="263"/>
      <c r="I10307" s="149"/>
      <c r="J10307" s="149"/>
      <c r="K10307" s="149"/>
      <c r="L10307"/>
    </row>
    <row r="10308" spans="1:12" s="236" customFormat="1" x14ac:dyDescent="0.25">
      <c r="A10308" s="272"/>
      <c r="B10308" s="273"/>
      <c r="C10308" s="272"/>
      <c r="D10308" s="272"/>
      <c r="E10308" s="217"/>
      <c r="F10308" s="263"/>
      <c r="I10308" s="149"/>
      <c r="J10308" s="149"/>
      <c r="K10308" s="149"/>
      <c r="L10308"/>
    </row>
    <row r="10309" spans="1:12" s="236" customFormat="1" x14ac:dyDescent="0.25">
      <c r="A10309" s="272"/>
      <c r="B10309" s="273"/>
      <c r="C10309" s="272"/>
      <c r="D10309" s="272"/>
      <c r="E10309" s="217"/>
      <c r="F10309" s="263"/>
      <c r="I10309" s="149"/>
      <c r="J10309" s="149"/>
      <c r="K10309" s="149"/>
      <c r="L10309"/>
    </row>
    <row r="10310" spans="1:12" s="236" customFormat="1" x14ac:dyDescent="0.25">
      <c r="A10310" s="272"/>
      <c r="B10310" s="273"/>
      <c r="C10310" s="272"/>
      <c r="D10310" s="272"/>
      <c r="E10310" s="217"/>
      <c r="F10310" s="263"/>
      <c r="I10310" s="149"/>
      <c r="J10310" s="149"/>
      <c r="K10310" s="149"/>
      <c r="L10310"/>
    </row>
    <row r="10311" spans="1:12" s="236" customFormat="1" x14ac:dyDescent="0.25">
      <c r="A10311" s="272"/>
      <c r="B10311" s="273"/>
      <c r="C10311" s="272"/>
      <c r="D10311" s="272"/>
      <c r="E10311" s="217"/>
      <c r="F10311" s="263"/>
      <c r="I10311" s="149"/>
      <c r="J10311" s="149"/>
      <c r="K10311" s="149"/>
      <c r="L10311"/>
    </row>
    <row r="10312" spans="1:12" s="236" customFormat="1" x14ac:dyDescent="0.25">
      <c r="A10312" s="272"/>
      <c r="B10312" s="273"/>
      <c r="C10312" s="272"/>
      <c r="D10312" s="272"/>
      <c r="E10312" s="217"/>
      <c r="F10312" s="263"/>
      <c r="I10312" s="149"/>
      <c r="J10312" s="149"/>
      <c r="K10312" s="149"/>
      <c r="L10312"/>
    </row>
    <row r="10313" spans="1:12" s="236" customFormat="1" x14ac:dyDescent="0.25">
      <c r="A10313" s="272"/>
      <c r="B10313" s="273"/>
      <c r="C10313" s="272"/>
      <c r="D10313" s="272"/>
      <c r="E10313" s="217"/>
      <c r="F10313" s="263"/>
      <c r="I10313" s="149"/>
      <c r="J10313" s="149"/>
      <c r="K10313" s="149"/>
      <c r="L10313"/>
    </row>
    <row r="10314" spans="1:12" s="236" customFormat="1" x14ac:dyDescent="0.25">
      <c r="A10314" s="272"/>
      <c r="B10314" s="273"/>
      <c r="C10314" s="272"/>
      <c r="D10314" s="272"/>
      <c r="E10314" s="217"/>
      <c r="F10314" s="263"/>
      <c r="I10314" s="149"/>
      <c r="J10314" s="149"/>
      <c r="K10314" s="149"/>
      <c r="L10314"/>
    </row>
    <row r="10315" spans="1:12" s="236" customFormat="1" x14ac:dyDescent="0.25">
      <c r="A10315" s="272"/>
      <c r="B10315" s="273"/>
      <c r="C10315" s="272"/>
      <c r="D10315" s="272"/>
      <c r="E10315" s="217"/>
      <c r="F10315" s="263"/>
      <c r="I10315" s="149"/>
      <c r="J10315" s="149"/>
      <c r="K10315" s="149"/>
      <c r="L10315"/>
    </row>
    <row r="10316" spans="1:12" s="236" customFormat="1" x14ac:dyDescent="0.25">
      <c r="A10316" s="272"/>
      <c r="B10316" s="273"/>
      <c r="C10316" s="272"/>
      <c r="D10316" s="272"/>
      <c r="E10316" s="217"/>
      <c r="F10316" s="263"/>
      <c r="I10316" s="149"/>
      <c r="J10316" s="149"/>
      <c r="K10316" s="149"/>
      <c r="L10316"/>
    </row>
    <row r="10317" spans="1:12" s="236" customFormat="1" x14ac:dyDescent="0.25">
      <c r="A10317" s="272"/>
      <c r="B10317" s="273"/>
      <c r="C10317" s="272"/>
      <c r="D10317" s="272"/>
      <c r="E10317" s="217"/>
      <c r="F10317" s="263"/>
      <c r="I10317" s="149"/>
      <c r="J10317" s="149"/>
      <c r="K10317" s="149"/>
      <c r="L10317"/>
    </row>
    <row r="10318" spans="1:12" s="236" customFormat="1" x14ac:dyDescent="0.25">
      <c r="A10318" s="272"/>
      <c r="B10318" s="273"/>
      <c r="C10318" s="272"/>
      <c r="D10318" s="272"/>
      <c r="E10318" s="217"/>
      <c r="F10318" s="263"/>
      <c r="I10318" s="149"/>
      <c r="J10318" s="149"/>
      <c r="K10318" s="149"/>
      <c r="L10318"/>
    </row>
    <row r="10319" spans="1:12" s="236" customFormat="1" x14ac:dyDescent="0.25">
      <c r="A10319" s="272"/>
      <c r="B10319" s="273"/>
      <c r="C10319" s="272"/>
      <c r="D10319" s="272"/>
      <c r="E10319" s="217"/>
      <c r="F10319" s="263"/>
      <c r="I10319" s="149"/>
      <c r="J10319" s="149"/>
      <c r="K10319" s="149"/>
      <c r="L10319"/>
    </row>
    <row r="10320" spans="1:12" s="236" customFormat="1" x14ac:dyDescent="0.25">
      <c r="A10320" s="272"/>
      <c r="B10320" s="273"/>
      <c r="C10320" s="272"/>
      <c r="D10320" s="272"/>
      <c r="E10320" s="217"/>
      <c r="F10320" s="263"/>
      <c r="I10320" s="149"/>
      <c r="J10320" s="149"/>
      <c r="K10320" s="149"/>
      <c r="L10320"/>
    </row>
    <row r="10321" spans="1:12" s="236" customFormat="1" x14ac:dyDescent="0.25">
      <c r="A10321" s="272"/>
      <c r="B10321" s="273"/>
      <c r="C10321" s="272"/>
      <c r="D10321" s="272"/>
      <c r="E10321" s="217"/>
      <c r="F10321" s="263"/>
      <c r="I10321" s="149"/>
      <c r="J10321" s="149"/>
      <c r="K10321" s="149"/>
      <c r="L10321"/>
    </row>
    <row r="10322" spans="1:12" s="236" customFormat="1" x14ac:dyDescent="0.25">
      <c r="A10322" s="272"/>
      <c r="B10322" s="273"/>
      <c r="C10322" s="272"/>
      <c r="D10322" s="272"/>
      <c r="E10322" s="217"/>
      <c r="F10322" s="263"/>
      <c r="I10322" s="149"/>
      <c r="J10322" s="149"/>
      <c r="K10322" s="149"/>
      <c r="L10322"/>
    </row>
    <row r="10323" spans="1:12" s="236" customFormat="1" x14ac:dyDescent="0.25">
      <c r="A10323" s="272"/>
      <c r="B10323" s="273"/>
      <c r="C10323" s="272"/>
      <c r="D10323" s="272"/>
      <c r="E10323" s="217"/>
      <c r="F10323" s="263"/>
      <c r="I10323" s="149"/>
      <c r="J10323" s="149"/>
      <c r="K10323" s="149"/>
      <c r="L10323"/>
    </row>
    <row r="10324" spans="1:12" s="236" customFormat="1" x14ac:dyDescent="0.25">
      <c r="A10324" s="272"/>
      <c r="B10324" s="273"/>
      <c r="C10324" s="272"/>
      <c r="D10324" s="272"/>
      <c r="E10324" s="217"/>
      <c r="F10324" s="263"/>
      <c r="I10324" s="149"/>
      <c r="J10324" s="149"/>
      <c r="K10324" s="149"/>
      <c r="L10324"/>
    </row>
    <row r="10325" spans="1:12" s="236" customFormat="1" x14ac:dyDescent="0.25">
      <c r="A10325" s="272"/>
      <c r="B10325" s="273"/>
      <c r="C10325" s="272"/>
      <c r="D10325" s="272"/>
      <c r="E10325" s="217"/>
      <c r="F10325" s="263"/>
      <c r="I10325" s="149"/>
      <c r="J10325" s="149"/>
      <c r="K10325" s="149"/>
      <c r="L10325"/>
    </row>
    <row r="10326" spans="1:12" s="236" customFormat="1" x14ac:dyDescent="0.25">
      <c r="A10326" s="272"/>
      <c r="B10326" s="273"/>
      <c r="C10326" s="272"/>
      <c r="D10326" s="272"/>
      <c r="E10326" s="217"/>
      <c r="F10326" s="263"/>
      <c r="I10326" s="149"/>
      <c r="J10326" s="149"/>
      <c r="K10326" s="149"/>
      <c r="L10326"/>
    </row>
    <row r="10327" spans="1:12" s="236" customFormat="1" x14ac:dyDescent="0.25">
      <c r="A10327" s="272"/>
      <c r="B10327" s="273"/>
      <c r="C10327" s="272"/>
      <c r="D10327" s="272"/>
      <c r="E10327" s="217"/>
      <c r="F10327" s="263"/>
      <c r="I10327" s="149"/>
      <c r="J10327" s="149"/>
      <c r="K10327" s="149"/>
      <c r="L10327"/>
    </row>
    <row r="10328" spans="1:12" s="236" customFormat="1" x14ac:dyDescent="0.25">
      <c r="A10328" s="272"/>
      <c r="B10328" s="273"/>
      <c r="C10328" s="272"/>
      <c r="D10328" s="272"/>
      <c r="E10328" s="217"/>
      <c r="F10328" s="263"/>
      <c r="I10328" s="149"/>
      <c r="J10328" s="149"/>
      <c r="K10328" s="149"/>
      <c r="L10328"/>
    </row>
    <row r="10329" spans="1:12" s="236" customFormat="1" x14ac:dyDescent="0.25">
      <c r="A10329" s="272"/>
      <c r="B10329" s="273"/>
      <c r="C10329" s="272"/>
      <c r="D10329" s="272"/>
      <c r="E10329" s="217"/>
      <c r="F10329" s="263"/>
      <c r="I10329" s="149"/>
      <c r="J10329" s="149"/>
      <c r="K10329" s="149"/>
      <c r="L10329"/>
    </row>
    <row r="10330" spans="1:12" s="236" customFormat="1" x14ac:dyDescent="0.25">
      <c r="A10330" s="272"/>
      <c r="B10330" s="273"/>
      <c r="C10330" s="272"/>
      <c r="D10330" s="272"/>
      <c r="E10330" s="217"/>
      <c r="F10330" s="263"/>
      <c r="I10330" s="149"/>
      <c r="J10330" s="149"/>
      <c r="K10330" s="149"/>
      <c r="L10330"/>
    </row>
    <row r="10331" spans="1:12" s="236" customFormat="1" x14ac:dyDescent="0.25">
      <c r="A10331" s="272"/>
      <c r="B10331" s="273"/>
      <c r="C10331" s="272"/>
      <c r="D10331" s="272"/>
      <c r="E10331" s="217"/>
      <c r="F10331" s="263"/>
      <c r="I10331" s="149"/>
      <c r="J10331" s="149"/>
      <c r="K10331" s="149"/>
      <c r="L10331"/>
    </row>
    <row r="10332" spans="1:12" s="236" customFormat="1" x14ac:dyDescent="0.25">
      <c r="A10332" s="272"/>
      <c r="B10332" s="273"/>
      <c r="C10332" s="272"/>
      <c r="D10332" s="272"/>
      <c r="E10332" s="217"/>
      <c r="F10332" s="263"/>
      <c r="I10332" s="149"/>
      <c r="J10332" s="149"/>
      <c r="K10332" s="149"/>
      <c r="L10332"/>
    </row>
    <row r="10333" spans="1:12" s="236" customFormat="1" x14ac:dyDescent="0.25">
      <c r="A10333" s="272"/>
      <c r="B10333" s="273"/>
      <c r="C10333" s="272"/>
      <c r="D10333" s="272"/>
      <c r="E10333" s="217"/>
      <c r="F10333" s="263"/>
      <c r="I10333" s="149"/>
      <c r="J10333" s="149"/>
      <c r="K10333" s="149"/>
      <c r="L10333"/>
    </row>
    <row r="10334" spans="1:12" s="236" customFormat="1" x14ac:dyDescent="0.25">
      <c r="A10334" s="272"/>
      <c r="B10334" s="273"/>
      <c r="C10334" s="272"/>
      <c r="D10334" s="272"/>
      <c r="E10334" s="217"/>
      <c r="F10334" s="263"/>
      <c r="I10334" s="149"/>
      <c r="J10334" s="149"/>
      <c r="K10334" s="149"/>
      <c r="L10334"/>
    </row>
    <row r="10335" spans="1:12" s="236" customFormat="1" x14ac:dyDescent="0.25">
      <c r="A10335" s="272"/>
      <c r="B10335" s="273"/>
      <c r="C10335" s="272"/>
      <c r="D10335" s="272"/>
      <c r="E10335" s="217"/>
      <c r="F10335" s="263"/>
      <c r="I10335" s="149"/>
      <c r="J10335" s="149"/>
      <c r="K10335" s="149"/>
      <c r="L10335"/>
    </row>
    <row r="10336" spans="1:12" s="236" customFormat="1" x14ac:dyDescent="0.25">
      <c r="A10336" s="272"/>
      <c r="B10336" s="273"/>
      <c r="C10336" s="272"/>
      <c r="D10336" s="272"/>
      <c r="E10336" s="217"/>
      <c r="F10336" s="263"/>
      <c r="I10336" s="149"/>
      <c r="J10336" s="149"/>
      <c r="K10336" s="149"/>
      <c r="L10336"/>
    </row>
    <row r="10337" spans="1:12" s="236" customFormat="1" ht="13" x14ac:dyDescent="0.25">
      <c r="A10337" s="227"/>
      <c r="B10337" s="268" t="s">
        <v>2905</v>
      </c>
      <c r="C10337" s="227"/>
      <c r="D10337" s="227"/>
      <c r="E10337" s="258"/>
      <c r="F10337" s="270"/>
      <c r="I10337" s="149"/>
      <c r="J10337" s="149"/>
      <c r="K10337" s="149"/>
      <c r="L10337"/>
    </row>
    <row r="10338" spans="1:12" s="236" customFormat="1" ht="13" x14ac:dyDescent="0.25">
      <c r="A10338" s="227"/>
      <c r="B10338" s="247"/>
      <c r="C10338" s="227"/>
      <c r="D10338" s="227"/>
      <c r="E10338" s="258"/>
      <c r="F10338" s="263"/>
      <c r="I10338" s="149"/>
      <c r="J10338" s="149"/>
      <c r="K10338" s="149"/>
      <c r="L10338"/>
    </row>
    <row r="10339" spans="1:12" s="236" customFormat="1" ht="13" x14ac:dyDescent="0.25">
      <c r="A10339" s="227"/>
      <c r="B10339" s="247" t="s">
        <v>2962</v>
      </c>
      <c r="C10339" s="227"/>
      <c r="D10339" s="227"/>
      <c r="E10339" s="258"/>
      <c r="F10339" s="263"/>
      <c r="I10339" s="149"/>
      <c r="J10339" s="149"/>
      <c r="K10339" s="149"/>
      <c r="L10339"/>
    </row>
    <row r="10340" spans="1:12" s="236" customFormat="1" ht="13" x14ac:dyDescent="0.25">
      <c r="A10340" s="227"/>
      <c r="B10340" s="256"/>
      <c r="C10340" s="255"/>
      <c r="D10340" s="255"/>
      <c r="E10340" s="260"/>
      <c r="F10340" s="263"/>
      <c r="I10340" s="149"/>
      <c r="J10340" s="149"/>
      <c r="K10340" s="149"/>
      <c r="L10340"/>
    </row>
    <row r="10341" spans="1:12" s="236" customFormat="1" ht="13" x14ac:dyDescent="0.25">
      <c r="A10341" s="227"/>
      <c r="B10341" s="274"/>
      <c r="C10341" s="255"/>
      <c r="D10341" s="255"/>
      <c r="E10341" s="260"/>
      <c r="F10341" s="263"/>
      <c r="I10341" s="149"/>
      <c r="J10341" s="149"/>
      <c r="K10341" s="149"/>
      <c r="L10341"/>
    </row>
    <row r="10342" spans="1:12" s="236" customFormat="1" ht="26" x14ac:dyDescent="0.25">
      <c r="A10342" s="227"/>
      <c r="B10342" s="274" t="str">
        <f>B10339</f>
        <v>Block F: Tuckshop, Computer Room &amp; 2 Classroom Block: F-5 Roof Coverings</v>
      </c>
      <c r="C10342" s="255"/>
      <c r="D10342" s="255"/>
      <c r="E10342" s="260"/>
      <c r="F10342" s="263"/>
      <c r="I10342" s="149"/>
      <c r="J10342" s="149"/>
      <c r="K10342" s="149"/>
      <c r="L10342"/>
    </row>
    <row r="10343" spans="1:12" s="236" customFormat="1" ht="13" x14ac:dyDescent="0.25">
      <c r="A10343" s="227"/>
      <c r="B10343" s="254" t="s">
        <v>2933</v>
      </c>
      <c r="C10343" s="255" t="s">
        <v>2910</v>
      </c>
      <c r="D10343" s="255"/>
      <c r="E10343" s="260"/>
      <c r="F10343" s="263"/>
      <c r="I10343" s="149"/>
      <c r="J10343" s="149"/>
      <c r="K10343" s="149"/>
      <c r="L10343"/>
    </row>
    <row r="10344" spans="1:12" s="236" customFormat="1" ht="13" x14ac:dyDescent="0.25">
      <c r="A10344" s="227"/>
      <c r="B10344" s="256"/>
      <c r="C10344" s="255"/>
      <c r="D10344" s="255"/>
      <c r="E10344" s="260"/>
      <c r="F10344" s="263"/>
      <c r="I10344" s="149"/>
      <c r="J10344" s="149"/>
      <c r="K10344" s="149"/>
      <c r="L10344"/>
    </row>
    <row r="10345" spans="1:12" s="236" customFormat="1" ht="13" x14ac:dyDescent="0.25">
      <c r="A10345" s="227"/>
      <c r="B10345" s="269" t="s">
        <v>2909</v>
      </c>
      <c r="C10345" s="255">
        <v>151</v>
      </c>
      <c r="D10345" s="255"/>
      <c r="E10345" s="260"/>
      <c r="F10345" s="263"/>
      <c r="I10345" s="149"/>
      <c r="J10345" s="149"/>
      <c r="K10345" s="149"/>
      <c r="L10345"/>
    </row>
    <row r="10346" spans="1:12" s="236" customFormat="1" ht="13" x14ac:dyDescent="0.25">
      <c r="A10346" s="227"/>
      <c r="B10346" s="269"/>
      <c r="C10346" s="255"/>
      <c r="D10346" s="255"/>
      <c r="E10346" s="260"/>
      <c r="F10346" s="263"/>
      <c r="I10346" s="149"/>
      <c r="J10346" s="149"/>
      <c r="K10346" s="149"/>
      <c r="L10346"/>
    </row>
    <row r="10347" spans="1:12" s="236" customFormat="1" ht="13" x14ac:dyDescent="0.25">
      <c r="A10347" s="227"/>
      <c r="B10347" s="256"/>
      <c r="C10347" s="255"/>
      <c r="D10347" s="255"/>
      <c r="E10347" s="260"/>
      <c r="F10347" s="263"/>
      <c r="I10347" s="149"/>
      <c r="J10347" s="149"/>
      <c r="K10347" s="149"/>
      <c r="L10347"/>
    </row>
    <row r="10348" spans="1:12" s="236" customFormat="1" ht="13" x14ac:dyDescent="0.25">
      <c r="A10348" s="227"/>
      <c r="B10348" s="256"/>
      <c r="C10348" s="255"/>
      <c r="D10348" s="255"/>
      <c r="E10348" s="260"/>
      <c r="F10348" s="263"/>
      <c r="I10348" s="149"/>
      <c r="J10348" s="149"/>
      <c r="K10348" s="149"/>
      <c r="L10348"/>
    </row>
    <row r="10349" spans="1:12" s="236" customFormat="1" ht="13" x14ac:dyDescent="0.25">
      <c r="A10349" s="227"/>
      <c r="B10349" s="256"/>
      <c r="C10349" s="255"/>
      <c r="D10349" s="255"/>
      <c r="E10349" s="260"/>
      <c r="F10349" s="263"/>
      <c r="I10349" s="149"/>
      <c r="J10349" s="149"/>
      <c r="K10349" s="149"/>
      <c r="L10349"/>
    </row>
    <row r="10350" spans="1:12" s="236" customFormat="1" ht="13" x14ac:dyDescent="0.25">
      <c r="A10350" s="227"/>
      <c r="B10350" s="256"/>
      <c r="C10350" s="255"/>
      <c r="D10350" s="255"/>
      <c r="E10350" s="260"/>
      <c r="F10350" s="263"/>
      <c r="I10350" s="149"/>
      <c r="J10350" s="149"/>
      <c r="K10350" s="149"/>
      <c r="L10350"/>
    </row>
    <row r="10351" spans="1:12" s="236" customFormat="1" ht="13" x14ac:dyDescent="0.25">
      <c r="A10351" s="227"/>
      <c r="B10351" s="256"/>
      <c r="C10351" s="255"/>
      <c r="D10351" s="255"/>
      <c r="E10351" s="260"/>
      <c r="F10351" s="263"/>
      <c r="I10351" s="149"/>
      <c r="J10351" s="149"/>
      <c r="K10351" s="149"/>
      <c r="L10351"/>
    </row>
    <row r="10352" spans="1:12" s="236" customFormat="1" ht="13" x14ac:dyDescent="0.25">
      <c r="A10352" s="227"/>
      <c r="B10352" s="256"/>
      <c r="C10352" s="255"/>
      <c r="D10352" s="255"/>
      <c r="E10352" s="260"/>
      <c r="F10352" s="263"/>
      <c r="I10352" s="149"/>
      <c r="J10352" s="149"/>
      <c r="K10352" s="149"/>
      <c r="L10352"/>
    </row>
    <row r="10353" spans="1:12" s="236" customFormat="1" ht="13" x14ac:dyDescent="0.25">
      <c r="A10353" s="227"/>
      <c r="B10353" s="256"/>
      <c r="C10353" s="255"/>
      <c r="D10353" s="255"/>
      <c r="E10353" s="260"/>
      <c r="F10353" s="263"/>
      <c r="I10353" s="149"/>
      <c r="J10353" s="149"/>
      <c r="K10353" s="149"/>
      <c r="L10353"/>
    </row>
    <row r="10354" spans="1:12" s="236" customFormat="1" ht="13" x14ac:dyDescent="0.25">
      <c r="A10354" s="227"/>
      <c r="B10354" s="256"/>
      <c r="C10354" s="255"/>
      <c r="D10354" s="255"/>
      <c r="E10354" s="260"/>
      <c r="F10354" s="263"/>
      <c r="I10354" s="149"/>
      <c r="J10354" s="149"/>
      <c r="K10354" s="149"/>
      <c r="L10354"/>
    </row>
    <row r="10355" spans="1:12" s="236" customFormat="1" ht="13" x14ac:dyDescent="0.25">
      <c r="A10355" s="227"/>
      <c r="B10355" s="256"/>
      <c r="C10355" s="255"/>
      <c r="D10355" s="255"/>
      <c r="E10355" s="260"/>
      <c r="F10355" s="263"/>
      <c r="I10355" s="149"/>
      <c r="J10355" s="149"/>
      <c r="K10355" s="149"/>
      <c r="L10355"/>
    </row>
    <row r="10356" spans="1:12" s="236" customFormat="1" ht="13" x14ac:dyDescent="0.25">
      <c r="A10356" s="227"/>
      <c r="B10356" s="256"/>
      <c r="C10356" s="255"/>
      <c r="D10356" s="255"/>
      <c r="E10356" s="260"/>
      <c r="F10356" s="263"/>
      <c r="I10356" s="149"/>
      <c r="J10356" s="149"/>
      <c r="K10356" s="149"/>
      <c r="L10356"/>
    </row>
    <row r="10357" spans="1:12" s="236" customFormat="1" ht="13" x14ac:dyDescent="0.25">
      <c r="A10357" s="227"/>
      <c r="B10357" s="256"/>
      <c r="C10357" s="255"/>
      <c r="D10357" s="255"/>
      <c r="E10357" s="260"/>
      <c r="F10357" s="263"/>
      <c r="I10357" s="149"/>
      <c r="J10357" s="149"/>
      <c r="K10357" s="149"/>
      <c r="L10357"/>
    </row>
    <row r="10358" spans="1:12" s="236" customFormat="1" ht="13" x14ac:dyDescent="0.25">
      <c r="A10358" s="227"/>
      <c r="B10358" s="256"/>
      <c r="C10358" s="255"/>
      <c r="D10358" s="255"/>
      <c r="E10358" s="260"/>
      <c r="F10358" s="263"/>
      <c r="I10358" s="149"/>
      <c r="J10358" s="149"/>
      <c r="K10358" s="149"/>
      <c r="L10358"/>
    </row>
    <row r="10359" spans="1:12" s="236" customFormat="1" ht="13" x14ac:dyDescent="0.25">
      <c r="A10359" s="227"/>
      <c r="B10359" s="256"/>
      <c r="C10359" s="255"/>
      <c r="D10359" s="255"/>
      <c r="E10359" s="260"/>
      <c r="F10359" s="263"/>
      <c r="I10359" s="149"/>
      <c r="J10359" s="149"/>
      <c r="K10359" s="149"/>
      <c r="L10359"/>
    </row>
    <row r="10360" spans="1:12" s="236" customFormat="1" ht="13" x14ac:dyDescent="0.25">
      <c r="A10360" s="227"/>
      <c r="B10360" s="256"/>
      <c r="C10360" s="255"/>
      <c r="D10360" s="255"/>
      <c r="E10360" s="260"/>
      <c r="F10360" s="263"/>
      <c r="I10360" s="149"/>
      <c r="J10360" s="149"/>
      <c r="K10360" s="149"/>
      <c r="L10360"/>
    </row>
    <row r="10361" spans="1:12" s="236" customFormat="1" ht="13" x14ac:dyDescent="0.25">
      <c r="A10361" s="227"/>
      <c r="B10361" s="256"/>
      <c r="C10361" s="255"/>
      <c r="D10361" s="255"/>
      <c r="E10361" s="260"/>
      <c r="F10361" s="263"/>
      <c r="I10361" s="149"/>
      <c r="J10361" s="149"/>
      <c r="K10361" s="149"/>
      <c r="L10361"/>
    </row>
    <row r="10362" spans="1:12" s="236" customFormat="1" ht="13" x14ac:dyDescent="0.25">
      <c r="A10362" s="227"/>
      <c r="B10362" s="256"/>
      <c r="C10362" s="255"/>
      <c r="D10362" s="255"/>
      <c r="E10362" s="260"/>
      <c r="F10362" s="263"/>
      <c r="I10362" s="149"/>
      <c r="J10362" s="149"/>
      <c r="K10362" s="149"/>
      <c r="L10362"/>
    </row>
    <row r="10363" spans="1:12" s="236" customFormat="1" ht="13" x14ac:dyDescent="0.25">
      <c r="A10363" s="227"/>
      <c r="B10363" s="256"/>
      <c r="C10363" s="255"/>
      <c r="D10363" s="255"/>
      <c r="E10363" s="260"/>
      <c r="F10363" s="263"/>
      <c r="I10363" s="149"/>
      <c r="J10363" s="149"/>
      <c r="K10363" s="149"/>
      <c r="L10363"/>
    </row>
    <row r="10364" spans="1:12" s="236" customFormat="1" ht="13" x14ac:dyDescent="0.25">
      <c r="A10364" s="227"/>
      <c r="B10364" s="256"/>
      <c r="C10364" s="255"/>
      <c r="D10364" s="255"/>
      <c r="E10364" s="260"/>
      <c r="F10364" s="263"/>
      <c r="I10364" s="149"/>
      <c r="J10364" s="149"/>
      <c r="K10364" s="149"/>
      <c r="L10364"/>
    </row>
    <row r="10365" spans="1:12" s="236" customFormat="1" ht="13" x14ac:dyDescent="0.25">
      <c r="A10365" s="227"/>
      <c r="B10365" s="256"/>
      <c r="C10365" s="255"/>
      <c r="D10365" s="255"/>
      <c r="E10365" s="260"/>
      <c r="F10365" s="263"/>
      <c r="I10365" s="149"/>
      <c r="J10365" s="149"/>
      <c r="K10365" s="149"/>
      <c r="L10365"/>
    </row>
    <row r="10366" spans="1:12" s="236" customFormat="1" ht="13" x14ac:dyDescent="0.25">
      <c r="A10366" s="227"/>
      <c r="B10366" s="256"/>
      <c r="C10366" s="255"/>
      <c r="D10366" s="255"/>
      <c r="E10366" s="260"/>
      <c r="F10366" s="263"/>
      <c r="I10366" s="149"/>
      <c r="J10366" s="149"/>
      <c r="K10366" s="149"/>
      <c r="L10366"/>
    </row>
    <row r="10367" spans="1:12" s="236" customFormat="1" ht="13" x14ac:dyDescent="0.25">
      <c r="A10367" s="227"/>
      <c r="B10367" s="256"/>
      <c r="C10367" s="255"/>
      <c r="D10367" s="255"/>
      <c r="E10367" s="260"/>
      <c r="F10367" s="263"/>
      <c r="I10367" s="149"/>
      <c r="J10367" s="149"/>
      <c r="K10367" s="149"/>
      <c r="L10367"/>
    </row>
    <row r="10368" spans="1:12" s="236" customFormat="1" ht="13" x14ac:dyDescent="0.25">
      <c r="A10368" s="227"/>
      <c r="B10368" s="256"/>
      <c r="C10368" s="255"/>
      <c r="D10368" s="255"/>
      <c r="E10368" s="260"/>
      <c r="F10368" s="263"/>
      <c r="I10368" s="149"/>
      <c r="J10368" s="149"/>
      <c r="K10368" s="149"/>
      <c r="L10368"/>
    </row>
    <row r="10369" spans="1:12" s="236" customFormat="1" ht="13" x14ac:dyDescent="0.25">
      <c r="A10369" s="227"/>
      <c r="B10369" s="256"/>
      <c r="C10369" s="255"/>
      <c r="D10369" s="255"/>
      <c r="E10369" s="260"/>
      <c r="F10369" s="263"/>
      <c r="I10369" s="149"/>
      <c r="J10369" s="149"/>
      <c r="K10369" s="149"/>
      <c r="L10369"/>
    </row>
    <row r="10370" spans="1:12" s="236" customFormat="1" ht="13" x14ac:dyDescent="0.25">
      <c r="A10370" s="227"/>
      <c r="B10370" s="256"/>
      <c r="C10370" s="255"/>
      <c r="D10370" s="255"/>
      <c r="E10370" s="260"/>
      <c r="F10370" s="263"/>
      <c r="I10370" s="149"/>
      <c r="J10370" s="149"/>
      <c r="K10370" s="149"/>
      <c r="L10370"/>
    </row>
    <row r="10371" spans="1:12" s="236" customFormat="1" ht="13" x14ac:dyDescent="0.25">
      <c r="A10371" s="227"/>
      <c r="B10371" s="256"/>
      <c r="C10371" s="255"/>
      <c r="D10371" s="255"/>
      <c r="E10371" s="260"/>
      <c r="F10371" s="263"/>
      <c r="I10371" s="149"/>
      <c r="J10371" s="149"/>
      <c r="K10371" s="149"/>
      <c r="L10371"/>
    </row>
    <row r="10372" spans="1:12" s="236" customFormat="1" ht="13" x14ac:dyDescent="0.25">
      <c r="A10372" s="227"/>
      <c r="B10372" s="256"/>
      <c r="C10372" s="255"/>
      <c r="D10372" s="255"/>
      <c r="E10372" s="260"/>
      <c r="F10372" s="263"/>
      <c r="I10372" s="149"/>
      <c r="J10372" s="149"/>
      <c r="K10372" s="149"/>
      <c r="L10372"/>
    </row>
    <row r="10373" spans="1:12" s="236" customFormat="1" ht="13" x14ac:dyDescent="0.25">
      <c r="A10373" s="227"/>
      <c r="B10373" s="256"/>
      <c r="C10373" s="255"/>
      <c r="D10373" s="255"/>
      <c r="E10373" s="260"/>
      <c r="F10373" s="263"/>
      <c r="I10373" s="149"/>
      <c r="J10373" s="149"/>
      <c r="K10373" s="149"/>
      <c r="L10373"/>
    </row>
    <row r="10374" spans="1:12" s="236" customFormat="1" ht="13" x14ac:dyDescent="0.25">
      <c r="A10374" s="227"/>
      <c r="B10374" s="256"/>
      <c r="C10374" s="255"/>
      <c r="D10374" s="255"/>
      <c r="E10374" s="260"/>
      <c r="F10374" s="263"/>
      <c r="I10374" s="149"/>
      <c r="J10374" s="149"/>
      <c r="K10374" s="149"/>
      <c r="L10374"/>
    </row>
    <row r="10375" spans="1:12" s="236" customFormat="1" ht="13" x14ac:dyDescent="0.25">
      <c r="A10375" s="227"/>
      <c r="B10375" s="256"/>
      <c r="C10375" s="255"/>
      <c r="D10375" s="255"/>
      <c r="E10375" s="260"/>
      <c r="F10375" s="263"/>
      <c r="I10375" s="149"/>
      <c r="J10375" s="149"/>
      <c r="K10375" s="149"/>
      <c r="L10375"/>
    </row>
    <row r="10376" spans="1:12" s="236" customFormat="1" ht="13" x14ac:dyDescent="0.25">
      <c r="A10376" s="227"/>
      <c r="B10376" s="256"/>
      <c r="C10376" s="255"/>
      <c r="D10376" s="255"/>
      <c r="E10376" s="260"/>
      <c r="F10376" s="263"/>
      <c r="I10376" s="149"/>
      <c r="J10376" s="149"/>
      <c r="K10376" s="149"/>
      <c r="L10376"/>
    </row>
    <row r="10377" spans="1:12" s="236" customFormat="1" ht="13" x14ac:dyDescent="0.25">
      <c r="A10377" s="227"/>
      <c r="B10377" s="256"/>
      <c r="C10377" s="255"/>
      <c r="D10377" s="255"/>
      <c r="E10377" s="260"/>
      <c r="F10377" s="263"/>
      <c r="I10377" s="149"/>
      <c r="J10377" s="149"/>
      <c r="K10377" s="149"/>
      <c r="L10377"/>
    </row>
    <row r="10378" spans="1:12" s="236" customFormat="1" ht="13" x14ac:dyDescent="0.25">
      <c r="A10378" s="227"/>
      <c r="B10378" s="256"/>
      <c r="C10378" s="255"/>
      <c r="D10378" s="255"/>
      <c r="E10378" s="260"/>
      <c r="F10378" s="263"/>
      <c r="I10378" s="149"/>
      <c r="J10378" s="149"/>
      <c r="K10378" s="149"/>
      <c r="L10378"/>
    </row>
    <row r="10379" spans="1:12" s="236" customFormat="1" ht="13" x14ac:dyDescent="0.25">
      <c r="A10379" s="227"/>
      <c r="B10379" s="256"/>
      <c r="C10379" s="255"/>
      <c r="D10379" s="255"/>
      <c r="E10379" s="260"/>
      <c r="F10379" s="263"/>
      <c r="I10379" s="149"/>
      <c r="J10379" s="149"/>
      <c r="K10379" s="149"/>
      <c r="L10379"/>
    </row>
    <row r="10380" spans="1:12" s="236" customFormat="1" ht="13" x14ac:dyDescent="0.25">
      <c r="A10380" s="227"/>
      <c r="B10380" s="256"/>
      <c r="C10380" s="255"/>
      <c r="D10380" s="255"/>
      <c r="E10380" s="260"/>
      <c r="F10380" s="263"/>
      <c r="I10380" s="149"/>
      <c r="J10380" s="149"/>
      <c r="K10380" s="149"/>
      <c r="L10380"/>
    </row>
    <row r="10381" spans="1:12" s="236" customFormat="1" ht="13" x14ac:dyDescent="0.25">
      <c r="A10381" s="227"/>
      <c r="B10381" s="256"/>
      <c r="C10381" s="255"/>
      <c r="D10381" s="255"/>
      <c r="E10381" s="260"/>
      <c r="F10381" s="263"/>
      <c r="I10381" s="149"/>
      <c r="J10381" s="149"/>
      <c r="K10381" s="149"/>
      <c r="L10381"/>
    </row>
    <row r="10382" spans="1:12" s="236" customFormat="1" ht="13" x14ac:dyDescent="0.25">
      <c r="A10382" s="227"/>
      <c r="B10382" s="256"/>
      <c r="C10382" s="255"/>
      <c r="D10382" s="255"/>
      <c r="E10382" s="260"/>
      <c r="F10382" s="263"/>
      <c r="I10382" s="149"/>
      <c r="J10382" s="149"/>
      <c r="K10382" s="149"/>
      <c r="L10382"/>
    </row>
    <row r="10383" spans="1:12" s="236" customFormat="1" ht="13" x14ac:dyDescent="0.25">
      <c r="A10383" s="227"/>
      <c r="B10383" s="256"/>
      <c r="C10383" s="255"/>
      <c r="D10383" s="255"/>
      <c r="E10383" s="260"/>
      <c r="F10383" s="263"/>
      <c r="I10383" s="149"/>
      <c r="J10383" s="149"/>
      <c r="K10383" s="149"/>
      <c r="L10383"/>
    </row>
    <row r="10384" spans="1:12" s="236" customFormat="1" ht="13" x14ac:dyDescent="0.25">
      <c r="A10384" s="227"/>
      <c r="B10384" s="256"/>
      <c r="C10384" s="255"/>
      <c r="D10384" s="255"/>
      <c r="E10384" s="260"/>
      <c r="F10384" s="263"/>
      <c r="I10384" s="149"/>
      <c r="J10384" s="149"/>
      <c r="K10384" s="149"/>
      <c r="L10384"/>
    </row>
    <row r="10385" spans="1:12" s="236" customFormat="1" ht="13" x14ac:dyDescent="0.25">
      <c r="A10385" s="227"/>
      <c r="B10385" s="256"/>
      <c r="C10385" s="255"/>
      <c r="D10385" s="255"/>
      <c r="E10385" s="260"/>
      <c r="F10385" s="263"/>
      <c r="I10385" s="149"/>
      <c r="J10385" s="149"/>
      <c r="K10385" s="149"/>
      <c r="L10385"/>
    </row>
    <row r="10386" spans="1:12" s="236" customFormat="1" ht="13" x14ac:dyDescent="0.25">
      <c r="A10386" s="227"/>
      <c r="B10386" s="256"/>
      <c r="C10386" s="255"/>
      <c r="D10386" s="255"/>
      <c r="E10386" s="260"/>
      <c r="F10386" s="263"/>
      <c r="I10386" s="149"/>
      <c r="J10386" s="149"/>
      <c r="K10386" s="149"/>
      <c r="L10386"/>
    </row>
    <row r="10387" spans="1:12" s="236" customFormat="1" ht="13" x14ac:dyDescent="0.25">
      <c r="A10387" s="227"/>
      <c r="B10387" s="256"/>
      <c r="C10387" s="255"/>
      <c r="D10387" s="255"/>
      <c r="E10387" s="260"/>
      <c r="F10387" s="263"/>
      <c r="I10387" s="149"/>
      <c r="J10387" s="149"/>
      <c r="K10387" s="149"/>
      <c r="L10387"/>
    </row>
    <row r="10388" spans="1:12" s="236" customFormat="1" ht="13" x14ac:dyDescent="0.25">
      <c r="A10388" s="227"/>
      <c r="B10388" s="256"/>
      <c r="C10388" s="255"/>
      <c r="D10388" s="255"/>
      <c r="E10388" s="260"/>
      <c r="F10388" s="263"/>
      <c r="I10388" s="149"/>
      <c r="J10388" s="149"/>
      <c r="K10388" s="149"/>
      <c r="L10388"/>
    </row>
    <row r="10389" spans="1:12" s="236" customFormat="1" ht="13" x14ac:dyDescent="0.25">
      <c r="A10389" s="227"/>
      <c r="B10389" s="256"/>
      <c r="C10389" s="255"/>
      <c r="D10389" s="255"/>
      <c r="E10389" s="260"/>
      <c r="F10389" s="263"/>
      <c r="I10389" s="149"/>
      <c r="J10389" s="149"/>
      <c r="K10389" s="149"/>
      <c r="L10389"/>
    </row>
    <row r="10390" spans="1:12" s="236" customFormat="1" ht="13" x14ac:dyDescent="0.25">
      <c r="A10390" s="227"/>
      <c r="B10390" s="256"/>
      <c r="C10390" s="255"/>
      <c r="D10390" s="255"/>
      <c r="E10390" s="260"/>
      <c r="F10390" s="263"/>
      <c r="I10390" s="149"/>
      <c r="J10390" s="149"/>
      <c r="K10390" s="149"/>
      <c r="L10390"/>
    </row>
    <row r="10391" spans="1:12" s="236" customFormat="1" ht="13" x14ac:dyDescent="0.25">
      <c r="A10391" s="227"/>
      <c r="B10391" s="256"/>
      <c r="C10391" s="255"/>
      <c r="D10391" s="255"/>
      <c r="E10391" s="260"/>
      <c r="F10391" s="263"/>
      <c r="I10391" s="149"/>
      <c r="J10391" s="149"/>
      <c r="K10391" s="149"/>
      <c r="L10391"/>
    </row>
    <row r="10392" spans="1:12" s="236" customFormat="1" ht="13" x14ac:dyDescent="0.25">
      <c r="A10392" s="227"/>
      <c r="B10392" s="256"/>
      <c r="C10392" s="255"/>
      <c r="D10392" s="255"/>
      <c r="E10392" s="260"/>
      <c r="F10392" s="263"/>
      <c r="I10392" s="149"/>
      <c r="J10392" s="149"/>
      <c r="K10392" s="149"/>
      <c r="L10392"/>
    </row>
    <row r="10393" spans="1:12" s="236" customFormat="1" ht="13" x14ac:dyDescent="0.25">
      <c r="A10393" s="227"/>
      <c r="B10393" s="256"/>
      <c r="C10393" s="255"/>
      <c r="D10393" s="255"/>
      <c r="E10393" s="260"/>
      <c r="F10393" s="263"/>
      <c r="I10393" s="149"/>
      <c r="J10393" s="149"/>
      <c r="K10393" s="149"/>
      <c r="L10393"/>
    </row>
    <row r="10394" spans="1:12" s="236" customFormat="1" ht="13" x14ac:dyDescent="0.25">
      <c r="A10394" s="227"/>
      <c r="B10394" s="256"/>
      <c r="C10394" s="255"/>
      <c r="D10394" s="255"/>
      <c r="E10394" s="260"/>
      <c r="F10394" s="263"/>
      <c r="I10394" s="149"/>
      <c r="J10394" s="149"/>
      <c r="K10394" s="149"/>
      <c r="L10394"/>
    </row>
    <row r="10395" spans="1:12" s="236" customFormat="1" ht="13" x14ac:dyDescent="0.25">
      <c r="A10395" s="227"/>
      <c r="B10395" s="256"/>
      <c r="C10395" s="255"/>
      <c r="D10395" s="255"/>
      <c r="E10395" s="260"/>
      <c r="F10395" s="263"/>
      <c r="I10395" s="149"/>
      <c r="J10395" s="149"/>
      <c r="K10395" s="149"/>
      <c r="L10395"/>
    </row>
    <row r="10396" spans="1:12" s="236" customFormat="1" ht="13" x14ac:dyDescent="0.25">
      <c r="A10396" s="227"/>
      <c r="B10396" s="256"/>
      <c r="C10396" s="255"/>
      <c r="D10396" s="255"/>
      <c r="E10396" s="260"/>
      <c r="F10396" s="263"/>
      <c r="I10396" s="149"/>
      <c r="J10396" s="149"/>
      <c r="K10396" s="149"/>
      <c r="L10396"/>
    </row>
    <row r="10397" spans="1:12" s="236" customFormat="1" ht="13" x14ac:dyDescent="0.25">
      <c r="A10397" s="227"/>
      <c r="B10397" s="256"/>
      <c r="C10397" s="255"/>
      <c r="D10397" s="255"/>
      <c r="E10397" s="260"/>
      <c r="F10397" s="263"/>
      <c r="I10397" s="149"/>
      <c r="J10397" s="149"/>
      <c r="K10397" s="149"/>
      <c r="L10397"/>
    </row>
    <row r="10398" spans="1:12" s="236" customFormat="1" ht="13" x14ac:dyDescent="0.25">
      <c r="A10398" s="227"/>
      <c r="B10398" s="256"/>
      <c r="C10398" s="255"/>
      <c r="D10398" s="255"/>
      <c r="E10398" s="260"/>
      <c r="F10398" s="263"/>
      <c r="I10398" s="149"/>
      <c r="J10398" s="149"/>
      <c r="K10398" s="149"/>
      <c r="L10398"/>
    </row>
    <row r="10399" spans="1:12" s="236" customFormat="1" ht="13" x14ac:dyDescent="0.25">
      <c r="A10399" s="227"/>
      <c r="B10399" s="256"/>
      <c r="C10399" s="255"/>
      <c r="D10399" s="255"/>
      <c r="E10399" s="260"/>
      <c r="F10399" s="263"/>
      <c r="I10399" s="149"/>
      <c r="J10399" s="149"/>
      <c r="K10399" s="149"/>
      <c r="L10399"/>
    </row>
    <row r="10400" spans="1:12" s="236" customFormat="1" ht="13" x14ac:dyDescent="0.25">
      <c r="A10400" s="227"/>
      <c r="B10400" s="256"/>
      <c r="C10400" s="255"/>
      <c r="D10400" s="255"/>
      <c r="E10400" s="260"/>
      <c r="F10400" s="263"/>
      <c r="I10400" s="149"/>
      <c r="J10400" s="149"/>
      <c r="K10400" s="149"/>
      <c r="L10400"/>
    </row>
    <row r="10401" spans="1:12" s="236" customFormat="1" ht="13" x14ac:dyDescent="0.25">
      <c r="A10401" s="227"/>
      <c r="B10401" s="256"/>
      <c r="C10401" s="255"/>
      <c r="D10401" s="255"/>
      <c r="E10401" s="260"/>
      <c r="F10401" s="263"/>
      <c r="I10401" s="149"/>
      <c r="J10401" s="149"/>
      <c r="K10401" s="149"/>
      <c r="L10401"/>
    </row>
    <row r="10402" spans="1:12" s="236" customFormat="1" ht="13" x14ac:dyDescent="0.25">
      <c r="A10402" s="227"/>
      <c r="B10402" s="256"/>
      <c r="C10402" s="255"/>
      <c r="D10402" s="255"/>
      <c r="E10402" s="260"/>
      <c r="F10402" s="263"/>
      <c r="I10402" s="149"/>
      <c r="J10402" s="149"/>
      <c r="K10402" s="149"/>
      <c r="L10402"/>
    </row>
    <row r="10403" spans="1:12" s="236" customFormat="1" ht="13" x14ac:dyDescent="0.25">
      <c r="A10403" s="227"/>
      <c r="B10403" s="256"/>
      <c r="C10403" s="255"/>
      <c r="D10403" s="255"/>
      <c r="E10403" s="260"/>
      <c r="F10403" s="263"/>
      <c r="I10403" s="149"/>
      <c r="J10403" s="149"/>
      <c r="K10403" s="149"/>
      <c r="L10403"/>
    </row>
    <row r="10404" spans="1:12" s="236" customFormat="1" ht="13" x14ac:dyDescent="0.25">
      <c r="A10404" s="227"/>
      <c r="B10404" s="256"/>
      <c r="C10404" s="255"/>
      <c r="D10404" s="255"/>
      <c r="E10404" s="260"/>
      <c r="F10404" s="263"/>
      <c r="I10404" s="149"/>
      <c r="J10404" s="149"/>
      <c r="K10404" s="149"/>
      <c r="L10404"/>
    </row>
    <row r="10405" spans="1:12" s="236" customFormat="1" ht="13" x14ac:dyDescent="0.25">
      <c r="A10405" s="227"/>
      <c r="B10405" s="256"/>
      <c r="C10405" s="255"/>
      <c r="D10405" s="255"/>
      <c r="E10405" s="260"/>
      <c r="F10405" s="263"/>
      <c r="I10405" s="149"/>
      <c r="J10405" s="149"/>
      <c r="K10405" s="149"/>
      <c r="L10405"/>
    </row>
    <row r="10406" spans="1:12" s="236" customFormat="1" ht="13" x14ac:dyDescent="0.25">
      <c r="A10406" s="227"/>
      <c r="B10406" s="256"/>
      <c r="C10406" s="255"/>
      <c r="D10406" s="255"/>
      <c r="E10406" s="260"/>
      <c r="F10406" s="263"/>
      <c r="I10406" s="149"/>
      <c r="J10406" s="149"/>
      <c r="K10406" s="149"/>
      <c r="L10406"/>
    </row>
    <row r="10407" spans="1:12" s="236" customFormat="1" ht="13" x14ac:dyDescent="0.25">
      <c r="A10407" s="227"/>
      <c r="B10407" s="256"/>
      <c r="C10407" s="255"/>
      <c r="D10407" s="255"/>
      <c r="E10407" s="260"/>
      <c r="F10407" s="263"/>
      <c r="I10407" s="149"/>
      <c r="J10407" s="149"/>
      <c r="K10407" s="149"/>
      <c r="L10407"/>
    </row>
    <row r="10408" spans="1:12" s="236" customFormat="1" ht="13" x14ac:dyDescent="0.25">
      <c r="A10408" s="227"/>
      <c r="B10408" s="268" t="s">
        <v>1019</v>
      </c>
      <c r="C10408" s="227"/>
      <c r="D10408" s="227"/>
      <c r="E10408" s="258"/>
      <c r="F10408" s="270"/>
      <c r="I10408" s="149"/>
      <c r="J10408" s="149"/>
      <c r="K10408" s="149"/>
      <c r="L10408"/>
    </row>
    <row r="10409" spans="1:12" s="236" customFormat="1" ht="13" x14ac:dyDescent="0.25">
      <c r="A10409" s="227"/>
      <c r="B10409" s="247"/>
      <c r="C10409" s="227"/>
      <c r="D10409" s="227"/>
      <c r="E10409" s="258"/>
      <c r="F10409" s="263"/>
      <c r="I10409" s="149"/>
      <c r="J10409" s="149"/>
      <c r="K10409" s="149"/>
      <c r="L10409"/>
    </row>
    <row r="10410" spans="1:12" s="236" customFormat="1" ht="13" x14ac:dyDescent="0.25">
      <c r="A10410" s="227"/>
      <c r="B10410" s="247" t="str">
        <f>B10339</f>
        <v>Block F: Tuckshop, Computer Room &amp; 2 Classroom Block: F-5 Roof Coverings</v>
      </c>
      <c r="C10410" s="227"/>
      <c r="D10410" s="227"/>
      <c r="E10410" s="258"/>
      <c r="F10410" s="263"/>
      <c r="I10410" s="149"/>
      <c r="J10410" s="149"/>
      <c r="K10410" s="149"/>
      <c r="L10410"/>
    </row>
    <row r="10411" spans="1:12" s="236" customFormat="1" x14ac:dyDescent="0.25">
      <c r="A10411" s="272"/>
      <c r="B10411" s="273"/>
      <c r="C10411" s="272"/>
      <c r="D10411" s="272"/>
      <c r="E10411" s="217"/>
      <c r="F10411" s="263"/>
      <c r="I10411" s="149"/>
      <c r="J10411" s="149"/>
      <c r="K10411" s="149"/>
      <c r="L10411"/>
    </row>
    <row r="10412" spans="1:12" s="236" customFormat="1" ht="13" x14ac:dyDescent="0.25">
      <c r="A10412" s="224" t="s">
        <v>2514</v>
      </c>
      <c r="B10412" s="229" t="s">
        <v>133</v>
      </c>
      <c r="C10412" s="272"/>
      <c r="D10412" s="272"/>
      <c r="E10412" s="217"/>
      <c r="F10412" s="285"/>
      <c r="I10412" s="149"/>
      <c r="J10412" s="149"/>
      <c r="K10412" s="149"/>
      <c r="L10412"/>
    </row>
    <row r="10413" spans="1:12" s="236" customFormat="1" x14ac:dyDescent="0.25">
      <c r="A10413" s="272"/>
      <c r="B10413" s="273"/>
      <c r="C10413" s="272"/>
      <c r="D10413" s="272"/>
      <c r="E10413" s="217"/>
      <c r="F10413" s="285"/>
      <c r="I10413" s="149"/>
      <c r="J10413" s="149"/>
      <c r="K10413" s="149"/>
      <c r="L10413"/>
    </row>
    <row r="10414" spans="1:12" s="236" customFormat="1" ht="13" x14ac:dyDescent="0.25">
      <c r="A10414" s="272"/>
      <c r="B10414" s="229" t="s">
        <v>132</v>
      </c>
      <c r="C10414" s="272"/>
      <c r="D10414" s="272"/>
      <c r="E10414" s="217"/>
      <c r="F10414" s="285"/>
      <c r="I10414" s="149"/>
      <c r="J10414" s="149"/>
      <c r="K10414" s="149"/>
      <c r="L10414"/>
    </row>
    <row r="10415" spans="1:12" s="236" customFormat="1" ht="13" x14ac:dyDescent="0.25">
      <c r="A10415" s="272"/>
      <c r="B10415" s="229"/>
      <c r="C10415" s="272"/>
      <c r="D10415" s="272"/>
      <c r="E10415" s="217"/>
      <c r="F10415" s="285"/>
      <c r="I10415" s="149"/>
      <c r="J10415" s="149"/>
      <c r="K10415" s="149"/>
      <c r="L10415"/>
    </row>
    <row r="10416" spans="1:12" s="236" customFormat="1" x14ac:dyDescent="0.25">
      <c r="A10416" s="272" t="s">
        <v>2515</v>
      </c>
      <c r="B10416" s="273" t="s">
        <v>131</v>
      </c>
      <c r="C10416" s="272" t="s">
        <v>11</v>
      </c>
      <c r="D10416" s="272">
        <v>60</v>
      </c>
      <c r="E10416" s="217"/>
      <c r="F10416" s="285"/>
      <c r="I10416" s="149"/>
      <c r="J10416" s="149"/>
      <c r="K10416" s="149"/>
      <c r="L10416"/>
    </row>
    <row r="10417" spans="1:12" s="236" customFormat="1" x14ac:dyDescent="0.25">
      <c r="A10417" s="272"/>
      <c r="B10417" s="273"/>
      <c r="C10417" s="272"/>
      <c r="D10417" s="272"/>
      <c r="E10417" s="217"/>
      <c r="F10417" s="285"/>
      <c r="I10417" s="149"/>
      <c r="J10417" s="149"/>
      <c r="K10417" s="149"/>
      <c r="L10417"/>
    </row>
    <row r="10418" spans="1:12" s="236" customFormat="1" x14ac:dyDescent="0.25">
      <c r="A10418" s="272" t="s">
        <v>2516</v>
      </c>
      <c r="B10418" s="273" t="s">
        <v>2242</v>
      </c>
      <c r="C10418" s="272" t="s">
        <v>11</v>
      </c>
      <c r="D10418" s="272">
        <v>310</v>
      </c>
      <c r="E10418" s="217"/>
      <c r="F10418" s="285"/>
      <c r="I10418" s="149"/>
      <c r="J10418" s="149"/>
      <c r="K10418" s="149"/>
      <c r="L10418"/>
    </row>
    <row r="10419" spans="1:12" s="236" customFormat="1" x14ac:dyDescent="0.25">
      <c r="A10419" s="272"/>
      <c r="B10419" s="273"/>
      <c r="C10419" s="272"/>
      <c r="D10419" s="272"/>
      <c r="E10419" s="217"/>
      <c r="F10419" s="285"/>
      <c r="I10419" s="149"/>
      <c r="J10419" s="149"/>
      <c r="K10419" s="149"/>
      <c r="L10419"/>
    </row>
    <row r="10420" spans="1:12" s="236" customFormat="1" ht="13" x14ac:dyDescent="0.25">
      <c r="A10420" s="272"/>
      <c r="B10420" s="229" t="s">
        <v>128</v>
      </c>
      <c r="C10420" s="272"/>
      <c r="D10420" s="272"/>
      <c r="E10420" s="217"/>
      <c r="F10420" s="285"/>
      <c r="I10420" s="149"/>
      <c r="J10420" s="149"/>
      <c r="K10420" s="149"/>
      <c r="L10420"/>
    </row>
    <row r="10421" spans="1:12" s="236" customFormat="1" ht="13" x14ac:dyDescent="0.25">
      <c r="A10421" s="272"/>
      <c r="B10421" s="229"/>
      <c r="C10421" s="272"/>
      <c r="D10421" s="272"/>
      <c r="E10421" s="217"/>
      <c r="F10421" s="285"/>
      <c r="I10421" s="149"/>
      <c r="J10421" s="149"/>
      <c r="K10421" s="149"/>
      <c r="L10421"/>
    </row>
    <row r="10422" spans="1:12" s="236" customFormat="1" ht="14.5" x14ac:dyDescent="0.25">
      <c r="A10422" s="272" t="s">
        <v>2517</v>
      </c>
      <c r="B10422" s="273" t="s">
        <v>127</v>
      </c>
      <c r="C10422" s="272" t="s">
        <v>621</v>
      </c>
      <c r="D10422" s="272">
        <v>100</v>
      </c>
      <c r="E10422" s="217"/>
      <c r="F10422" s="285"/>
      <c r="I10422" s="149"/>
      <c r="J10422" s="149"/>
      <c r="K10422" s="149"/>
      <c r="L10422"/>
    </row>
    <row r="10423" spans="1:12" s="236" customFormat="1" x14ac:dyDescent="0.25">
      <c r="A10423" s="272"/>
      <c r="B10423" s="273"/>
      <c r="C10423" s="272"/>
      <c r="D10423" s="272"/>
      <c r="E10423" s="217"/>
      <c r="F10423" s="285"/>
      <c r="I10423" s="149"/>
      <c r="J10423" s="149"/>
      <c r="K10423" s="149"/>
      <c r="L10423"/>
    </row>
    <row r="10424" spans="1:12" s="236" customFormat="1" ht="25" x14ac:dyDescent="0.25">
      <c r="A10424" s="272" t="s">
        <v>2518</v>
      </c>
      <c r="B10424" s="273" t="s">
        <v>2243</v>
      </c>
      <c r="C10424" s="272" t="s">
        <v>2</v>
      </c>
      <c r="D10424" s="272">
        <v>30</v>
      </c>
      <c r="E10424" s="217"/>
      <c r="F10424" s="285"/>
      <c r="I10424" s="149"/>
      <c r="J10424" s="149"/>
      <c r="K10424" s="149"/>
      <c r="L10424"/>
    </row>
    <row r="10425" spans="1:12" s="236" customFormat="1" x14ac:dyDescent="0.25">
      <c r="A10425" s="272"/>
      <c r="B10425" s="273"/>
      <c r="C10425" s="272"/>
      <c r="D10425" s="272"/>
      <c r="E10425" s="217"/>
      <c r="F10425" s="285"/>
      <c r="I10425" s="149"/>
      <c r="J10425" s="149"/>
      <c r="K10425" s="149"/>
      <c r="L10425"/>
    </row>
    <row r="10426" spans="1:12" s="236" customFormat="1" ht="13" x14ac:dyDescent="0.25">
      <c r="A10426" s="272"/>
      <c r="B10426" s="229" t="s">
        <v>123</v>
      </c>
      <c r="C10426" s="272"/>
      <c r="D10426" s="272"/>
      <c r="E10426" s="217"/>
      <c r="F10426" s="285"/>
      <c r="I10426" s="149"/>
      <c r="J10426" s="149"/>
      <c r="K10426" s="149"/>
      <c r="L10426"/>
    </row>
    <row r="10427" spans="1:12" s="236" customFormat="1" x14ac:dyDescent="0.25">
      <c r="A10427" s="272"/>
      <c r="B10427" s="273"/>
      <c r="C10427" s="272"/>
      <c r="D10427" s="272"/>
      <c r="E10427" s="217"/>
      <c r="F10427" s="285"/>
      <c r="I10427" s="149"/>
      <c r="J10427" s="149"/>
      <c r="K10427" s="149"/>
      <c r="L10427"/>
    </row>
    <row r="10428" spans="1:12" s="236" customFormat="1" ht="50" x14ac:dyDescent="0.25">
      <c r="A10428" s="272" t="s">
        <v>2519</v>
      </c>
      <c r="B10428" s="273" t="s">
        <v>2751</v>
      </c>
      <c r="C10428" s="272" t="s">
        <v>2</v>
      </c>
      <c r="D10428" s="272">
        <v>10</v>
      </c>
      <c r="E10428" s="217"/>
      <c r="F10428" s="285"/>
      <c r="I10428" s="149"/>
      <c r="J10428" s="149"/>
      <c r="K10428" s="149"/>
      <c r="L10428"/>
    </row>
    <row r="10429" spans="1:12" s="236" customFormat="1" x14ac:dyDescent="0.25">
      <c r="A10429" s="272"/>
      <c r="B10429" s="273"/>
      <c r="C10429" s="272"/>
      <c r="D10429" s="272"/>
      <c r="E10429" s="217"/>
      <c r="F10429" s="285"/>
      <c r="I10429" s="149"/>
      <c r="J10429" s="149"/>
      <c r="K10429" s="149"/>
      <c r="L10429"/>
    </row>
    <row r="10430" spans="1:12" s="236" customFormat="1" ht="13" x14ac:dyDescent="0.25">
      <c r="A10430" s="272"/>
      <c r="B10430" s="229" t="s">
        <v>114</v>
      </c>
      <c r="C10430" s="272"/>
      <c r="D10430" s="272"/>
      <c r="E10430" s="217"/>
      <c r="F10430" s="285"/>
      <c r="I10430" s="149"/>
      <c r="J10430" s="149"/>
      <c r="K10430" s="149"/>
      <c r="L10430"/>
    </row>
    <row r="10431" spans="1:12" s="236" customFormat="1" ht="13" x14ac:dyDescent="0.25">
      <c r="A10431" s="272"/>
      <c r="B10431" s="229" t="s">
        <v>113</v>
      </c>
      <c r="C10431" s="272"/>
      <c r="D10431" s="272"/>
      <c r="E10431" s="217"/>
      <c r="F10431" s="285"/>
      <c r="I10431" s="149"/>
      <c r="J10431" s="149"/>
      <c r="K10431" s="149"/>
      <c r="L10431"/>
    </row>
    <row r="10432" spans="1:12" s="236" customFormat="1" x14ac:dyDescent="0.25">
      <c r="A10432" s="272"/>
      <c r="B10432" s="273"/>
      <c r="C10432" s="272"/>
      <c r="D10432" s="272"/>
      <c r="E10432" s="217"/>
      <c r="F10432" s="285"/>
      <c r="I10432" s="149"/>
      <c r="J10432" s="149"/>
      <c r="K10432" s="149"/>
      <c r="L10432"/>
    </row>
    <row r="10433" spans="1:12" s="236" customFormat="1" ht="37.5" x14ac:dyDescent="0.25">
      <c r="A10433" s="272" t="s">
        <v>2520</v>
      </c>
      <c r="B10433" s="273" t="s">
        <v>2127</v>
      </c>
      <c r="C10433" s="272" t="s">
        <v>11</v>
      </c>
      <c r="D10433" s="272">
        <v>62</v>
      </c>
      <c r="E10433" s="217"/>
      <c r="F10433" s="285"/>
      <c r="I10433" s="149"/>
      <c r="J10433" s="149"/>
      <c r="K10433" s="149"/>
      <c r="L10433"/>
    </row>
    <row r="10434" spans="1:12" s="236" customFormat="1" x14ac:dyDescent="0.25">
      <c r="A10434" s="272"/>
      <c r="B10434" s="273"/>
      <c r="C10434" s="272"/>
      <c r="D10434" s="272"/>
      <c r="E10434" s="217"/>
      <c r="F10434" s="285"/>
      <c r="I10434" s="149"/>
      <c r="J10434" s="149"/>
      <c r="K10434" s="149"/>
      <c r="L10434"/>
    </row>
    <row r="10435" spans="1:12" s="236" customFormat="1" ht="37.5" x14ac:dyDescent="0.25">
      <c r="A10435" s="272" t="s">
        <v>2521</v>
      </c>
      <c r="B10435" s="273" t="s">
        <v>2128</v>
      </c>
      <c r="C10435" s="272" t="s">
        <v>11</v>
      </c>
      <c r="D10435" s="272">
        <v>36</v>
      </c>
      <c r="E10435" s="217"/>
      <c r="F10435" s="285"/>
      <c r="I10435" s="149"/>
      <c r="J10435" s="149"/>
      <c r="K10435" s="149"/>
      <c r="L10435"/>
    </row>
    <row r="10436" spans="1:12" s="236" customFormat="1" x14ac:dyDescent="0.25">
      <c r="A10436" s="272"/>
      <c r="B10436" s="273"/>
      <c r="C10436" s="272"/>
      <c r="D10436" s="272"/>
      <c r="E10436" s="217"/>
      <c r="F10436" s="285"/>
      <c r="I10436" s="149"/>
      <c r="J10436" s="149"/>
      <c r="K10436" s="149"/>
      <c r="L10436"/>
    </row>
    <row r="10437" spans="1:12" s="236" customFormat="1" ht="13" x14ac:dyDescent="0.25">
      <c r="A10437" s="272"/>
      <c r="B10437" s="229" t="s">
        <v>104</v>
      </c>
      <c r="C10437" s="272"/>
      <c r="D10437" s="272"/>
      <c r="E10437" s="217"/>
      <c r="F10437" s="285"/>
      <c r="I10437" s="149"/>
      <c r="J10437" s="149"/>
      <c r="K10437" s="149"/>
      <c r="L10437"/>
    </row>
    <row r="10438" spans="1:12" s="236" customFormat="1" ht="13" x14ac:dyDescent="0.25">
      <c r="A10438" s="272"/>
      <c r="B10438" s="229" t="s">
        <v>103</v>
      </c>
      <c r="C10438" s="272"/>
      <c r="D10438" s="272"/>
      <c r="E10438" s="217"/>
      <c r="F10438" s="285"/>
      <c r="I10438" s="149"/>
      <c r="J10438" s="149"/>
      <c r="K10438" s="149"/>
      <c r="L10438"/>
    </row>
    <row r="10439" spans="1:12" s="236" customFormat="1" ht="13" x14ac:dyDescent="0.25">
      <c r="A10439" s="272"/>
      <c r="B10439" s="229"/>
      <c r="C10439" s="272"/>
      <c r="D10439" s="272"/>
      <c r="E10439" s="217"/>
      <c r="F10439" s="285"/>
      <c r="I10439" s="149"/>
      <c r="J10439" s="149"/>
      <c r="K10439" s="149"/>
      <c r="L10439"/>
    </row>
    <row r="10440" spans="1:12" s="236" customFormat="1" x14ac:dyDescent="0.25">
      <c r="A10440" s="272" t="s">
        <v>2522</v>
      </c>
      <c r="B10440" s="273" t="s">
        <v>102</v>
      </c>
      <c r="C10440" s="272" t="s">
        <v>11</v>
      </c>
      <c r="D10440" s="272">
        <v>117</v>
      </c>
      <c r="E10440" s="217"/>
      <c r="F10440" s="285"/>
      <c r="I10440" s="149"/>
      <c r="J10440" s="149"/>
      <c r="K10440" s="149"/>
      <c r="L10440"/>
    </row>
    <row r="10441" spans="1:12" s="236" customFormat="1" x14ac:dyDescent="0.25">
      <c r="A10441" s="272"/>
      <c r="B10441" s="273"/>
      <c r="C10441" s="272"/>
      <c r="D10441" s="272"/>
      <c r="E10441" s="217"/>
      <c r="F10441" s="285"/>
      <c r="I10441" s="149"/>
      <c r="J10441" s="149"/>
      <c r="K10441" s="149"/>
      <c r="L10441"/>
    </row>
    <row r="10442" spans="1:12" s="236" customFormat="1" ht="13" x14ac:dyDescent="0.25">
      <c r="A10442" s="272"/>
      <c r="B10442" s="229" t="s">
        <v>101</v>
      </c>
      <c r="C10442" s="272"/>
      <c r="D10442" s="272"/>
      <c r="E10442" s="217"/>
      <c r="F10442" s="285"/>
      <c r="I10442" s="149"/>
      <c r="J10442" s="149"/>
      <c r="K10442" s="149"/>
      <c r="L10442"/>
    </row>
    <row r="10443" spans="1:12" s="236" customFormat="1" ht="13" x14ac:dyDescent="0.25">
      <c r="A10443" s="272"/>
      <c r="B10443" s="229" t="s">
        <v>100</v>
      </c>
      <c r="C10443" s="272"/>
      <c r="D10443" s="272"/>
      <c r="E10443" s="217"/>
      <c r="F10443" s="285"/>
      <c r="I10443" s="149"/>
      <c r="J10443" s="149"/>
      <c r="K10443" s="149"/>
      <c r="L10443"/>
    </row>
    <row r="10444" spans="1:12" s="236" customFormat="1" x14ac:dyDescent="0.25">
      <c r="A10444" s="272"/>
      <c r="B10444" s="273"/>
      <c r="C10444" s="272"/>
      <c r="D10444" s="272"/>
      <c r="E10444" s="217"/>
      <c r="F10444" s="285"/>
      <c r="I10444" s="149"/>
      <c r="J10444" s="149"/>
      <c r="K10444" s="149"/>
      <c r="L10444"/>
    </row>
    <row r="10445" spans="1:12" s="236" customFormat="1" ht="25" x14ac:dyDescent="0.25">
      <c r="A10445" s="272" t="s">
        <v>2523</v>
      </c>
      <c r="B10445" s="273" t="s">
        <v>2129</v>
      </c>
      <c r="C10445" s="272" t="s">
        <v>2</v>
      </c>
      <c r="D10445" s="272">
        <v>4</v>
      </c>
      <c r="E10445" s="217"/>
      <c r="F10445" s="285"/>
      <c r="I10445" s="149"/>
      <c r="J10445" s="149"/>
      <c r="K10445" s="149"/>
      <c r="L10445"/>
    </row>
    <row r="10446" spans="1:12" s="236" customFormat="1" x14ac:dyDescent="0.25">
      <c r="A10446" s="272"/>
      <c r="B10446" s="273"/>
      <c r="C10446" s="272"/>
      <c r="D10446" s="272"/>
      <c r="E10446" s="217"/>
      <c r="F10446" s="285"/>
      <c r="I10446" s="149"/>
      <c r="J10446" s="149"/>
      <c r="K10446" s="149"/>
      <c r="L10446"/>
    </row>
    <row r="10447" spans="1:12" s="236" customFormat="1" x14ac:dyDescent="0.25">
      <c r="A10447" s="272"/>
      <c r="B10447" s="273"/>
      <c r="C10447" s="272"/>
      <c r="D10447" s="272"/>
      <c r="E10447" s="217"/>
      <c r="F10447" s="285"/>
      <c r="I10447" s="149"/>
      <c r="J10447" s="149"/>
      <c r="K10447" s="149"/>
      <c r="L10447"/>
    </row>
    <row r="10448" spans="1:12" s="236" customFormat="1" x14ac:dyDescent="0.25">
      <c r="A10448" s="272"/>
      <c r="B10448" s="273"/>
      <c r="C10448" s="272"/>
      <c r="D10448" s="272"/>
      <c r="E10448" s="217"/>
      <c r="F10448" s="285"/>
      <c r="I10448" s="149"/>
      <c r="J10448" s="149"/>
      <c r="K10448" s="149"/>
      <c r="L10448"/>
    </row>
    <row r="10449" spans="1:12" s="236" customFormat="1" ht="13" x14ac:dyDescent="0.25">
      <c r="A10449" s="272"/>
      <c r="B10449" s="229"/>
      <c r="C10449" s="272"/>
      <c r="D10449" s="272"/>
      <c r="E10449" s="217"/>
      <c r="F10449" s="285"/>
      <c r="I10449" s="149"/>
      <c r="J10449" s="149"/>
      <c r="K10449" s="149"/>
      <c r="L10449"/>
    </row>
    <row r="10450" spans="1:12" s="236" customFormat="1" ht="13" x14ac:dyDescent="0.25">
      <c r="A10450" s="272"/>
      <c r="B10450" s="229"/>
      <c r="C10450" s="272"/>
      <c r="D10450" s="272"/>
      <c r="E10450" s="217"/>
      <c r="F10450" s="285"/>
      <c r="I10450" s="149"/>
      <c r="J10450" s="149"/>
      <c r="K10450" s="149"/>
      <c r="L10450"/>
    </row>
    <row r="10451" spans="1:12" s="236" customFormat="1" ht="13" x14ac:dyDescent="0.25">
      <c r="A10451" s="272"/>
      <c r="B10451" s="229"/>
      <c r="C10451" s="272"/>
      <c r="D10451" s="272"/>
      <c r="E10451" s="217"/>
      <c r="F10451" s="285"/>
      <c r="I10451" s="149"/>
      <c r="J10451" s="149"/>
      <c r="K10451" s="149"/>
      <c r="L10451"/>
    </row>
    <row r="10452" spans="1:12" s="236" customFormat="1" x14ac:dyDescent="0.25">
      <c r="A10452" s="272"/>
      <c r="B10452" s="273"/>
      <c r="C10452" s="272"/>
      <c r="D10452" s="272"/>
      <c r="E10452" s="217"/>
      <c r="F10452" s="285"/>
      <c r="I10452" s="149"/>
      <c r="J10452" s="149"/>
      <c r="K10452" s="149"/>
      <c r="L10452"/>
    </row>
    <row r="10453" spans="1:12" s="236" customFormat="1" x14ac:dyDescent="0.25">
      <c r="A10453" s="272"/>
      <c r="B10453" s="273"/>
      <c r="C10453" s="272"/>
      <c r="D10453" s="272"/>
      <c r="E10453" s="217"/>
      <c r="F10453" s="285"/>
      <c r="I10453" s="149"/>
      <c r="J10453" s="149"/>
      <c r="K10453" s="149"/>
      <c r="L10453"/>
    </row>
    <row r="10454" spans="1:12" s="236" customFormat="1" x14ac:dyDescent="0.25">
      <c r="A10454" s="272"/>
      <c r="B10454" s="273"/>
      <c r="C10454" s="272"/>
      <c r="D10454" s="272"/>
      <c r="E10454" s="217"/>
      <c r="F10454" s="263"/>
      <c r="I10454" s="149"/>
      <c r="J10454" s="149"/>
      <c r="K10454" s="149"/>
      <c r="L10454"/>
    </row>
    <row r="10455" spans="1:12" s="236" customFormat="1" x14ac:dyDescent="0.25">
      <c r="A10455" s="272"/>
      <c r="B10455" s="273"/>
      <c r="C10455" s="272"/>
      <c r="D10455" s="272"/>
      <c r="E10455" s="217"/>
      <c r="F10455" s="263"/>
      <c r="I10455" s="149"/>
      <c r="J10455" s="149"/>
      <c r="K10455" s="149"/>
      <c r="L10455"/>
    </row>
    <row r="10456" spans="1:12" s="236" customFormat="1" x14ac:dyDescent="0.25">
      <c r="A10456" s="272"/>
      <c r="B10456" s="273"/>
      <c r="C10456" s="272"/>
      <c r="D10456" s="272"/>
      <c r="E10456" s="217"/>
      <c r="F10456" s="263"/>
      <c r="I10456" s="149"/>
      <c r="J10456" s="149"/>
      <c r="K10456" s="149"/>
      <c r="L10456"/>
    </row>
    <row r="10457" spans="1:12" s="236" customFormat="1" x14ac:dyDescent="0.25">
      <c r="A10457" s="272"/>
      <c r="B10457" s="273"/>
      <c r="C10457" s="272"/>
      <c r="D10457" s="272"/>
      <c r="E10457" s="217"/>
      <c r="F10457" s="263"/>
      <c r="I10457" s="149"/>
      <c r="J10457" s="149"/>
      <c r="K10457" s="149"/>
      <c r="L10457"/>
    </row>
    <row r="10458" spans="1:12" s="236" customFormat="1" x14ac:dyDescent="0.25">
      <c r="A10458" s="272"/>
      <c r="B10458" s="273"/>
      <c r="C10458" s="272"/>
      <c r="D10458" s="272"/>
      <c r="E10458" s="217"/>
      <c r="F10458" s="263"/>
      <c r="I10458" s="149"/>
      <c r="J10458" s="149"/>
      <c r="K10458" s="149"/>
      <c r="L10458"/>
    </row>
    <row r="10459" spans="1:12" s="236" customFormat="1" x14ac:dyDescent="0.25">
      <c r="A10459" s="272"/>
      <c r="B10459" s="273"/>
      <c r="C10459" s="272"/>
      <c r="D10459" s="272"/>
      <c r="E10459" s="217"/>
      <c r="F10459" s="263"/>
      <c r="I10459" s="149"/>
      <c r="J10459" s="149"/>
      <c r="K10459" s="149"/>
      <c r="L10459"/>
    </row>
    <row r="10460" spans="1:12" s="236" customFormat="1" x14ac:dyDescent="0.25">
      <c r="A10460" s="272"/>
      <c r="B10460" s="273"/>
      <c r="C10460" s="272"/>
      <c r="D10460" s="272"/>
      <c r="E10460" s="217"/>
      <c r="F10460" s="263"/>
      <c r="I10460" s="149"/>
      <c r="J10460" s="149"/>
      <c r="K10460" s="149"/>
      <c r="L10460"/>
    </row>
    <row r="10461" spans="1:12" s="236" customFormat="1" x14ac:dyDescent="0.25">
      <c r="A10461" s="272"/>
      <c r="B10461" s="273"/>
      <c r="C10461" s="272"/>
      <c r="D10461" s="272"/>
      <c r="E10461" s="217"/>
      <c r="F10461" s="263"/>
      <c r="I10461" s="149"/>
      <c r="J10461" s="149"/>
      <c r="K10461" s="149"/>
      <c r="L10461"/>
    </row>
    <row r="10462" spans="1:12" s="236" customFormat="1" x14ac:dyDescent="0.25">
      <c r="A10462" s="272"/>
      <c r="B10462" s="273"/>
      <c r="C10462" s="272"/>
      <c r="D10462" s="272"/>
      <c r="E10462" s="217"/>
      <c r="F10462" s="263"/>
      <c r="I10462" s="149"/>
      <c r="J10462" s="149"/>
      <c r="K10462" s="149"/>
      <c r="L10462"/>
    </row>
    <row r="10463" spans="1:12" s="236" customFormat="1" x14ac:dyDescent="0.25">
      <c r="A10463" s="272"/>
      <c r="B10463" s="273"/>
      <c r="C10463" s="272"/>
      <c r="D10463" s="272"/>
      <c r="E10463" s="217"/>
      <c r="F10463" s="263"/>
      <c r="I10463" s="149"/>
      <c r="J10463" s="149"/>
      <c r="K10463" s="149"/>
      <c r="L10463"/>
    </row>
    <row r="10464" spans="1:12" s="236" customFormat="1" x14ac:dyDescent="0.25">
      <c r="A10464" s="272"/>
      <c r="B10464" s="273"/>
      <c r="C10464" s="272"/>
      <c r="D10464" s="272"/>
      <c r="E10464" s="217"/>
      <c r="F10464" s="263"/>
      <c r="I10464" s="149"/>
      <c r="J10464" s="149"/>
      <c r="K10464" s="149"/>
      <c r="L10464"/>
    </row>
    <row r="10465" spans="1:12" s="236" customFormat="1" x14ac:dyDescent="0.25">
      <c r="A10465" s="272"/>
      <c r="B10465" s="273"/>
      <c r="C10465" s="272"/>
      <c r="D10465" s="272"/>
      <c r="E10465" s="217"/>
      <c r="F10465" s="263"/>
      <c r="I10465" s="149"/>
      <c r="J10465" s="149"/>
      <c r="K10465" s="149"/>
      <c r="L10465"/>
    </row>
    <row r="10466" spans="1:12" s="236" customFormat="1" x14ac:dyDescent="0.25">
      <c r="A10466" s="272"/>
      <c r="B10466" s="273"/>
      <c r="C10466" s="272"/>
      <c r="D10466" s="272"/>
      <c r="E10466" s="217"/>
      <c r="F10466" s="263"/>
      <c r="I10466" s="149"/>
      <c r="J10466" s="149"/>
      <c r="K10466" s="149"/>
      <c r="L10466"/>
    </row>
    <row r="10467" spans="1:12" s="236" customFormat="1" x14ac:dyDescent="0.25">
      <c r="A10467" s="272"/>
      <c r="B10467" s="273"/>
      <c r="C10467" s="272"/>
      <c r="D10467" s="272"/>
      <c r="E10467" s="217"/>
      <c r="F10467" s="263"/>
      <c r="I10467" s="149"/>
      <c r="J10467" s="149"/>
      <c r="K10467" s="149"/>
      <c r="L10467"/>
    </row>
    <row r="10468" spans="1:12" s="236" customFormat="1" x14ac:dyDescent="0.25">
      <c r="A10468" s="272"/>
      <c r="B10468" s="273"/>
      <c r="C10468" s="272"/>
      <c r="D10468" s="272"/>
      <c r="E10468" s="217"/>
      <c r="F10468" s="263"/>
      <c r="I10468" s="149"/>
      <c r="J10468" s="149"/>
      <c r="K10468" s="149"/>
      <c r="L10468"/>
    </row>
    <row r="10469" spans="1:12" s="236" customFormat="1" x14ac:dyDescent="0.25">
      <c r="A10469" s="272"/>
      <c r="B10469" s="273"/>
      <c r="C10469" s="272"/>
      <c r="D10469" s="272"/>
      <c r="E10469" s="217"/>
      <c r="F10469" s="263"/>
      <c r="I10469" s="149"/>
      <c r="J10469" s="149"/>
      <c r="K10469" s="149"/>
      <c r="L10469"/>
    </row>
    <row r="10470" spans="1:12" s="236" customFormat="1" ht="13" x14ac:dyDescent="0.25">
      <c r="A10470" s="227"/>
      <c r="B10470" s="268" t="s">
        <v>2905</v>
      </c>
      <c r="C10470" s="227"/>
      <c r="D10470" s="227"/>
      <c r="E10470" s="258"/>
      <c r="F10470" s="270"/>
      <c r="I10470" s="149"/>
      <c r="J10470" s="149"/>
      <c r="K10470" s="149"/>
      <c r="L10470"/>
    </row>
    <row r="10471" spans="1:12" s="236" customFormat="1" ht="13" x14ac:dyDescent="0.25">
      <c r="A10471" s="227"/>
      <c r="B10471" s="247"/>
      <c r="C10471" s="227"/>
      <c r="D10471" s="227"/>
      <c r="E10471" s="258"/>
      <c r="F10471" s="263"/>
      <c r="I10471" s="149"/>
      <c r="J10471" s="149"/>
      <c r="K10471" s="149"/>
      <c r="L10471"/>
    </row>
    <row r="10472" spans="1:12" s="236" customFormat="1" ht="25" x14ac:dyDescent="0.25">
      <c r="A10472" s="227"/>
      <c r="B10472" s="247" t="s">
        <v>2963</v>
      </c>
      <c r="C10472" s="227"/>
      <c r="D10472" s="227"/>
      <c r="E10472" s="258"/>
      <c r="F10472" s="263"/>
      <c r="I10472" s="149"/>
      <c r="J10472" s="149"/>
      <c r="K10472" s="149"/>
      <c r="L10472"/>
    </row>
    <row r="10473" spans="1:12" s="236" customFormat="1" ht="13" x14ac:dyDescent="0.25">
      <c r="A10473" s="227"/>
      <c r="B10473" s="256"/>
      <c r="C10473" s="255"/>
      <c r="D10473" s="255"/>
      <c r="E10473" s="260"/>
      <c r="F10473" s="263"/>
      <c r="I10473" s="149"/>
      <c r="J10473" s="149"/>
      <c r="K10473" s="149"/>
      <c r="L10473"/>
    </row>
    <row r="10474" spans="1:12" s="236" customFormat="1" ht="13" x14ac:dyDescent="0.25">
      <c r="A10474" s="227"/>
      <c r="B10474" s="274"/>
      <c r="C10474" s="255"/>
      <c r="D10474" s="255"/>
      <c r="E10474" s="260"/>
      <c r="F10474" s="263"/>
      <c r="I10474" s="149"/>
      <c r="J10474" s="149"/>
      <c r="K10474" s="149"/>
      <c r="L10474"/>
    </row>
    <row r="10475" spans="1:12" s="236" customFormat="1" ht="26" x14ac:dyDescent="0.25">
      <c r="A10475" s="227"/>
      <c r="B10475" s="274" t="str">
        <f>B10472</f>
        <v>Block F: Tuckshop, Computer Room &amp; 2 Classroom Block: F-6 Carpentry and Joinery</v>
      </c>
      <c r="C10475" s="255"/>
      <c r="D10475" s="255"/>
      <c r="E10475" s="260"/>
      <c r="F10475" s="263"/>
      <c r="I10475" s="149"/>
      <c r="J10475" s="149"/>
      <c r="K10475" s="149"/>
      <c r="L10475"/>
    </row>
    <row r="10476" spans="1:12" s="236" customFormat="1" ht="13" x14ac:dyDescent="0.25">
      <c r="A10476" s="227"/>
      <c r="B10476" s="254" t="s">
        <v>2933</v>
      </c>
      <c r="C10476" s="255" t="s">
        <v>2910</v>
      </c>
      <c r="D10476" s="255"/>
      <c r="E10476" s="260"/>
      <c r="F10476" s="263"/>
      <c r="I10476" s="149"/>
      <c r="J10476" s="149"/>
      <c r="K10476" s="149"/>
      <c r="L10476"/>
    </row>
    <row r="10477" spans="1:12" s="236" customFormat="1" ht="13" x14ac:dyDescent="0.25">
      <c r="A10477" s="227"/>
      <c r="B10477" s="256"/>
      <c r="C10477" s="255"/>
      <c r="D10477" s="255"/>
      <c r="E10477" s="260"/>
      <c r="F10477" s="263"/>
      <c r="I10477" s="149"/>
      <c r="J10477" s="149"/>
      <c r="K10477" s="149"/>
      <c r="L10477"/>
    </row>
    <row r="10478" spans="1:12" s="236" customFormat="1" ht="13" x14ac:dyDescent="0.25">
      <c r="A10478" s="227"/>
      <c r="B10478" s="269" t="s">
        <v>2909</v>
      </c>
      <c r="C10478" s="255">
        <v>153</v>
      </c>
      <c r="D10478" s="255"/>
      <c r="E10478" s="260"/>
      <c r="F10478" s="263"/>
      <c r="I10478" s="149"/>
      <c r="J10478" s="149"/>
      <c r="K10478" s="149"/>
      <c r="L10478"/>
    </row>
    <row r="10479" spans="1:12" s="236" customFormat="1" ht="13" x14ac:dyDescent="0.25">
      <c r="A10479" s="227"/>
      <c r="B10479" s="269"/>
      <c r="C10479" s="255"/>
      <c r="D10479" s="255"/>
      <c r="E10479" s="260"/>
      <c r="F10479" s="263"/>
      <c r="I10479" s="149"/>
      <c r="J10479" s="149"/>
      <c r="K10479" s="149"/>
      <c r="L10479"/>
    </row>
    <row r="10480" spans="1:12" s="236" customFormat="1" ht="13" x14ac:dyDescent="0.25">
      <c r="A10480" s="227"/>
      <c r="B10480" s="256"/>
      <c r="C10480" s="255"/>
      <c r="D10480" s="255"/>
      <c r="E10480" s="260"/>
      <c r="F10480" s="263"/>
      <c r="I10480" s="149"/>
      <c r="J10480" s="149"/>
      <c r="K10480" s="149"/>
      <c r="L10480"/>
    </row>
    <row r="10481" spans="1:12" s="236" customFormat="1" ht="13" x14ac:dyDescent="0.25">
      <c r="A10481" s="227"/>
      <c r="B10481" s="256"/>
      <c r="C10481" s="255"/>
      <c r="D10481" s="255"/>
      <c r="E10481" s="260"/>
      <c r="F10481" s="263"/>
      <c r="I10481" s="149"/>
      <c r="J10481" s="149"/>
      <c r="K10481" s="149"/>
      <c r="L10481"/>
    </row>
    <row r="10482" spans="1:12" s="236" customFormat="1" ht="13" x14ac:dyDescent="0.25">
      <c r="A10482" s="227"/>
      <c r="B10482" s="256"/>
      <c r="C10482" s="255"/>
      <c r="D10482" s="255"/>
      <c r="E10482" s="260"/>
      <c r="F10482" s="263"/>
      <c r="I10482" s="149"/>
      <c r="J10482" s="149"/>
      <c r="K10482" s="149"/>
      <c r="L10482"/>
    </row>
    <row r="10483" spans="1:12" s="236" customFormat="1" ht="13" x14ac:dyDescent="0.25">
      <c r="A10483" s="227"/>
      <c r="B10483" s="256"/>
      <c r="C10483" s="255"/>
      <c r="D10483" s="255"/>
      <c r="E10483" s="260"/>
      <c r="F10483" s="263"/>
      <c r="I10483" s="149"/>
      <c r="J10483" s="149"/>
      <c r="K10483" s="149"/>
      <c r="L10483"/>
    </row>
    <row r="10484" spans="1:12" s="236" customFormat="1" ht="13" x14ac:dyDescent="0.25">
      <c r="A10484" s="227"/>
      <c r="B10484" s="256"/>
      <c r="C10484" s="255"/>
      <c r="D10484" s="255"/>
      <c r="E10484" s="260"/>
      <c r="F10484" s="263"/>
      <c r="I10484" s="149"/>
      <c r="J10484" s="149"/>
      <c r="K10484" s="149"/>
      <c r="L10484"/>
    </row>
    <row r="10485" spans="1:12" s="236" customFormat="1" ht="13" x14ac:dyDescent="0.25">
      <c r="A10485" s="227"/>
      <c r="B10485" s="256"/>
      <c r="C10485" s="255"/>
      <c r="D10485" s="255"/>
      <c r="E10485" s="260"/>
      <c r="F10485" s="263"/>
      <c r="I10485" s="149"/>
      <c r="J10485" s="149"/>
      <c r="K10485" s="149"/>
      <c r="L10485"/>
    </row>
    <row r="10486" spans="1:12" s="236" customFormat="1" ht="13" x14ac:dyDescent="0.25">
      <c r="A10486" s="227"/>
      <c r="B10486" s="256"/>
      <c r="C10486" s="255"/>
      <c r="D10486" s="255"/>
      <c r="E10486" s="260"/>
      <c r="F10486" s="263"/>
      <c r="I10486" s="149"/>
      <c r="J10486" s="149"/>
      <c r="K10486" s="149"/>
      <c r="L10486"/>
    </row>
    <row r="10487" spans="1:12" s="236" customFormat="1" ht="13" x14ac:dyDescent="0.25">
      <c r="A10487" s="227"/>
      <c r="B10487" s="256"/>
      <c r="C10487" s="255"/>
      <c r="D10487" s="255"/>
      <c r="E10487" s="260"/>
      <c r="F10487" s="263"/>
      <c r="I10487" s="149"/>
      <c r="J10487" s="149"/>
      <c r="K10487" s="149"/>
      <c r="L10487"/>
    </row>
    <row r="10488" spans="1:12" s="236" customFormat="1" ht="13" x14ac:dyDescent="0.25">
      <c r="A10488" s="227"/>
      <c r="B10488" s="256"/>
      <c r="C10488" s="255"/>
      <c r="D10488" s="255"/>
      <c r="E10488" s="260"/>
      <c r="F10488" s="263"/>
      <c r="I10488" s="149"/>
      <c r="J10488" s="149"/>
      <c r="K10488" s="149"/>
      <c r="L10488"/>
    </row>
    <row r="10489" spans="1:12" s="236" customFormat="1" ht="13" x14ac:dyDescent="0.25">
      <c r="A10489" s="227"/>
      <c r="B10489" s="256"/>
      <c r="C10489" s="255"/>
      <c r="D10489" s="255"/>
      <c r="E10489" s="260"/>
      <c r="F10489" s="263"/>
      <c r="I10489" s="149"/>
      <c r="J10489" s="149"/>
      <c r="K10489" s="149"/>
      <c r="L10489"/>
    </row>
    <row r="10490" spans="1:12" s="236" customFormat="1" ht="13" x14ac:dyDescent="0.25">
      <c r="A10490" s="227"/>
      <c r="B10490" s="256"/>
      <c r="C10490" s="255"/>
      <c r="D10490" s="255"/>
      <c r="E10490" s="260"/>
      <c r="F10490" s="263"/>
      <c r="I10490" s="149"/>
      <c r="J10490" s="149"/>
      <c r="K10490" s="149"/>
      <c r="L10490"/>
    </row>
    <row r="10491" spans="1:12" s="236" customFormat="1" ht="13" x14ac:dyDescent="0.25">
      <c r="A10491" s="227"/>
      <c r="B10491" s="256"/>
      <c r="C10491" s="255"/>
      <c r="D10491" s="255"/>
      <c r="E10491" s="260"/>
      <c r="F10491" s="263"/>
      <c r="I10491" s="149"/>
      <c r="J10491" s="149"/>
      <c r="K10491" s="149"/>
      <c r="L10491"/>
    </row>
    <row r="10492" spans="1:12" s="236" customFormat="1" ht="13" x14ac:dyDescent="0.25">
      <c r="A10492" s="227"/>
      <c r="B10492" s="256"/>
      <c r="C10492" s="255"/>
      <c r="D10492" s="255"/>
      <c r="E10492" s="260"/>
      <c r="F10492" s="263"/>
      <c r="I10492" s="149"/>
      <c r="J10492" s="149"/>
      <c r="K10492" s="149"/>
      <c r="L10492"/>
    </row>
    <row r="10493" spans="1:12" s="236" customFormat="1" ht="13" x14ac:dyDescent="0.25">
      <c r="A10493" s="227"/>
      <c r="B10493" s="256"/>
      <c r="C10493" s="255"/>
      <c r="D10493" s="255"/>
      <c r="E10493" s="260"/>
      <c r="F10493" s="263"/>
      <c r="I10493" s="149"/>
      <c r="J10493" s="149"/>
      <c r="K10493" s="149"/>
      <c r="L10493"/>
    </row>
    <row r="10494" spans="1:12" s="236" customFormat="1" ht="13" x14ac:dyDescent="0.25">
      <c r="A10494" s="227"/>
      <c r="B10494" s="256"/>
      <c r="C10494" s="255"/>
      <c r="D10494" s="255"/>
      <c r="E10494" s="260"/>
      <c r="F10494" s="263"/>
      <c r="I10494" s="149"/>
      <c r="J10494" s="149"/>
      <c r="K10494" s="149"/>
      <c r="L10494"/>
    </row>
    <row r="10495" spans="1:12" s="236" customFormat="1" ht="13" x14ac:dyDescent="0.25">
      <c r="A10495" s="227"/>
      <c r="B10495" s="256"/>
      <c r="C10495" s="255"/>
      <c r="D10495" s="255"/>
      <c r="E10495" s="260"/>
      <c r="F10495" s="263"/>
      <c r="I10495" s="149"/>
      <c r="J10495" s="149"/>
      <c r="K10495" s="149"/>
      <c r="L10495"/>
    </row>
    <row r="10496" spans="1:12" s="236" customFormat="1" ht="13" x14ac:dyDescent="0.25">
      <c r="A10496" s="227"/>
      <c r="B10496" s="256"/>
      <c r="C10496" s="255"/>
      <c r="D10496" s="255"/>
      <c r="E10496" s="260"/>
      <c r="F10496" s="263"/>
      <c r="I10496" s="149"/>
      <c r="J10496" s="149"/>
      <c r="K10496" s="149"/>
      <c r="L10496"/>
    </row>
    <row r="10497" spans="1:12" s="236" customFormat="1" ht="13" x14ac:dyDescent="0.25">
      <c r="A10497" s="227"/>
      <c r="B10497" s="256"/>
      <c r="C10497" s="255"/>
      <c r="D10497" s="255"/>
      <c r="E10497" s="260"/>
      <c r="F10497" s="263"/>
      <c r="I10497" s="149"/>
      <c r="J10497" s="149"/>
      <c r="K10497" s="149"/>
      <c r="L10497"/>
    </row>
    <row r="10498" spans="1:12" s="236" customFormat="1" ht="13" x14ac:dyDescent="0.25">
      <c r="A10498" s="227"/>
      <c r="B10498" s="256"/>
      <c r="C10498" s="255"/>
      <c r="D10498" s="255"/>
      <c r="E10498" s="260"/>
      <c r="F10498" s="263"/>
      <c r="I10498" s="149"/>
      <c r="J10498" s="149"/>
      <c r="K10498" s="149"/>
      <c r="L10498"/>
    </row>
    <row r="10499" spans="1:12" s="236" customFormat="1" ht="13" x14ac:dyDescent="0.25">
      <c r="A10499" s="227"/>
      <c r="B10499" s="256"/>
      <c r="C10499" s="255"/>
      <c r="D10499" s="255"/>
      <c r="E10499" s="260"/>
      <c r="F10499" s="263"/>
      <c r="I10499" s="149"/>
      <c r="J10499" s="149"/>
      <c r="K10499" s="149"/>
      <c r="L10499"/>
    </row>
    <row r="10500" spans="1:12" s="236" customFormat="1" ht="13" x14ac:dyDescent="0.25">
      <c r="A10500" s="227"/>
      <c r="B10500" s="256"/>
      <c r="C10500" s="255"/>
      <c r="D10500" s="255"/>
      <c r="E10500" s="260"/>
      <c r="F10500" s="263"/>
      <c r="I10500" s="149"/>
      <c r="J10500" s="149"/>
      <c r="K10500" s="149"/>
      <c r="L10500"/>
    </row>
    <row r="10501" spans="1:12" s="236" customFormat="1" ht="13" x14ac:dyDescent="0.25">
      <c r="A10501" s="227"/>
      <c r="B10501" s="256"/>
      <c r="C10501" s="255"/>
      <c r="D10501" s="255"/>
      <c r="E10501" s="260"/>
      <c r="F10501" s="263"/>
      <c r="I10501" s="149"/>
      <c r="J10501" s="149"/>
      <c r="K10501" s="149"/>
      <c r="L10501"/>
    </row>
    <row r="10502" spans="1:12" s="236" customFormat="1" ht="13" x14ac:dyDescent="0.25">
      <c r="A10502" s="227"/>
      <c r="B10502" s="256"/>
      <c r="C10502" s="255"/>
      <c r="D10502" s="255"/>
      <c r="E10502" s="260"/>
      <c r="F10502" s="263"/>
      <c r="I10502" s="149"/>
      <c r="J10502" s="149"/>
      <c r="K10502" s="149"/>
      <c r="L10502"/>
    </row>
    <row r="10503" spans="1:12" s="236" customFormat="1" ht="13" x14ac:dyDescent="0.25">
      <c r="A10503" s="227"/>
      <c r="B10503" s="256"/>
      <c r="C10503" s="255"/>
      <c r="D10503" s="255"/>
      <c r="E10503" s="260"/>
      <c r="F10503" s="263"/>
      <c r="I10503" s="149"/>
      <c r="J10503" s="149"/>
      <c r="K10503" s="149"/>
      <c r="L10503"/>
    </row>
    <row r="10504" spans="1:12" s="236" customFormat="1" ht="13" x14ac:dyDescent="0.25">
      <c r="A10504" s="227"/>
      <c r="B10504" s="256"/>
      <c r="C10504" s="255"/>
      <c r="D10504" s="255"/>
      <c r="E10504" s="260"/>
      <c r="F10504" s="263"/>
      <c r="I10504" s="149"/>
      <c r="J10504" s="149"/>
      <c r="K10504" s="149"/>
      <c r="L10504"/>
    </row>
    <row r="10505" spans="1:12" s="236" customFormat="1" ht="13" x14ac:dyDescent="0.25">
      <c r="A10505" s="227"/>
      <c r="B10505" s="256"/>
      <c r="C10505" s="255"/>
      <c r="D10505" s="255"/>
      <c r="E10505" s="260"/>
      <c r="F10505" s="263"/>
      <c r="I10505" s="149"/>
      <c r="J10505" s="149"/>
      <c r="K10505" s="149"/>
      <c r="L10505"/>
    </row>
    <row r="10506" spans="1:12" s="236" customFormat="1" ht="13" x14ac:dyDescent="0.25">
      <c r="A10506" s="227"/>
      <c r="B10506" s="256"/>
      <c r="C10506" s="255"/>
      <c r="D10506" s="255"/>
      <c r="E10506" s="260"/>
      <c r="F10506" s="263"/>
      <c r="I10506" s="149"/>
      <c r="J10506" s="149"/>
      <c r="K10506" s="149"/>
      <c r="L10506"/>
    </row>
    <row r="10507" spans="1:12" s="236" customFormat="1" ht="13" x14ac:dyDescent="0.25">
      <c r="A10507" s="227"/>
      <c r="B10507" s="256"/>
      <c r="C10507" s="255"/>
      <c r="D10507" s="255"/>
      <c r="E10507" s="260"/>
      <c r="F10507" s="263"/>
      <c r="I10507" s="149"/>
      <c r="J10507" s="149"/>
      <c r="K10507" s="149"/>
      <c r="L10507"/>
    </row>
    <row r="10508" spans="1:12" s="236" customFormat="1" ht="13" x14ac:dyDescent="0.25">
      <c r="A10508" s="227"/>
      <c r="B10508" s="256"/>
      <c r="C10508" s="255"/>
      <c r="D10508" s="255"/>
      <c r="E10508" s="260"/>
      <c r="F10508" s="263"/>
      <c r="I10508" s="149"/>
      <c r="J10508" s="149"/>
      <c r="K10508" s="149"/>
      <c r="L10508"/>
    </row>
    <row r="10509" spans="1:12" s="236" customFormat="1" ht="13" x14ac:dyDescent="0.25">
      <c r="A10509" s="227"/>
      <c r="B10509" s="256"/>
      <c r="C10509" s="255"/>
      <c r="D10509" s="255"/>
      <c r="E10509" s="260"/>
      <c r="F10509" s="263"/>
      <c r="I10509" s="149"/>
      <c r="J10509" s="149"/>
      <c r="K10509" s="149"/>
      <c r="L10509"/>
    </row>
    <row r="10510" spans="1:12" s="236" customFormat="1" ht="13" x14ac:dyDescent="0.25">
      <c r="A10510" s="227"/>
      <c r="B10510" s="256"/>
      <c r="C10510" s="255"/>
      <c r="D10510" s="255"/>
      <c r="E10510" s="260"/>
      <c r="F10510" s="263"/>
      <c r="I10510" s="149"/>
      <c r="J10510" s="149"/>
      <c r="K10510" s="149"/>
      <c r="L10510"/>
    </row>
    <row r="10511" spans="1:12" s="236" customFormat="1" ht="13" x14ac:dyDescent="0.25">
      <c r="A10511" s="227"/>
      <c r="B10511" s="256"/>
      <c r="C10511" s="255"/>
      <c r="D10511" s="255"/>
      <c r="E10511" s="260"/>
      <c r="F10511" s="263"/>
      <c r="I10511" s="149"/>
      <c r="J10511" s="149"/>
      <c r="K10511" s="149"/>
      <c r="L10511"/>
    </row>
    <row r="10512" spans="1:12" s="236" customFormat="1" ht="13" x14ac:dyDescent="0.25">
      <c r="A10512" s="227"/>
      <c r="B10512" s="256"/>
      <c r="C10512" s="255"/>
      <c r="D10512" s="255"/>
      <c r="E10512" s="260"/>
      <c r="F10512" s="263"/>
      <c r="I10512" s="149"/>
      <c r="J10512" s="149"/>
      <c r="K10512" s="149"/>
      <c r="L10512"/>
    </row>
    <row r="10513" spans="1:12" s="236" customFormat="1" ht="13" x14ac:dyDescent="0.25">
      <c r="A10513" s="227"/>
      <c r="B10513" s="256"/>
      <c r="C10513" s="255"/>
      <c r="D10513" s="255"/>
      <c r="E10513" s="260"/>
      <c r="F10513" s="263"/>
      <c r="I10513" s="149"/>
      <c r="J10513" s="149"/>
      <c r="K10513" s="149"/>
      <c r="L10513"/>
    </row>
    <row r="10514" spans="1:12" s="236" customFormat="1" ht="13" x14ac:dyDescent="0.25">
      <c r="A10514" s="227"/>
      <c r="B10514" s="256"/>
      <c r="C10514" s="255"/>
      <c r="D10514" s="255"/>
      <c r="E10514" s="260"/>
      <c r="F10514" s="263"/>
      <c r="I10514" s="149"/>
      <c r="J10514" s="149"/>
      <c r="K10514" s="149"/>
      <c r="L10514"/>
    </row>
    <row r="10515" spans="1:12" s="236" customFormat="1" ht="13" x14ac:dyDescent="0.25">
      <c r="A10515" s="227"/>
      <c r="B10515" s="256"/>
      <c r="C10515" s="255"/>
      <c r="D10515" s="255"/>
      <c r="E10515" s="260"/>
      <c r="F10515" s="263"/>
      <c r="I10515" s="149"/>
      <c r="J10515" s="149"/>
      <c r="K10515" s="149"/>
      <c r="L10515"/>
    </row>
    <row r="10516" spans="1:12" s="236" customFormat="1" ht="13" x14ac:dyDescent="0.25">
      <c r="A10516" s="227"/>
      <c r="B10516" s="256"/>
      <c r="C10516" s="255"/>
      <c r="D10516" s="255"/>
      <c r="E10516" s="260"/>
      <c r="F10516" s="263"/>
      <c r="I10516" s="149"/>
      <c r="J10516" s="149"/>
      <c r="K10516" s="149"/>
      <c r="L10516"/>
    </row>
    <row r="10517" spans="1:12" s="236" customFormat="1" ht="13" x14ac:dyDescent="0.25">
      <c r="A10517" s="227"/>
      <c r="B10517" s="256"/>
      <c r="C10517" s="255"/>
      <c r="D10517" s="255"/>
      <c r="E10517" s="260"/>
      <c r="F10517" s="263"/>
      <c r="I10517" s="149"/>
      <c r="J10517" s="149"/>
      <c r="K10517" s="149"/>
      <c r="L10517"/>
    </row>
    <row r="10518" spans="1:12" s="236" customFormat="1" ht="13" x14ac:dyDescent="0.25">
      <c r="A10518" s="227"/>
      <c r="B10518" s="256"/>
      <c r="C10518" s="255"/>
      <c r="D10518" s="255"/>
      <c r="E10518" s="260"/>
      <c r="F10518" s="263"/>
      <c r="I10518" s="149"/>
      <c r="J10518" s="149"/>
      <c r="K10518" s="149"/>
      <c r="L10518"/>
    </row>
    <row r="10519" spans="1:12" s="236" customFormat="1" ht="13" x14ac:dyDescent="0.25">
      <c r="A10519" s="227"/>
      <c r="B10519" s="256"/>
      <c r="C10519" s="255"/>
      <c r="D10519" s="255"/>
      <c r="E10519" s="260"/>
      <c r="F10519" s="263"/>
      <c r="I10519" s="149"/>
      <c r="J10519" s="149"/>
      <c r="K10519" s="149"/>
      <c r="L10519"/>
    </row>
    <row r="10520" spans="1:12" s="236" customFormat="1" ht="13" x14ac:dyDescent="0.25">
      <c r="A10520" s="227"/>
      <c r="B10520" s="256"/>
      <c r="C10520" s="255"/>
      <c r="D10520" s="255"/>
      <c r="E10520" s="260"/>
      <c r="F10520" s="263"/>
      <c r="I10520" s="149"/>
      <c r="J10520" s="149"/>
      <c r="K10520" s="149"/>
      <c r="L10520"/>
    </row>
    <row r="10521" spans="1:12" s="236" customFormat="1" ht="13" x14ac:dyDescent="0.25">
      <c r="A10521" s="227"/>
      <c r="B10521" s="256"/>
      <c r="C10521" s="255"/>
      <c r="D10521" s="255"/>
      <c r="E10521" s="260"/>
      <c r="F10521" s="263"/>
      <c r="I10521" s="149"/>
      <c r="J10521" s="149"/>
      <c r="K10521" s="149"/>
      <c r="L10521"/>
    </row>
    <row r="10522" spans="1:12" s="236" customFormat="1" ht="13" x14ac:dyDescent="0.25">
      <c r="A10522" s="227"/>
      <c r="B10522" s="256"/>
      <c r="C10522" s="255"/>
      <c r="D10522" s="255"/>
      <c r="E10522" s="260"/>
      <c r="F10522" s="263"/>
      <c r="I10522" s="149"/>
      <c r="J10522" s="149"/>
      <c r="K10522" s="149"/>
      <c r="L10522"/>
    </row>
    <row r="10523" spans="1:12" s="236" customFormat="1" ht="13" x14ac:dyDescent="0.25">
      <c r="A10523" s="227"/>
      <c r="B10523" s="256"/>
      <c r="C10523" s="255"/>
      <c r="D10523" s="255"/>
      <c r="E10523" s="260"/>
      <c r="F10523" s="263"/>
      <c r="I10523" s="149"/>
      <c r="J10523" s="149"/>
      <c r="K10523" s="149"/>
      <c r="L10523"/>
    </row>
    <row r="10524" spans="1:12" s="236" customFormat="1" ht="13" x14ac:dyDescent="0.25">
      <c r="A10524" s="227"/>
      <c r="B10524" s="256"/>
      <c r="C10524" s="255"/>
      <c r="D10524" s="255"/>
      <c r="E10524" s="260"/>
      <c r="F10524" s="263"/>
      <c r="I10524" s="149"/>
      <c r="J10524" s="149"/>
      <c r="K10524" s="149"/>
      <c r="L10524"/>
    </row>
    <row r="10525" spans="1:12" s="236" customFormat="1" ht="13" x14ac:dyDescent="0.25">
      <c r="A10525" s="227"/>
      <c r="B10525" s="256"/>
      <c r="C10525" s="255"/>
      <c r="D10525" s="255"/>
      <c r="E10525" s="260"/>
      <c r="F10525" s="263"/>
      <c r="I10525" s="149"/>
      <c r="J10525" s="149"/>
      <c r="K10525" s="149"/>
      <c r="L10525"/>
    </row>
    <row r="10526" spans="1:12" s="236" customFormat="1" ht="13" x14ac:dyDescent="0.25">
      <c r="A10526" s="227"/>
      <c r="B10526" s="256"/>
      <c r="C10526" s="255"/>
      <c r="D10526" s="255"/>
      <c r="E10526" s="260"/>
      <c r="F10526" s="263"/>
      <c r="I10526" s="149"/>
      <c r="J10526" s="149"/>
      <c r="K10526" s="149"/>
      <c r="L10526"/>
    </row>
    <row r="10527" spans="1:12" s="236" customFormat="1" ht="13" x14ac:dyDescent="0.25">
      <c r="A10527" s="227"/>
      <c r="B10527" s="256"/>
      <c r="C10527" s="255"/>
      <c r="D10527" s="255"/>
      <c r="E10527" s="260"/>
      <c r="F10527" s="263"/>
      <c r="I10527" s="149"/>
      <c r="J10527" s="149"/>
      <c r="K10527" s="149"/>
      <c r="L10527"/>
    </row>
    <row r="10528" spans="1:12" s="236" customFormat="1" ht="13" x14ac:dyDescent="0.25">
      <c r="A10528" s="227"/>
      <c r="B10528" s="256"/>
      <c r="C10528" s="255"/>
      <c r="D10528" s="255"/>
      <c r="E10528" s="260"/>
      <c r="F10528" s="263"/>
      <c r="I10528" s="149"/>
      <c r="J10528" s="149"/>
      <c r="K10528" s="149"/>
      <c r="L10528"/>
    </row>
    <row r="10529" spans="1:12" s="236" customFormat="1" ht="13" x14ac:dyDescent="0.25">
      <c r="A10529" s="227"/>
      <c r="B10529" s="256"/>
      <c r="C10529" s="255"/>
      <c r="D10529" s="255"/>
      <c r="E10529" s="260"/>
      <c r="F10529" s="263"/>
      <c r="I10529" s="149"/>
      <c r="J10529" s="149"/>
      <c r="K10529" s="149"/>
      <c r="L10529"/>
    </row>
    <row r="10530" spans="1:12" s="236" customFormat="1" ht="13" x14ac:dyDescent="0.25">
      <c r="A10530" s="227"/>
      <c r="B10530" s="256"/>
      <c r="C10530" s="255"/>
      <c r="D10530" s="255"/>
      <c r="E10530" s="260"/>
      <c r="F10530" s="263"/>
      <c r="I10530" s="149"/>
      <c r="J10530" s="149"/>
      <c r="K10530" s="149"/>
      <c r="L10530"/>
    </row>
    <row r="10531" spans="1:12" s="236" customFormat="1" ht="13" x14ac:dyDescent="0.25">
      <c r="A10531" s="227"/>
      <c r="B10531" s="256"/>
      <c r="C10531" s="255"/>
      <c r="D10531" s="255"/>
      <c r="E10531" s="260"/>
      <c r="F10531" s="263"/>
      <c r="I10531" s="149"/>
      <c r="J10531" s="149"/>
      <c r="K10531" s="149"/>
      <c r="L10531"/>
    </row>
    <row r="10532" spans="1:12" s="236" customFormat="1" ht="13" x14ac:dyDescent="0.25">
      <c r="A10532" s="227"/>
      <c r="B10532" s="256"/>
      <c r="C10532" s="255"/>
      <c r="D10532" s="255"/>
      <c r="E10532" s="260"/>
      <c r="F10532" s="263"/>
      <c r="I10532" s="149"/>
      <c r="J10532" s="149"/>
      <c r="K10532" s="149"/>
      <c r="L10532"/>
    </row>
    <row r="10533" spans="1:12" s="236" customFormat="1" ht="13" x14ac:dyDescent="0.25">
      <c r="A10533" s="227"/>
      <c r="B10533" s="256"/>
      <c r="C10533" s="255"/>
      <c r="D10533" s="255"/>
      <c r="E10533" s="260"/>
      <c r="F10533" s="263"/>
      <c r="I10533" s="149"/>
      <c r="J10533" s="149"/>
      <c r="K10533" s="149"/>
      <c r="L10533"/>
    </row>
    <row r="10534" spans="1:12" s="236" customFormat="1" ht="13" x14ac:dyDescent="0.25">
      <c r="A10534" s="227"/>
      <c r="B10534" s="256"/>
      <c r="C10534" s="255"/>
      <c r="D10534" s="255"/>
      <c r="E10534" s="260"/>
      <c r="F10534" s="263"/>
      <c r="I10534" s="149"/>
      <c r="J10534" s="149"/>
      <c r="K10534" s="149"/>
      <c r="L10534"/>
    </row>
    <row r="10535" spans="1:12" s="236" customFormat="1" ht="13" x14ac:dyDescent="0.25">
      <c r="A10535" s="227"/>
      <c r="B10535" s="256"/>
      <c r="C10535" s="255"/>
      <c r="D10535" s="255"/>
      <c r="E10535" s="260"/>
      <c r="F10535" s="263"/>
      <c r="I10535" s="149"/>
      <c r="J10535" s="149"/>
      <c r="K10535" s="149"/>
      <c r="L10535"/>
    </row>
    <row r="10536" spans="1:12" s="236" customFormat="1" ht="13" x14ac:dyDescent="0.25">
      <c r="A10536" s="227"/>
      <c r="B10536" s="256"/>
      <c r="C10536" s="255"/>
      <c r="D10536" s="255"/>
      <c r="E10536" s="260"/>
      <c r="F10536" s="263"/>
      <c r="I10536" s="149"/>
      <c r="J10536" s="149"/>
      <c r="K10536" s="149"/>
      <c r="L10536"/>
    </row>
    <row r="10537" spans="1:12" s="236" customFormat="1" ht="13" x14ac:dyDescent="0.25">
      <c r="A10537" s="227"/>
      <c r="B10537" s="256"/>
      <c r="C10537" s="255"/>
      <c r="D10537" s="255"/>
      <c r="E10537" s="260"/>
      <c r="F10537" s="263"/>
      <c r="I10537" s="149"/>
      <c r="J10537" s="149"/>
      <c r="K10537" s="149"/>
      <c r="L10537"/>
    </row>
    <row r="10538" spans="1:12" s="236" customFormat="1" ht="13" x14ac:dyDescent="0.25">
      <c r="A10538" s="227"/>
      <c r="B10538" s="256"/>
      <c r="C10538" s="255"/>
      <c r="D10538" s="255"/>
      <c r="E10538" s="260"/>
      <c r="F10538" s="263"/>
      <c r="I10538" s="149"/>
      <c r="J10538" s="149"/>
      <c r="K10538" s="149"/>
      <c r="L10538"/>
    </row>
    <row r="10539" spans="1:12" s="236" customFormat="1" ht="13" x14ac:dyDescent="0.25">
      <c r="A10539" s="227"/>
      <c r="B10539" s="256"/>
      <c r="C10539" s="255"/>
      <c r="D10539" s="255"/>
      <c r="E10539" s="260"/>
      <c r="F10539" s="263"/>
      <c r="I10539" s="149"/>
      <c r="J10539" s="149"/>
      <c r="K10539" s="149"/>
      <c r="L10539"/>
    </row>
    <row r="10540" spans="1:12" s="236" customFormat="1" ht="13" x14ac:dyDescent="0.25">
      <c r="A10540" s="227"/>
      <c r="B10540" s="256"/>
      <c r="C10540" s="255"/>
      <c r="D10540" s="255"/>
      <c r="E10540" s="260"/>
      <c r="F10540" s="263"/>
      <c r="I10540" s="149"/>
      <c r="J10540" s="149"/>
      <c r="K10540" s="149"/>
      <c r="L10540"/>
    </row>
    <row r="10541" spans="1:12" s="236" customFormat="1" ht="13" x14ac:dyDescent="0.25">
      <c r="A10541" s="227"/>
      <c r="B10541" s="268" t="s">
        <v>1019</v>
      </c>
      <c r="C10541" s="227"/>
      <c r="D10541" s="227"/>
      <c r="E10541" s="258"/>
      <c r="F10541" s="270"/>
      <c r="I10541" s="149"/>
      <c r="J10541" s="149"/>
      <c r="K10541" s="149"/>
      <c r="L10541"/>
    </row>
    <row r="10542" spans="1:12" s="236" customFormat="1" ht="13" x14ac:dyDescent="0.25">
      <c r="A10542" s="227"/>
      <c r="B10542" s="247"/>
      <c r="C10542" s="227"/>
      <c r="D10542" s="227"/>
      <c r="E10542" s="258"/>
      <c r="F10542" s="263"/>
      <c r="I10542" s="149"/>
      <c r="J10542" s="149"/>
      <c r="K10542" s="149"/>
      <c r="L10542"/>
    </row>
    <row r="10543" spans="1:12" s="236" customFormat="1" ht="25" x14ac:dyDescent="0.25">
      <c r="A10543" s="227"/>
      <c r="B10543" s="247" t="str">
        <f>B10472</f>
        <v>Block F: Tuckshop, Computer Room &amp; 2 Classroom Block: F-6 Carpentry and Joinery</v>
      </c>
      <c r="C10543" s="227"/>
      <c r="D10543" s="227"/>
      <c r="E10543" s="258"/>
      <c r="F10543" s="263"/>
      <c r="I10543" s="149"/>
      <c r="J10543" s="149"/>
      <c r="K10543" s="149"/>
      <c r="L10543"/>
    </row>
    <row r="10544" spans="1:12" s="236" customFormat="1" x14ac:dyDescent="0.25">
      <c r="A10544" s="272"/>
      <c r="B10544" s="273"/>
      <c r="C10544" s="272"/>
      <c r="D10544" s="272"/>
      <c r="E10544" s="217"/>
      <c r="F10544" s="263"/>
      <c r="I10544" s="149"/>
      <c r="J10544" s="149"/>
      <c r="K10544" s="149"/>
      <c r="L10544"/>
    </row>
    <row r="10545" spans="1:12" s="236" customFormat="1" ht="13" x14ac:dyDescent="0.25">
      <c r="A10545" s="224" t="s">
        <v>2524</v>
      </c>
      <c r="B10545" s="229" t="s">
        <v>539</v>
      </c>
      <c r="C10545" s="272"/>
      <c r="D10545" s="272"/>
      <c r="E10545" s="217"/>
      <c r="F10545" s="285"/>
      <c r="I10545" s="149"/>
      <c r="J10545" s="149"/>
      <c r="K10545" s="149"/>
      <c r="L10545"/>
    </row>
    <row r="10546" spans="1:12" s="236" customFormat="1" x14ac:dyDescent="0.25">
      <c r="A10546" s="272"/>
      <c r="B10546" s="273"/>
      <c r="C10546" s="272"/>
      <c r="D10546" s="272"/>
      <c r="E10546" s="217"/>
      <c r="F10546" s="285"/>
      <c r="I10546" s="149"/>
      <c r="J10546" s="149"/>
      <c r="K10546" s="149"/>
      <c r="L10546"/>
    </row>
    <row r="10547" spans="1:12" s="236" customFormat="1" ht="13" x14ac:dyDescent="0.25">
      <c r="A10547" s="272"/>
      <c r="B10547" s="229" t="s">
        <v>82</v>
      </c>
      <c r="C10547" s="272"/>
      <c r="D10547" s="272"/>
      <c r="E10547" s="217"/>
      <c r="F10547" s="285"/>
      <c r="I10547" s="149"/>
      <c r="J10547" s="149"/>
      <c r="K10547" s="149"/>
      <c r="L10547"/>
    </row>
    <row r="10548" spans="1:12" s="236" customFormat="1" x14ac:dyDescent="0.25">
      <c r="A10548" s="272"/>
      <c r="B10548" s="273"/>
      <c r="C10548" s="272"/>
      <c r="D10548" s="272"/>
      <c r="E10548" s="217"/>
      <c r="F10548" s="285"/>
      <c r="I10548" s="149"/>
      <c r="J10548" s="149"/>
      <c r="K10548" s="149"/>
      <c r="L10548"/>
    </row>
    <row r="10549" spans="1:12" s="236" customFormat="1" ht="25" x14ac:dyDescent="0.25">
      <c r="A10549" s="272" t="s">
        <v>2525</v>
      </c>
      <c r="B10549" s="273" t="s">
        <v>2192</v>
      </c>
      <c r="C10549" s="272" t="s">
        <v>621</v>
      </c>
      <c r="D10549" s="272">
        <v>220</v>
      </c>
      <c r="E10549" s="217"/>
      <c r="F10549" s="285"/>
      <c r="I10549" s="149"/>
      <c r="J10549" s="149"/>
      <c r="K10549" s="149"/>
      <c r="L10549"/>
    </row>
    <row r="10550" spans="1:12" s="236" customFormat="1" x14ac:dyDescent="0.25">
      <c r="A10550" s="272"/>
      <c r="B10550" s="273"/>
      <c r="C10550" s="272"/>
      <c r="D10550" s="272"/>
      <c r="E10550" s="217"/>
      <c r="F10550" s="285"/>
      <c r="I10550" s="149"/>
      <c r="J10550" s="149"/>
      <c r="K10550" s="149"/>
      <c r="L10550"/>
    </row>
    <row r="10551" spans="1:12" s="236" customFormat="1" ht="13" x14ac:dyDescent="0.25">
      <c r="A10551" s="272"/>
      <c r="B10551" s="229" t="s">
        <v>79</v>
      </c>
      <c r="C10551" s="272"/>
      <c r="D10551" s="272"/>
      <c r="E10551" s="217"/>
      <c r="F10551" s="285"/>
      <c r="I10551" s="149"/>
      <c r="J10551" s="149"/>
      <c r="K10551" s="149"/>
      <c r="L10551"/>
    </row>
    <row r="10552" spans="1:12" s="236" customFormat="1" x14ac:dyDescent="0.25">
      <c r="A10552" s="272"/>
      <c r="B10552" s="273"/>
      <c r="C10552" s="272"/>
      <c r="D10552" s="272"/>
      <c r="E10552" s="217"/>
      <c r="F10552" s="285"/>
      <c r="I10552" s="149"/>
      <c r="J10552" s="149"/>
      <c r="K10552" s="149"/>
      <c r="L10552"/>
    </row>
    <row r="10553" spans="1:12" s="236" customFormat="1" ht="26" x14ac:dyDescent="0.25">
      <c r="A10553" s="272"/>
      <c r="B10553" s="229" t="s">
        <v>2193</v>
      </c>
      <c r="C10553" s="272"/>
      <c r="D10553" s="272"/>
      <c r="E10553" s="217"/>
      <c r="F10553" s="285"/>
      <c r="I10553" s="149"/>
      <c r="J10553" s="149"/>
      <c r="K10553" s="149"/>
      <c r="L10553"/>
    </row>
    <row r="10554" spans="1:12" s="236" customFormat="1" x14ac:dyDescent="0.25">
      <c r="A10554" s="272"/>
      <c r="B10554" s="273"/>
      <c r="C10554" s="272"/>
      <c r="D10554" s="272"/>
      <c r="E10554" s="217"/>
      <c r="F10554" s="285"/>
      <c r="I10554" s="149"/>
      <c r="J10554" s="149"/>
      <c r="K10554" s="149"/>
      <c r="L10554"/>
    </row>
    <row r="10555" spans="1:12" s="236" customFormat="1" ht="25" x14ac:dyDescent="0.25">
      <c r="A10555" s="272" t="s">
        <v>2526</v>
      </c>
      <c r="B10555" s="273" t="s">
        <v>2194</v>
      </c>
      <c r="C10555" s="272" t="s">
        <v>621</v>
      </c>
      <c r="D10555" s="272">
        <v>213</v>
      </c>
      <c r="E10555" s="217"/>
      <c r="F10555" s="285"/>
      <c r="I10555" s="149"/>
      <c r="J10555" s="149"/>
      <c r="K10555" s="149"/>
      <c r="L10555"/>
    </row>
    <row r="10556" spans="1:12" s="236" customFormat="1" x14ac:dyDescent="0.25">
      <c r="A10556" s="272"/>
      <c r="B10556" s="273"/>
      <c r="C10556" s="272"/>
      <c r="D10556" s="272"/>
      <c r="E10556" s="217"/>
      <c r="F10556" s="285"/>
      <c r="I10556" s="149"/>
      <c r="J10556" s="149"/>
      <c r="K10556" s="149"/>
      <c r="L10556"/>
    </row>
    <row r="10557" spans="1:12" s="236" customFormat="1" ht="37.5" x14ac:dyDescent="0.25">
      <c r="A10557" s="272" t="s">
        <v>2527</v>
      </c>
      <c r="B10557" s="273" t="s">
        <v>2196</v>
      </c>
      <c r="C10557" s="272" t="s">
        <v>2</v>
      </c>
      <c r="D10557" s="272">
        <v>1</v>
      </c>
      <c r="E10557" s="217"/>
      <c r="F10557" s="285"/>
      <c r="I10557" s="149"/>
      <c r="J10557" s="149"/>
      <c r="K10557" s="149"/>
      <c r="L10557"/>
    </row>
    <row r="10558" spans="1:12" s="236" customFormat="1" x14ac:dyDescent="0.25">
      <c r="A10558" s="272"/>
      <c r="B10558" s="273"/>
      <c r="C10558" s="272"/>
      <c r="D10558" s="272"/>
      <c r="E10558" s="217"/>
      <c r="F10558" s="285"/>
      <c r="I10558" s="149"/>
      <c r="J10558" s="149"/>
      <c r="K10558" s="149"/>
      <c r="L10558"/>
    </row>
    <row r="10559" spans="1:12" s="236" customFormat="1" ht="13" x14ac:dyDescent="0.25">
      <c r="A10559" s="272"/>
      <c r="B10559" s="229" t="s">
        <v>69</v>
      </c>
      <c r="C10559" s="272"/>
      <c r="D10559" s="272"/>
      <c r="E10559" s="217"/>
      <c r="F10559" s="285"/>
      <c r="I10559" s="149"/>
      <c r="J10559" s="149"/>
      <c r="K10559" s="149"/>
      <c r="L10559"/>
    </row>
    <row r="10560" spans="1:12" s="236" customFormat="1" x14ac:dyDescent="0.25">
      <c r="A10560" s="272"/>
      <c r="B10560" s="273"/>
      <c r="C10560" s="272"/>
      <c r="D10560" s="272"/>
      <c r="E10560" s="217"/>
      <c r="F10560" s="285"/>
      <c r="I10560" s="149"/>
      <c r="J10560" s="149"/>
      <c r="K10560" s="149"/>
      <c r="L10560"/>
    </row>
    <row r="10561" spans="1:12" s="236" customFormat="1" x14ac:dyDescent="0.25">
      <c r="A10561" s="272" t="s">
        <v>2528</v>
      </c>
      <c r="B10561" s="273" t="s">
        <v>68</v>
      </c>
      <c r="C10561" s="272" t="s">
        <v>11</v>
      </c>
      <c r="D10561" s="272">
        <v>116.8</v>
      </c>
      <c r="E10561" s="217"/>
      <c r="F10561" s="285"/>
      <c r="I10561" s="149"/>
      <c r="J10561" s="149"/>
      <c r="K10561" s="149"/>
      <c r="L10561"/>
    </row>
    <row r="10562" spans="1:12" s="236" customFormat="1" x14ac:dyDescent="0.25">
      <c r="A10562" s="272"/>
      <c r="B10562" s="273"/>
      <c r="C10562" s="272"/>
      <c r="D10562" s="272"/>
      <c r="E10562" s="217"/>
      <c r="F10562" s="263"/>
      <c r="I10562" s="149"/>
      <c r="J10562" s="149"/>
      <c r="K10562" s="149"/>
      <c r="L10562"/>
    </row>
    <row r="10563" spans="1:12" s="236" customFormat="1" x14ac:dyDescent="0.25">
      <c r="A10563" s="272"/>
      <c r="B10563" s="273"/>
      <c r="C10563" s="272"/>
      <c r="D10563" s="272"/>
      <c r="E10563" s="217"/>
      <c r="F10563" s="263"/>
      <c r="I10563" s="149"/>
      <c r="J10563" s="149"/>
      <c r="K10563" s="149"/>
      <c r="L10563"/>
    </row>
    <row r="10564" spans="1:12" s="236" customFormat="1" x14ac:dyDescent="0.25">
      <c r="A10564" s="272"/>
      <c r="B10564" s="273"/>
      <c r="C10564" s="272"/>
      <c r="D10564" s="272"/>
      <c r="E10564" s="217"/>
      <c r="F10564" s="263"/>
      <c r="I10564" s="149"/>
      <c r="J10564" s="149"/>
      <c r="K10564" s="149"/>
      <c r="L10564"/>
    </row>
    <row r="10565" spans="1:12" s="236" customFormat="1" x14ac:dyDescent="0.25">
      <c r="A10565" s="272"/>
      <c r="B10565" s="273"/>
      <c r="C10565" s="272"/>
      <c r="D10565" s="272"/>
      <c r="E10565" s="217"/>
      <c r="F10565" s="263"/>
      <c r="I10565" s="149"/>
      <c r="J10565" s="149"/>
      <c r="K10565" s="149"/>
      <c r="L10565"/>
    </row>
    <row r="10566" spans="1:12" s="236" customFormat="1" x14ac:dyDescent="0.25">
      <c r="A10566" s="272"/>
      <c r="B10566" s="273"/>
      <c r="C10566" s="272"/>
      <c r="D10566" s="272"/>
      <c r="E10566" s="217"/>
      <c r="F10566" s="263"/>
      <c r="I10566" s="149"/>
      <c r="J10566" s="149"/>
      <c r="K10566" s="149"/>
      <c r="L10566"/>
    </row>
    <row r="10567" spans="1:12" s="236" customFormat="1" x14ac:dyDescent="0.25">
      <c r="A10567" s="272"/>
      <c r="B10567" s="273"/>
      <c r="C10567" s="272"/>
      <c r="D10567" s="272"/>
      <c r="E10567" s="217"/>
      <c r="F10567" s="263"/>
      <c r="I10567" s="149"/>
      <c r="J10567" s="149"/>
      <c r="K10567" s="149"/>
      <c r="L10567"/>
    </row>
    <row r="10568" spans="1:12" s="236" customFormat="1" x14ac:dyDescent="0.25">
      <c r="A10568" s="272"/>
      <c r="B10568" s="273"/>
      <c r="C10568" s="272"/>
      <c r="D10568" s="272"/>
      <c r="E10568" s="217"/>
      <c r="F10568" s="263"/>
      <c r="I10568" s="149"/>
      <c r="J10568" s="149"/>
      <c r="K10568" s="149"/>
      <c r="L10568"/>
    </row>
    <row r="10569" spans="1:12" s="236" customFormat="1" x14ac:dyDescent="0.25">
      <c r="A10569" s="272"/>
      <c r="B10569" s="273"/>
      <c r="C10569" s="272"/>
      <c r="D10569" s="272"/>
      <c r="E10569" s="217"/>
      <c r="F10569" s="263"/>
      <c r="I10569" s="149"/>
      <c r="J10569" s="149"/>
      <c r="K10569" s="149"/>
      <c r="L10569"/>
    </row>
    <row r="10570" spans="1:12" s="236" customFormat="1" x14ac:dyDescent="0.25">
      <c r="A10570" s="272"/>
      <c r="B10570" s="273"/>
      <c r="C10570" s="272"/>
      <c r="D10570" s="272"/>
      <c r="E10570" s="217"/>
      <c r="F10570" s="263"/>
      <c r="I10570" s="149"/>
      <c r="J10570" s="149"/>
      <c r="K10570" s="149"/>
      <c r="L10570"/>
    </row>
    <row r="10571" spans="1:12" s="236" customFormat="1" x14ac:dyDescent="0.25">
      <c r="A10571" s="272"/>
      <c r="B10571" s="273"/>
      <c r="C10571" s="272"/>
      <c r="D10571" s="272"/>
      <c r="E10571" s="217"/>
      <c r="F10571" s="263"/>
      <c r="I10571" s="149"/>
      <c r="J10571" s="149"/>
      <c r="K10571" s="149"/>
      <c r="L10571"/>
    </row>
    <row r="10572" spans="1:12" s="236" customFormat="1" x14ac:dyDescent="0.25">
      <c r="A10572" s="272"/>
      <c r="B10572" s="273"/>
      <c r="C10572" s="272"/>
      <c r="D10572" s="272"/>
      <c r="E10572" s="217"/>
      <c r="F10572" s="263"/>
      <c r="I10572" s="149"/>
      <c r="J10572" s="149"/>
      <c r="K10572" s="149"/>
      <c r="L10572"/>
    </row>
    <row r="10573" spans="1:12" s="236" customFormat="1" x14ac:dyDescent="0.25">
      <c r="A10573" s="272"/>
      <c r="B10573" s="273"/>
      <c r="C10573" s="272"/>
      <c r="D10573" s="272"/>
      <c r="E10573" s="217"/>
      <c r="F10573" s="263"/>
      <c r="I10573" s="149"/>
      <c r="J10573" s="149"/>
      <c r="K10573" s="149"/>
      <c r="L10573"/>
    </row>
    <row r="10574" spans="1:12" s="236" customFormat="1" x14ac:dyDescent="0.25">
      <c r="A10574" s="272"/>
      <c r="B10574" s="273"/>
      <c r="C10574" s="272"/>
      <c r="D10574" s="272"/>
      <c r="E10574" s="217"/>
      <c r="F10574" s="263"/>
      <c r="I10574" s="149"/>
      <c r="J10574" s="149"/>
      <c r="K10574" s="149"/>
      <c r="L10574"/>
    </row>
    <row r="10575" spans="1:12" s="236" customFormat="1" x14ac:dyDescent="0.25">
      <c r="A10575" s="272"/>
      <c r="B10575" s="273"/>
      <c r="C10575" s="272"/>
      <c r="D10575" s="272"/>
      <c r="E10575" s="217"/>
      <c r="F10575" s="263"/>
      <c r="I10575" s="149"/>
      <c r="J10575" s="149"/>
      <c r="K10575" s="149"/>
      <c r="L10575"/>
    </row>
    <row r="10576" spans="1:12" s="236" customFormat="1" x14ac:dyDescent="0.25">
      <c r="A10576" s="272"/>
      <c r="B10576" s="273"/>
      <c r="C10576" s="272"/>
      <c r="D10576" s="272"/>
      <c r="E10576" s="217"/>
      <c r="F10576" s="263"/>
      <c r="I10576" s="149"/>
      <c r="J10576" s="149"/>
      <c r="K10576" s="149"/>
      <c r="L10576"/>
    </row>
    <row r="10577" spans="1:12" s="236" customFormat="1" x14ac:dyDescent="0.25">
      <c r="A10577" s="272"/>
      <c r="B10577" s="273"/>
      <c r="C10577" s="272"/>
      <c r="D10577" s="272"/>
      <c r="E10577" s="217"/>
      <c r="F10577" s="263"/>
      <c r="I10577" s="149"/>
      <c r="J10577" s="149"/>
      <c r="K10577" s="149"/>
      <c r="L10577"/>
    </row>
    <row r="10578" spans="1:12" s="236" customFormat="1" x14ac:dyDescent="0.25">
      <c r="A10578" s="272"/>
      <c r="B10578" s="273"/>
      <c r="C10578" s="272"/>
      <c r="D10578" s="272"/>
      <c r="E10578" s="217"/>
      <c r="F10578" s="263"/>
      <c r="I10578" s="149"/>
      <c r="J10578" s="149"/>
      <c r="K10578" s="149"/>
      <c r="L10578"/>
    </row>
    <row r="10579" spans="1:12" s="236" customFormat="1" x14ac:dyDescent="0.25">
      <c r="A10579" s="272"/>
      <c r="B10579" s="273"/>
      <c r="C10579" s="272"/>
      <c r="D10579" s="272"/>
      <c r="E10579" s="217"/>
      <c r="F10579" s="263"/>
      <c r="I10579" s="149"/>
      <c r="J10579" s="149"/>
      <c r="K10579" s="149"/>
      <c r="L10579"/>
    </row>
    <row r="10580" spans="1:12" s="236" customFormat="1" x14ac:dyDescent="0.25">
      <c r="A10580" s="272"/>
      <c r="B10580" s="273"/>
      <c r="C10580" s="272"/>
      <c r="D10580" s="272"/>
      <c r="E10580" s="217"/>
      <c r="F10580" s="263"/>
      <c r="I10580" s="149"/>
      <c r="J10580" s="149"/>
      <c r="K10580" s="149"/>
      <c r="L10580"/>
    </row>
    <row r="10581" spans="1:12" s="236" customFormat="1" x14ac:dyDescent="0.25">
      <c r="A10581" s="272"/>
      <c r="B10581" s="273"/>
      <c r="C10581" s="272"/>
      <c r="D10581" s="272"/>
      <c r="E10581" s="217"/>
      <c r="F10581" s="263"/>
      <c r="I10581" s="149"/>
      <c r="J10581" s="149"/>
      <c r="K10581" s="149"/>
      <c r="L10581"/>
    </row>
    <row r="10582" spans="1:12" s="236" customFormat="1" x14ac:dyDescent="0.25">
      <c r="A10582" s="272"/>
      <c r="B10582" s="273"/>
      <c r="C10582" s="272"/>
      <c r="D10582" s="272"/>
      <c r="E10582" s="217"/>
      <c r="F10582" s="263"/>
      <c r="I10582" s="149"/>
      <c r="J10582" s="149"/>
      <c r="K10582" s="149"/>
      <c r="L10582"/>
    </row>
    <row r="10583" spans="1:12" s="236" customFormat="1" x14ac:dyDescent="0.25">
      <c r="A10583" s="272"/>
      <c r="B10583" s="273"/>
      <c r="C10583" s="272"/>
      <c r="D10583" s="272"/>
      <c r="E10583" s="217"/>
      <c r="F10583" s="263"/>
      <c r="I10583" s="149"/>
      <c r="J10583" s="149"/>
      <c r="K10583" s="149"/>
      <c r="L10583"/>
    </row>
    <row r="10584" spans="1:12" s="236" customFormat="1" x14ac:dyDescent="0.25">
      <c r="A10584" s="272"/>
      <c r="B10584" s="273"/>
      <c r="C10584" s="272"/>
      <c r="D10584" s="272"/>
      <c r="E10584" s="217"/>
      <c r="F10584" s="263"/>
      <c r="I10584" s="149"/>
      <c r="J10584" s="149"/>
      <c r="K10584" s="149"/>
      <c r="L10584"/>
    </row>
    <row r="10585" spans="1:12" s="236" customFormat="1" x14ac:dyDescent="0.25">
      <c r="A10585" s="272"/>
      <c r="B10585" s="273"/>
      <c r="C10585" s="272"/>
      <c r="D10585" s="272"/>
      <c r="E10585" s="217"/>
      <c r="F10585" s="263"/>
      <c r="I10585" s="149"/>
      <c r="J10585" s="149"/>
      <c r="K10585" s="149"/>
      <c r="L10585"/>
    </row>
    <row r="10586" spans="1:12" s="236" customFormat="1" x14ac:dyDescent="0.25">
      <c r="A10586" s="272"/>
      <c r="B10586" s="273"/>
      <c r="C10586" s="272"/>
      <c r="D10586" s="272"/>
      <c r="E10586" s="217"/>
      <c r="F10586" s="263"/>
      <c r="I10586" s="149"/>
      <c r="J10586" s="149"/>
      <c r="K10586" s="149"/>
      <c r="L10586"/>
    </row>
    <row r="10587" spans="1:12" s="236" customFormat="1" x14ac:dyDescent="0.25">
      <c r="A10587" s="272"/>
      <c r="B10587" s="273"/>
      <c r="C10587" s="272"/>
      <c r="D10587" s="272"/>
      <c r="E10587" s="217"/>
      <c r="F10587" s="263"/>
      <c r="I10587" s="149"/>
      <c r="J10587" s="149"/>
      <c r="K10587" s="149"/>
      <c r="L10587"/>
    </row>
    <row r="10588" spans="1:12" s="236" customFormat="1" x14ac:dyDescent="0.25">
      <c r="A10588" s="272"/>
      <c r="B10588" s="273"/>
      <c r="C10588" s="272"/>
      <c r="D10588" s="272"/>
      <c r="E10588" s="217"/>
      <c r="F10588" s="263"/>
      <c r="I10588" s="149"/>
      <c r="J10588" s="149"/>
      <c r="K10588" s="149"/>
      <c r="L10588"/>
    </row>
    <row r="10589" spans="1:12" s="236" customFormat="1" x14ac:dyDescent="0.25">
      <c r="A10589" s="272"/>
      <c r="B10589" s="273"/>
      <c r="C10589" s="272"/>
      <c r="D10589" s="272"/>
      <c r="E10589" s="217"/>
      <c r="F10589" s="263"/>
      <c r="I10589" s="149"/>
      <c r="J10589" s="149"/>
      <c r="K10589" s="149"/>
      <c r="L10589"/>
    </row>
    <row r="10590" spans="1:12" s="236" customFormat="1" x14ac:dyDescent="0.25">
      <c r="A10590" s="272"/>
      <c r="B10590" s="273"/>
      <c r="C10590" s="272"/>
      <c r="D10590" s="272"/>
      <c r="E10590" s="217"/>
      <c r="F10590" s="263"/>
      <c r="I10590" s="149"/>
      <c r="J10590" s="149"/>
      <c r="K10590" s="149"/>
      <c r="L10590"/>
    </row>
    <row r="10591" spans="1:12" s="236" customFormat="1" x14ac:dyDescent="0.25">
      <c r="A10591" s="272"/>
      <c r="B10591" s="273"/>
      <c r="C10591" s="272"/>
      <c r="D10591" s="272"/>
      <c r="E10591" s="217"/>
      <c r="F10591" s="263"/>
      <c r="I10591" s="149"/>
      <c r="J10591" s="149"/>
      <c r="K10591" s="149"/>
      <c r="L10591"/>
    </row>
    <row r="10592" spans="1:12" s="236" customFormat="1" x14ac:dyDescent="0.25">
      <c r="A10592" s="272"/>
      <c r="B10592" s="273"/>
      <c r="C10592" s="272"/>
      <c r="D10592" s="272"/>
      <c r="E10592" s="217"/>
      <c r="F10592" s="263"/>
      <c r="I10592" s="149"/>
      <c r="J10592" s="149"/>
      <c r="K10592" s="149"/>
      <c r="L10592"/>
    </row>
    <row r="10593" spans="1:12" s="236" customFormat="1" x14ac:dyDescent="0.25">
      <c r="A10593" s="272"/>
      <c r="B10593" s="273"/>
      <c r="C10593" s="272"/>
      <c r="D10593" s="272"/>
      <c r="E10593" s="217"/>
      <c r="F10593" s="263"/>
      <c r="I10593" s="149"/>
      <c r="J10593" s="149"/>
      <c r="K10593" s="149"/>
      <c r="L10593"/>
    </row>
    <row r="10594" spans="1:12" s="236" customFormat="1" x14ac:dyDescent="0.25">
      <c r="A10594" s="272"/>
      <c r="B10594" s="273"/>
      <c r="C10594" s="272"/>
      <c r="D10594" s="272"/>
      <c r="E10594" s="217"/>
      <c r="F10594" s="263"/>
      <c r="I10594" s="149"/>
      <c r="J10594" s="149"/>
      <c r="K10594" s="149"/>
      <c r="L10594"/>
    </row>
    <row r="10595" spans="1:12" s="236" customFormat="1" x14ac:dyDescent="0.25">
      <c r="A10595" s="272"/>
      <c r="B10595" s="273"/>
      <c r="C10595" s="272"/>
      <c r="D10595" s="272"/>
      <c r="E10595" s="217"/>
      <c r="F10595" s="263"/>
      <c r="I10595" s="149"/>
      <c r="J10595" s="149"/>
      <c r="K10595" s="149"/>
      <c r="L10595"/>
    </row>
    <row r="10596" spans="1:12" s="236" customFormat="1" x14ac:dyDescent="0.25">
      <c r="A10596" s="272"/>
      <c r="B10596" s="273"/>
      <c r="C10596" s="272"/>
      <c r="D10596" s="272"/>
      <c r="E10596" s="217"/>
      <c r="F10596" s="263"/>
      <c r="I10596" s="149"/>
      <c r="J10596" s="149"/>
      <c r="K10596" s="149"/>
      <c r="L10596"/>
    </row>
    <row r="10597" spans="1:12" s="236" customFormat="1" x14ac:dyDescent="0.25">
      <c r="A10597" s="272"/>
      <c r="B10597" s="273"/>
      <c r="C10597" s="272"/>
      <c r="D10597" s="272"/>
      <c r="E10597" s="217"/>
      <c r="F10597" s="263"/>
      <c r="I10597" s="149"/>
      <c r="J10597" s="149"/>
      <c r="K10597" s="149"/>
      <c r="L10597"/>
    </row>
    <row r="10598" spans="1:12" s="236" customFormat="1" x14ac:dyDescent="0.25">
      <c r="A10598" s="272"/>
      <c r="B10598" s="273"/>
      <c r="C10598" s="272"/>
      <c r="D10598" s="272"/>
      <c r="E10598" s="217"/>
      <c r="F10598" s="263"/>
      <c r="I10598" s="149"/>
      <c r="J10598" s="149"/>
      <c r="K10598" s="149"/>
      <c r="L10598"/>
    </row>
    <row r="10599" spans="1:12" s="236" customFormat="1" x14ac:dyDescent="0.25">
      <c r="A10599" s="272"/>
      <c r="B10599" s="273"/>
      <c r="C10599" s="272"/>
      <c r="D10599" s="272"/>
      <c r="E10599" s="217"/>
      <c r="F10599" s="263"/>
      <c r="I10599" s="149"/>
      <c r="J10599" s="149"/>
      <c r="K10599" s="149"/>
      <c r="L10599"/>
    </row>
    <row r="10600" spans="1:12" s="236" customFormat="1" x14ac:dyDescent="0.25">
      <c r="A10600" s="272"/>
      <c r="B10600" s="273"/>
      <c r="C10600" s="272"/>
      <c r="D10600" s="272"/>
      <c r="E10600" s="217"/>
      <c r="F10600" s="263"/>
      <c r="I10600" s="149"/>
      <c r="J10600" s="149"/>
      <c r="K10600" s="149"/>
      <c r="L10600"/>
    </row>
    <row r="10601" spans="1:12" s="236" customFormat="1" x14ac:dyDescent="0.25">
      <c r="A10601" s="272"/>
      <c r="B10601" s="273"/>
      <c r="C10601" s="272"/>
      <c r="D10601" s="272"/>
      <c r="E10601" s="217"/>
      <c r="F10601" s="263"/>
      <c r="I10601" s="149"/>
      <c r="J10601" s="149"/>
      <c r="K10601" s="149"/>
      <c r="L10601"/>
    </row>
    <row r="10602" spans="1:12" s="236" customFormat="1" x14ac:dyDescent="0.25">
      <c r="A10602" s="272"/>
      <c r="B10602" s="273"/>
      <c r="C10602" s="272"/>
      <c r="D10602" s="272"/>
      <c r="E10602" s="217"/>
      <c r="F10602" s="263"/>
      <c r="I10602" s="149"/>
      <c r="J10602" s="149"/>
      <c r="K10602" s="149"/>
      <c r="L10602"/>
    </row>
    <row r="10603" spans="1:12" s="236" customFormat="1" x14ac:dyDescent="0.25">
      <c r="A10603" s="272"/>
      <c r="B10603" s="273"/>
      <c r="C10603" s="272"/>
      <c r="D10603" s="272"/>
      <c r="E10603" s="217"/>
      <c r="F10603" s="263"/>
      <c r="I10603" s="149"/>
      <c r="J10603" s="149"/>
      <c r="K10603" s="149"/>
      <c r="L10603"/>
    </row>
    <row r="10604" spans="1:12" s="236" customFormat="1" x14ac:dyDescent="0.25">
      <c r="A10604" s="272"/>
      <c r="B10604" s="273"/>
      <c r="C10604" s="272"/>
      <c r="D10604" s="272"/>
      <c r="E10604" s="217"/>
      <c r="F10604" s="263"/>
      <c r="I10604" s="149"/>
      <c r="J10604" s="149"/>
      <c r="K10604" s="149"/>
      <c r="L10604"/>
    </row>
    <row r="10605" spans="1:12" s="236" customFormat="1" x14ac:dyDescent="0.25">
      <c r="A10605" s="272"/>
      <c r="B10605" s="273"/>
      <c r="C10605" s="272"/>
      <c r="D10605" s="272"/>
      <c r="E10605" s="217"/>
      <c r="F10605" s="263"/>
      <c r="I10605" s="149"/>
      <c r="J10605" s="149"/>
      <c r="K10605" s="149"/>
      <c r="L10605"/>
    </row>
    <row r="10606" spans="1:12" s="236" customFormat="1" x14ac:dyDescent="0.25">
      <c r="A10606" s="272"/>
      <c r="B10606" s="273"/>
      <c r="C10606" s="272"/>
      <c r="D10606" s="272"/>
      <c r="E10606" s="217"/>
      <c r="F10606" s="263"/>
      <c r="I10606" s="149"/>
      <c r="J10606" s="149"/>
      <c r="K10606" s="149"/>
      <c r="L10606"/>
    </row>
    <row r="10607" spans="1:12" s="236" customFormat="1" ht="13" x14ac:dyDescent="0.25">
      <c r="A10607" s="227"/>
      <c r="B10607" s="268" t="s">
        <v>2905</v>
      </c>
      <c r="C10607" s="227"/>
      <c r="D10607" s="227"/>
      <c r="E10607" s="258"/>
      <c r="F10607" s="270"/>
      <c r="I10607" s="149"/>
      <c r="J10607" s="149"/>
      <c r="K10607" s="149"/>
      <c r="L10607"/>
    </row>
    <row r="10608" spans="1:12" s="236" customFormat="1" ht="13" x14ac:dyDescent="0.25">
      <c r="A10608" s="227"/>
      <c r="B10608" s="247"/>
      <c r="C10608" s="227"/>
      <c r="D10608" s="227"/>
      <c r="E10608" s="258"/>
      <c r="F10608" s="263"/>
      <c r="I10608" s="149"/>
      <c r="J10608" s="149"/>
      <c r="K10608" s="149"/>
      <c r="L10608"/>
    </row>
    <row r="10609" spans="1:12" s="236" customFormat="1" ht="25" x14ac:dyDescent="0.25">
      <c r="A10609" s="227"/>
      <c r="B10609" s="247" t="s">
        <v>3081</v>
      </c>
      <c r="C10609" s="227"/>
      <c r="D10609" s="227"/>
      <c r="E10609" s="258"/>
      <c r="F10609" s="263"/>
      <c r="I10609" s="149"/>
      <c r="J10609" s="149"/>
      <c r="K10609" s="149"/>
      <c r="L10609"/>
    </row>
    <row r="10610" spans="1:12" s="236" customFormat="1" ht="13" x14ac:dyDescent="0.25">
      <c r="A10610" s="227"/>
      <c r="B10610" s="256"/>
      <c r="C10610" s="255"/>
      <c r="D10610" s="255"/>
      <c r="E10610" s="260"/>
      <c r="F10610" s="263"/>
      <c r="I10610" s="149"/>
      <c r="J10610" s="149"/>
      <c r="K10610" s="149"/>
      <c r="L10610"/>
    </row>
    <row r="10611" spans="1:12" s="236" customFormat="1" ht="13" x14ac:dyDescent="0.25">
      <c r="A10611" s="227"/>
      <c r="B10611" s="274"/>
      <c r="C10611" s="255"/>
      <c r="D10611" s="255"/>
      <c r="E10611" s="260"/>
      <c r="F10611" s="263"/>
      <c r="I10611" s="149"/>
      <c r="J10611" s="149"/>
      <c r="K10611" s="149"/>
      <c r="L10611"/>
    </row>
    <row r="10612" spans="1:12" s="236" customFormat="1" ht="26" x14ac:dyDescent="0.25">
      <c r="A10612" s="227"/>
      <c r="B10612" s="274" t="str">
        <f>B10609</f>
        <v>Block F: Tuckshop, Computer Room &amp; 2 Classroom Block: F-7 Ceilings, Partitions &amp; Access Flooring</v>
      </c>
      <c r="C10612" s="255"/>
      <c r="D10612" s="255"/>
      <c r="E10612" s="260"/>
      <c r="F10612" s="263"/>
      <c r="I10612" s="149"/>
      <c r="J10612" s="149"/>
      <c r="K10612" s="149"/>
      <c r="L10612"/>
    </row>
    <row r="10613" spans="1:12" s="236" customFormat="1" ht="13" x14ac:dyDescent="0.25">
      <c r="A10613" s="227"/>
      <c r="B10613" s="254" t="s">
        <v>2933</v>
      </c>
      <c r="C10613" s="255" t="s">
        <v>2910</v>
      </c>
      <c r="D10613" s="255"/>
      <c r="E10613" s="260"/>
      <c r="F10613" s="263"/>
      <c r="I10613" s="149"/>
      <c r="J10613" s="149"/>
      <c r="K10613" s="149"/>
      <c r="L10613"/>
    </row>
    <row r="10614" spans="1:12" s="236" customFormat="1" ht="13" x14ac:dyDescent="0.25">
      <c r="A10614" s="227"/>
      <c r="B10614" s="256"/>
      <c r="C10614" s="255"/>
      <c r="D10614" s="255"/>
      <c r="E10614" s="260"/>
      <c r="F10614" s="263"/>
      <c r="I10614" s="149"/>
      <c r="J10614" s="149"/>
      <c r="K10614" s="149"/>
      <c r="L10614"/>
    </row>
    <row r="10615" spans="1:12" s="236" customFormat="1" ht="13" x14ac:dyDescent="0.25">
      <c r="A10615" s="227"/>
      <c r="B10615" s="269" t="s">
        <v>2909</v>
      </c>
      <c r="C10615" s="255">
        <v>155</v>
      </c>
      <c r="D10615" s="255"/>
      <c r="E10615" s="260"/>
      <c r="F10615" s="263"/>
      <c r="I10615" s="149"/>
      <c r="J10615" s="149"/>
      <c r="K10615" s="149"/>
      <c r="L10615"/>
    </row>
    <row r="10616" spans="1:12" s="236" customFormat="1" ht="13" x14ac:dyDescent="0.25">
      <c r="A10616" s="227"/>
      <c r="B10616" s="269"/>
      <c r="C10616" s="255"/>
      <c r="D10616" s="255"/>
      <c r="E10616" s="260"/>
      <c r="F10616" s="263"/>
      <c r="I10616" s="149"/>
      <c r="J10616" s="149"/>
      <c r="K10616" s="149"/>
      <c r="L10616"/>
    </row>
    <row r="10617" spans="1:12" s="236" customFormat="1" ht="13" x14ac:dyDescent="0.25">
      <c r="A10617" s="227"/>
      <c r="B10617" s="256"/>
      <c r="C10617" s="255"/>
      <c r="D10617" s="255"/>
      <c r="E10617" s="260"/>
      <c r="F10617" s="263"/>
      <c r="I10617" s="149"/>
      <c r="J10617" s="149"/>
      <c r="K10617" s="149"/>
      <c r="L10617"/>
    </row>
    <row r="10618" spans="1:12" s="236" customFormat="1" ht="13" x14ac:dyDescent="0.25">
      <c r="A10618" s="227"/>
      <c r="B10618" s="256"/>
      <c r="C10618" s="255"/>
      <c r="D10618" s="255"/>
      <c r="E10618" s="260"/>
      <c r="F10618" s="263"/>
      <c r="I10618" s="149"/>
      <c r="J10618" s="149"/>
      <c r="K10618" s="149"/>
      <c r="L10618"/>
    </row>
    <row r="10619" spans="1:12" s="236" customFormat="1" ht="13" x14ac:dyDescent="0.25">
      <c r="A10619" s="227"/>
      <c r="B10619" s="256"/>
      <c r="C10619" s="255"/>
      <c r="D10619" s="255"/>
      <c r="E10619" s="260"/>
      <c r="F10619" s="263"/>
      <c r="I10619" s="149"/>
      <c r="J10619" s="149"/>
      <c r="K10619" s="149"/>
      <c r="L10619"/>
    </row>
    <row r="10620" spans="1:12" s="236" customFormat="1" ht="13" x14ac:dyDescent="0.25">
      <c r="A10620" s="227"/>
      <c r="B10620" s="256"/>
      <c r="C10620" s="255"/>
      <c r="D10620" s="255"/>
      <c r="E10620" s="260"/>
      <c r="F10620" s="263"/>
      <c r="I10620" s="149"/>
      <c r="J10620" s="149"/>
      <c r="K10620" s="149"/>
      <c r="L10620"/>
    </row>
    <row r="10621" spans="1:12" s="236" customFormat="1" ht="13" x14ac:dyDescent="0.25">
      <c r="A10621" s="227"/>
      <c r="B10621" s="256"/>
      <c r="C10621" s="255"/>
      <c r="D10621" s="255"/>
      <c r="E10621" s="260"/>
      <c r="F10621" s="263"/>
      <c r="I10621" s="149"/>
      <c r="J10621" s="149"/>
      <c r="K10621" s="149"/>
      <c r="L10621"/>
    </row>
    <row r="10622" spans="1:12" s="236" customFormat="1" ht="13" x14ac:dyDescent="0.25">
      <c r="A10622" s="227"/>
      <c r="B10622" s="256"/>
      <c r="C10622" s="255"/>
      <c r="D10622" s="255"/>
      <c r="E10622" s="260"/>
      <c r="F10622" s="263"/>
      <c r="I10622" s="149"/>
      <c r="J10622" s="149"/>
      <c r="K10622" s="149"/>
      <c r="L10622"/>
    </row>
    <row r="10623" spans="1:12" s="236" customFormat="1" ht="13" x14ac:dyDescent="0.25">
      <c r="A10623" s="227"/>
      <c r="B10623" s="256"/>
      <c r="C10623" s="255"/>
      <c r="D10623" s="255"/>
      <c r="E10623" s="260"/>
      <c r="F10623" s="263"/>
      <c r="I10623" s="149"/>
      <c r="J10623" s="149"/>
      <c r="K10623" s="149"/>
      <c r="L10623"/>
    </row>
    <row r="10624" spans="1:12" s="236" customFormat="1" ht="13" x14ac:dyDescent="0.25">
      <c r="A10624" s="227"/>
      <c r="B10624" s="256"/>
      <c r="C10624" s="255"/>
      <c r="D10624" s="255"/>
      <c r="E10624" s="260"/>
      <c r="F10624" s="263"/>
      <c r="I10624" s="149"/>
      <c r="J10624" s="149"/>
      <c r="K10624" s="149"/>
      <c r="L10624"/>
    </row>
    <row r="10625" spans="1:12" s="236" customFormat="1" ht="13" x14ac:dyDescent="0.25">
      <c r="A10625" s="227"/>
      <c r="B10625" s="256"/>
      <c r="C10625" s="255"/>
      <c r="D10625" s="255"/>
      <c r="E10625" s="260"/>
      <c r="F10625" s="263"/>
      <c r="I10625" s="149"/>
      <c r="J10625" s="149"/>
      <c r="K10625" s="149"/>
      <c r="L10625"/>
    </row>
    <row r="10626" spans="1:12" s="236" customFormat="1" ht="13" x14ac:dyDescent="0.25">
      <c r="A10626" s="227"/>
      <c r="B10626" s="256"/>
      <c r="C10626" s="255"/>
      <c r="D10626" s="255"/>
      <c r="E10626" s="260"/>
      <c r="F10626" s="263"/>
      <c r="I10626" s="149"/>
      <c r="J10626" s="149"/>
      <c r="K10626" s="149"/>
      <c r="L10626"/>
    </row>
    <row r="10627" spans="1:12" s="236" customFormat="1" ht="13" x14ac:dyDescent="0.25">
      <c r="A10627" s="227"/>
      <c r="B10627" s="256"/>
      <c r="C10627" s="255"/>
      <c r="D10627" s="255"/>
      <c r="E10627" s="260"/>
      <c r="F10627" s="263"/>
      <c r="I10627" s="149"/>
      <c r="J10627" s="149"/>
      <c r="K10627" s="149"/>
      <c r="L10627"/>
    </row>
    <row r="10628" spans="1:12" s="236" customFormat="1" ht="13" x14ac:dyDescent="0.25">
      <c r="A10628" s="227"/>
      <c r="B10628" s="256"/>
      <c r="C10628" s="255"/>
      <c r="D10628" s="255"/>
      <c r="E10628" s="260"/>
      <c r="F10628" s="263"/>
      <c r="I10628" s="149"/>
      <c r="J10628" s="149"/>
      <c r="K10628" s="149"/>
      <c r="L10628"/>
    </row>
    <row r="10629" spans="1:12" s="236" customFormat="1" ht="13" x14ac:dyDescent="0.25">
      <c r="A10629" s="227"/>
      <c r="B10629" s="256"/>
      <c r="C10629" s="255"/>
      <c r="D10629" s="255"/>
      <c r="E10629" s="260"/>
      <c r="F10629" s="263"/>
      <c r="I10629" s="149"/>
      <c r="J10629" s="149"/>
      <c r="K10629" s="149"/>
      <c r="L10629"/>
    </row>
    <row r="10630" spans="1:12" s="236" customFormat="1" ht="13" x14ac:dyDescent="0.25">
      <c r="A10630" s="227"/>
      <c r="B10630" s="256"/>
      <c r="C10630" s="255"/>
      <c r="D10630" s="255"/>
      <c r="E10630" s="260"/>
      <c r="F10630" s="263"/>
      <c r="I10630" s="149"/>
      <c r="J10630" s="149"/>
      <c r="K10630" s="149"/>
      <c r="L10630"/>
    </row>
    <row r="10631" spans="1:12" s="236" customFormat="1" ht="13" x14ac:dyDescent="0.25">
      <c r="A10631" s="227"/>
      <c r="B10631" s="256"/>
      <c r="C10631" s="255"/>
      <c r="D10631" s="255"/>
      <c r="E10631" s="260"/>
      <c r="F10631" s="263"/>
      <c r="I10631" s="149"/>
      <c r="J10631" s="149"/>
      <c r="K10631" s="149"/>
      <c r="L10631"/>
    </row>
    <row r="10632" spans="1:12" s="236" customFormat="1" ht="13" x14ac:dyDescent="0.25">
      <c r="A10632" s="227"/>
      <c r="B10632" s="256"/>
      <c r="C10632" s="255"/>
      <c r="D10632" s="255"/>
      <c r="E10632" s="260"/>
      <c r="F10632" s="263"/>
      <c r="I10632" s="149"/>
      <c r="J10632" s="149"/>
      <c r="K10632" s="149"/>
      <c r="L10632"/>
    </row>
    <row r="10633" spans="1:12" s="236" customFormat="1" ht="13" x14ac:dyDescent="0.25">
      <c r="A10633" s="227"/>
      <c r="B10633" s="256"/>
      <c r="C10633" s="255"/>
      <c r="D10633" s="255"/>
      <c r="E10633" s="260"/>
      <c r="F10633" s="263"/>
      <c r="I10633" s="149"/>
      <c r="J10633" s="149"/>
      <c r="K10633" s="149"/>
      <c r="L10633"/>
    </row>
    <row r="10634" spans="1:12" s="236" customFormat="1" ht="13" x14ac:dyDescent="0.25">
      <c r="A10634" s="227"/>
      <c r="B10634" s="256"/>
      <c r="C10634" s="255"/>
      <c r="D10634" s="255"/>
      <c r="E10634" s="260"/>
      <c r="F10634" s="263"/>
      <c r="I10634" s="149"/>
      <c r="J10634" s="149"/>
      <c r="K10634" s="149"/>
      <c r="L10634"/>
    </row>
    <row r="10635" spans="1:12" s="236" customFormat="1" ht="13" x14ac:dyDescent="0.25">
      <c r="A10635" s="227"/>
      <c r="B10635" s="256"/>
      <c r="C10635" s="255"/>
      <c r="D10635" s="255"/>
      <c r="E10635" s="260"/>
      <c r="F10635" s="263"/>
      <c r="I10635" s="149"/>
      <c r="J10635" s="149"/>
      <c r="K10635" s="149"/>
      <c r="L10635"/>
    </row>
    <row r="10636" spans="1:12" s="236" customFormat="1" ht="13" x14ac:dyDescent="0.25">
      <c r="A10636" s="227"/>
      <c r="B10636" s="256"/>
      <c r="C10636" s="255"/>
      <c r="D10636" s="255"/>
      <c r="E10636" s="260"/>
      <c r="F10636" s="263"/>
      <c r="I10636" s="149"/>
      <c r="J10636" s="149"/>
      <c r="K10636" s="149"/>
      <c r="L10636"/>
    </row>
    <row r="10637" spans="1:12" s="236" customFormat="1" ht="13" x14ac:dyDescent="0.25">
      <c r="A10637" s="227"/>
      <c r="B10637" s="256"/>
      <c r="C10637" s="255"/>
      <c r="D10637" s="255"/>
      <c r="E10637" s="260"/>
      <c r="F10637" s="263"/>
      <c r="I10637" s="149"/>
      <c r="J10637" s="149"/>
      <c r="K10637" s="149"/>
      <c r="L10637"/>
    </row>
    <row r="10638" spans="1:12" s="236" customFormat="1" ht="13" x14ac:dyDescent="0.25">
      <c r="A10638" s="227"/>
      <c r="B10638" s="256"/>
      <c r="C10638" s="255"/>
      <c r="D10638" s="255"/>
      <c r="E10638" s="260"/>
      <c r="F10638" s="263"/>
      <c r="I10638" s="149"/>
      <c r="J10638" s="149"/>
      <c r="K10638" s="149"/>
      <c r="L10638"/>
    </row>
    <row r="10639" spans="1:12" s="236" customFormat="1" ht="13" x14ac:dyDescent="0.25">
      <c r="A10639" s="227"/>
      <c r="B10639" s="256"/>
      <c r="C10639" s="255"/>
      <c r="D10639" s="255"/>
      <c r="E10639" s="260"/>
      <c r="F10639" s="263"/>
      <c r="I10639" s="149"/>
      <c r="J10639" s="149"/>
      <c r="K10639" s="149"/>
      <c r="L10639"/>
    </row>
    <row r="10640" spans="1:12" s="236" customFormat="1" ht="13" x14ac:dyDescent="0.25">
      <c r="A10640" s="227"/>
      <c r="B10640" s="256"/>
      <c r="C10640" s="255"/>
      <c r="D10640" s="255"/>
      <c r="E10640" s="260"/>
      <c r="F10640" s="263"/>
      <c r="I10640" s="149"/>
      <c r="J10640" s="149"/>
      <c r="K10640" s="149"/>
      <c r="L10640"/>
    </row>
    <row r="10641" spans="1:12" s="236" customFormat="1" ht="13" x14ac:dyDescent="0.25">
      <c r="A10641" s="227"/>
      <c r="B10641" s="256"/>
      <c r="C10641" s="255"/>
      <c r="D10641" s="255"/>
      <c r="E10641" s="260"/>
      <c r="F10641" s="263"/>
      <c r="I10641" s="149"/>
      <c r="J10641" s="149"/>
      <c r="K10641" s="149"/>
      <c r="L10641"/>
    </row>
    <row r="10642" spans="1:12" s="236" customFormat="1" ht="13" x14ac:dyDescent="0.25">
      <c r="A10642" s="227"/>
      <c r="B10642" s="256"/>
      <c r="C10642" s="255"/>
      <c r="D10642" s="255"/>
      <c r="E10642" s="260"/>
      <c r="F10642" s="263"/>
      <c r="I10642" s="149"/>
      <c r="J10642" s="149"/>
      <c r="K10642" s="149"/>
      <c r="L10642"/>
    </row>
    <row r="10643" spans="1:12" s="236" customFormat="1" ht="13" x14ac:dyDescent="0.25">
      <c r="A10643" s="227"/>
      <c r="B10643" s="256"/>
      <c r="C10643" s="255"/>
      <c r="D10643" s="255"/>
      <c r="E10643" s="260"/>
      <c r="F10643" s="263"/>
      <c r="I10643" s="149"/>
      <c r="J10643" s="149"/>
      <c r="K10643" s="149"/>
      <c r="L10643"/>
    </row>
    <row r="10644" spans="1:12" s="236" customFormat="1" ht="13" x14ac:dyDescent="0.25">
      <c r="A10644" s="227"/>
      <c r="B10644" s="256"/>
      <c r="C10644" s="255"/>
      <c r="D10644" s="255"/>
      <c r="E10644" s="260"/>
      <c r="F10644" s="263"/>
      <c r="I10644" s="149"/>
      <c r="J10644" s="149"/>
      <c r="K10644" s="149"/>
      <c r="L10644"/>
    </row>
    <row r="10645" spans="1:12" s="236" customFormat="1" ht="13" x14ac:dyDescent="0.25">
      <c r="A10645" s="227"/>
      <c r="B10645" s="256"/>
      <c r="C10645" s="255"/>
      <c r="D10645" s="255"/>
      <c r="E10645" s="260"/>
      <c r="F10645" s="263"/>
      <c r="I10645" s="149"/>
      <c r="J10645" s="149"/>
      <c r="K10645" s="149"/>
      <c r="L10645"/>
    </row>
    <row r="10646" spans="1:12" s="236" customFormat="1" ht="13" x14ac:dyDescent="0.25">
      <c r="A10646" s="227"/>
      <c r="B10646" s="256"/>
      <c r="C10646" s="255"/>
      <c r="D10646" s="255"/>
      <c r="E10646" s="260"/>
      <c r="F10646" s="263"/>
      <c r="I10646" s="149"/>
      <c r="J10646" s="149"/>
      <c r="K10646" s="149"/>
      <c r="L10646"/>
    </row>
    <row r="10647" spans="1:12" s="236" customFormat="1" ht="13" x14ac:dyDescent="0.25">
      <c r="A10647" s="227"/>
      <c r="B10647" s="256"/>
      <c r="C10647" s="255"/>
      <c r="D10647" s="255"/>
      <c r="E10647" s="260"/>
      <c r="F10647" s="263"/>
      <c r="I10647" s="149"/>
      <c r="J10647" s="149"/>
      <c r="K10647" s="149"/>
      <c r="L10647"/>
    </row>
    <row r="10648" spans="1:12" s="236" customFormat="1" ht="13" x14ac:dyDescent="0.25">
      <c r="A10648" s="227"/>
      <c r="B10648" s="256"/>
      <c r="C10648" s="255"/>
      <c r="D10648" s="255"/>
      <c r="E10648" s="260"/>
      <c r="F10648" s="263"/>
      <c r="I10648" s="149"/>
      <c r="J10648" s="149"/>
      <c r="K10648" s="149"/>
      <c r="L10648"/>
    </row>
    <row r="10649" spans="1:12" s="236" customFormat="1" ht="13" x14ac:dyDescent="0.25">
      <c r="A10649" s="227"/>
      <c r="B10649" s="256"/>
      <c r="C10649" s="255"/>
      <c r="D10649" s="255"/>
      <c r="E10649" s="260"/>
      <c r="F10649" s="263"/>
      <c r="I10649" s="149"/>
      <c r="J10649" s="149"/>
      <c r="K10649" s="149"/>
      <c r="L10649"/>
    </row>
    <row r="10650" spans="1:12" s="236" customFormat="1" ht="13" x14ac:dyDescent="0.25">
      <c r="A10650" s="227"/>
      <c r="B10650" s="256"/>
      <c r="C10650" s="255"/>
      <c r="D10650" s="255"/>
      <c r="E10650" s="260"/>
      <c r="F10650" s="263"/>
      <c r="I10650" s="149"/>
      <c r="J10650" s="149"/>
      <c r="K10650" s="149"/>
      <c r="L10650"/>
    </row>
    <row r="10651" spans="1:12" s="236" customFormat="1" ht="13" x14ac:dyDescent="0.25">
      <c r="A10651" s="227"/>
      <c r="B10651" s="256"/>
      <c r="C10651" s="255"/>
      <c r="D10651" s="255"/>
      <c r="E10651" s="260"/>
      <c r="F10651" s="263"/>
      <c r="I10651" s="149"/>
      <c r="J10651" s="149"/>
      <c r="K10651" s="149"/>
      <c r="L10651"/>
    </row>
    <row r="10652" spans="1:12" s="236" customFormat="1" ht="13" x14ac:dyDescent="0.25">
      <c r="A10652" s="227"/>
      <c r="B10652" s="256"/>
      <c r="C10652" s="255"/>
      <c r="D10652" s="255"/>
      <c r="E10652" s="260"/>
      <c r="F10652" s="263"/>
      <c r="I10652" s="149"/>
      <c r="J10652" s="149"/>
      <c r="K10652" s="149"/>
      <c r="L10652"/>
    </row>
    <row r="10653" spans="1:12" s="236" customFormat="1" ht="13" x14ac:dyDescent="0.25">
      <c r="A10653" s="227"/>
      <c r="B10653" s="256"/>
      <c r="C10653" s="255"/>
      <c r="D10653" s="255"/>
      <c r="E10653" s="260"/>
      <c r="F10653" s="263"/>
      <c r="I10653" s="149"/>
      <c r="J10653" s="149"/>
      <c r="K10653" s="149"/>
      <c r="L10653"/>
    </row>
    <row r="10654" spans="1:12" s="236" customFormat="1" ht="13" x14ac:dyDescent="0.25">
      <c r="A10654" s="227"/>
      <c r="B10654" s="256"/>
      <c r="C10654" s="255"/>
      <c r="D10654" s="255"/>
      <c r="E10654" s="260"/>
      <c r="F10654" s="263"/>
      <c r="I10654" s="149"/>
      <c r="J10654" s="149"/>
      <c r="K10654" s="149"/>
      <c r="L10654"/>
    </row>
    <row r="10655" spans="1:12" s="236" customFormat="1" ht="13" x14ac:dyDescent="0.25">
      <c r="A10655" s="227"/>
      <c r="B10655" s="256"/>
      <c r="C10655" s="255"/>
      <c r="D10655" s="255"/>
      <c r="E10655" s="260"/>
      <c r="F10655" s="263"/>
      <c r="I10655" s="149"/>
      <c r="J10655" s="149"/>
      <c r="K10655" s="149"/>
      <c r="L10655"/>
    </row>
    <row r="10656" spans="1:12" s="236" customFormat="1" ht="13" x14ac:dyDescent="0.25">
      <c r="A10656" s="227"/>
      <c r="B10656" s="256"/>
      <c r="C10656" s="255"/>
      <c r="D10656" s="255"/>
      <c r="E10656" s="260"/>
      <c r="F10656" s="263"/>
      <c r="I10656" s="149"/>
      <c r="J10656" s="149"/>
      <c r="K10656" s="149"/>
      <c r="L10656"/>
    </row>
    <row r="10657" spans="1:12" s="236" customFormat="1" ht="13" x14ac:dyDescent="0.25">
      <c r="A10657" s="227"/>
      <c r="B10657" s="256"/>
      <c r="C10657" s="255"/>
      <c r="D10657" s="255"/>
      <c r="E10657" s="260"/>
      <c r="F10657" s="263"/>
      <c r="I10657" s="149"/>
      <c r="J10657" s="149"/>
      <c r="K10657" s="149"/>
      <c r="L10657"/>
    </row>
    <row r="10658" spans="1:12" s="236" customFormat="1" ht="13" x14ac:dyDescent="0.25">
      <c r="A10658" s="227"/>
      <c r="B10658" s="256"/>
      <c r="C10658" s="255"/>
      <c r="D10658" s="255"/>
      <c r="E10658" s="260"/>
      <c r="F10658" s="263"/>
      <c r="I10658" s="149"/>
      <c r="J10658" s="149"/>
      <c r="K10658" s="149"/>
      <c r="L10658"/>
    </row>
    <row r="10659" spans="1:12" s="236" customFormat="1" ht="13" x14ac:dyDescent="0.25">
      <c r="A10659" s="227"/>
      <c r="B10659" s="256"/>
      <c r="C10659" s="255"/>
      <c r="D10659" s="255"/>
      <c r="E10659" s="260"/>
      <c r="F10659" s="263"/>
      <c r="I10659" s="149"/>
      <c r="J10659" s="149"/>
      <c r="K10659" s="149"/>
      <c r="L10659"/>
    </row>
    <row r="10660" spans="1:12" s="236" customFormat="1" ht="13" x14ac:dyDescent="0.25">
      <c r="A10660" s="227"/>
      <c r="B10660" s="256"/>
      <c r="C10660" s="255"/>
      <c r="D10660" s="255"/>
      <c r="E10660" s="260"/>
      <c r="F10660" s="263"/>
      <c r="I10660" s="149"/>
      <c r="J10660" s="149"/>
      <c r="K10660" s="149"/>
      <c r="L10660"/>
    </row>
    <row r="10661" spans="1:12" s="236" customFormat="1" ht="13" x14ac:dyDescent="0.25">
      <c r="A10661" s="227"/>
      <c r="B10661" s="256"/>
      <c r="C10661" s="255"/>
      <c r="D10661" s="255"/>
      <c r="E10661" s="260"/>
      <c r="F10661" s="263"/>
      <c r="I10661" s="149"/>
      <c r="J10661" s="149"/>
      <c r="K10661" s="149"/>
      <c r="L10661"/>
    </row>
    <row r="10662" spans="1:12" s="236" customFormat="1" ht="13" x14ac:dyDescent="0.25">
      <c r="A10662" s="227"/>
      <c r="B10662" s="256"/>
      <c r="C10662" s="255"/>
      <c r="D10662" s="255"/>
      <c r="E10662" s="260"/>
      <c r="F10662" s="263"/>
      <c r="I10662" s="149"/>
      <c r="J10662" s="149"/>
      <c r="K10662" s="149"/>
      <c r="L10662"/>
    </row>
    <row r="10663" spans="1:12" s="236" customFormat="1" ht="13" x14ac:dyDescent="0.25">
      <c r="A10663" s="227"/>
      <c r="B10663" s="256"/>
      <c r="C10663" s="255"/>
      <c r="D10663" s="255"/>
      <c r="E10663" s="260"/>
      <c r="F10663" s="263"/>
      <c r="I10663" s="149"/>
      <c r="J10663" s="149"/>
      <c r="K10663" s="149"/>
      <c r="L10663"/>
    </row>
    <row r="10664" spans="1:12" s="236" customFormat="1" ht="13" x14ac:dyDescent="0.25">
      <c r="A10664" s="227"/>
      <c r="B10664" s="256"/>
      <c r="C10664" s="255"/>
      <c r="D10664" s="255"/>
      <c r="E10664" s="260"/>
      <c r="F10664" s="263"/>
      <c r="I10664" s="149"/>
      <c r="J10664" s="149"/>
      <c r="K10664" s="149"/>
      <c r="L10664"/>
    </row>
    <row r="10665" spans="1:12" s="236" customFormat="1" ht="13" x14ac:dyDescent="0.25">
      <c r="A10665" s="227"/>
      <c r="B10665" s="256"/>
      <c r="C10665" s="255"/>
      <c r="D10665" s="255"/>
      <c r="E10665" s="260"/>
      <c r="F10665" s="263"/>
      <c r="I10665" s="149"/>
      <c r="J10665" s="149"/>
      <c r="K10665" s="149"/>
      <c r="L10665"/>
    </row>
    <row r="10666" spans="1:12" s="236" customFormat="1" ht="13" x14ac:dyDescent="0.25">
      <c r="A10666" s="227"/>
      <c r="B10666" s="256"/>
      <c r="C10666" s="255"/>
      <c r="D10666" s="255"/>
      <c r="E10666" s="260"/>
      <c r="F10666" s="263"/>
      <c r="I10666" s="149"/>
      <c r="J10666" s="149"/>
      <c r="K10666" s="149"/>
      <c r="L10666"/>
    </row>
    <row r="10667" spans="1:12" s="236" customFormat="1" ht="13" x14ac:dyDescent="0.25">
      <c r="A10667" s="227"/>
      <c r="B10667" s="256"/>
      <c r="C10667" s="255"/>
      <c r="D10667" s="255"/>
      <c r="E10667" s="260"/>
      <c r="F10667" s="263"/>
      <c r="I10667" s="149"/>
      <c r="J10667" s="149"/>
      <c r="K10667" s="149"/>
      <c r="L10667"/>
    </row>
    <row r="10668" spans="1:12" s="236" customFormat="1" ht="13" x14ac:dyDescent="0.25">
      <c r="A10668" s="227"/>
      <c r="B10668" s="256"/>
      <c r="C10668" s="255"/>
      <c r="D10668" s="255"/>
      <c r="E10668" s="260"/>
      <c r="F10668" s="263"/>
      <c r="I10668" s="149"/>
      <c r="J10668" s="149"/>
      <c r="K10668" s="149"/>
      <c r="L10668"/>
    </row>
    <row r="10669" spans="1:12" s="236" customFormat="1" ht="13" x14ac:dyDescent="0.25">
      <c r="A10669" s="227"/>
      <c r="B10669" s="256"/>
      <c r="C10669" s="255"/>
      <c r="D10669" s="255"/>
      <c r="E10669" s="260"/>
      <c r="F10669" s="263"/>
      <c r="I10669" s="149"/>
      <c r="J10669" s="149"/>
      <c r="K10669" s="149"/>
      <c r="L10669"/>
    </row>
    <row r="10670" spans="1:12" s="236" customFormat="1" ht="13" x14ac:dyDescent="0.25">
      <c r="A10670" s="227"/>
      <c r="B10670" s="256"/>
      <c r="C10670" s="255"/>
      <c r="D10670" s="255"/>
      <c r="E10670" s="260"/>
      <c r="F10670" s="263"/>
      <c r="I10670" s="149"/>
      <c r="J10670" s="149"/>
      <c r="K10670" s="149"/>
      <c r="L10670"/>
    </row>
    <row r="10671" spans="1:12" s="236" customFormat="1" ht="13" x14ac:dyDescent="0.25">
      <c r="A10671" s="227"/>
      <c r="B10671" s="256"/>
      <c r="C10671" s="255"/>
      <c r="D10671" s="255"/>
      <c r="E10671" s="260"/>
      <c r="F10671" s="263"/>
      <c r="I10671" s="149"/>
      <c r="J10671" s="149"/>
      <c r="K10671" s="149"/>
      <c r="L10671"/>
    </row>
    <row r="10672" spans="1:12" s="236" customFormat="1" ht="13" x14ac:dyDescent="0.25">
      <c r="A10672" s="227"/>
      <c r="B10672" s="256"/>
      <c r="C10672" s="255"/>
      <c r="D10672" s="255"/>
      <c r="E10672" s="260"/>
      <c r="F10672" s="263"/>
      <c r="I10672" s="149"/>
      <c r="J10672" s="149"/>
      <c r="K10672" s="149"/>
      <c r="L10672"/>
    </row>
    <row r="10673" spans="1:12" s="236" customFormat="1" ht="13" x14ac:dyDescent="0.25">
      <c r="A10673" s="227"/>
      <c r="B10673" s="256"/>
      <c r="C10673" s="255"/>
      <c r="D10673" s="255"/>
      <c r="E10673" s="260"/>
      <c r="F10673" s="263"/>
      <c r="I10673" s="149"/>
      <c r="J10673" s="149"/>
      <c r="K10673" s="149"/>
      <c r="L10673"/>
    </row>
    <row r="10674" spans="1:12" s="236" customFormat="1" ht="13" x14ac:dyDescent="0.25">
      <c r="A10674" s="227"/>
      <c r="B10674" s="256"/>
      <c r="C10674" s="255"/>
      <c r="D10674" s="255"/>
      <c r="E10674" s="260"/>
      <c r="F10674" s="263"/>
      <c r="I10674" s="149"/>
      <c r="J10674" s="149"/>
      <c r="K10674" s="149"/>
      <c r="L10674"/>
    </row>
    <row r="10675" spans="1:12" s="236" customFormat="1" ht="13" x14ac:dyDescent="0.25">
      <c r="A10675" s="227"/>
      <c r="B10675" s="256"/>
      <c r="C10675" s="255"/>
      <c r="D10675" s="255"/>
      <c r="E10675" s="260"/>
      <c r="F10675" s="263"/>
      <c r="I10675" s="149"/>
      <c r="J10675" s="149"/>
      <c r="K10675" s="149"/>
      <c r="L10675"/>
    </row>
    <row r="10676" spans="1:12" s="236" customFormat="1" ht="13" x14ac:dyDescent="0.25">
      <c r="A10676" s="227"/>
      <c r="B10676" s="256"/>
      <c r="C10676" s="255"/>
      <c r="D10676" s="255"/>
      <c r="E10676" s="260"/>
      <c r="F10676" s="263"/>
      <c r="I10676" s="149"/>
      <c r="J10676" s="149"/>
      <c r="K10676" s="149"/>
      <c r="L10676"/>
    </row>
    <row r="10677" spans="1:12" s="236" customFormat="1" ht="13" x14ac:dyDescent="0.25">
      <c r="A10677" s="227"/>
      <c r="B10677" s="256"/>
      <c r="C10677" s="255"/>
      <c r="D10677" s="255"/>
      <c r="E10677" s="260"/>
      <c r="F10677" s="263"/>
      <c r="I10677" s="149"/>
      <c r="J10677" s="149"/>
      <c r="K10677" s="149"/>
      <c r="L10677"/>
    </row>
    <row r="10678" spans="1:12" s="236" customFormat="1" ht="13" x14ac:dyDescent="0.25">
      <c r="A10678" s="227"/>
      <c r="B10678" s="268" t="s">
        <v>1019</v>
      </c>
      <c r="C10678" s="227"/>
      <c r="D10678" s="227"/>
      <c r="E10678" s="258"/>
      <c r="F10678" s="270"/>
      <c r="I10678" s="149"/>
      <c r="J10678" s="149"/>
      <c r="K10678" s="149"/>
      <c r="L10678"/>
    </row>
    <row r="10679" spans="1:12" s="236" customFormat="1" ht="13" x14ac:dyDescent="0.25">
      <c r="A10679" s="227"/>
      <c r="B10679" s="247"/>
      <c r="C10679" s="227"/>
      <c r="D10679" s="227"/>
      <c r="E10679" s="258"/>
      <c r="F10679" s="263"/>
      <c r="I10679" s="149"/>
      <c r="J10679" s="149"/>
      <c r="K10679" s="149"/>
      <c r="L10679"/>
    </row>
    <row r="10680" spans="1:12" s="236" customFormat="1" ht="25" x14ac:dyDescent="0.25">
      <c r="A10680" s="227"/>
      <c r="B10680" s="247" t="str">
        <f>B10609</f>
        <v>Block F: Tuckshop, Computer Room &amp; 2 Classroom Block: F-7 Ceilings, Partitions &amp; Access Flooring</v>
      </c>
      <c r="C10680" s="227"/>
      <c r="D10680" s="227"/>
      <c r="E10680" s="258"/>
      <c r="F10680" s="263"/>
      <c r="I10680" s="149"/>
      <c r="J10680" s="149"/>
      <c r="K10680" s="149"/>
      <c r="L10680"/>
    </row>
    <row r="10681" spans="1:12" s="236" customFormat="1" ht="13" x14ac:dyDescent="0.25">
      <c r="A10681" s="227"/>
      <c r="B10681" s="247"/>
      <c r="C10681" s="227"/>
      <c r="D10681" s="227"/>
      <c r="E10681" s="258"/>
      <c r="F10681" s="263"/>
      <c r="I10681" s="149"/>
      <c r="J10681" s="149"/>
      <c r="K10681" s="149"/>
      <c r="L10681"/>
    </row>
    <row r="10682" spans="1:12" s="236" customFormat="1" ht="13" x14ac:dyDescent="0.25">
      <c r="A10682" s="224" t="s">
        <v>2529</v>
      </c>
      <c r="B10682" s="229" t="s">
        <v>63</v>
      </c>
      <c r="C10682" s="272"/>
      <c r="D10682" s="272"/>
      <c r="E10682" s="217"/>
      <c r="F10682" s="285"/>
      <c r="I10682" s="149"/>
      <c r="J10682" s="149"/>
      <c r="K10682" s="149"/>
      <c r="L10682"/>
    </row>
    <row r="10683" spans="1:12" s="236" customFormat="1" x14ac:dyDescent="0.25">
      <c r="A10683" s="272"/>
      <c r="B10683" s="273"/>
      <c r="C10683" s="272"/>
      <c r="D10683" s="272"/>
      <c r="E10683" s="217"/>
      <c r="F10683" s="285"/>
      <c r="I10683" s="149"/>
      <c r="J10683" s="149"/>
      <c r="K10683" s="149"/>
      <c r="L10683"/>
    </row>
    <row r="10684" spans="1:12" s="236" customFormat="1" ht="13" x14ac:dyDescent="0.25">
      <c r="A10684" s="272"/>
      <c r="B10684" s="229" t="s">
        <v>62</v>
      </c>
      <c r="C10684" s="272"/>
      <c r="D10684" s="272"/>
      <c r="E10684" s="217"/>
      <c r="F10684" s="285"/>
      <c r="I10684" s="149"/>
      <c r="J10684" s="149"/>
      <c r="K10684" s="149"/>
      <c r="L10684"/>
    </row>
    <row r="10685" spans="1:12" s="236" customFormat="1" x14ac:dyDescent="0.25">
      <c r="A10685" s="272"/>
      <c r="B10685" s="273"/>
      <c r="C10685" s="272"/>
      <c r="D10685" s="272"/>
      <c r="E10685" s="217"/>
      <c r="F10685" s="285"/>
      <c r="I10685" s="149"/>
      <c r="J10685" s="149"/>
      <c r="K10685" s="149"/>
      <c r="L10685"/>
    </row>
    <row r="10686" spans="1:12" s="236" customFormat="1" x14ac:dyDescent="0.25">
      <c r="A10686" s="272" t="s">
        <v>2530</v>
      </c>
      <c r="B10686" s="273" t="s">
        <v>2134</v>
      </c>
      <c r="C10686" s="272" t="s">
        <v>2</v>
      </c>
      <c r="D10686" s="272">
        <v>4</v>
      </c>
      <c r="E10686" s="217"/>
      <c r="F10686" s="285"/>
      <c r="I10686" s="149"/>
      <c r="J10686" s="149"/>
      <c r="K10686" s="149"/>
      <c r="L10686"/>
    </row>
    <row r="10687" spans="1:12" s="236" customFormat="1" x14ac:dyDescent="0.25">
      <c r="A10687" s="272" t="s">
        <v>2531</v>
      </c>
      <c r="B10687" s="273" t="s">
        <v>519</v>
      </c>
      <c r="C10687" s="272" t="s">
        <v>2</v>
      </c>
      <c r="D10687" s="281">
        <v>10</v>
      </c>
      <c r="E10687" s="217"/>
      <c r="F10687" s="285"/>
      <c r="I10687" s="149"/>
      <c r="J10687" s="149"/>
      <c r="K10687" s="149"/>
      <c r="L10687"/>
    </row>
    <row r="10688" spans="1:12" s="236" customFormat="1" ht="13" x14ac:dyDescent="0.25">
      <c r="A10688" s="224"/>
      <c r="B10688" s="273"/>
      <c r="C10688" s="272"/>
      <c r="D10688" s="281"/>
      <c r="E10688" s="217"/>
      <c r="F10688" s="285"/>
      <c r="I10688" s="149"/>
      <c r="J10688" s="149"/>
      <c r="K10688" s="149"/>
      <c r="L10688"/>
    </row>
    <row r="10689" spans="1:12" s="236" customFormat="1" ht="13" x14ac:dyDescent="0.25">
      <c r="A10689" s="272"/>
      <c r="B10689" s="229" t="s">
        <v>55</v>
      </c>
      <c r="C10689" s="272"/>
      <c r="D10689" s="272"/>
      <c r="E10689" s="217"/>
      <c r="F10689" s="285"/>
      <c r="I10689" s="149"/>
      <c r="J10689" s="149"/>
      <c r="K10689" s="149"/>
      <c r="L10689"/>
    </row>
    <row r="10690" spans="1:12" s="236" customFormat="1" x14ac:dyDescent="0.25">
      <c r="A10690" s="272"/>
      <c r="B10690" s="273"/>
      <c r="C10690" s="272"/>
      <c r="D10690" s="272"/>
      <c r="E10690" s="217"/>
      <c r="F10690" s="285"/>
      <c r="I10690" s="149"/>
      <c r="J10690" s="149"/>
      <c r="K10690" s="149"/>
      <c r="L10690"/>
    </row>
    <row r="10691" spans="1:12" s="236" customFormat="1" ht="26" x14ac:dyDescent="0.25">
      <c r="A10691" s="272"/>
      <c r="B10691" s="229" t="s">
        <v>2138</v>
      </c>
      <c r="C10691" s="272"/>
      <c r="D10691" s="272"/>
      <c r="E10691" s="217"/>
      <c r="F10691" s="285"/>
      <c r="I10691" s="149"/>
      <c r="J10691" s="149"/>
      <c r="K10691" s="149"/>
      <c r="L10691"/>
    </row>
    <row r="10692" spans="1:12" s="236" customFormat="1" x14ac:dyDescent="0.25">
      <c r="A10692" s="272"/>
      <c r="B10692" s="273"/>
      <c r="C10692" s="272"/>
      <c r="D10692" s="272"/>
      <c r="E10692" s="217"/>
      <c r="F10692" s="285"/>
      <c r="I10692" s="149"/>
      <c r="J10692" s="149"/>
      <c r="K10692" s="149"/>
      <c r="L10692"/>
    </row>
    <row r="10693" spans="1:12" s="236" customFormat="1" x14ac:dyDescent="0.25">
      <c r="A10693" s="272" t="s">
        <v>2869</v>
      </c>
      <c r="B10693" s="273" t="s">
        <v>49</v>
      </c>
      <c r="C10693" s="272" t="s">
        <v>2</v>
      </c>
      <c r="D10693" s="272">
        <v>4</v>
      </c>
      <c r="E10693" s="217"/>
      <c r="F10693" s="285"/>
      <c r="I10693" s="149"/>
      <c r="J10693" s="149"/>
      <c r="K10693" s="149"/>
      <c r="L10693"/>
    </row>
    <row r="10694" spans="1:12" s="236" customFormat="1" x14ac:dyDescent="0.25">
      <c r="A10694" s="272"/>
      <c r="B10694" s="273"/>
      <c r="C10694" s="272"/>
      <c r="D10694" s="272"/>
      <c r="E10694" s="217"/>
      <c r="F10694" s="285"/>
      <c r="I10694" s="149"/>
      <c r="J10694" s="149"/>
      <c r="K10694" s="149"/>
      <c r="L10694"/>
    </row>
    <row r="10695" spans="1:12" s="236" customFormat="1" ht="25" x14ac:dyDescent="0.25">
      <c r="A10695" s="272" t="s">
        <v>2870</v>
      </c>
      <c r="B10695" s="273" t="s">
        <v>2139</v>
      </c>
      <c r="C10695" s="272" t="s">
        <v>2</v>
      </c>
      <c r="D10695" s="272">
        <v>4</v>
      </c>
      <c r="E10695" s="217"/>
      <c r="F10695" s="285"/>
      <c r="I10695" s="149"/>
      <c r="J10695" s="149"/>
      <c r="K10695" s="149"/>
      <c r="L10695"/>
    </row>
    <row r="10696" spans="1:12" s="236" customFormat="1" x14ac:dyDescent="0.25">
      <c r="A10696" s="220"/>
      <c r="B10696" s="233"/>
      <c r="C10696" s="220"/>
      <c r="D10696" s="220"/>
      <c r="E10696" s="260"/>
      <c r="F10696" s="263"/>
      <c r="I10696" s="149"/>
      <c r="J10696" s="149"/>
      <c r="K10696" s="149"/>
      <c r="L10696"/>
    </row>
    <row r="10697" spans="1:12" s="236" customFormat="1" x14ac:dyDescent="0.25">
      <c r="A10697" s="272"/>
      <c r="B10697" s="273"/>
      <c r="C10697" s="272"/>
      <c r="D10697" s="272"/>
      <c r="E10697" s="217"/>
      <c r="F10697" s="263"/>
      <c r="I10697" s="149"/>
      <c r="J10697" s="149"/>
      <c r="K10697" s="149"/>
      <c r="L10697"/>
    </row>
    <row r="10698" spans="1:12" s="236" customFormat="1" x14ac:dyDescent="0.25">
      <c r="A10698" s="272"/>
      <c r="B10698" s="273"/>
      <c r="C10698" s="272"/>
      <c r="D10698" s="272"/>
      <c r="E10698" s="217"/>
      <c r="F10698" s="263"/>
      <c r="I10698" s="149"/>
      <c r="J10698" s="149"/>
      <c r="K10698" s="149"/>
      <c r="L10698"/>
    </row>
    <row r="10699" spans="1:12" s="236" customFormat="1" x14ac:dyDescent="0.25">
      <c r="A10699" s="272"/>
      <c r="B10699" s="273"/>
      <c r="C10699" s="272"/>
      <c r="D10699" s="272"/>
      <c r="E10699" s="217"/>
      <c r="F10699" s="263"/>
      <c r="I10699" s="149"/>
      <c r="J10699" s="149"/>
      <c r="K10699" s="149"/>
      <c r="L10699"/>
    </row>
    <row r="10700" spans="1:12" s="236" customFormat="1" x14ac:dyDescent="0.25">
      <c r="A10700" s="272"/>
      <c r="B10700" s="273"/>
      <c r="C10700" s="272"/>
      <c r="D10700" s="272"/>
      <c r="E10700" s="217"/>
      <c r="F10700" s="263"/>
      <c r="I10700" s="149"/>
      <c r="J10700" s="149"/>
      <c r="K10700" s="149"/>
      <c r="L10700"/>
    </row>
    <row r="10701" spans="1:12" s="236" customFormat="1" x14ac:dyDescent="0.25">
      <c r="A10701" s="272"/>
      <c r="B10701" s="273"/>
      <c r="C10701" s="272"/>
      <c r="D10701" s="272"/>
      <c r="E10701" s="217"/>
      <c r="F10701" s="263"/>
      <c r="I10701" s="149"/>
      <c r="J10701" s="149"/>
      <c r="K10701" s="149"/>
      <c r="L10701"/>
    </row>
    <row r="10702" spans="1:12" s="236" customFormat="1" x14ac:dyDescent="0.25">
      <c r="A10702" s="272"/>
      <c r="B10702" s="273"/>
      <c r="C10702" s="272"/>
      <c r="D10702" s="272"/>
      <c r="E10702" s="217"/>
      <c r="F10702" s="263"/>
      <c r="I10702" s="149"/>
      <c r="J10702" s="149"/>
      <c r="K10702" s="149"/>
      <c r="L10702"/>
    </row>
    <row r="10703" spans="1:12" s="236" customFormat="1" x14ac:dyDescent="0.25">
      <c r="A10703" s="272"/>
      <c r="B10703" s="273"/>
      <c r="C10703" s="272"/>
      <c r="D10703" s="272"/>
      <c r="E10703" s="217"/>
      <c r="F10703" s="263"/>
      <c r="I10703" s="149"/>
      <c r="J10703" s="149"/>
      <c r="K10703" s="149"/>
      <c r="L10703"/>
    </row>
    <row r="10704" spans="1:12" s="236" customFormat="1" x14ac:dyDescent="0.25">
      <c r="A10704" s="272"/>
      <c r="B10704" s="273"/>
      <c r="C10704" s="272"/>
      <c r="D10704" s="272"/>
      <c r="E10704" s="217"/>
      <c r="F10704" s="263"/>
      <c r="I10704" s="149"/>
      <c r="J10704" s="149"/>
      <c r="K10704" s="149"/>
      <c r="L10704"/>
    </row>
    <row r="10705" spans="1:12" s="236" customFormat="1" x14ac:dyDescent="0.25">
      <c r="A10705" s="272"/>
      <c r="B10705" s="273"/>
      <c r="C10705" s="272"/>
      <c r="D10705" s="272"/>
      <c r="E10705" s="217"/>
      <c r="F10705" s="263"/>
      <c r="I10705" s="149"/>
      <c r="J10705" s="149"/>
      <c r="K10705" s="149"/>
      <c r="L10705"/>
    </row>
    <row r="10706" spans="1:12" s="236" customFormat="1" x14ac:dyDescent="0.25">
      <c r="A10706" s="272"/>
      <c r="B10706" s="273"/>
      <c r="C10706" s="272"/>
      <c r="D10706" s="272"/>
      <c r="E10706" s="217"/>
      <c r="F10706" s="263"/>
      <c r="I10706" s="149"/>
      <c r="J10706" s="149"/>
      <c r="K10706" s="149"/>
      <c r="L10706"/>
    </row>
    <row r="10707" spans="1:12" s="236" customFormat="1" x14ac:dyDescent="0.25">
      <c r="A10707" s="272"/>
      <c r="B10707" s="273"/>
      <c r="C10707" s="272"/>
      <c r="D10707" s="272"/>
      <c r="E10707" s="217"/>
      <c r="F10707" s="263"/>
      <c r="I10707" s="149"/>
      <c r="J10707" s="149"/>
      <c r="K10707" s="149"/>
      <c r="L10707"/>
    </row>
    <row r="10708" spans="1:12" s="236" customFormat="1" x14ac:dyDescent="0.25">
      <c r="A10708" s="272"/>
      <c r="B10708" s="273"/>
      <c r="C10708" s="272"/>
      <c r="D10708" s="272"/>
      <c r="E10708" s="217"/>
      <c r="F10708" s="263"/>
      <c r="I10708" s="149"/>
      <c r="J10708" s="149"/>
      <c r="K10708" s="149"/>
      <c r="L10708"/>
    </row>
    <row r="10709" spans="1:12" s="236" customFormat="1" x14ac:dyDescent="0.25">
      <c r="A10709" s="272"/>
      <c r="B10709" s="273"/>
      <c r="C10709" s="272"/>
      <c r="D10709" s="272"/>
      <c r="E10709" s="217"/>
      <c r="F10709" s="263"/>
      <c r="I10709" s="149"/>
      <c r="J10709" s="149"/>
      <c r="K10709" s="149"/>
      <c r="L10709"/>
    </row>
    <row r="10710" spans="1:12" s="236" customFormat="1" x14ac:dyDescent="0.25">
      <c r="A10710" s="272"/>
      <c r="B10710" s="273"/>
      <c r="C10710" s="272"/>
      <c r="D10710" s="272"/>
      <c r="E10710" s="217"/>
      <c r="F10710" s="263"/>
      <c r="I10710" s="149"/>
      <c r="J10710" s="149"/>
      <c r="K10710" s="149"/>
      <c r="L10710"/>
    </row>
    <row r="10711" spans="1:12" s="236" customFormat="1" x14ac:dyDescent="0.25">
      <c r="A10711" s="272"/>
      <c r="B10711" s="273"/>
      <c r="C10711" s="272"/>
      <c r="D10711" s="272"/>
      <c r="E10711" s="217"/>
      <c r="F10711" s="263"/>
      <c r="I10711" s="149"/>
      <c r="J10711" s="149"/>
      <c r="K10711" s="149"/>
      <c r="L10711"/>
    </row>
    <row r="10712" spans="1:12" s="236" customFormat="1" x14ac:dyDescent="0.25">
      <c r="A10712" s="272"/>
      <c r="B10712" s="273"/>
      <c r="C10712" s="272"/>
      <c r="D10712" s="272"/>
      <c r="E10712" s="217"/>
      <c r="F10712" s="263"/>
      <c r="I10712" s="149"/>
      <c r="J10712" s="149"/>
      <c r="K10712" s="149"/>
      <c r="L10712"/>
    </row>
    <row r="10713" spans="1:12" s="236" customFormat="1" x14ac:dyDescent="0.25">
      <c r="A10713" s="272"/>
      <c r="B10713" s="273"/>
      <c r="C10713" s="272"/>
      <c r="D10713" s="272"/>
      <c r="E10713" s="217"/>
      <c r="F10713" s="263"/>
      <c r="I10713" s="149"/>
      <c r="J10713" s="149"/>
      <c r="K10713" s="149"/>
      <c r="L10713"/>
    </row>
    <row r="10714" spans="1:12" s="236" customFormat="1" x14ac:dyDescent="0.25">
      <c r="A10714" s="272"/>
      <c r="B10714" s="273"/>
      <c r="C10714" s="272"/>
      <c r="D10714" s="272"/>
      <c r="E10714" s="217"/>
      <c r="F10714" s="263"/>
      <c r="I10714" s="149"/>
      <c r="J10714" s="149"/>
      <c r="K10714" s="149"/>
      <c r="L10714"/>
    </row>
    <row r="10715" spans="1:12" s="236" customFormat="1" x14ac:dyDescent="0.25">
      <c r="A10715" s="272"/>
      <c r="B10715" s="273"/>
      <c r="C10715" s="272"/>
      <c r="D10715" s="272"/>
      <c r="E10715" s="217"/>
      <c r="F10715" s="263"/>
      <c r="I10715" s="149"/>
      <c r="J10715" s="149"/>
      <c r="K10715" s="149"/>
      <c r="L10715"/>
    </row>
    <row r="10716" spans="1:12" s="236" customFormat="1" x14ac:dyDescent="0.25">
      <c r="A10716" s="272"/>
      <c r="B10716" s="273"/>
      <c r="C10716" s="272"/>
      <c r="D10716" s="272"/>
      <c r="E10716" s="217"/>
      <c r="F10716" s="263"/>
      <c r="I10716" s="149"/>
      <c r="J10716" s="149"/>
      <c r="K10716" s="149"/>
      <c r="L10716"/>
    </row>
    <row r="10717" spans="1:12" s="236" customFormat="1" x14ac:dyDescent="0.25">
      <c r="A10717" s="272"/>
      <c r="B10717" s="273"/>
      <c r="C10717" s="272"/>
      <c r="D10717" s="272"/>
      <c r="E10717" s="217"/>
      <c r="F10717" s="263"/>
      <c r="I10717" s="149"/>
      <c r="J10717" s="149"/>
      <c r="K10717" s="149"/>
      <c r="L10717"/>
    </row>
    <row r="10718" spans="1:12" s="236" customFormat="1" x14ac:dyDescent="0.25">
      <c r="A10718" s="272"/>
      <c r="B10718" s="273"/>
      <c r="C10718" s="272"/>
      <c r="D10718" s="272"/>
      <c r="E10718" s="217"/>
      <c r="F10718" s="263"/>
      <c r="I10718" s="149"/>
      <c r="J10718" s="149"/>
      <c r="K10718" s="149"/>
      <c r="L10718"/>
    </row>
    <row r="10719" spans="1:12" s="236" customFormat="1" x14ac:dyDescent="0.25">
      <c r="A10719" s="272"/>
      <c r="B10719" s="273"/>
      <c r="C10719" s="272"/>
      <c r="D10719" s="272"/>
      <c r="E10719" s="217"/>
      <c r="F10719" s="263"/>
      <c r="I10719" s="149"/>
      <c r="J10719" s="149"/>
      <c r="K10719" s="149"/>
      <c r="L10719"/>
    </row>
    <row r="10720" spans="1:12" s="236" customFormat="1" x14ac:dyDescent="0.25">
      <c r="A10720" s="272"/>
      <c r="B10720" s="273"/>
      <c r="C10720" s="272"/>
      <c r="D10720" s="272"/>
      <c r="E10720" s="217"/>
      <c r="F10720" s="263"/>
      <c r="I10720" s="149"/>
      <c r="J10720" s="149"/>
      <c r="K10720" s="149"/>
      <c r="L10720"/>
    </row>
    <row r="10721" spans="1:12" s="236" customFormat="1" x14ac:dyDescent="0.25">
      <c r="A10721" s="272"/>
      <c r="B10721" s="273"/>
      <c r="C10721" s="272"/>
      <c r="D10721" s="272"/>
      <c r="E10721" s="217"/>
      <c r="F10721" s="263"/>
      <c r="I10721" s="149"/>
      <c r="J10721" s="149"/>
      <c r="K10721" s="149"/>
      <c r="L10721"/>
    </row>
    <row r="10722" spans="1:12" s="236" customFormat="1" x14ac:dyDescent="0.25">
      <c r="A10722" s="272"/>
      <c r="B10722" s="273"/>
      <c r="C10722" s="272"/>
      <c r="D10722" s="272"/>
      <c r="E10722" s="217"/>
      <c r="F10722" s="263"/>
      <c r="I10722" s="149"/>
      <c r="J10722" s="149"/>
      <c r="K10722" s="149"/>
      <c r="L10722"/>
    </row>
    <row r="10723" spans="1:12" s="236" customFormat="1" x14ac:dyDescent="0.25">
      <c r="A10723" s="272"/>
      <c r="B10723" s="273"/>
      <c r="C10723" s="272"/>
      <c r="D10723" s="272"/>
      <c r="E10723" s="217"/>
      <c r="F10723" s="263"/>
      <c r="I10723" s="149"/>
      <c r="J10723" s="149"/>
      <c r="K10723" s="149"/>
      <c r="L10723"/>
    </row>
    <row r="10724" spans="1:12" s="236" customFormat="1" x14ac:dyDescent="0.25">
      <c r="A10724" s="272"/>
      <c r="B10724" s="273"/>
      <c r="C10724" s="272"/>
      <c r="D10724" s="272"/>
      <c r="E10724" s="217"/>
      <c r="F10724" s="263"/>
      <c r="I10724" s="149"/>
      <c r="J10724" s="149"/>
      <c r="K10724" s="149"/>
      <c r="L10724"/>
    </row>
    <row r="10725" spans="1:12" s="236" customFormat="1" x14ac:dyDescent="0.25">
      <c r="A10725" s="272"/>
      <c r="B10725" s="273"/>
      <c r="C10725" s="272"/>
      <c r="D10725" s="272"/>
      <c r="E10725" s="217"/>
      <c r="F10725" s="263"/>
      <c r="I10725" s="149"/>
      <c r="J10725" s="149"/>
      <c r="K10725" s="149"/>
      <c r="L10725"/>
    </row>
    <row r="10726" spans="1:12" s="236" customFormat="1" x14ac:dyDescent="0.25">
      <c r="A10726" s="272"/>
      <c r="B10726" s="273"/>
      <c r="C10726" s="272"/>
      <c r="D10726" s="272"/>
      <c r="E10726" s="217"/>
      <c r="F10726" s="263"/>
      <c r="I10726" s="149"/>
      <c r="J10726" s="149"/>
      <c r="K10726" s="149"/>
      <c r="L10726"/>
    </row>
    <row r="10727" spans="1:12" s="236" customFormat="1" x14ac:dyDescent="0.25">
      <c r="A10727" s="272"/>
      <c r="B10727" s="273"/>
      <c r="C10727" s="272"/>
      <c r="D10727" s="272"/>
      <c r="E10727" s="217"/>
      <c r="F10727" s="263"/>
      <c r="I10727" s="149"/>
      <c r="J10727" s="149"/>
      <c r="K10727" s="149"/>
      <c r="L10727"/>
    </row>
    <row r="10728" spans="1:12" s="236" customFormat="1" x14ac:dyDescent="0.25">
      <c r="A10728" s="272"/>
      <c r="B10728" s="273"/>
      <c r="C10728" s="272"/>
      <c r="D10728" s="272"/>
      <c r="E10728" s="217"/>
      <c r="F10728" s="263"/>
      <c r="I10728" s="149"/>
      <c r="J10728" s="149"/>
      <c r="K10728" s="149"/>
      <c r="L10728"/>
    </row>
    <row r="10729" spans="1:12" s="236" customFormat="1" x14ac:dyDescent="0.25">
      <c r="A10729" s="272"/>
      <c r="B10729" s="273"/>
      <c r="C10729" s="272"/>
      <c r="D10729" s="272"/>
      <c r="E10729" s="217"/>
      <c r="F10729" s="263"/>
      <c r="I10729" s="149"/>
      <c r="J10729" s="149"/>
      <c r="K10729" s="149"/>
      <c r="L10729"/>
    </row>
    <row r="10730" spans="1:12" s="236" customFormat="1" x14ac:dyDescent="0.25">
      <c r="A10730" s="272"/>
      <c r="B10730" s="273"/>
      <c r="C10730" s="272"/>
      <c r="D10730" s="272"/>
      <c r="E10730" s="217"/>
      <c r="F10730" s="263"/>
      <c r="I10730" s="149"/>
      <c r="J10730" s="149"/>
      <c r="K10730" s="149"/>
      <c r="L10730"/>
    </row>
    <row r="10731" spans="1:12" s="236" customFormat="1" x14ac:dyDescent="0.25">
      <c r="A10731" s="272"/>
      <c r="B10731" s="273"/>
      <c r="C10731" s="272"/>
      <c r="D10731" s="272"/>
      <c r="E10731" s="217"/>
      <c r="F10731" s="263"/>
      <c r="I10731" s="149"/>
      <c r="J10731" s="149"/>
      <c r="K10731" s="149"/>
      <c r="L10731"/>
    </row>
    <row r="10732" spans="1:12" s="236" customFormat="1" x14ac:dyDescent="0.25">
      <c r="A10732" s="272"/>
      <c r="B10732" s="273"/>
      <c r="C10732" s="272"/>
      <c r="D10732" s="272"/>
      <c r="E10732" s="217"/>
      <c r="F10732" s="263"/>
      <c r="I10732" s="149"/>
      <c r="J10732" s="149"/>
      <c r="K10732" s="149"/>
      <c r="L10732"/>
    </row>
    <row r="10733" spans="1:12" s="236" customFormat="1" x14ac:dyDescent="0.25">
      <c r="A10733" s="272"/>
      <c r="B10733" s="273"/>
      <c r="C10733" s="272"/>
      <c r="D10733" s="272"/>
      <c r="E10733" s="217"/>
      <c r="F10733" s="263"/>
      <c r="I10733" s="149"/>
      <c r="J10733" s="149"/>
      <c r="K10733" s="149"/>
      <c r="L10733"/>
    </row>
    <row r="10734" spans="1:12" s="236" customFormat="1" x14ac:dyDescent="0.25">
      <c r="A10734" s="272"/>
      <c r="B10734" s="273"/>
      <c r="C10734" s="272"/>
      <c r="D10734" s="272"/>
      <c r="E10734" s="217"/>
      <c r="F10734" s="263"/>
      <c r="I10734" s="149"/>
      <c r="J10734" s="149"/>
      <c r="K10734" s="149"/>
      <c r="L10734"/>
    </row>
    <row r="10735" spans="1:12" s="236" customFormat="1" x14ac:dyDescent="0.25">
      <c r="A10735" s="272"/>
      <c r="B10735" s="273"/>
      <c r="C10735" s="272"/>
      <c r="D10735" s="272"/>
      <c r="E10735" s="217"/>
      <c r="F10735" s="263"/>
      <c r="I10735" s="149"/>
      <c r="J10735" s="149"/>
      <c r="K10735" s="149"/>
      <c r="L10735"/>
    </row>
    <row r="10736" spans="1:12" s="236" customFormat="1" x14ac:dyDescent="0.25">
      <c r="A10736" s="272"/>
      <c r="B10736" s="273"/>
      <c r="C10736" s="272"/>
      <c r="D10736" s="272"/>
      <c r="E10736" s="217"/>
      <c r="F10736" s="263"/>
      <c r="I10736" s="149"/>
      <c r="J10736" s="149"/>
      <c r="K10736" s="149"/>
      <c r="L10736"/>
    </row>
    <row r="10737" spans="1:12" s="236" customFormat="1" x14ac:dyDescent="0.25">
      <c r="A10737" s="272"/>
      <c r="B10737" s="273"/>
      <c r="C10737" s="272"/>
      <c r="D10737" s="272"/>
      <c r="E10737" s="217"/>
      <c r="F10737" s="263"/>
      <c r="I10737" s="149"/>
      <c r="J10737" s="149"/>
      <c r="K10737" s="149"/>
      <c r="L10737"/>
    </row>
    <row r="10738" spans="1:12" s="236" customFormat="1" x14ac:dyDescent="0.25">
      <c r="A10738" s="272"/>
      <c r="B10738" s="273"/>
      <c r="C10738" s="272"/>
      <c r="D10738" s="272"/>
      <c r="E10738" s="217"/>
      <c r="F10738" s="263"/>
      <c r="I10738" s="149"/>
      <c r="J10738" s="149"/>
      <c r="K10738" s="149"/>
      <c r="L10738"/>
    </row>
    <row r="10739" spans="1:12" s="236" customFormat="1" x14ac:dyDescent="0.25">
      <c r="A10739" s="272"/>
      <c r="B10739" s="273"/>
      <c r="C10739" s="272"/>
      <c r="D10739" s="272"/>
      <c r="E10739" s="217"/>
      <c r="F10739" s="263"/>
      <c r="I10739" s="149"/>
      <c r="J10739" s="149"/>
      <c r="K10739" s="149"/>
      <c r="L10739"/>
    </row>
    <row r="10740" spans="1:12" s="236" customFormat="1" x14ac:dyDescent="0.25">
      <c r="A10740" s="272"/>
      <c r="B10740" s="273"/>
      <c r="C10740" s="272"/>
      <c r="D10740" s="272"/>
      <c r="E10740" s="217"/>
      <c r="F10740" s="263"/>
      <c r="I10740" s="149"/>
      <c r="J10740" s="149"/>
      <c r="K10740" s="149"/>
      <c r="L10740"/>
    </row>
    <row r="10741" spans="1:12" s="236" customFormat="1" x14ac:dyDescent="0.25">
      <c r="A10741" s="272"/>
      <c r="B10741" s="273"/>
      <c r="C10741" s="272"/>
      <c r="D10741" s="272"/>
      <c r="E10741" s="217"/>
      <c r="F10741" s="263"/>
      <c r="I10741" s="149"/>
      <c r="J10741" s="149"/>
      <c r="K10741" s="149"/>
      <c r="L10741"/>
    </row>
    <row r="10742" spans="1:12" s="236" customFormat="1" x14ac:dyDescent="0.25">
      <c r="A10742" s="272"/>
      <c r="B10742" s="273"/>
      <c r="C10742" s="272"/>
      <c r="D10742" s="272"/>
      <c r="E10742" s="217"/>
      <c r="F10742" s="263"/>
      <c r="I10742" s="149"/>
      <c r="J10742" s="149"/>
      <c r="K10742" s="149"/>
      <c r="L10742"/>
    </row>
    <row r="10743" spans="1:12" s="236" customFormat="1" x14ac:dyDescent="0.25">
      <c r="A10743" s="272"/>
      <c r="B10743" s="273"/>
      <c r="C10743" s="272"/>
      <c r="D10743" s="272"/>
      <c r="E10743" s="217"/>
      <c r="F10743" s="263"/>
      <c r="I10743" s="149"/>
      <c r="J10743" s="149"/>
      <c r="K10743" s="149"/>
      <c r="L10743"/>
    </row>
    <row r="10744" spans="1:12" s="236" customFormat="1" x14ac:dyDescent="0.25">
      <c r="A10744" s="272"/>
      <c r="B10744" s="273"/>
      <c r="C10744" s="272"/>
      <c r="D10744" s="272"/>
      <c r="E10744" s="217"/>
      <c r="F10744" s="263"/>
      <c r="I10744" s="149"/>
      <c r="J10744" s="149"/>
      <c r="K10744" s="149"/>
      <c r="L10744"/>
    </row>
    <row r="10745" spans="1:12" s="236" customFormat="1" x14ac:dyDescent="0.25">
      <c r="A10745" s="272"/>
      <c r="B10745" s="273"/>
      <c r="C10745" s="272"/>
      <c r="D10745" s="272"/>
      <c r="E10745" s="217"/>
      <c r="F10745" s="263"/>
      <c r="I10745" s="149"/>
      <c r="J10745" s="149"/>
      <c r="K10745" s="149"/>
      <c r="L10745"/>
    </row>
    <row r="10746" spans="1:12" s="236" customFormat="1" x14ac:dyDescent="0.25">
      <c r="A10746" s="272"/>
      <c r="B10746" s="273"/>
      <c r="C10746" s="272"/>
      <c r="D10746" s="272"/>
      <c r="E10746" s="217"/>
      <c r="F10746" s="263"/>
      <c r="I10746" s="149"/>
      <c r="J10746" s="149"/>
      <c r="K10746" s="149"/>
      <c r="L10746"/>
    </row>
    <row r="10747" spans="1:12" s="236" customFormat="1" x14ac:dyDescent="0.25">
      <c r="A10747" s="272"/>
      <c r="B10747" s="273"/>
      <c r="C10747" s="272"/>
      <c r="D10747" s="272"/>
      <c r="E10747" s="217"/>
      <c r="F10747" s="263"/>
      <c r="I10747" s="149"/>
      <c r="J10747" s="149"/>
      <c r="K10747" s="149"/>
      <c r="L10747"/>
    </row>
    <row r="10748" spans="1:12" s="236" customFormat="1" ht="13" x14ac:dyDescent="0.25">
      <c r="A10748" s="227"/>
      <c r="B10748" s="268" t="s">
        <v>2905</v>
      </c>
      <c r="C10748" s="227"/>
      <c r="D10748" s="227"/>
      <c r="E10748" s="258"/>
      <c r="F10748" s="270"/>
      <c r="I10748" s="149"/>
      <c r="J10748" s="149"/>
      <c r="K10748" s="149"/>
      <c r="L10748"/>
    </row>
    <row r="10749" spans="1:12" s="236" customFormat="1" ht="13" x14ac:dyDescent="0.25">
      <c r="A10749" s="227"/>
      <c r="B10749" s="247"/>
      <c r="C10749" s="227"/>
      <c r="D10749" s="227"/>
      <c r="E10749" s="258"/>
      <c r="F10749" s="263"/>
      <c r="I10749" s="149"/>
      <c r="J10749" s="149"/>
      <c r="K10749" s="149"/>
      <c r="L10749"/>
    </row>
    <row r="10750" spans="1:12" s="236" customFormat="1" ht="13" x14ac:dyDescent="0.25">
      <c r="A10750" s="227"/>
      <c r="B10750" s="247" t="s">
        <v>3082</v>
      </c>
      <c r="C10750" s="227"/>
      <c r="D10750" s="227"/>
      <c r="E10750" s="258"/>
      <c r="F10750" s="263"/>
      <c r="I10750" s="149"/>
      <c r="J10750" s="149"/>
      <c r="K10750" s="149"/>
      <c r="L10750"/>
    </row>
    <row r="10751" spans="1:12" s="236" customFormat="1" ht="13" x14ac:dyDescent="0.25">
      <c r="A10751" s="227"/>
      <c r="B10751" s="256"/>
      <c r="C10751" s="255"/>
      <c r="D10751" s="255"/>
      <c r="E10751" s="260"/>
      <c r="F10751" s="263"/>
      <c r="I10751" s="149"/>
      <c r="J10751" s="149"/>
      <c r="K10751" s="149"/>
      <c r="L10751"/>
    </row>
    <row r="10752" spans="1:12" s="236" customFormat="1" ht="13" x14ac:dyDescent="0.25">
      <c r="A10752" s="227"/>
      <c r="B10752" s="274"/>
      <c r="C10752" s="255"/>
      <c r="D10752" s="255"/>
      <c r="E10752" s="260"/>
      <c r="F10752" s="263"/>
      <c r="I10752" s="149"/>
      <c r="J10752" s="149"/>
      <c r="K10752" s="149"/>
      <c r="L10752"/>
    </row>
    <row r="10753" spans="1:12" s="236" customFormat="1" ht="26" x14ac:dyDescent="0.25">
      <c r="A10753" s="227"/>
      <c r="B10753" s="274" t="str">
        <f>B10750</f>
        <v>Block F: Tuckshop, Computer Room &amp; 2 Classroom Block: F-8 Ironmongery</v>
      </c>
      <c r="C10753" s="255"/>
      <c r="D10753" s="255"/>
      <c r="E10753" s="260"/>
      <c r="F10753" s="263"/>
      <c r="I10753" s="149"/>
      <c r="J10753" s="149"/>
      <c r="K10753" s="149"/>
      <c r="L10753"/>
    </row>
    <row r="10754" spans="1:12" s="236" customFormat="1" ht="13" x14ac:dyDescent="0.25">
      <c r="A10754" s="227"/>
      <c r="B10754" s="254" t="s">
        <v>2933</v>
      </c>
      <c r="C10754" s="255" t="s">
        <v>2910</v>
      </c>
      <c r="D10754" s="255"/>
      <c r="E10754" s="260"/>
      <c r="F10754" s="263"/>
      <c r="I10754" s="149"/>
      <c r="J10754" s="149"/>
      <c r="K10754" s="149"/>
      <c r="L10754"/>
    </row>
    <row r="10755" spans="1:12" s="236" customFormat="1" ht="13" x14ac:dyDescent="0.25">
      <c r="A10755" s="227"/>
      <c r="B10755" s="256"/>
      <c r="C10755" s="255"/>
      <c r="D10755" s="255"/>
      <c r="E10755" s="260"/>
      <c r="F10755" s="263"/>
      <c r="I10755" s="149"/>
      <c r="J10755" s="149"/>
      <c r="K10755" s="149"/>
      <c r="L10755"/>
    </row>
    <row r="10756" spans="1:12" s="236" customFormat="1" ht="13" x14ac:dyDescent="0.25">
      <c r="A10756" s="227"/>
      <c r="B10756" s="269" t="s">
        <v>2909</v>
      </c>
      <c r="C10756" s="255">
        <v>157</v>
      </c>
      <c r="D10756" s="255"/>
      <c r="E10756" s="260"/>
      <c r="F10756" s="263"/>
      <c r="I10756" s="149"/>
      <c r="J10756" s="149"/>
      <c r="K10756" s="149"/>
      <c r="L10756"/>
    </row>
    <row r="10757" spans="1:12" s="236" customFormat="1" ht="13" x14ac:dyDescent="0.25">
      <c r="A10757" s="227"/>
      <c r="B10757" s="269"/>
      <c r="C10757" s="255"/>
      <c r="D10757" s="255"/>
      <c r="E10757" s="260"/>
      <c r="F10757" s="263"/>
      <c r="I10757" s="149"/>
      <c r="J10757" s="149"/>
      <c r="K10757" s="149"/>
      <c r="L10757"/>
    </row>
    <row r="10758" spans="1:12" s="236" customFormat="1" ht="13" x14ac:dyDescent="0.25">
      <c r="A10758" s="227"/>
      <c r="B10758" s="256"/>
      <c r="C10758" s="255"/>
      <c r="D10758" s="255"/>
      <c r="E10758" s="260"/>
      <c r="F10758" s="263"/>
      <c r="I10758" s="149"/>
      <c r="J10758" s="149"/>
      <c r="K10758" s="149"/>
      <c r="L10758"/>
    </row>
    <row r="10759" spans="1:12" s="236" customFormat="1" ht="13" x14ac:dyDescent="0.25">
      <c r="A10759" s="227"/>
      <c r="B10759" s="256"/>
      <c r="C10759" s="255"/>
      <c r="D10759" s="255"/>
      <c r="E10759" s="260"/>
      <c r="F10759" s="263"/>
      <c r="I10759" s="149"/>
      <c r="J10759" s="149"/>
      <c r="K10759" s="149"/>
      <c r="L10759"/>
    </row>
    <row r="10760" spans="1:12" s="236" customFormat="1" ht="13" x14ac:dyDescent="0.25">
      <c r="A10760" s="227"/>
      <c r="B10760" s="256"/>
      <c r="C10760" s="255"/>
      <c r="D10760" s="255"/>
      <c r="E10760" s="260"/>
      <c r="F10760" s="263"/>
      <c r="I10760" s="149"/>
      <c r="J10760" s="149"/>
      <c r="K10760" s="149"/>
      <c r="L10760"/>
    </row>
    <row r="10761" spans="1:12" s="236" customFormat="1" ht="13" x14ac:dyDescent="0.25">
      <c r="A10761" s="227"/>
      <c r="B10761" s="256"/>
      <c r="C10761" s="255"/>
      <c r="D10761" s="255"/>
      <c r="E10761" s="260"/>
      <c r="F10761" s="263"/>
      <c r="I10761" s="149"/>
      <c r="J10761" s="149"/>
      <c r="K10761" s="149"/>
      <c r="L10761"/>
    </row>
    <row r="10762" spans="1:12" s="236" customFormat="1" ht="13" x14ac:dyDescent="0.25">
      <c r="A10762" s="227"/>
      <c r="B10762" s="256"/>
      <c r="C10762" s="255"/>
      <c r="D10762" s="255"/>
      <c r="E10762" s="260"/>
      <c r="F10762" s="263"/>
      <c r="I10762" s="149"/>
      <c r="J10762" s="149"/>
      <c r="K10762" s="149"/>
      <c r="L10762"/>
    </row>
    <row r="10763" spans="1:12" s="236" customFormat="1" ht="13" x14ac:dyDescent="0.25">
      <c r="A10763" s="227"/>
      <c r="B10763" s="256"/>
      <c r="C10763" s="255"/>
      <c r="D10763" s="255"/>
      <c r="E10763" s="260"/>
      <c r="F10763" s="263"/>
      <c r="I10763" s="149"/>
      <c r="J10763" s="149"/>
      <c r="K10763" s="149"/>
      <c r="L10763"/>
    </row>
    <row r="10764" spans="1:12" s="236" customFormat="1" ht="13" x14ac:dyDescent="0.25">
      <c r="A10764" s="227"/>
      <c r="B10764" s="256"/>
      <c r="C10764" s="255"/>
      <c r="D10764" s="255"/>
      <c r="E10764" s="260"/>
      <c r="F10764" s="263"/>
      <c r="I10764" s="149"/>
      <c r="J10764" s="149"/>
      <c r="K10764" s="149"/>
      <c r="L10764"/>
    </row>
    <row r="10765" spans="1:12" s="236" customFormat="1" ht="13" x14ac:dyDescent="0.25">
      <c r="A10765" s="227"/>
      <c r="B10765" s="256"/>
      <c r="C10765" s="255"/>
      <c r="D10765" s="255"/>
      <c r="E10765" s="260"/>
      <c r="F10765" s="263"/>
      <c r="I10765" s="149"/>
      <c r="J10765" s="149"/>
      <c r="K10765" s="149"/>
      <c r="L10765"/>
    </row>
    <row r="10766" spans="1:12" s="236" customFormat="1" ht="13" x14ac:dyDescent="0.25">
      <c r="A10766" s="227"/>
      <c r="B10766" s="256"/>
      <c r="C10766" s="255"/>
      <c r="D10766" s="255"/>
      <c r="E10766" s="260"/>
      <c r="F10766" s="263"/>
      <c r="I10766" s="149"/>
      <c r="J10766" s="149"/>
      <c r="K10766" s="149"/>
      <c r="L10766"/>
    </row>
    <row r="10767" spans="1:12" s="236" customFormat="1" ht="13" x14ac:dyDescent="0.25">
      <c r="A10767" s="227"/>
      <c r="B10767" s="256"/>
      <c r="C10767" s="255"/>
      <c r="D10767" s="255"/>
      <c r="E10767" s="260"/>
      <c r="F10767" s="263"/>
      <c r="I10767" s="149"/>
      <c r="J10767" s="149"/>
      <c r="K10767" s="149"/>
      <c r="L10767"/>
    </row>
    <row r="10768" spans="1:12" s="236" customFormat="1" ht="13" x14ac:dyDescent="0.25">
      <c r="A10768" s="227"/>
      <c r="B10768" s="256"/>
      <c r="C10768" s="255"/>
      <c r="D10768" s="255"/>
      <c r="E10768" s="260"/>
      <c r="F10768" s="263"/>
      <c r="I10768" s="149"/>
      <c r="J10768" s="149"/>
      <c r="K10768" s="149"/>
      <c r="L10768"/>
    </row>
    <row r="10769" spans="1:12" s="236" customFormat="1" ht="13" x14ac:dyDescent="0.25">
      <c r="A10769" s="227"/>
      <c r="B10769" s="256"/>
      <c r="C10769" s="255"/>
      <c r="D10769" s="255"/>
      <c r="E10769" s="260"/>
      <c r="F10769" s="263"/>
      <c r="I10769" s="149"/>
      <c r="J10769" s="149"/>
      <c r="K10769" s="149"/>
      <c r="L10769"/>
    </row>
    <row r="10770" spans="1:12" s="236" customFormat="1" ht="13" x14ac:dyDescent="0.25">
      <c r="A10770" s="227"/>
      <c r="B10770" s="256"/>
      <c r="C10770" s="255"/>
      <c r="D10770" s="255"/>
      <c r="E10770" s="260"/>
      <c r="F10770" s="263"/>
      <c r="I10770" s="149"/>
      <c r="J10770" s="149"/>
      <c r="K10770" s="149"/>
      <c r="L10770"/>
    </row>
    <row r="10771" spans="1:12" s="236" customFormat="1" ht="13" x14ac:dyDescent="0.25">
      <c r="A10771" s="227"/>
      <c r="B10771" s="256"/>
      <c r="C10771" s="255"/>
      <c r="D10771" s="255"/>
      <c r="E10771" s="260"/>
      <c r="F10771" s="263"/>
      <c r="I10771" s="149"/>
      <c r="J10771" s="149"/>
      <c r="K10771" s="149"/>
      <c r="L10771"/>
    </row>
    <row r="10772" spans="1:12" s="236" customFormat="1" ht="13" x14ac:dyDescent="0.25">
      <c r="A10772" s="227"/>
      <c r="B10772" s="256"/>
      <c r="C10772" s="255"/>
      <c r="D10772" s="255"/>
      <c r="E10772" s="260"/>
      <c r="F10772" s="263"/>
      <c r="I10772" s="149"/>
      <c r="J10772" s="149"/>
      <c r="K10772" s="149"/>
      <c r="L10772"/>
    </row>
    <row r="10773" spans="1:12" s="236" customFormat="1" ht="13" x14ac:dyDescent="0.25">
      <c r="A10773" s="227"/>
      <c r="B10773" s="256"/>
      <c r="C10773" s="255"/>
      <c r="D10773" s="255"/>
      <c r="E10773" s="260"/>
      <c r="F10773" s="263"/>
      <c r="I10773" s="149"/>
      <c r="J10773" s="149"/>
      <c r="K10773" s="149"/>
      <c r="L10773"/>
    </row>
    <row r="10774" spans="1:12" s="236" customFormat="1" ht="13" x14ac:dyDescent="0.25">
      <c r="A10774" s="227"/>
      <c r="B10774" s="256"/>
      <c r="C10774" s="255"/>
      <c r="D10774" s="255"/>
      <c r="E10774" s="260"/>
      <c r="F10774" s="263"/>
      <c r="I10774" s="149"/>
      <c r="J10774" s="149"/>
      <c r="K10774" s="149"/>
      <c r="L10774"/>
    </row>
    <row r="10775" spans="1:12" s="236" customFormat="1" ht="13" x14ac:dyDescent="0.25">
      <c r="A10775" s="227"/>
      <c r="B10775" s="256"/>
      <c r="C10775" s="255"/>
      <c r="D10775" s="255"/>
      <c r="E10775" s="260"/>
      <c r="F10775" s="263"/>
      <c r="I10775" s="149"/>
      <c r="J10775" s="149"/>
      <c r="K10775" s="149"/>
      <c r="L10775"/>
    </row>
    <row r="10776" spans="1:12" s="236" customFormat="1" ht="13" x14ac:dyDescent="0.25">
      <c r="A10776" s="227"/>
      <c r="B10776" s="256"/>
      <c r="C10776" s="255"/>
      <c r="D10776" s="255"/>
      <c r="E10776" s="260"/>
      <c r="F10776" s="263"/>
      <c r="I10776" s="149"/>
      <c r="J10776" s="149"/>
      <c r="K10776" s="149"/>
      <c r="L10776"/>
    </row>
    <row r="10777" spans="1:12" s="236" customFormat="1" ht="13" x14ac:dyDescent="0.25">
      <c r="A10777" s="227"/>
      <c r="B10777" s="256"/>
      <c r="C10777" s="255"/>
      <c r="D10777" s="255"/>
      <c r="E10777" s="260"/>
      <c r="F10777" s="263"/>
      <c r="I10777" s="149"/>
      <c r="J10777" s="149"/>
      <c r="K10777" s="149"/>
      <c r="L10777"/>
    </row>
    <row r="10778" spans="1:12" s="236" customFormat="1" ht="13" x14ac:dyDescent="0.25">
      <c r="A10778" s="227"/>
      <c r="B10778" s="256"/>
      <c r="C10778" s="255"/>
      <c r="D10778" s="255"/>
      <c r="E10778" s="260"/>
      <c r="F10778" s="263"/>
      <c r="I10778" s="149"/>
      <c r="J10778" s="149"/>
      <c r="K10778" s="149"/>
      <c r="L10778"/>
    </row>
    <row r="10779" spans="1:12" s="236" customFormat="1" ht="13" x14ac:dyDescent="0.25">
      <c r="A10779" s="227"/>
      <c r="B10779" s="256"/>
      <c r="C10779" s="255"/>
      <c r="D10779" s="255"/>
      <c r="E10779" s="260"/>
      <c r="F10779" s="263"/>
      <c r="I10779" s="149"/>
      <c r="J10779" s="149"/>
      <c r="K10779" s="149"/>
      <c r="L10779"/>
    </row>
    <row r="10780" spans="1:12" s="236" customFormat="1" ht="13" x14ac:dyDescent="0.25">
      <c r="A10780" s="227"/>
      <c r="B10780" s="256"/>
      <c r="C10780" s="255"/>
      <c r="D10780" s="255"/>
      <c r="E10780" s="260"/>
      <c r="F10780" s="263"/>
      <c r="I10780" s="149"/>
      <c r="J10780" s="149"/>
      <c r="K10780" s="149"/>
      <c r="L10780"/>
    </row>
    <row r="10781" spans="1:12" s="236" customFormat="1" ht="13" x14ac:dyDescent="0.25">
      <c r="A10781" s="227"/>
      <c r="B10781" s="256"/>
      <c r="C10781" s="255"/>
      <c r="D10781" s="255"/>
      <c r="E10781" s="260"/>
      <c r="F10781" s="263"/>
      <c r="I10781" s="149"/>
      <c r="J10781" s="149"/>
      <c r="K10781" s="149"/>
      <c r="L10781"/>
    </row>
    <row r="10782" spans="1:12" s="236" customFormat="1" ht="13" x14ac:dyDescent="0.25">
      <c r="A10782" s="227"/>
      <c r="B10782" s="256"/>
      <c r="C10782" s="255"/>
      <c r="D10782" s="255"/>
      <c r="E10782" s="260"/>
      <c r="F10782" s="263"/>
      <c r="I10782" s="149"/>
      <c r="J10782" s="149"/>
      <c r="K10782" s="149"/>
      <c r="L10782"/>
    </row>
    <row r="10783" spans="1:12" s="236" customFormat="1" ht="13" x14ac:dyDescent="0.25">
      <c r="A10783" s="227"/>
      <c r="B10783" s="256"/>
      <c r="C10783" s="255"/>
      <c r="D10783" s="255"/>
      <c r="E10783" s="260"/>
      <c r="F10783" s="263"/>
      <c r="I10783" s="149"/>
      <c r="J10783" s="149"/>
      <c r="K10783" s="149"/>
      <c r="L10783"/>
    </row>
    <row r="10784" spans="1:12" s="236" customFormat="1" ht="13" x14ac:dyDescent="0.25">
      <c r="A10784" s="227"/>
      <c r="B10784" s="256"/>
      <c r="C10784" s="255"/>
      <c r="D10784" s="255"/>
      <c r="E10784" s="260"/>
      <c r="F10784" s="263"/>
      <c r="I10784" s="149"/>
      <c r="J10784" s="149"/>
      <c r="K10784" s="149"/>
      <c r="L10784"/>
    </row>
    <row r="10785" spans="1:12" s="236" customFormat="1" ht="13" x14ac:dyDescent="0.25">
      <c r="A10785" s="227"/>
      <c r="B10785" s="256"/>
      <c r="C10785" s="255"/>
      <c r="D10785" s="255"/>
      <c r="E10785" s="260"/>
      <c r="F10785" s="263"/>
      <c r="I10785" s="149"/>
      <c r="J10785" s="149"/>
      <c r="K10785" s="149"/>
      <c r="L10785"/>
    </row>
    <row r="10786" spans="1:12" s="236" customFormat="1" ht="13" x14ac:dyDescent="0.25">
      <c r="A10786" s="227"/>
      <c r="B10786" s="256"/>
      <c r="C10786" s="255"/>
      <c r="D10786" s="255"/>
      <c r="E10786" s="260"/>
      <c r="F10786" s="263"/>
      <c r="I10786" s="149"/>
      <c r="J10786" s="149"/>
      <c r="K10786" s="149"/>
      <c r="L10786"/>
    </row>
    <row r="10787" spans="1:12" s="236" customFormat="1" ht="13" x14ac:dyDescent="0.25">
      <c r="A10787" s="227"/>
      <c r="B10787" s="256"/>
      <c r="C10787" s="255"/>
      <c r="D10787" s="255"/>
      <c r="E10787" s="260"/>
      <c r="F10787" s="263"/>
      <c r="I10787" s="149"/>
      <c r="J10787" s="149"/>
      <c r="K10787" s="149"/>
      <c r="L10787"/>
    </row>
    <row r="10788" spans="1:12" s="236" customFormat="1" ht="13" x14ac:dyDescent="0.25">
      <c r="A10788" s="227"/>
      <c r="B10788" s="256"/>
      <c r="C10788" s="255"/>
      <c r="D10788" s="255"/>
      <c r="E10788" s="260"/>
      <c r="F10788" s="263"/>
      <c r="I10788" s="149"/>
      <c r="J10788" s="149"/>
      <c r="K10788" s="149"/>
      <c r="L10788"/>
    </row>
    <row r="10789" spans="1:12" s="236" customFormat="1" ht="13" x14ac:dyDescent="0.25">
      <c r="A10789" s="227"/>
      <c r="B10789" s="256"/>
      <c r="C10789" s="255"/>
      <c r="D10789" s="255"/>
      <c r="E10789" s="260"/>
      <c r="F10789" s="263"/>
      <c r="I10789" s="149"/>
      <c r="J10789" s="149"/>
      <c r="K10789" s="149"/>
      <c r="L10789"/>
    </row>
    <row r="10790" spans="1:12" s="236" customFormat="1" ht="13" x14ac:dyDescent="0.25">
      <c r="A10790" s="227"/>
      <c r="B10790" s="256"/>
      <c r="C10790" s="255"/>
      <c r="D10790" s="255"/>
      <c r="E10790" s="260"/>
      <c r="F10790" s="263"/>
      <c r="I10790" s="149"/>
      <c r="J10790" s="149"/>
      <c r="K10790" s="149"/>
      <c r="L10790"/>
    </row>
    <row r="10791" spans="1:12" s="236" customFormat="1" ht="13" x14ac:dyDescent="0.25">
      <c r="A10791" s="227"/>
      <c r="B10791" s="256"/>
      <c r="C10791" s="255"/>
      <c r="D10791" s="255"/>
      <c r="E10791" s="260"/>
      <c r="F10791" s="263"/>
      <c r="I10791" s="149"/>
      <c r="J10791" s="149"/>
      <c r="K10791" s="149"/>
      <c r="L10791"/>
    </row>
    <row r="10792" spans="1:12" s="236" customFormat="1" ht="13" x14ac:dyDescent="0.25">
      <c r="A10792" s="227"/>
      <c r="B10792" s="256"/>
      <c r="C10792" s="255"/>
      <c r="D10792" s="255"/>
      <c r="E10792" s="260"/>
      <c r="F10792" s="263"/>
      <c r="I10792" s="149"/>
      <c r="J10792" s="149"/>
      <c r="K10792" s="149"/>
      <c r="L10792"/>
    </row>
    <row r="10793" spans="1:12" s="236" customFormat="1" ht="13" x14ac:dyDescent="0.25">
      <c r="A10793" s="227"/>
      <c r="B10793" s="256"/>
      <c r="C10793" s="255"/>
      <c r="D10793" s="255"/>
      <c r="E10793" s="260"/>
      <c r="F10793" s="263"/>
      <c r="I10793" s="149"/>
      <c r="J10793" s="149"/>
      <c r="K10793" s="149"/>
      <c r="L10793"/>
    </row>
    <row r="10794" spans="1:12" s="236" customFormat="1" ht="13" x14ac:dyDescent="0.25">
      <c r="A10794" s="227"/>
      <c r="B10794" s="256"/>
      <c r="C10794" s="255"/>
      <c r="D10794" s="255"/>
      <c r="E10794" s="260"/>
      <c r="F10794" s="263"/>
      <c r="I10794" s="149"/>
      <c r="J10794" s="149"/>
      <c r="K10794" s="149"/>
      <c r="L10794"/>
    </row>
    <row r="10795" spans="1:12" s="236" customFormat="1" ht="13" x14ac:dyDescent="0.25">
      <c r="A10795" s="227"/>
      <c r="B10795" s="256"/>
      <c r="C10795" s="255"/>
      <c r="D10795" s="255"/>
      <c r="E10795" s="260"/>
      <c r="F10795" s="263"/>
      <c r="I10795" s="149"/>
      <c r="J10795" s="149"/>
      <c r="K10795" s="149"/>
      <c r="L10795"/>
    </row>
    <row r="10796" spans="1:12" s="236" customFormat="1" ht="13" x14ac:dyDescent="0.25">
      <c r="A10796" s="227"/>
      <c r="B10796" s="256"/>
      <c r="C10796" s="255"/>
      <c r="D10796" s="255"/>
      <c r="E10796" s="260"/>
      <c r="F10796" s="263"/>
      <c r="I10796" s="149"/>
      <c r="J10796" s="149"/>
      <c r="K10796" s="149"/>
      <c r="L10796"/>
    </row>
    <row r="10797" spans="1:12" s="236" customFormat="1" ht="13" x14ac:dyDescent="0.25">
      <c r="A10797" s="227"/>
      <c r="B10797" s="256"/>
      <c r="C10797" s="255"/>
      <c r="D10797" s="255"/>
      <c r="E10797" s="260"/>
      <c r="F10797" s="263"/>
      <c r="I10797" s="149"/>
      <c r="J10797" s="149"/>
      <c r="K10797" s="149"/>
      <c r="L10797"/>
    </row>
    <row r="10798" spans="1:12" s="236" customFormat="1" ht="13" x14ac:dyDescent="0.25">
      <c r="A10798" s="227"/>
      <c r="B10798" s="256"/>
      <c r="C10798" s="255"/>
      <c r="D10798" s="255"/>
      <c r="E10798" s="260"/>
      <c r="F10798" s="263"/>
      <c r="I10798" s="149"/>
      <c r="J10798" s="149"/>
      <c r="K10798" s="149"/>
      <c r="L10798"/>
    </row>
    <row r="10799" spans="1:12" s="236" customFormat="1" ht="13" x14ac:dyDescent="0.25">
      <c r="A10799" s="227"/>
      <c r="B10799" s="256"/>
      <c r="C10799" s="255"/>
      <c r="D10799" s="255"/>
      <c r="E10799" s="260"/>
      <c r="F10799" s="263"/>
      <c r="I10799" s="149"/>
      <c r="J10799" s="149"/>
      <c r="K10799" s="149"/>
      <c r="L10799"/>
    </row>
    <row r="10800" spans="1:12" s="236" customFormat="1" ht="13" x14ac:dyDescent="0.25">
      <c r="A10800" s="227"/>
      <c r="B10800" s="256"/>
      <c r="C10800" s="255"/>
      <c r="D10800" s="255"/>
      <c r="E10800" s="260"/>
      <c r="F10800" s="263"/>
      <c r="I10800" s="149"/>
      <c r="J10800" s="149"/>
      <c r="K10800" s="149"/>
      <c r="L10800"/>
    </row>
    <row r="10801" spans="1:12" s="236" customFormat="1" ht="13" x14ac:dyDescent="0.25">
      <c r="A10801" s="227"/>
      <c r="B10801" s="256"/>
      <c r="C10801" s="255"/>
      <c r="D10801" s="255"/>
      <c r="E10801" s="260"/>
      <c r="F10801" s="263"/>
      <c r="I10801" s="149"/>
      <c r="J10801" s="149"/>
      <c r="K10801" s="149"/>
      <c r="L10801"/>
    </row>
    <row r="10802" spans="1:12" s="236" customFormat="1" ht="13" x14ac:dyDescent="0.25">
      <c r="A10802" s="227"/>
      <c r="B10802" s="256"/>
      <c r="C10802" s="255"/>
      <c r="D10802" s="255"/>
      <c r="E10802" s="260"/>
      <c r="F10802" s="263"/>
      <c r="I10802" s="149"/>
      <c r="J10802" s="149"/>
      <c r="K10802" s="149"/>
      <c r="L10802"/>
    </row>
    <row r="10803" spans="1:12" s="236" customFormat="1" ht="13" x14ac:dyDescent="0.25">
      <c r="A10803" s="227"/>
      <c r="B10803" s="256"/>
      <c r="C10803" s="255"/>
      <c r="D10803" s="255"/>
      <c r="E10803" s="260"/>
      <c r="F10803" s="263"/>
      <c r="I10803" s="149"/>
      <c r="J10803" s="149"/>
      <c r="K10803" s="149"/>
      <c r="L10803"/>
    </row>
    <row r="10804" spans="1:12" s="236" customFormat="1" ht="13" x14ac:dyDescent="0.25">
      <c r="A10804" s="227"/>
      <c r="B10804" s="256"/>
      <c r="C10804" s="255"/>
      <c r="D10804" s="255"/>
      <c r="E10804" s="260"/>
      <c r="F10804" s="263"/>
      <c r="I10804" s="149"/>
      <c r="J10804" s="149"/>
      <c r="K10804" s="149"/>
      <c r="L10804"/>
    </row>
    <row r="10805" spans="1:12" s="236" customFormat="1" ht="13" x14ac:dyDescent="0.25">
      <c r="A10805" s="227"/>
      <c r="B10805" s="256"/>
      <c r="C10805" s="255"/>
      <c r="D10805" s="255"/>
      <c r="E10805" s="260"/>
      <c r="F10805" s="263"/>
      <c r="I10805" s="149"/>
      <c r="J10805" s="149"/>
      <c r="K10805" s="149"/>
      <c r="L10805"/>
    </row>
    <row r="10806" spans="1:12" s="236" customFormat="1" ht="13" x14ac:dyDescent="0.25">
      <c r="A10806" s="227"/>
      <c r="B10806" s="256"/>
      <c r="C10806" s="255"/>
      <c r="D10806" s="255"/>
      <c r="E10806" s="260"/>
      <c r="F10806" s="263"/>
      <c r="I10806" s="149"/>
      <c r="J10806" s="149"/>
      <c r="K10806" s="149"/>
      <c r="L10806"/>
    </row>
    <row r="10807" spans="1:12" s="236" customFormat="1" ht="13" x14ac:dyDescent="0.25">
      <c r="A10807" s="227"/>
      <c r="B10807" s="256"/>
      <c r="C10807" s="255"/>
      <c r="D10807" s="255"/>
      <c r="E10807" s="260"/>
      <c r="F10807" s="263"/>
      <c r="I10807" s="149"/>
      <c r="J10807" s="149"/>
      <c r="K10807" s="149"/>
      <c r="L10807"/>
    </row>
    <row r="10808" spans="1:12" s="236" customFormat="1" ht="13" x14ac:dyDescent="0.25">
      <c r="A10808" s="227"/>
      <c r="B10808" s="256"/>
      <c r="C10808" s="255"/>
      <c r="D10808" s="255"/>
      <c r="E10808" s="260"/>
      <c r="F10808" s="263"/>
      <c r="I10808" s="149"/>
      <c r="J10808" s="149"/>
      <c r="K10808" s="149"/>
      <c r="L10808"/>
    </row>
    <row r="10809" spans="1:12" s="236" customFormat="1" ht="13" x14ac:dyDescent="0.25">
      <c r="A10809" s="227"/>
      <c r="B10809" s="256"/>
      <c r="C10809" s="255"/>
      <c r="D10809" s="255"/>
      <c r="E10809" s="260"/>
      <c r="F10809" s="263"/>
      <c r="I10809" s="149"/>
      <c r="J10809" s="149"/>
      <c r="K10809" s="149"/>
      <c r="L10809"/>
    </row>
    <row r="10810" spans="1:12" s="236" customFormat="1" ht="13" x14ac:dyDescent="0.25">
      <c r="A10810" s="227"/>
      <c r="B10810" s="256"/>
      <c r="C10810" s="255"/>
      <c r="D10810" s="255"/>
      <c r="E10810" s="260"/>
      <c r="F10810" s="263"/>
      <c r="I10810" s="149"/>
      <c r="J10810" s="149"/>
      <c r="K10810" s="149"/>
      <c r="L10810"/>
    </row>
    <row r="10811" spans="1:12" s="236" customFormat="1" ht="13" x14ac:dyDescent="0.25">
      <c r="A10811" s="227"/>
      <c r="B10811" s="256"/>
      <c r="C10811" s="255"/>
      <c r="D10811" s="255"/>
      <c r="E10811" s="260"/>
      <c r="F10811" s="263"/>
      <c r="I10811" s="149"/>
      <c r="J10811" s="149"/>
      <c r="K10811" s="149"/>
      <c r="L10811"/>
    </row>
    <row r="10812" spans="1:12" s="236" customFormat="1" ht="13" x14ac:dyDescent="0.25">
      <c r="A10812" s="227"/>
      <c r="B10812" s="256"/>
      <c r="C10812" s="255"/>
      <c r="D10812" s="255"/>
      <c r="E10812" s="260"/>
      <c r="F10812" s="263"/>
      <c r="I10812" s="149"/>
      <c r="J10812" s="149"/>
      <c r="K10812" s="149"/>
      <c r="L10812"/>
    </row>
    <row r="10813" spans="1:12" s="236" customFormat="1" ht="13" x14ac:dyDescent="0.25">
      <c r="A10813" s="227"/>
      <c r="B10813" s="256"/>
      <c r="C10813" s="255"/>
      <c r="D10813" s="255"/>
      <c r="E10813" s="260"/>
      <c r="F10813" s="263"/>
      <c r="I10813" s="149"/>
      <c r="J10813" s="149"/>
      <c r="K10813" s="149"/>
      <c r="L10813"/>
    </row>
    <row r="10814" spans="1:12" s="236" customFormat="1" ht="13" x14ac:dyDescent="0.25">
      <c r="A10814" s="227"/>
      <c r="B10814" s="256"/>
      <c r="C10814" s="255"/>
      <c r="D10814" s="255"/>
      <c r="E10814" s="260"/>
      <c r="F10814" s="263"/>
      <c r="I10814" s="149"/>
      <c r="J10814" s="149"/>
      <c r="K10814" s="149"/>
      <c r="L10814"/>
    </row>
    <row r="10815" spans="1:12" s="236" customFormat="1" ht="13" x14ac:dyDescent="0.25">
      <c r="A10815" s="227"/>
      <c r="B10815" s="256"/>
      <c r="C10815" s="255"/>
      <c r="D10815" s="255"/>
      <c r="E10815" s="260"/>
      <c r="F10815" s="263"/>
      <c r="I10815" s="149"/>
      <c r="J10815" s="149"/>
      <c r="K10815" s="149"/>
      <c r="L10815"/>
    </row>
    <row r="10816" spans="1:12" s="236" customFormat="1" ht="13" x14ac:dyDescent="0.25">
      <c r="A10816" s="227"/>
      <c r="B10816" s="256"/>
      <c r="C10816" s="255"/>
      <c r="D10816" s="255"/>
      <c r="E10816" s="260"/>
      <c r="F10816" s="263"/>
      <c r="I10816" s="149"/>
      <c r="J10816" s="149"/>
      <c r="K10816" s="149"/>
      <c r="L10816"/>
    </row>
    <row r="10817" spans="1:12" s="236" customFormat="1" ht="13" x14ac:dyDescent="0.25">
      <c r="A10817" s="227"/>
      <c r="B10817" s="256"/>
      <c r="C10817" s="255"/>
      <c r="D10817" s="255"/>
      <c r="E10817" s="260"/>
      <c r="F10817" s="263"/>
      <c r="I10817" s="149"/>
      <c r="J10817" s="149"/>
      <c r="K10817" s="149"/>
      <c r="L10817"/>
    </row>
    <row r="10818" spans="1:12" s="236" customFormat="1" ht="13" x14ac:dyDescent="0.25">
      <c r="A10818" s="227"/>
      <c r="B10818" s="256"/>
      <c r="C10818" s="255"/>
      <c r="D10818" s="255"/>
      <c r="E10818" s="260"/>
      <c r="F10818" s="263"/>
      <c r="I10818" s="149"/>
      <c r="J10818" s="149"/>
      <c r="K10818" s="149"/>
      <c r="L10818"/>
    </row>
    <row r="10819" spans="1:12" s="236" customFormat="1" ht="13" x14ac:dyDescent="0.25">
      <c r="A10819" s="227"/>
      <c r="B10819" s="256"/>
      <c r="C10819" s="255"/>
      <c r="D10819" s="255"/>
      <c r="E10819" s="260"/>
      <c r="F10819" s="263"/>
      <c r="I10819" s="149"/>
      <c r="J10819" s="149"/>
      <c r="K10819" s="149"/>
      <c r="L10819"/>
    </row>
    <row r="10820" spans="1:12" s="236" customFormat="1" ht="13" x14ac:dyDescent="0.25">
      <c r="A10820" s="227"/>
      <c r="B10820" s="268" t="s">
        <v>1019</v>
      </c>
      <c r="C10820" s="227"/>
      <c r="D10820" s="227"/>
      <c r="E10820" s="258"/>
      <c r="F10820" s="270"/>
      <c r="I10820" s="149"/>
      <c r="J10820" s="149"/>
      <c r="K10820" s="149"/>
      <c r="L10820"/>
    </row>
    <row r="10821" spans="1:12" s="236" customFormat="1" ht="13" x14ac:dyDescent="0.25">
      <c r="A10821" s="227"/>
      <c r="B10821" s="247"/>
      <c r="C10821" s="227"/>
      <c r="D10821" s="227"/>
      <c r="E10821" s="258"/>
      <c r="F10821" s="263"/>
      <c r="I10821" s="149"/>
      <c r="J10821" s="149"/>
      <c r="K10821" s="149"/>
      <c r="L10821"/>
    </row>
    <row r="10822" spans="1:12" s="236" customFormat="1" ht="13" x14ac:dyDescent="0.25">
      <c r="A10822" s="227"/>
      <c r="B10822" s="247" t="str">
        <f>B10750</f>
        <v>Block F: Tuckshop, Computer Room &amp; 2 Classroom Block: F-8 Ironmongery</v>
      </c>
      <c r="C10822" s="227"/>
      <c r="D10822" s="227"/>
      <c r="E10822" s="258"/>
      <c r="F10822" s="263"/>
      <c r="I10822" s="149"/>
      <c r="J10822" s="149"/>
      <c r="K10822" s="149"/>
      <c r="L10822"/>
    </row>
    <row r="10823" spans="1:12" s="236" customFormat="1" x14ac:dyDescent="0.25">
      <c r="A10823" s="220"/>
      <c r="B10823" s="233"/>
      <c r="C10823" s="220"/>
      <c r="D10823" s="220"/>
      <c r="E10823" s="260"/>
      <c r="F10823" s="263"/>
      <c r="I10823" s="149"/>
      <c r="J10823" s="149"/>
      <c r="K10823" s="149"/>
      <c r="L10823"/>
    </row>
    <row r="10824" spans="1:12" s="236" customFormat="1" ht="13" x14ac:dyDescent="0.25">
      <c r="A10824" s="224" t="s">
        <v>2532</v>
      </c>
      <c r="B10824" s="229" t="s">
        <v>20</v>
      </c>
      <c r="C10824" s="272"/>
      <c r="D10824" s="272"/>
      <c r="E10824" s="217"/>
      <c r="F10824" s="285"/>
      <c r="I10824" s="149"/>
      <c r="J10824" s="149"/>
      <c r="K10824" s="149"/>
      <c r="L10824"/>
    </row>
    <row r="10825" spans="1:12" s="236" customFormat="1" x14ac:dyDescent="0.25">
      <c r="A10825" s="272"/>
      <c r="B10825" s="273"/>
      <c r="C10825" s="272"/>
      <c r="D10825" s="272"/>
      <c r="E10825" s="217"/>
      <c r="F10825" s="285"/>
      <c r="I10825" s="149"/>
      <c r="J10825" s="149"/>
      <c r="K10825" s="149"/>
      <c r="L10825"/>
    </row>
    <row r="10826" spans="1:12" s="236" customFormat="1" ht="13" x14ac:dyDescent="0.25">
      <c r="A10826" s="272"/>
      <c r="B10826" s="229" t="s">
        <v>19</v>
      </c>
      <c r="C10826" s="272"/>
      <c r="D10826" s="272"/>
      <c r="E10826" s="217"/>
      <c r="F10826" s="285"/>
      <c r="I10826" s="149"/>
      <c r="J10826" s="149"/>
      <c r="K10826" s="149"/>
      <c r="L10826"/>
    </row>
    <row r="10827" spans="1:12" s="236" customFormat="1" x14ac:dyDescent="0.25">
      <c r="A10827" s="272"/>
      <c r="B10827" s="273"/>
      <c r="C10827" s="272"/>
      <c r="D10827" s="272"/>
      <c r="E10827" s="217"/>
      <c r="F10827" s="285"/>
      <c r="I10827" s="149"/>
      <c r="J10827" s="149"/>
      <c r="K10827" s="149"/>
      <c r="L10827"/>
    </row>
    <row r="10828" spans="1:12" s="236" customFormat="1" ht="13" x14ac:dyDescent="0.25">
      <c r="A10828" s="272"/>
      <c r="B10828" s="229" t="s">
        <v>18</v>
      </c>
      <c r="C10828" s="272"/>
      <c r="D10828" s="272"/>
      <c r="E10828" s="217"/>
      <c r="F10828" s="285"/>
      <c r="I10828" s="149"/>
      <c r="J10828" s="149"/>
      <c r="K10828" s="149"/>
      <c r="L10828"/>
    </row>
    <row r="10829" spans="1:12" s="236" customFormat="1" x14ac:dyDescent="0.25">
      <c r="A10829" s="272"/>
      <c r="B10829" s="273"/>
      <c r="C10829" s="272"/>
      <c r="D10829" s="272"/>
      <c r="E10829" s="217"/>
      <c r="F10829" s="285"/>
      <c r="I10829" s="149"/>
      <c r="J10829" s="149"/>
      <c r="K10829" s="149"/>
      <c r="L10829"/>
    </row>
    <row r="10830" spans="1:12" s="236" customFormat="1" ht="14.5" x14ac:dyDescent="0.25">
      <c r="A10830" s="272" t="s">
        <v>2533</v>
      </c>
      <c r="B10830" s="273" t="s">
        <v>2266</v>
      </c>
      <c r="C10830" s="272" t="s">
        <v>621</v>
      </c>
      <c r="D10830" s="281">
        <v>213</v>
      </c>
      <c r="E10830" s="217"/>
      <c r="F10830" s="285"/>
      <c r="I10830" s="149"/>
      <c r="J10830" s="149"/>
      <c r="K10830" s="149"/>
      <c r="L10830"/>
    </row>
    <row r="10831" spans="1:12" s="236" customFormat="1" ht="14.5" x14ac:dyDescent="0.25">
      <c r="A10831" s="272" t="s">
        <v>2534</v>
      </c>
      <c r="B10831" s="273" t="s">
        <v>2746</v>
      </c>
      <c r="C10831" s="272" t="s">
        <v>621</v>
      </c>
      <c r="D10831" s="281">
        <v>45</v>
      </c>
      <c r="E10831" s="217"/>
      <c r="F10831" s="285"/>
      <c r="I10831" s="149"/>
      <c r="J10831" s="149"/>
      <c r="K10831" s="149"/>
      <c r="L10831"/>
    </row>
    <row r="10832" spans="1:12" s="236" customFormat="1" x14ac:dyDescent="0.25">
      <c r="A10832" s="272"/>
      <c r="B10832" s="273"/>
      <c r="C10832" s="272"/>
      <c r="D10832" s="272"/>
      <c r="E10832" s="217"/>
      <c r="F10832" s="285"/>
      <c r="I10832" s="149"/>
      <c r="J10832" s="149"/>
      <c r="K10832" s="149"/>
      <c r="L10832"/>
    </row>
    <row r="10833" spans="1:12" s="236" customFormat="1" ht="13" x14ac:dyDescent="0.25">
      <c r="A10833" s="272"/>
      <c r="B10833" s="229" t="s">
        <v>17</v>
      </c>
      <c r="C10833" s="272"/>
      <c r="D10833" s="272"/>
      <c r="E10833" s="217"/>
      <c r="F10833" s="285"/>
      <c r="I10833" s="149"/>
      <c r="J10833" s="149"/>
      <c r="K10833" s="149"/>
      <c r="L10833"/>
    </row>
    <row r="10834" spans="1:12" s="236" customFormat="1" x14ac:dyDescent="0.25">
      <c r="A10834" s="272"/>
      <c r="B10834" s="273"/>
      <c r="C10834" s="272"/>
      <c r="D10834" s="272"/>
      <c r="E10834" s="217"/>
      <c r="F10834" s="285"/>
      <c r="I10834" s="149"/>
      <c r="J10834" s="149"/>
      <c r="K10834" s="149"/>
      <c r="L10834"/>
    </row>
    <row r="10835" spans="1:12" s="236" customFormat="1" ht="13" x14ac:dyDescent="0.25">
      <c r="A10835" s="272"/>
      <c r="B10835" s="229" t="s">
        <v>16</v>
      </c>
      <c r="C10835" s="272"/>
      <c r="D10835" s="272"/>
      <c r="E10835" s="217"/>
      <c r="F10835" s="285"/>
      <c r="I10835" s="149"/>
      <c r="J10835" s="149"/>
      <c r="K10835" s="149"/>
      <c r="L10835"/>
    </row>
    <row r="10836" spans="1:12" s="236" customFormat="1" x14ac:dyDescent="0.25">
      <c r="A10836" s="272"/>
      <c r="B10836" s="273"/>
      <c r="C10836" s="272"/>
      <c r="D10836" s="272"/>
      <c r="E10836" s="217"/>
      <c r="F10836" s="285"/>
      <c r="I10836" s="149"/>
      <c r="J10836" s="149"/>
      <c r="K10836" s="149"/>
      <c r="L10836"/>
    </row>
    <row r="10837" spans="1:12" s="236" customFormat="1" ht="14.5" x14ac:dyDescent="0.25">
      <c r="A10837" s="272" t="s">
        <v>2535</v>
      </c>
      <c r="B10837" s="273" t="s">
        <v>525</v>
      </c>
      <c r="C10837" s="272" t="s">
        <v>621</v>
      </c>
      <c r="D10837" s="272">
        <v>327.03999999999996</v>
      </c>
      <c r="E10837" s="217"/>
      <c r="F10837" s="285"/>
      <c r="I10837" s="149"/>
      <c r="J10837" s="149"/>
      <c r="K10837" s="149"/>
      <c r="L10837"/>
    </row>
    <row r="10838" spans="1:12" s="236" customFormat="1" ht="14.5" x14ac:dyDescent="0.25">
      <c r="A10838" s="272" t="s">
        <v>2536</v>
      </c>
      <c r="B10838" s="273" t="s">
        <v>295</v>
      </c>
      <c r="C10838" s="272" t="s">
        <v>621</v>
      </c>
      <c r="D10838" s="272">
        <v>20</v>
      </c>
      <c r="E10838" s="217"/>
      <c r="F10838" s="285"/>
      <c r="I10838" s="149"/>
      <c r="J10838" s="149"/>
      <c r="K10838" s="149"/>
      <c r="L10838"/>
    </row>
    <row r="10839" spans="1:12" s="236" customFormat="1" x14ac:dyDescent="0.25">
      <c r="A10839" s="272"/>
      <c r="B10839" s="273"/>
      <c r="C10839" s="272"/>
      <c r="D10839" s="272"/>
      <c r="E10839" s="217"/>
      <c r="F10839" s="285"/>
      <c r="I10839" s="149"/>
      <c r="J10839" s="149"/>
      <c r="K10839" s="149"/>
      <c r="L10839"/>
    </row>
    <row r="10840" spans="1:12" s="236" customFormat="1" ht="13" x14ac:dyDescent="0.25">
      <c r="A10840" s="272"/>
      <c r="B10840" s="229" t="s">
        <v>1028</v>
      </c>
      <c r="C10840" s="272"/>
      <c r="D10840" s="272"/>
      <c r="E10840" s="217"/>
      <c r="F10840" s="285"/>
      <c r="I10840" s="149"/>
      <c r="J10840" s="149"/>
      <c r="K10840" s="149"/>
      <c r="L10840"/>
    </row>
    <row r="10841" spans="1:12" s="236" customFormat="1" x14ac:dyDescent="0.25">
      <c r="A10841" s="272"/>
      <c r="B10841" s="273"/>
      <c r="C10841" s="272"/>
      <c r="D10841" s="272"/>
      <c r="E10841" s="217"/>
      <c r="F10841" s="285"/>
      <c r="I10841" s="149"/>
      <c r="J10841" s="149"/>
      <c r="K10841" s="149"/>
      <c r="L10841"/>
    </row>
    <row r="10842" spans="1:12" s="236" customFormat="1" ht="13" x14ac:dyDescent="0.25">
      <c r="A10842" s="272"/>
      <c r="B10842" s="229" t="s">
        <v>16</v>
      </c>
      <c r="C10842" s="272"/>
      <c r="D10842" s="272"/>
      <c r="E10842" s="217"/>
      <c r="F10842" s="285"/>
      <c r="I10842" s="149"/>
      <c r="J10842" s="149"/>
      <c r="K10842" s="149"/>
      <c r="L10842"/>
    </row>
    <row r="10843" spans="1:12" s="236" customFormat="1" x14ac:dyDescent="0.25">
      <c r="A10843" s="272"/>
      <c r="B10843" s="273"/>
      <c r="C10843" s="272"/>
      <c r="D10843" s="272"/>
      <c r="E10843" s="217"/>
      <c r="F10843" s="285"/>
      <c r="I10843" s="149"/>
      <c r="J10843" s="149"/>
      <c r="K10843" s="149"/>
      <c r="L10843"/>
    </row>
    <row r="10844" spans="1:12" s="236" customFormat="1" ht="14.5" x14ac:dyDescent="0.25">
      <c r="A10844" s="272" t="s">
        <v>2871</v>
      </c>
      <c r="B10844" s="273" t="s">
        <v>525</v>
      </c>
      <c r="C10844" s="272" t="s">
        <v>621</v>
      </c>
      <c r="D10844" s="272">
        <v>208.87999999999997</v>
      </c>
      <c r="E10844" s="217"/>
      <c r="F10844" s="285"/>
      <c r="I10844" s="149"/>
      <c r="J10844" s="149"/>
      <c r="K10844" s="149"/>
      <c r="L10844"/>
    </row>
    <row r="10845" spans="1:12" s="236" customFormat="1" ht="14.5" x14ac:dyDescent="0.25">
      <c r="A10845" s="272" t="s">
        <v>2872</v>
      </c>
      <c r="B10845" s="273" t="s">
        <v>295</v>
      </c>
      <c r="C10845" s="272" t="s">
        <v>621</v>
      </c>
      <c r="D10845" s="272">
        <v>20</v>
      </c>
      <c r="E10845" s="217"/>
      <c r="F10845" s="285"/>
      <c r="I10845" s="149"/>
      <c r="J10845" s="149"/>
      <c r="K10845" s="149"/>
      <c r="L10845"/>
    </row>
    <row r="10846" spans="1:12" s="236" customFormat="1" x14ac:dyDescent="0.25">
      <c r="A10846" s="272"/>
      <c r="B10846" s="273"/>
      <c r="C10846" s="272"/>
      <c r="D10846" s="272"/>
      <c r="E10846" s="217"/>
      <c r="F10846" s="285"/>
      <c r="I10846" s="149"/>
      <c r="J10846" s="149"/>
      <c r="K10846" s="149"/>
      <c r="L10846"/>
    </row>
    <row r="10847" spans="1:12" s="236" customFormat="1" ht="13" x14ac:dyDescent="0.25">
      <c r="A10847" s="272"/>
      <c r="B10847" s="225" t="s">
        <v>2151</v>
      </c>
      <c r="C10847" s="272"/>
      <c r="D10847" s="281"/>
      <c r="E10847" s="217"/>
      <c r="F10847" s="285"/>
      <c r="I10847" s="149"/>
      <c r="J10847" s="149"/>
      <c r="K10847" s="149"/>
      <c r="L10847"/>
    </row>
    <row r="10848" spans="1:12" s="236" customFormat="1" ht="13" x14ac:dyDescent="0.25">
      <c r="A10848" s="272"/>
      <c r="B10848" s="225"/>
      <c r="C10848" s="272"/>
      <c r="D10848" s="281"/>
      <c r="E10848" s="217"/>
      <c r="F10848" s="285"/>
      <c r="I10848" s="149"/>
      <c r="J10848" s="149"/>
      <c r="K10848" s="149"/>
      <c r="L10848"/>
    </row>
    <row r="10849" spans="1:12" s="236" customFormat="1" ht="39" x14ac:dyDescent="0.25">
      <c r="A10849" s="272"/>
      <c r="B10849" s="225" t="s">
        <v>2152</v>
      </c>
      <c r="C10849" s="272"/>
      <c r="D10849" s="281"/>
      <c r="E10849" s="217"/>
      <c r="F10849" s="285"/>
      <c r="I10849" s="149"/>
      <c r="J10849" s="149"/>
      <c r="K10849" s="149"/>
      <c r="L10849"/>
    </row>
    <row r="10850" spans="1:12" s="236" customFormat="1" ht="13" x14ac:dyDescent="0.25">
      <c r="A10850" s="272"/>
      <c r="B10850" s="225"/>
      <c r="C10850" s="272"/>
      <c r="D10850" s="281"/>
      <c r="E10850" s="217"/>
      <c r="F10850" s="285"/>
      <c r="I10850" s="149"/>
      <c r="J10850" s="149"/>
      <c r="K10850" s="149"/>
      <c r="L10850"/>
    </row>
    <row r="10851" spans="1:12" s="236" customFormat="1" ht="13" x14ac:dyDescent="0.25">
      <c r="A10851" s="272"/>
      <c r="B10851" s="225" t="s">
        <v>2153</v>
      </c>
      <c r="C10851" s="272"/>
      <c r="D10851" s="281"/>
      <c r="E10851" s="217"/>
      <c r="F10851" s="285"/>
      <c r="I10851" s="149"/>
      <c r="J10851" s="149"/>
      <c r="K10851" s="149"/>
      <c r="L10851"/>
    </row>
    <row r="10852" spans="1:12" s="236" customFormat="1" ht="13" x14ac:dyDescent="0.25">
      <c r="A10852" s="272"/>
      <c r="B10852" s="225"/>
      <c r="C10852" s="272"/>
      <c r="D10852" s="281"/>
      <c r="E10852" s="217"/>
      <c r="F10852" s="285"/>
      <c r="I10852" s="149"/>
      <c r="J10852" s="149"/>
      <c r="K10852" s="149"/>
      <c r="L10852"/>
    </row>
    <row r="10853" spans="1:12" s="236" customFormat="1" x14ac:dyDescent="0.25">
      <c r="A10853" s="272"/>
      <c r="B10853" s="226" t="s">
        <v>2154</v>
      </c>
      <c r="C10853" s="272"/>
      <c r="D10853" s="281"/>
      <c r="E10853" s="217"/>
      <c r="F10853" s="285"/>
      <c r="I10853" s="149"/>
      <c r="J10853" s="149"/>
      <c r="K10853" s="149"/>
      <c r="L10853"/>
    </row>
    <row r="10854" spans="1:12" s="236" customFormat="1" x14ac:dyDescent="0.25">
      <c r="A10854" s="272"/>
      <c r="B10854" s="226" t="s">
        <v>2155</v>
      </c>
      <c r="C10854" s="272"/>
      <c r="D10854" s="281"/>
      <c r="E10854" s="217"/>
      <c r="F10854" s="285"/>
      <c r="I10854" s="149"/>
      <c r="J10854" s="149"/>
      <c r="K10854" s="149"/>
      <c r="L10854"/>
    </row>
    <row r="10855" spans="1:12" s="236" customFormat="1" x14ac:dyDescent="0.25">
      <c r="A10855" s="272"/>
      <c r="B10855" s="226" t="s">
        <v>2156</v>
      </c>
      <c r="C10855" s="272"/>
      <c r="D10855" s="281"/>
      <c r="E10855" s="217"/>
      <c r="F10855" s="285"/>
      <c r="I10855" s="149"/>
      <c r="J10855" s="149"/>
      <c r="K10855" s="149"/>
      <c r="L10855"/>
    </row>
    <row r="10856" spans="1:12" s="236" customFormat="1" ht="25" x14ac:dyDescent="0.25">
      <c r="A10856" s="272"/>
      <c r="B10856" s="226" t="s">
        <v>2157</v>
      </c>
      <c r="C10856" s="272"/>
      <c r="D10856" s="281"/>
      <c r="E10856" s="217"/>
      <c r="F10856" s="285"/>
      <c r="I10856" s="149"/>
      <c r="J10856" s="149"/>
      <c r="K10856" s="149"/>
      <c r="L10856"/>
    </row>
    <row r="10857" spans="1:12" s="236" customFormat="1" x14ac:dyDescent="0.25">
      <c r="A10857" s="272"/>
      <c r="B10857" s="226" t="s">
        <v>2747</v>
      </c>
      <c r="C10857" s="272"/>
      <c r="D10857" s="281"/>
      <c r="E10857" s="217"/>
      <c r="F10857" s="285"/>
      <c r="I10857" s="149"/>
      <c r="J10857" s="149"/>
      <c r="K10857" s="149"/>
      <c r="L10857"/>
    </row>
    <row r="10858" spans="1:12" s="236" customFormat="1" ht="13" x14ac:dyDescent="0.25">
      <c r="A10858" s="272"/>
      <c r="B10858" s="225"/>
      <c r="C10858" s="272"/>
      <c r="D10858" s="281"/>
      <c r="E10858" s="217"/>
      <c r="F10858" s="285"/>
      <c r="I10858" s="149"/>
      <c r="J10858" s="149"/>
      <c r="K10858" s="149"/>
      <c r="L10858"/>
    </row>
    <row r="10859" spans="1:12" s="236" customFormat="1" ht="14.5" x14ac:dyDescent="0.25">
      <c r="A10859" s="272" t="s">
        <v>2873</v>
      </c>
      <c r="B10859" s="226" t="s">
        <v>2158</v>
      </c>
      <c r="C10859" s="272" t="s">
        <v>621</v>
      </c>
      <c r="D10859" s="281">
        <v>213</v>
      </c>
      <c r="E10859" s="217"/>
      <c r="F10859" s="285"/>
      <c r="I10859" s="149"/>
      <c r="J10859" s="149"/>
      <c r="K10859" s="149"/>
      <c r="L10859"/>
    </row>
    <row r="10860" spans="1:12" s="236" customFormat="1" x14ac:dyDescent="0.25">
      <c r="A10860" s="220"/>
      <c r="B10860" s="256"/>
      <c r="C10860" s="220"/>
      <c r="D10860" s="220"/>
      <c r="E10860" s="260"/>
      <c r="F10860" s="263"/>
      <c r="I10860" s="149"/>
      <c r="J10860" s="149"/>
      <c r="K10860" s="149"/>
      <c r="L10860"/>
    </row>
    <row r="10861" spans="1:12" s="236" customFormat="1" x14ac:dyDescent="0.25">
      <c r="A10861" s="272"/>
      <c r="B10861" s="273"/>
      <c r="C10861" s="272"/>
      <c r="D10861" s="272"/>
      <c r="E10861" s="217"/>
      <c r="F10861" s="263"/>
      <c r="I10861" s="149"/>
      <c r="J10861" s="149"/>
      <c r="K10861" s="149"/>
      <c r="L10861"/>
    </row>
    <row r="10862" spans="1:12" s="236" customFormat="1" x14ac:dyDescent="0.25">
      <c r="A10862" s="272"/>
      <c r="B10862" s="273"/>
      <c r="C10862" s="272"/>
      <c r="D10862" s="272"/>
      <c r="E10862" s="217"/>
      <c r="F10862" s="263"/>
      <c r="I10862" s="149"/>
      <c r="J10862" s="149"/>
      <c r="K10862" s="149"/>
      <c r="L10862"/>
    </row>
    <row r="10863" spans="1:12" s="236" customFormat="1" x14ac:dyDescent="0.25">
      <c r="A10863" s="272"/>
      <c r="B10863" s="273"/>
      <c r="C10863" s="272"/>
      <c r="D10863" s="272"/>
      <c r="E10863" s="217"/>
      <c r="F10863" s="263"/>
      <c r="I10863" s="149"/>
      <c r="J10863" s="149"/>
      <c r="K10863" s="149"/>
      <c r="L10863"/>
    </row>
    <row r="10864" spans="1:12" s="236" customFormat="1" x14ac:dyDescent="0.25">
      <c r="A10864" s="272"/>
      <c r="B10864" s="273"/>
      <c r="C10864" s="272"/>
      <c r="D10864" s="272"/>
      <c r="E10864" s="217"/>
      <c r="F10864" s="263"/>
      <c r="I10864" s="149"/>
      <c r="J10864" s="149"/>
      <c r="K10864" s="149"/>
      <c r="L10864"/>
    </row>
    <row r="10865" spans="1:12" s="236" customFormat="1" x14ac:dyDescent="0.25">
      <c r="A10865" s="272"/>
      <c r="B10865" s="273"/>
      <c r="C10865" s="272"/>
      <c r="D10865" s="272"/>
      <c r="E10865" s="217"/>
      <c r="F10865" s="263"/>
      <c r="I10865" s="149"/>
      <c r="J10865" s="149"/>
      <c r="K10865" s="149"/>
      <c r="L10865"/>
    </row>
    <row r="10866" spans="1:12" s="236" customFormat="1" x14ac:dyDescent="0.25">
      <c r="A10866" s="272"/>
      <c r="B10866" s="273"/>
      <c r="C10866" s="272"/>
      <c r="D10866" s="272"/>
      <c r="E10866" s="217"/>
      <c r="F10866" s="263"/>
      <c r="I10866" s="149"/>
      <c r="J10866" s="149"/>
      <c r="K10866" s="149"/>
      <c r="L10866"/>
    </row>
    <row r="10867" spans="1:12" s="236" customFormat="1" x14ac:dyDescent="0.25">
      <c r="A10867" s="272"/>
      <c r="B10867" s="273"/>
      <c r="C10867" s="272"/>
      <c r="D10867" s="272"/>
      <c r="E10867" s="217"/>
      <c r="F10867" s="263"/>
      <c r="I10867" s="149"/>
      <c r="J10867" s="149"/>
      <c r="K10867" s="149"/>
      <c r="L10867"/>
    </row>
    <row r="10868" spans="1:12" s="236" customFormat="1" x14ac:dyDescent="0.25">
      <c r="A10868" s="272"/>
      <c r="B10868" s="273"/>
      <c r="C10868" s="272"/>
      <c r="D10868" s="272"/>
      <c r="E10868" s="217"/>
      <c r="F10868" s="263"/>
      <c r="I10868" s="149"/>
      <c r="J10868" s="149"/>
      <c r="K10868" s="149"/>
      <c r="L10868"/>
    </row>
    <row r="10869" spans="1:12" s="236" customFormat="1" x14ac:dyDescent="0.25">
      <c r="A10869" s="272"/>
      <c r="B10869" s="273"/>
      <c r="C10869" s="272"/>
      <c r="D10869" s="272"/>
      <c r="E10869" s="217"/>
      <c r="F10869" s="263"/>
      <c r="I10869" s="149"/>
      <c r="J10869" s="149"/>
      <c r="K10869" s="149"/>
      <c r="L10869"/>
    </row>
    <row r="10870" spans="1:12" s="236" customFormat="1" x14ac:dyDescent="0.25">
      <c r="A10870" s="272"/>
      <c r="B10870" s="273"/>
      <c r="C10870" s="272"/>
      <c r="D10870" s="272"/>
      <c r="E10870" s="217"/>
      <c r="F10870" s="263"/>
      <c r="I10870" s="149"/>
      <c r="J10870" s="149"/>
      <c r="K10870" s="149"/>
      <c r="L10870"/>
    </row>
    <row r="10871" spans="1:12" s="236" customFormat="1" x14ac:dyDescent="0.25">
      <c r="A10871" s="272"/>
      <c r="B10871" s="273"/>
      <c r="C10871" s="272"/>
      <c r="D10871" s="272"/>
      <c r="E10871" s="217"/>
      <c r="F10871" s="263"/>
      <c r="I10871" s="149"/>
      <c r="J10871" s="149"/>
      <c r="K10871" s="149"/>
      <c r="L10871"/>
    </row>
    <row r="10872" spans="1:12" s="236" customFormat="1" x14ac:dyDescent="0.25">
      <c r="A10872" s="272"/>
      <c r="B10872" s="273"/>
      <c r="C10872" s="272"/>
      <c r="D10872" s="272"/>
      <c r="E10872" s="217"/>
      <c r="F10872" s="263"/>
      <c r="I10872" s="149"/>
      <c r="J10872" s="149"/>
      <c r="K10872" s="149"/>
      <c r="L10872"/>
    </row>
    <row r="10873" spans="1:12" s="236" customFormat="1" x14ac:dyDescent="0.25">
      <c r="A10873" s="272"/>
      <c r="B10873" s="273"/>
      <c r="C10873" s="272"/>
      <c r="D10873" s="272"/>
      <c r="E10873" s="217"/>
      <c r="F10873" s="263"/>
      <c r="I10873" s="149"/>
      <c r="J10873" s="149"/>
      <c r="K10873" s="149"/>
      <c r="L10873"/>
    </row>
    <row r="10874" spans="1:12" s="236" customFormat="1" x14ac:dyDescent="0.25">
      <c r="A10874" s="272"/>
      <c r="B10874" s="273"/>
      <c r="C10874" s="272"/>
      <c r="D10874" s="272"/>
      <c r="E10874" s="217"/>
      <c r="F10874" s="263"/>
      <c r="I10874" s="149"/>
      <c r="J10874" s="149"/>
      <c r="K10874" s="149"/>
      <c r="L10874"/>
    </row>
    <row r="10875" spans="1:12" s="236" customFormat="1" x14ac:dyDescent="0.25">
      <c r="A10875" s="272"/>
      <c r="B10875" s="273"/>
      <c r="C10875" s="272"/>
      <c r="D10875" s="272"/>
      <c r="E10875" s="217"/>
      <c r="F10875" s="263"/>
      <c r="I10875" s="149"/>
      <c r="J10875" s="149"/>
      <c r="K10875" s="149"/>
      <c r="L10875"/>
    </row>
    <row r="10876" spans="1:12" s="236" customFormat="1" x14ac:dyDescent="0.25">
      <c r="A10876" s="272"/>
      <c r="B10876" s="273"/>
      <c r="C10876" s="272"/>
      <c r="D10876" s="272"/>
      <c r="E10876" s="217"/>
      <c r="F10876" s="263"/>
      <c r="I10876" s="149"/>
      <c r="J10876" s="149"/>
      <c r="K10876" s="149"/>
      <c r="L10876"/>
    </row>
    <row r="10877" spans="1:12" s="236" customFormat="1" x14ac:dyDescent="0.25">
      <c r="A10877" s="272"/>
      <c r="B10877" s="273"/>
      <c r="C10877" s="272"/>
      <c r="D10877" s="272"/>
      <c r="E10877" s="217"/>
      <c r="F10877" s="263"/>
      <c r="I10877" s="149"/>
      <c r="J10877" s="149"/>
      <c r="K10877" s="149"/>
      <c r="L10877"/>
    </row>
    <row r="10878" spans="1:12" s="236" customFormat="1" x14ac:dyDescent="0.25">
      <c r="A10878" s="272"/>
      <c r="B10878" s="273"/>
      <c r="C10878" s="272"/>
      <c r="D10878" s="272"/>
      <c r="E10878" s="217"/>
      <c r="F10878" s="263"/>
      <c r="I10878" s="149"/>
      <c r="J10878" s="149"/>
      <c r="K10878" s="149"/>
      <c r="L10878"/>
    </row>
    <row r="10879" spans="1:12" s="236" customFormat="1" x14ac:dyDescent="0.25">
      <c r="A10879" s="272"/>
      <c r="B10879" s="273"/>
      <c r="C10879" s="272"/>
      <c r="D10879" s="272"/>
      <c r="E10879" s="217"/>
      <c r="F10879" s="263"/>
      <c r="I10879" s="149"/>
      <c r="J10879" s="149"/>
      <c r="K10879" s="149"/>
      <c r="L10879"/>
    </row>
    <row r="10880" spans="1:12" s="236" customFormat="1" x14ac:dyDescent="0.25">
      <c r="A10880" s="272"/>
      <c r="B10880" s="273"/>
      <c r="C10880" s="272"/>
      <c r="D10880" s="272"/>
      <c r="E10880" s="217"/>
      <c r="F10880" s="263"/>
      <c r="I10880" s="149"/>
      <c r="J10880" s="149"/>
      <c r="K10880" s="149"/>
      <c r="L10880"/>
    </row>
    <row r="10881" spans="1:12" s="236" customFormat="1" x14ac:dyDescent="0.25">
      <c r="A10881" s="272"/>
      <c r="B10881" s="273"/>
      <c r="C10881" s="272"/>
      <c r="D10881" s="272"/>
      <c r="E10881" s="217"/>
      <c r="F10881" s="263"/>
      <c r="I10881" s="149"/>
      <c r="J10881" s="149"/>
      <c r="K10881" s="149"/>
      <c r="L10881"/>
    </row>
    <row r="10882" spans="1:12" s="236" customFormat="1" x14ac:dyDescent="0.25">
      <c r="A10882" s="272"/>
      <c r="B10882" s="273"/>
      <c r="C10882" s="272"/>
      <c r="D10882" s="272"/>
      <c r="E10882" s="217"/>
      <c r="F10882" s="263"/>
      <c r="I10882" s="149"/>
      <c r="J10882" s="149"/>
      <c r="K10882" s="149"/>
      <c r="L10882"/>
    </row>
    <row r="10883" spans="1:12" s="236" customFormat="1" x14ac:dyDescent="0.25">
      <c r="A10883" s="272"/>
      <c r="B10883" s="273"/>
      <c r="C10883" s="272"/>
      <c r="D10883" s="272"/>
      <c r="E10883" s="217"/>
      <c r="F10883" s="263"/>
      <c r="I10883" s="149"/>
      <c r="J10883" s="149"/>
      <c r="K10883" s="149"/>
      <c r="L10883"/>
    </row>
    <row r="10884" spans="1:12" s="236" customFormat="1" x14ac:dyDescent="0.25">
      <c r="A10884" s="272"/>
      <c r="B10884" s="273"/>
      <c r="C10884" s="272"/>
      <c r="D10884" s="272"/>
      <c r="E10884" s="217"/>
      <c r="F10884" s="263"/>
      <c r="I10884" s="149"/>
      <c r="J10884" s="149"/>
      <c r="K10884" s="149"/>
      <c r="L10884"/>
    </row>
    <row r="10885" spans="1:12" s="236" customFormat="1" x14ac:dyDescent="0.25">
      <c r="A10885" s="272"/>
      <c r="B10885" s="273"/>
      <c r="C10885" s="272"/>
      <c r="D10885" s="272"/>
      <c r="E10885" s="217"/>
      <c r="F10885" s="263"/>
      <c r="I10885" s="149"/>
      <c r="J10885" s="149"/>
      <c r="K10885" s="149"/>
      <c r="L10885"/>
    </row>
    <row r="10886" spans="1:12" s="236" customFormat="1" x14ac:dyDescent="0.25">
      <c r="A10886" s="272"/>
      <c r="B10886" s="273"/>
      <c r="C10886" s="272"/>
      <c r="D10886" s="272"/>
      <c r="E10886" s="217"/>
      <c r="F10886" s="263"/>
      <c r="I10886" s="149"/>
      <c r="J10886" s="149"/>
      <c r="K10886" s="149"/>
      <c r="L10886"/>
    </row>
    <row r="10887" spans="1:12" s="236" customFormat="1" x14ac:dyDescent="0.25">
      <c r="A10887" s="272"/>
      <c r="B10887" s="273"/>
      <c r="C10887" s="272"/>
      <c r="D10887" s="272"/>
      <c r="E10887" s="217"/>
      <c r="F10887" s="263"/>
      <c r="I10887" s="149"/>
      <c r="J10887" s="149"/>
      <c r="K10887" s="149"/>
      <c r="L10887"/>
    </row>
    <row r="10888" spans="1:12" s="236" customFormat="1" x14ac:dyDescent="0.25">
      <c r="A10888" s="272"/>
      <c r="B10888" s="273"/>
      <c r="C10888" s="272"/>
      <c r="D10888" s="272"/>
      <c r="E10888" s="217"/>
      <c r="F10888" s="263"/>
      <c r="I10888" s="149"/>
      <c r="J10888" s="149"/>
      <c r="K10888" s="149"/>
      <c r="L10888"/>
    </row>
    <row r="10889" spans="1:12" s="236" customFormat="1" ht="13" x14ac:dyDescent="0.25">
      <c r="A10889" s="227"/>
      <c r="B10889" s="268" t="s">
        <v>2905</v>
      </c>
      <c r="C10889" s="227"/>
      <c r="D10889" s="227"/>
      <c r="E10889" s="258"/>
      <c r="F10889" s="270"/>
      <c r="I10889" s="149"/>
      <c r="J10889" s="149"/>
      <c r="K10889" s="149"/>
      <c r="L10889"/>
    </row>
    <row r="10890" spans="1:12" s="236" customFormat="1" ht="13" x14ac:dyDescent="0.25">
      <c r="A10890" s="227"/>
      <c r="B10890" s="247"/>
      <c r="C10890" s="227"/>
      <c r="D10890" s="227"/>
      <c r="E10890" s="258"/>
      <c r="F10890" s="263"/>
      <c r="I10890" s="149"/>
      <c r="J10890" s="149"/>
      <c r="K10890" s="149"/>
      <c r="L10890"/>
    </row>
    <row r="10891" spans="1:12" s="236" customFormat="1" ht="13" x14ac:dyDescent="0.25">
      <c r="A10891" s="227"/>
      <c r="B10891" s="247" t="s">
        <v>3083</v>
      </c>
      <c r="C10891" s="227"/>
      <c r="D10891" s="227"/>
      <c r="E10891" s="258"/>
      <c r="F10891" s="263"/>
      <c r="I10891" s="149"/>
      <c r="J10891" s="149"/>
      <c r="K10891" s="149"/>
      <c r="L10891"/>
    </row>
    <row r="10892" spans="1:12" s="236" customFormat="1" ht="13" x14ac:dyDescent="0.25">
      <c r="A10892" s="227"/>
      <c r="B10892" s="256"/>
      <c r="C10892" s="255"/>
      <c r="D10892" s="255"/>
      <c r="E10892" s="260"/>
      <c r="F10892" s="263"/>
      <c r="I10892" s="149"/>
      <c r="J10892" s="149"/>
      <c r="K10892" s="149"/>
      <c r="L10892"/>
    </row>
    <row r="10893" spans="1:12" s="236" customFormat="1" ht="13" x14ac:dyDescent="0.25">
      <c r="A10893" s="227"/>
      <c r="B10893" s="274"/>
      <c r="C10893" s="255"/>
      <c r="D10893" s="255"/>
      <c r="E10893" s="260"/>
      <c r="F10893" s="263"/>
      <c r="I10893" s="149"/>
      <c r="J10893" s="149"/>
      <c r="K10893" s="149"/>
      <c r="L10893"/>
    </row>
    <row r="10894" spans="1:12" s="236" customFormat="1" ht="13" x14ac:dyDescent="0.25">
      <c r="A10894" s="227"/>
      <c r="B10894" s="274" t="str">
        <f>B10891</f>
        <v>Block F: Tuckshop, Computer Room &amp; 2 Classroom Block: F-9 Plastering</v>
      </c>
      <c r="C10894" s="255"/>
      <c r="D10894" s="255"/>
      <c r="E10894" s="260"/>
      <c r="F10894" s="263"/>
      <c r="I10894" s="149"/>
      <c r="J10894" s="149"/>
      <c r="K10894" s="149"/>
      <c r="L10894"/>
    </row>
    <row r="10895" spans="1:12" s="236" customFormat="1" ht="13" x14ac:dyDescent="0.25">
      <c r="A10895" s="227"/>
      <c r="B10895" s="254" t="s">
        <v>2933</v>
      </c>
      <c r="C10895" s="255" t="s">
        <v>2910</v>
      </c>
      <c r="D10895" s="255"/>
      <c r="E10895" s="260"/>
      <c r="F10895" s="263"/>
      <c r="I10895" s="149"/>
      <c r="J10895" s="149"/>
      <c r="K10895" s="149"/>
      <c r="L10895"/>
    </row>
    <row r="10896" spans="1:12" s="236" customFormat="1" ht="13" x14ac:dyDescent="0.25">
      <c r="A10896" s="227"/>
      <c r="B10896" s="256"/>
      <c r="C10896" s="255"/>
      <c r="D10896" s="255"/>
      <c r="E10896" s="260"/>
      <c r="F10896" s="263"/>
      <c r="I10896" s="149"/>
      <c r="J10896" s="149"/>
      <c r="K10896" s="149"/>
      <c r="L10896"/>
    </row>
    <row r="10897" spans="1:12" s="236" customFormat="1" ht="13" x14ac:dyDescent="0.25">
      <c r="A10897" s="227"/>
      <c r="B10897" s="269" t="s">
        <v>2909</v>
      </c>
      <c r="C10897" s="255">
        <v>159</v>
      </c>
      <c r="D10897" s="255"/>
      <c r="E10897" s="260"/>
      <c r="F10897" s="263"/>
      <c r="I10897" s="149"/>
      <c r="J10897" s="149"/>
      <c r="K10897" s="149"/>
      <c r="L10897"/>
    </row>
    <row r="10898" spans="1:12" s="236" customFormat="1" ht="13" x14ac:dyDescent="0.25">
      <c r="A10898" s="227"/>
      <c r="B10898" s="269"/>
      <c r="C10898" s="255"/>
      <c r="D10898" s="255"/>
      <c r="E10898" s="260"/>
      <c r="F10898" s="263"/>
      <c r="I10898" s="149"/>
      <c r="J10898" s="149"/>
      <c r="K10898" s="149"/>
      <c r="L10898"/>
    </row>
    <row r="10899" spans="1:12" s="236" customFormat="1" ht="13" x14ac:dyDescent="0.25">
      <c r="A10899" s="227"/>
      <c r="B10899" s="256"/>
      <c r="C10899" s="255"/>
      <c r="D10899" s="255"/>
      <c r="E10899" s="260"/>
      <c r="F10899" s="263"/>
      <c r="I10899" s="149"/>
      <c r="J10899" s="149"/>
      <c r="K10899" s="149"/>
      <c r="L10899"/>
    </row>
    <row r="10900" spans="1:12" s="236" customFormat="1" ht="13" x14ac:dyDescent="0.25">
      <c r="A10900" s="227"/>
      <c r="B10900" s="256"/>
      <c r="C10900" s="255"/>
      <c r="D10900" s="255"/>
      <c r="E10900" s="260"/>
      <c r="F10900" s="263"/>
      <c r="I10900" s="149"/>
      <c r="J10900" s="149"/>
      <c r="K10900" s="149"/>
      <c r="L10900"/>
    </row>
    <row r="10901" spans="1:12" s="236" customFormat="1" ht="13" x14ac:dyDescent="0.25">
      <c r="A10901" s="227"/>
      <c r="B10901" s="256"/>
      <c r="C10901" s="255"/>
      <c r="D10901" s="255"/>
      <c r="E10901" s="260"/>
      <c r="F10901" s="263"/>
      <c r="I10901" s="149"/>
      <c r="J10901" s="149"/>
      <c r="K10901" s="149"/>
      <c r="L10901"/>
    </row>
    <row r="10902" spans="1:12" s="236" customFormat="1" ht="13" x14ac:dyDescent="0.25">
      <c r="A10902" s="227"/>
      <c r="B10902" s="256"/>
      <c r="C10902" s="255"/>
      <c r="D10902" s="255"/>
      <c r="E10902" s="260"/>
      <c r="F10902" s="263"/>
      <c r="I10902" s="149"/>
      <c r="J10902" s="149"/>
      <c r="K10902" s="149"/>
      <c r="L10902"/>
    </row>
    <row r="10903" spans="1:12" s="236" customFormat="1" ht="13" x14ac:dyDescent="0.25">
      <c r="A10903" s="227"/>
      <c r="B10903" s="256"/>
      <c r="C10903" s="255"/>
      <c r="D10903" s="255"/>
      <c r="E10903" s="260"/>
      <c r="F10903" s="263"/>
      <c r="I10903" s="149"/>
      <c r="J10903" s="149"/>
      <c r="K10903" s="149"/>
      <c r="L10903"/>
    </row>
    <row r="10904" spans="1:12" s="236" customFormat="1" ht="13" x14ac:dyDescent="0.25">
      <c r="A10904" s="227"/>
      <c r="B10904" s="256"/>
      <c r="C10904" s="255"/>
      <c r="D10904" s="255"/>
      <c r="E10904" s="260"/>
      <c r="F10904" s="263"/>
      <c r="I10904" s="149"/>
      <c r="J10904" s="149"/>
      <c r="K10904" s="149"/>
      <c r="L10904"/>
    </row>
    <row r="10905" spans="1:12" s="236" customFormat="1" ht="13" x14ac:dyDescent="0.25">
      <c r="A10905" s="227"/>
      <c r="B10905" s="256"/>
      <c r="C10905" s="255"/>
      <c r="D10905" s="255"/>
      <c r="E10905" s="260"/>
      <c r="F10905" s="263"/>
      <c r="I10905" s="149"/>
      <c r="J10905" s="149"/>
      <c r="K10905" s="149"/>
      <c r="L10905"/>
    </row>
    <row r="10906" spans="1:12" s="236" customFormat="1" ht="13" x14ac:dyDescent="0.25">
      <c r="A10906" s="227"/>
      <c r="B10906" s="256"/>
      <c r="C10906" s="255"/>
      <c r="D10906" s="255"/>
      <c r="E10906" s="260"/>
      <c r="F10906" s="263"/>
      <c r="I10906" s="149"/>
      <c r="J10906" s="149"/>
      <c r="K10906" s="149"/>
      <c r="L10906"/>
    </row>
    <row r="10907" spans="1:12" s="236" customFormat="1" ht="13" x14ac:dyDescent="0.25">
      <c r="A10907" s="227"/>
      <c r="B10907" s="256"/>
      <c r="C10907" s="255"/>
      <c r="D10907" s="255"/>
      <c r="E10907" s="260"/>
      <c r="F10907" s="263"/>
      <c r="I10907" s="149"/>
      <c r="J10907" s="149"/>
      <c r="K10907" s="149"/>
      <c r="L10907"/>
    </row>
    <row r="10908" spans="1:12" s="236" customFormat="1" ht="13" x14ac:dyDescent="0.25">
      <c r="A10908" s="227"/>
      <c r="B10908" s="256"/>
      <c r="C10908" s="255"/>
      <c r="D10908" s="255"/>
      <c r="E10908" s="260"/>
      <c r="F10908" s="263"/>
      <c r="I10908" s="149"/>
      <c r="J10908" s="149"/>
      <c r="K10908" s="149"/>
      <c r="L10908"/>
    </row>
    <row r="10909" spans="1:12" s="236" customFormat="1" ht="13" x14ac:dyDescent="0.25">
      <c r="A10909" s="227"/>
      <c r="B10909" s="256"/>
      <c r="C10909" s="255"/>
      <c r="D10909" s="255"/>
      <c r="E10909" s="260"/>
      <c r="F10909" s="263"/>
      <c r="I10909" s="149"/>
      <c r="J10909" s="149"/>
      <c r="K10909" s="149"/>
      <c r="L10909"/>
    </row>
    <row r="10910" spans="1:12" s="236" customFormat="1" ht="13" x14ac:dyDescent="0.25">
      <c r="A10910" s="227"/>
      <c r="B10910" s="256"/>
      <c r="C10910" s="255"/>
      <c r="D10910" s="255"/>
      <c r="E10910" s="260"/>
      <c r="F10910" s="263"/>
      <c r="I10910" s="149"/>
      <c r="J10910" s="149"/>
      <c r="K10910" s="149"/>
      <c r="L10910"/>
    </row>
    <row r="10911" spans="1:12" s="236" customFormat="1" ht="13" x14ac:dyDescent="0.25">
      <c r="A10911" s="227"/>
      <c r="B10911" s="256"/>
      <c r="C10911" s="255"/>
      <c r="D10911" s="255"/>
      <c r="E10911" s="260"/>
      <c r="F10911" s="263"/>
      <c r="I10911" s="149"/>
      <c r="J10911" s="149"/>
      <c r="K10911" s="149"/>
      <c r="L10911"/>
    </row>
    <row r="10912" spans="1:12" s="236" customFormat="1" ht="13" x14ac:dyDescent="0.25">
      <c r="A10912" s="227"/>
      <c r="B10912" s="256"/>
      <c r="C10912" s="255"/>
      <c r="D10912" s="255"/>
      <c r="E10912" s="260"/>
      <c r="F10912" s="263"/>
      <c r="I10912" s="149"/>
      <c r="J10912" s="149"/>
      <c r="K10912" s="149"/>
      <c r="L10912"/>
    </row>
    <row r="10913" spans="1:12" s="236" customFormat="1" ht="13" x14ac:dyDescent="0.25">
      <c r="A10913" s="227"/>
      <c r="B10913" s="256"/>
      <c r="C10913" s="255"/>
      <c r="D10913" s="255"/>
      <c r="E10913" s="260"/>
      <c r="F10913" s="263"/>
      <c r="I10913" s="149"/>
      <c r="J10913" s="149"/>
      <c r="K10913" s="149"/>
      <c r="L10913"/>
    </row>
    <row r="10914" spans="1:12" s="236" customFormat="1" ht="13" x14ac:dyDescent="0.25">
      <c r="A10914" s="227"/>
      <c r="B10914" s="256"/>
      <c r="C10914" s="255"/>
      <c r="D10914" s="255"/>
      <c r="E10914" s="260"/>
      <c r="F10914" s="263"/>
      <c r="I10914" s="149"/>
      <c r="J10914" s="149"/>
      <c r="K10914" s="149"/>
      <c r="L10914"/>
    </row>
    <row r="10915" spans="1:12" s="236" customFormat="1" ht="13" x14ac:dyDescent="0.25">
      <c r="A10915" s="227"/>
      <c r="B10915" s="256"/>
      <c r="C10915" s="255"/>
      <c r="D10915" s="255"/>
      <c r="E10915" s="260"/>
      <c r="F10915" s="263"/>
      <c r="I10915" s="149"/>
      <c r="J10915" s="149"/>
      <c r="K10915" s="149"/>
      <c r="L10915"/>
    </row>
    <row r="10916" spans="1:12" s="236" customFormat="1" ht="13" x14ac:dyDescent="0.25">
      <c r="A10916" s="227"/>
      <c r="B10916" s="256"/>
      <c r="C10916" s="255"/>
      <c r="D10916" s="255"/>
      <c r="E10916" s="260"/>
      <c r="F10916" s="263"/>
      <c r="I10916" s="149"/>
      <c r="J10916" s="149"/>
      <c r="K10916" s="149"/>
      <c r="L10916"/>
    </row>
    <row r="10917" spans="1:12" s="236" customFormat="1" ht="13" x14ac:dyDescent="0.25">
      <c r="A10917" s="227"/>
      <c r="B10917" s="256"/>
      <c r="C10917" s="255"/>
      <c r="D10917" s="255"/>
      <c r="E10917" s="260"/>
      <c r="F10917" s="263"/>
      <c r="I10917" s="149"/>
      <c r="J10917" s="149"/>
      <c r="K10917" s="149"/>
      <c r="L10917"/>
    </row>
    <row r="10918" spans="1:12" s="236" customFormat="1" ht="13" x14ac:dyDescent="0.25">
      <c r="A10918" s="227"/>
      <c r="B10918" s="256"/>
      <c r="C10918" s="255"/>
      <c r="D10918" s="255"/>
      <c r="E10918" s="260"/>
      <c r="F10918" s="263"/>
      <c r="I10918" s="149"/>
      <c r="J10918" s="149"/>
      <c r="K10918" s="149"/>
      <c r="L10918"/>
    </row>
    <row r="10919" spans="1:12" s="236" customFormat="1" ht="13" x14ac:dyDescent="0.25">
      <c r="A10919" s="227"/>
      <c r="B10919" s="256"/>
      <c r="C10919" s="255"/>
      <c r="D10919" s="255"/>
      <c r="E10919" s="260"/>
      <c r="F10919" s="263"/>
      <c r="I10919" s="149"/>
      <c r="J10919" s="149"/>
      <c r="K10919" s="149"/>
      <c r="L10919"/>
    </row>
    <row r="10920" spans="1:12" s="236" customFormat="1" ht="13" x14ac:dyDescent="0.25">
      <c r="A10920" s="227"/>
      <c r="B10920" s="256"/>
      <c r="C10920" s="255"/>
      <c r="D10920" s="255"/>
      <c r="E10920" s="260"/>
      <c r="F10920" s="263"/>
      <c r="I10920" s="149"/>
      <c r="J10920" s="149"/>
      <c r="K10920" s="149"/>
      <c r="L10920"/>
    </row>
    <row r="10921" spans="1:12" s="236" customFormat="1" ht="13" x14ac:dyDescent="0.25">
      <c r="A10921" s="227"/>
      <c r="B10921" s="256"/>
      <c r="C10921" s="255"/>
      <c r="D10921" s="255"/>
      <c r="E10921" s="260"/>
      <c r="F10921" s="263"/>
      <c r="I10921" s="149"/>
      <c r="J10921" s="149"/>
      <c r="K10921" s="149"/>
      <c r="L10921"/>
    </row>
    <row r="10922" spans="1:12" s="236" customFormat="1" ht="13" x14ac:dyDescent="0.25">
      <c r="A10922" s="227"/>
      <c r="B10922" s="256"/>
      <c r="C10922" s="255"/>
      <c r="D10922" s="255"/>
      <c r="E10922" s="260"/>
      <c r="F10922" s="263"/>
      <c r="I10922" s="149"/>
      <c r="J10922" s="149"/>
      <c r="K10922" s="149"/>
      <c r="L10922"/>
    </row>
    <row r="10923" spans="1:12" s="236" customFormat="1" ht="13" x14ac:dyDescent="0.25">
      <c r="A10923" s="227"/>
      <c r="B10923" s="256"/>
      <c r="C10923" s="255"/>
      <c r="D10923" s="255"/>
      <c r="E10923" s="260"/>
      <c r="F10923" s="263"/>
      <c r="I10923" s="149"/>
      <c r="J10923" s="149"/>
      <c r="K10923" s="149"/>
      <c r="L10923"/>
    </row>
    <row r="10924" spans="1:12" s="236" customFormat="1" ht="13" x14ac:dyDescent="0.25">
      <c r="A10924" s="227"/>
      <c r="B10924" s="256"/>
      <c r="C10924" s="255"/>
      <c r="D10924" s="255"/>
      <c r="E10924" s="260"/>
      <c r="F10924" s="263"/>
      <c r="I10924" s="149"/>
      <c r="J10924" s="149"/>
      <c r="K10924" s="149"/>
      <c r="L10924"/>
    </row>
    <row r="10925" spans="1:12" s="236" customFormat="1" ht="13" x14ac:dyDescent="0.25">
      <c r="A10925" s="227"/>
      <c r="B10925" s="256"/>
      <c r="C10925" s="255"/>
      <c r="D10925" s="255"/>
      <c r="E10925" s="260"/>
      <c r="F10925" s="263"/>
      <c r="I10925" s="149"/>
      <c r="J10925" s="149"/>
      <c r="K10925" s="149"/>
      <c r="L10925"/>
    </row>
    <row r="10926" spans="1:12" s="236" customFormat="1" ht="13" x14ac:dyDescent="0.25">
      <c r="A10926" s="227"/>
      <c r="B10926" s="256"/>
      <c r="C10926" s="255"/>
      <c r="D10926" s="255"/>
      <c r="E10926" s="260"/>
      <c r="F10926" s="263"/>
      <c r="I10926" s="149"/>
      <c r="J10926" s="149"/>
      <c r="K10926" s="149"/>
      <c r="L10926"/>
    </row>
    <row r="10927" spans="1:12" s="236" customFormat="1" ht="13" x14ac:dyDescent="0.25">
      <c r="A10927" s="227"/>
      <c r="B10927" s="256"/>
      <c r="C10927" s="255"/>
      <c r="D10927" s="255"/>
      <c r="E10927" s="260"/>
      <c r="F10927" s="263"/>
      <c r="I10927" s="149"/>
      <c r="J10927" s="149"/>
      <c r="K10927" s="149"/>
      <c r="L10927"/>
    </row>
    <row r="10928" spans="1:12" s="236" customFormat="1" ht="13" x14ac:dyDescent="0.25">
      <c r="A10928" s="227"/>
      <c r="B10928" s="256"/>
      <c r="C10928" s="255"/>
      <c r="D10928" s="255"/>
      <c r="E10928" s="260"/>
      <c r="F10928" s="263"/>
      <c r="I10928" s="149"/>
      <c r="J10928" s="149"/>
      <c r="K10928" s="149"/>
      <c r="L10928"/>
    </row>
    <row r="10929" spans="1:12" s="236" customFormat="1" ht="13" x14ac:dyDescent="0.25">
      <c r="A10929" s="227"/>
      <c r="B10929" s="256"/>
      <c r="C10929" s="255"/>
      <c r="D10929" s="255"/>
      <c r="E10929" s="260"/>
      <c r="F10929" s="263"/>
      <c r="I10929" s="149"/>
      <c r="J10929" s="149"/>
      <c r="K10929" s="149"/>
      <c r="L10929"/>
    </row>
    <row r="10930" spans="1:12" s="236" customFormat="1" ht="13" x14ac:dyDescent="0.25">
      <c r="A10930" s="227"/>
      <c r="B10930" s="256"/>
      <c r="C10930" s="255"/>
      <c r="D10930" s="255"/>
      <c r="E10930" s="260"/>
      <c r="F10930" s="263"/>
      <c r="I10930" s="149"/>
      <c r="J10930" s="149"/>
      <c r="K10930" s="149"/>
      <c r="L10930"/>
    </row>
    <row r="10931" spans="1:12" s="236" customFormat="1" ht="13" x14ac:dyDescent="0.25">
      <c r="A10931" s="227"/>
      <c r="B10931" s="256"/>
      <c r="C10931" s="255"/>
      <c r="D10931" s="255"/>
      <c r="E10931" s="260"/>
      <c r="F10931" s="263"/>
      <c r="I10931" s="149"/>
      <c r="J10931" s="149"/>
      <c r="K10931" s="149"/>
      <c r="L10931"/>
    </row>
    <row r="10932" spans="1:12" s="236" customFormat="1" ht="13" x14ac:dyDescent="0.25">
      <c r="A10932" s="227"/>
      <c r="B10932" s="256"/>
      <c r="C10932" s="255"/>
      <c r="D10932" s="255"/>
      <c r="E10932" s="260"/>
      <c r="F10932" s="263"/>
      <c r="I10932" s="149"/>
      <c r="J10932" s="149"/>
      <c r="K10932" s="149"/>
      <c r="L10932"/>
    </row>
    <row r="10933" spans="1:12" s="236" customFormat="1" ht="13" x14ac:dyDescent="0.25">
      <c r="A10933" s="227"/>
      <c r="B10933" s="256"/>
      <c r="C10933" s="255"/>
      <c r="D10933" s="255"/>
      <c r="E10933" s="260"/>
      <c r="F10933" s="263"/>
      <c r="I10933" s="149"/>
      <c r="J10933" s="149"/>
      <c r="K10933" s="149"/>
      <c r="L10933"/>
    </row>
    <row r="10934" spans="1:12" s="236" customFormat="1" ht="13" x14ac:dyDescent="0.25">
      <c r="A10934" s="227"/>
      <c r="B10934" s="256"/>
      <c r="C10934" s="255"/>
      <c r="D10934" s="255"/>
      <c r="E10934" s="260"/>
      <c r="F10934" s="263"/>
      <c r="I10934" s="149"/>
      <c r="J10934" s="149"/>
      <c r="K10934" s="149"/>
      <c r="L10934"/>
    </row>
    <row r="10935" spans="1:12" s="236" customFormat="1" ht="13" x14ac:dyDescent="0.25">
      <c r="A10935" s="227"/>
      <c r="B10935" s="256"/>
      <c r="C10935" s="255"/>
      <c r="D10935" s="255"/>
      <c r="E10935" s="260"/>
      <c r="F10935" s="263"/>
      <c r="I10935" s="149"/>
      <c r="J10935" s="149"/>
      <c r="K10935" s="149"/>
      <c r="L10935"/>
    </row>
    <row r="10936" spans="1:12" s="236" customFormat="1" ht="13" x14ac:dyDescent="0.25">
      <c r="A10936" s="227"/>
      <c r="B10936" s="256"/>
      <c r="C10936" s="255"/>
      <c r="D10936" s="255"/>
      <c r="E10936" s="260"/>
      <c r="F10936" s="263"/>
      <c r="I10936" s="149"/>
      <c r="J10936" s="149"/>
      <c r="K10936" s="149"/>
      <c r="L10936"/>
    </row>
    <row r="10937" spans="1:12" s="236" customFormat="1" ht="13" x14ac:dyDescent="0.25">
      <c r="A10937" s="227"/>
      <c r="B10937" s="256"/>
      <c r="C10937" s="255"/>
      <c r="D10937" s="255"/>
      <c r="E10937" s="260"/>
      <c r="F10937" s="263"/>
      <c r="I10937" s="149"/>
      <c r="J10937" s="149"/>
      <c r="K10937" s="149"/>
      <c r="L10937"/>
    </row>
    <row r="10938" spans="1:12" s="236" customFormat="1" ht="13" x14ac:dyDescent="0.25">
      <c r="A10938" s="227"/>
      <c r="B10938" s="256"/>
      <c r="C10938" s="255"/>
      <c r="D10938" s="255"/>
      <c r="E10938" s="260"/>
      <c r="F10938" s="263"/>
      <c r="I10938" s="149"/>
      <c r="J10938" s="149"/>
      <c r="K10938" s="149"/>
      <c r="L10938"/>
    </row>
    <row r="10939" spans="1:12" s="236" customFormat="1" ht="13" x14ac:dyDescent="0.25">
      <c r="A10939" s="227"/>
      <c r="B10939" s="256"/>
      <c r="C10939" s="255"/>
      <c r="D10939" s="255"/>
      <c r="E10939" s="260"/>
      <c r="F10939" s="263"/>
      <c r="I10939" s="149"/>
      <c r="J10939" s="149"/>
      <c r="K10939" s="149"/>
      <c r="L10939"/>
    </row>
    <row r="10940" spans="1:12" s="236" customFormat="1" ht="13" x14ac:dyDescent="0.25">
      <c r="A10940" s="227"/>
      <c r="B10940" s="256"/>
      <c r="C10940" s="255"/>
      <c r="D10940" s="255"/>
      <c r="E10940" s="260"/>
      <c r="F10940" s="263"/>
      <c r="I10940" s="149"/>
      <c r="J10940" s="149"/>
      <c r="K10940" s="149"/>
      <c r="L10940"/>
    </row>
    <row r="10941" spans="1:12" s="236" customFormat="1" ht="13" x14ac:dyDescent="0.25">
      <c r="A10941" s="227"/>
      <c r="B10941" s="256"/>
      <c r="C10941" s="255"/>
      <c r="D10941" s="255"/>
      <c r="E10941" s="260"/>
      <c r="F10941" s="263"/>
      <c r="I10941" s="149"/>
      <c r="J10941" s="149"/>
      <c r="K10941" s="149"/>
      <c r="L10941"/>
    </row>
    <row r="10942" spans="1:12" s="236" customFormat="1" ht="13" x14ac:dyDescent="0.25">
      <c r="A10942" s="227"/>
      <c r="B10942" s="256"/>
      <c r="C10942" s="255"/>
      <c r="D10942" s="255"/>
      <c r="E10942" s="260"/>
      <c r="F10942" s="263"/>
      <c r="I10942" s="149"/>
      <c r="J10942" s="149"/>
      <c r="K10942" s="149"/>
      <c r="L10942"/>
    </row>
    <row r="10943" spans="1:12" s="236" customFormat="1" ht="13" x14ac:dyDescent="0.25">
      <c r="A10943" s="227"/>
      <c r="B10943" s="256"/>
      <c r="C10943" s="255"/>
      <c r="D10943" s="255"/>
      <c r="E10943" s="260"/>
      <c r="F10943" s="263"/>
      <c r="I10943" s="149"/>
      <c r="J10943" s="149"/>
      <c r="K10943" s="149"/>
      <c r="L10943"/>
    </row>
    <row r="10944" spans="1:12" s="236" customFormat="1" ht="13" x14ac:dyDescent="0.25">
      <c r="A10944" s="227"/>
      <c r="B10944" s="256"/>
      <c r="C10944" s="255"/>
      <c r="D10944" s="255"/>
      <c r="E10944" s="260"/>
      <c r="F10944" s="263"/>
      <c r="I10944" s="149"/>
      <c r="J10944" s="149"/>
      <c r="K10944" s="149"/>
      <c r="L10944"/>
    </row>
    <row r="10945" spans="1:12" s="236" customFormat="1" ht="13" x14ac:dyDescent="0.25">
      <c r="A10945" s="227"/>
      <c r="B10945" s="256"/>
      <c r="C10945" s="255"/>
      <c r="D10945" s="255"/>
      <c r="E10945" s="260"/>
      <c r="F10945" s="263"/>
      <c r="I10945" s="149"/>
      <c r="J10945" s="149"/>
      <c r="K10945" s="149"/>
      <c r="L10945"/>
    </row>
    <row r="10946" spans="1:12" s="236" customFormat="1" ht="13" x14ac:dyDescent="0.25">
      <c r="A10946" s="227"/>
      <c r="B10946" s="256"/>
      <c r="C10946" s="255"/>
      <c r="D10946" s="255"/>
      <c r="E10946" s="260"/>
      <c r="F10946" s="263"/>
      <c r="I10946" s="149"/>
      <c r="J10946" s="149"/>
      <c r="K10946" s="149"/>
      <c r="L10946"/>
    </row>
    <row r="10947" spans="1:12" s="236" customFormat="1" ht="13" x14ac:dyDescent="0.25">
      <c r="A10947" s="227"/>
      <c r="B10947" s="256"/>
      <c r="C10947" s="255"/>
      <c r="D10947" s="255"/>
      <c r="E10947" s="260"/>
      <c r="F10947" s="263"/>
      <c r="I10947" s="149"/>
      <c r="J10947" s="149"/>
      <c r="K10947" s="149"/>
      <c r="L10947"/>
    </row>
    <row r="10948" spans="1:12" s="236" customFormat="1" ht="13" x14ac:dyDescent="0.25">
      <c r="A10948" s="227"/>
      <c r="B10948" s="256"/>
      <c r="C10948" s="255"/>
      <c r="D10948" s="255"/>
      <c r="E10948" s="260"/>
      <c r="F10948" s="263"/>
      <c r="I10948" s="149"/>
      <c r="J10948" s="149"/>
      <c r="K10948" s="149"/>
      <c r="L10948"/>
    </row>
    <row r="10949" spans="1:12" s="236" customFormat="1" ht="13" x14ac:dyDescent="0.25">
      <c r="A10949" s="227"/>
      <c r="B10949" s="256"/>
      <c r="C10949" s="255"/>
      <c r="D10949" s="255"/>
      <c r="E10949" s="260"/>
      <c r="F10949" s="263"/>
      <c r="I10949" s="149"/>
      <c r="J10949" s="149"/>
      <c r="K10949" s="149"/>
      <c r="L10949"/>
    </row>
    <row r="10950" spans="1:12" s="236" customFormat="1" ht="13" x14ac:dyDescent="0.25">
      <c r="A10950" s="227"/>
      <c r="B10950" s="256"/>
      <c r="C10950" s="255"/>
      <c r="D10950" s="255"/>
      <c r="E10950" s="260"/>
      <c r="F10950" s="263"/>
      <c r="I10950" s="149"/>
      <c r="J10950" s="149"/>
      <c r="K10950" s="149"/>
      <c r="L10950"/>
    </row>
    <row r="10951" spans="1:12" s="236" customFormat="1" ht="13" x14ac:dyDescent="0.25">
      <c r="A10951" s="227"/>
      <c r="B10951" s="256"/>
      <c r="C10951" s="255"/>
      <c r="D10951" s="255"/>
      <c r="E10951" s="260"/>
      <c r="F10951" s="263"/>
      <c r="I10951" s="149"/>
      <c r="J10951" s="149"/>
      <c r="K10951" s="149"/>
      <c r="L10951"/>
    </row>
    <row r="10952" spans="1:12" s="236" customFormat="1" ht="13" x14ac:dyDescent="0.25">
      <c r="A10952" s="227"/>
      <c r="B10952" s="256"/>
      <c r="C10952" s="255"/>
      <c r="D10952" s="255"/>
      <c r="E10952" s="260"/>
      <c r="F10952" s="263"/>
      <c r="I10952" s="149"/>
      <c r="J10952" s="149"/>
      <c r="K10952" s="149"/>
      <c r="L10952"/>
    </row>
    <row r="10953" spans="1:12" s="236" customFormat="1" ht="13" x14ac:dyDescent="0.25">
      <c r="A10953" s="227"/>
      <c r="B10953" s="256"/>
      <c r="C10953" s="255"/>
      <c r="D10953" s="255"/>
      <c r="E10953" s="260"/>
      <c r="F10953" s="263"/>
      <c r="I10953" s="149"/>
      <c r="J10953" s="149"/>
      <c r="K10953" s="149"/>
      <c r="L10953"/>
    </row>
    <row r="10954" spans="1:12" s="236" customFormat="1" ht="13" x14ac:dyDescent="0.25">
      <c r="A10954" s="227"/>
      <c r="B10954" s="256"/>
      <c r="C10954" s="255"/>
      <c r="D10954" s="255"/>
      <c r="E10954" s="260"/>
      <c r="F10954" s="263"/>
      <c r="I10954" s="149"/>
      <c r="J10954" s="149"/>
      <c r="K10954" s="149"/>
      <c r="L10954"/>
    </row>
    <row r="10955" spans="1:12" s="236" customFormat="1" ht="13" x14ac:dyDescent="0.25">
      <c r="A10955" s="227"/>
      <c r="B10955" s="256"/>
      <c r="C10955" s="255"/>
      <c r="D10955" s="255"/>
      <c r="E10955" s="260"/>
      <c r="F10955" s="263"/>
      <c r="I10955" s="149"/>
      <c r="J10955" s="149"/>
      <c r="K10955" s="149"/>
      <c r="L10955"/>
    </row>
    <row r="10956" spans="1:12" s="236" customFormat="1" ht="13" x14ac:dyDescent="0.25">
      <c r="A10956" s="227"/>
      <c r="B10956" s="256"/>
      <c r="C10956" s="255"/>
      <c r="D10956" s="255"/>
      <c r="E10956" s="260"/>
      <c r="F10956" s="263"/>
      <c r="I10956" s="149"/>
      <c r="J10956" s="149"/>
      <c r="K10956" s="149"/>
      <c r="L10956"/>
    </row>
    <row r="10957" spans="1:12" s="236" customFormat="1" ht="13" x14ac:dyDescent="0.25">
      <c r="A10957" s="227"/>
      <c r="B10957" s="256"/>
      <c r="C10957" s="255"/>
      <c r="D10957" s="255"/>
      <c r="E10957" s="260"/>
      <c r="F10957" s="263"/>
      <c r="I10957" s="149"/>
      <c r="J10957" s="149"/>
      <c r="K10957" s="149"/>
      <c r="L10957"/>
    </row>
    <row r="10958" spans="1:12" s="236" customFormat="1" ht="13" x14ac:dyDescent="0.25">
      <c r="A10958" s="227"/>
      <c r="B10958" s="256"/>
      <c r="C10958" s="255"/>
      <c r="D10958" s="255"/>
      <c r="E10958" s="260"/>
      <c r="F10958" s="263"/>
      <c r="I10958" s="149"/>
      <c r="J10958" s="149"/>
      <c r="K10958" s="149"/>
      <c r="L10958"/>
    </row>
    <row r="10959" spans="1:12" s="236" customFormat="1" ht="13" x14ac:dyDescent="0.25">
      <c r="A10959" s="227"/>
      <c r="B10959" s="256"/>
      <c r="C10959" s="255"/>
      <c r="D10959" s="255"/>
      <c r="E10959" s="260"/>
      <c r="F10959" s="263"/>
      <c r="I10959" s="149"/>
      <c r="J10959" s="149"/>
      <c r="K10959" s="149"/>
      <c r="L10959"/>
    </row>
    <row r="10960" spans="1:12" s="236" customFormat="1" ht="13" x14ac:dyDescent="0.25">
      <c r="A10960" s="227"/>
      <c r="B10960" s="256"/>
      <c r="C10960" s="255"/>
      <c r="D10960" s="255"/>
      <c r="E10960" s="260"/>
      <c r="F10960" s="263"/>
      <c r="I10960" s="149"/>
      <c r="J10960" s="149"/>
      <c r="K10960" s="149"/>
      <c r="L10960"/>
    </row>
    <row r="10961" spans="1:12" s="236" customFormat="1" ht="13" x14ac:dyDescent="0.25">
      <c r="A10961" s="227"/>
      <c r="B10961" s="268" t="s">
        <v>1019</v>
      </c>
      <c r="C10961" s="227"/>
      <c r="D10961" s="227"/>
      <c r="E10961" s="258"/>
      <c r="F10961" s="270"/>
      <c r="I10961" s="149"/>
      <c r="J10961" s="149"/>
      <c r="K10961" s="149"/>
      <c r="L10961"/>
    </row>
    <row r="10962" spans="1:12" s="236" customFormat="1" ht="13" x14ac:dyDescent="0.25">
      <c r="A10962" s="227"/>
      <c r="B10962" s="247"/>
      <c r="C10962" s="227"/>
      <c r="D10962" s="227"/>
      <c r="E10962" s="258"/>
      <c r="F10962" s="263"/>
      <c r="I10962" s="149"/>
      <c r="J10962" s="149"/>
      <c r="K10962" s="149"/>
      <c r="L10962"/>
    </row>
    <row r="10963" spans="1:12" s="236" customFormat="1" ht="13" x14ac:dyDescent="0.25">
      <c r="A10963" s="227"/>
      <c r="B10963" s="247" t="str">
        <f>B10891</f>
        <v>Block F: Tuckshop, Computer Room &amp; 2 Classroom Block: F-9 Plastering</v>
      </c>
      <c r="C10963" s="227"/>
      <c r="D10963" s="227"/>
      <c r="E10963" s="258"/>
      <c r="F10963" s="263"/>
      <c r="I10963" s="149"/>
      <c r="J10963" s="149"/>
      <c r="K10963" s="149"/>
      <c r="L10963"/>
    </row>
    <row r="10964" spans="1:12" s="236" customFormat="1" x14ac:dyDescent="0.25">
      <c r="A10964" s="220"/>
      <c r="B10964" s="233"/>
      <c r="C10964" s="220"/>
      <c r="D10964" s="220"/>
      <c r="E10964" s="260"/>
      <c r="F10964" s="263"/>
      <c r="I10964" s="149"/>
      <c r="J10964" s="149"/>
      <c r="K10964" s="149"/>
      <c r="L10964"/>
    </row>
    <row r="10965" spans="1:12" s="236" customFormat="1" ht="13" x14ac:dyDescent="0.25">
      <c r="A10965" s="224" t="s">
        <v>2537</v>
      </c>
      <c r="B10965" s="229" t="s">
        <v>296</v>
      </c>
      <c r="C10965" s="272"/>
      <c r="D10965" s="272"/>
      <c r="E10965" s="217"/>
      <c r="F10965" s="285"/>
      <c r="I10965" s="149"/>
      <c r="J10965" s="149"/>
      <c r="K10965" s="149"/>
      <c r="L10965"/>
    </row>
    <row r="10966" spans="1:12" s="236" customFormat="1" x14ac:dyDescent="0.25">
      <c r="A10966" s="272"/>
      <c r="B10966" s="273"/>
      <c r="C10966" s="272"/>
      <c r="D10966" s="272"/>
      <c r="E10966" s="217"/>
      <c r="F10966" s="285"/>
      <c r="I10966" s="149"/>
      <c r="J10966" s="149"/>
      <c r="K10966" s="149"/>
      <c r="L10966"/>
    </row>
    <row r="10967" spans="1:12" s="236" customFormat="1" ht="13" x14ac:dyDescent="0.25">
      <c r="A10967" s="272"/>
      <c r="B10967" s="229" t="s">
        <v>297</v>
      </c>
      <c r="C10967" s="272"/>
      <c r="D10967" s="272"/>
      <c r="E10967" s="217"/>
      <c r="F10967" s="285"/>
      <c r="I10967" s="149"/>
      <c r="J10967" s="149"/>
      <c r="K10967" s="149"/>
      <c r="L10967"/>
    </row>
    <row r="10968" spans="1:12" s="236" customFormat="1" x14ac:dyDescent="0.25">
      <c r="A10968" s="272"/>
      <c r="B10968" s="273"/>
      <c r="C10968" s="272"/>
      <c r="D10968" s="272"/>
      <c r="E10968" s="217"/>
      <c r="F10968" s="285"/>
      <c r="I10968" s="149"/>
      <c r="J10968" s="149"/>
      <c r="K10968" s="149"/>
      <c r="L10968"/>
    </row>
    <row r="10969" spans="1:12" s="236" customFormat="1" ht="13" x14ac:dyDescent="0.25">
      <c r="A10969" s="272"/>
      <c r="B10969" s="229" t="s">
        <v>298</v>
      </c>
      <c r="C10969" s="272"/>
      <c r="D10969" s="272"/>
      <c r="E10969" s="217"/>
      <c r="F10969" s="285"/>
      <c r="I10969" s="149"/>
      <c r="J10969" s="149"/>
      <c r="K10969" s="149"/>
      <c r="L10969"/>
    </row>
    <row r="10970" spans="1:12" s="236" customFormat="1" x14ac:dyDescent="0.25">
      <c r="A10970" s="272"/>
      <c r="B10970" s="273"/>
      <c r="C10970" s="272"/>
      <c r="D10970" s="272"/>
      <c r="E10970" s="217"/>
      <c r="F10970" s="285"/>
      <c r="I10970" s="149"/>
      <c r="J10970" s="149"/>
      <c r="K10970" s="149"/>
      <c r="L10970"/>
    </row>
    <row r="10971" spans="1:12" s="236" customFormat="1" ht="25" x14ac:dyDescent="0.25">
      <c r="A10971" s="272" t="s">
        <v>2538</v>
      </c>
      <c r="B10971" s="273" t="s">
        <v>2149</v>
      </c>
      <c r="C10971" s="272" t="s">
        <v>11</v>
      </c>
      <c r="D10971" s="272">
        <v>62</v>
      </c>
      <c r="E10971" s="217"/>
      <c r="F10971" s="285"/>
      <c r="I10971" s="149"/>
      <c r="J10971" s="149"/>
      <c r="K10971" s="149"/>
      <c r="L10971"/>
    </row>
    <row r="10972" spans="1:12" s="236" customFormat="1" x14ac:dyDescent="0.25">
      <c r="A10972" s="272"/>
      <c r="B10972" s="273"/>
      <c r="C10972" s="272"/>
      <c r="D10972" s="272"/>
      <c r="E10972" s="217"/>
      <c r="F10972" s="285"/>
      <c r="I10972" s="149"/>
      <c r="J10972" s="149"/>
      <c r="K10972" s="149"/>
      <c r="L10972"/>
    </row>
    <row r="10973" spans="1:12" s="236" customFormat="1" x14ac:dyDescent="0.25">
      <c r="A10973" s="272" t="s">
        <v>2539</v>
      </c>
      <c r="B10973" s="273" t="s">
        <v>2150</v>
      </c>
      <c r="C10973" s="272" t="s">
        <v>11</v>
      </c>
      <c r="D10973" s="272">
        <v>18</v>
      </c>
      <c r="E10973" s="217"/>
      <c r="F10973" s="285"/>
      <c r="I10973" s="149"/>
      <c r="J10973" s="149"/>
      <c r="K10973" s="149"/>
      <c r="L10973"/>
    </row>
    <row r="10974" spans="1:12" s="236" customFormat="1" x14ac:dyDescent="0.25">
      <c r="A10974" s="272"/>
      <c r="B10974" s="273"/>
      <c r="C10974" s="272"/>
      <c r="D10974" s="272"/>
      <c r="E10974" s="217"/>
      <c r="F10974" s="285"/>
      <c r="I10974" s="149"/>
      <c r="J10974" s="149"/>
      <c r="K10974" s="149"/>
      <c r="L10974"/>
    </row>
    <row r="10975" spans="1:12" s="236" customFormat="1" x14ac:dyDescent="0.25">
      <c r="A10975" s="272" t="s">
        <v>2540</v>
      </c>
      <c r="B10975" s="273" t="s">
        <v>303</v>
      </c>
      <c r="C10975" s="272" t="s">
        <v>2</v>
      </c>
      <c r="D10975" s="272">
        <v>12</v>
      </c>
      <c r="E10975" s="217"/>
      <c r="F10975" s="285"/>
      <c r="I10975" s="149"/>
      <c r="J10975" s="149"/>
      <c r="K10975" s="149"/>
      <c r="L10975"/>
    </row>
    <row r="10976" spans="1:12" s="236" customFormat="1" x14ac:dyDescent="0.25">
      <c r="A10976" s="272" t="s">
        <v>2541</v>
      </c>
      <c r="B10976" s="273" t="s">
        <v>304</v>
      </c>
      <c r="C10976" s="272" t="s">
        <v>2</v>
      </c>
      <c r="D10976" s="272">
        <v>4</v>
      </c>
      <c r="E10976" s="217"/>
      <c r="F10976" s="285"/>
      <c r="I10976" s="149"/>
      <c r="J10976" s="149"/>
      <c r="K10976" s="149"/>
      <c r="L10976"/>
    </row>
    <row r="10977" spans="1:12" s="236" customFormat="1" x14ac:dyDescent="0.25">
      <c r="A10977" s="272" t="s">
        <v>2542</v>
      </c>
      <c r="B10977" s="273" t="s">
        <v>305</v>
      </c>
      <c r="C10977" s="272" t="s">
        <v>2</v>
      </c>
      <c r="D10977" s="272">
        <v>6</v>
      </c>
      <c r="E10977" s="217"/>
      <c r="F10977" s="285"/>
      <c r="I10977" s="149"/>
      <c r="J10977" s="149"/>
      <c r="K10977" s="149"/>
      <c r="L10977"/>
    </row>
    <row r="10978" spans="1:12" s="236" customFormat="1" x14ac:dyDescent="0.25">
      <c r="A10978" s="272" t="s">
        <v>2543</v>
      </c>
      <c r="B10978" s="273" t="s">
        <v>306</v>
      </c>
      <c r="C10978" s="272" t="s">
        <v>2</v>
      </c>
      <c r="D10978" s="272">
        <v>6</v>
      </c>
      <c r="E10978" s="217"/>
      <c r="F10978" s="285"/>
      <c r="I10978" s="149"/>
      <c r="J10978" s="149"/>
      <c r="K10978" s="149"/>
      <c r="L10978"/>
    </row>
    <row r="10979" spans="1:12" s="236" customFormat="1" x14ac:dyDescent="0.25">
      <c r="A10979" s="272"/>
      <c r="B10979" s="273"/>
      <c r="C10979" s="272"/>
      <c r="D10979" s="272"/>
      <c r="E10979" s="217"/>
      <c r="F10979" s="285"/>
      <c r="I10979" s="149"/>
      <c r="J10979" s="149"/>
      <c r="K10979" s="149"/>
      <c r="L10979"/>
    </row>
    <row r="10980" spans="1:12" s="236" customFormat="1" ht="13" x14ac:dyDescent="0.25">
      <c r="A10980" s="272"/>
      <c r="B10980" s="229" t="s">
        <v>307</v>
      </c>
      <c r="C10980" s="272"/>
      <c r="D10980" s="272"/>
      <c r="E10980" s="217"/>
      <c r="F10980" s="285"/>
      <c r="I10980" s="149"/>
      <c r="J10980" s="149"/>
      <c r="K10980" s="149"/>
      <c r="L10980"/>
    </row>
    <row r="10981" spans="1:12" s="236" customFormat="1" ht="13" x14ac:dyDescent="0.25">
      <c r="A10981" s="272"/>
      <c r="B10981" s="229"/>
      <c r="C10981" s="272"/>
      <c r="D10981" s="272"/>
      <c r="E10981" s="217"/>
      <c r="F10981" s="285"/>
      <c r="I10981" s="149"/>
      <c r="J10981" s="149"/>
      <c r="K10981" s="149"/>
      <c r="L10981"/>
    </row>
    <row r="10982" spans="1:12" s="236" customFormat="1" ht="13" x14ac:dyDescent="0.25">
      <c r="A10982" s="272"/>
      <c r="B10982" s="229" t="s">
        <v>308</v>
      </c>
      <c r="C10982" s="272"/>
      <c r="D10982" s="272"/>
      <c r="E10982" s="217"/>
      <c r="F10982" s="285"/>
      <c r="I10982" s="149"/>
      <c r="J10982" s="149"/>
      <c r="K10982" s="149"/>
      <c r="L10982"/>
    </row>
    <row r="10983" spans="1:12" s="236" customFormat="1" x14ac:dyDescent="0.25">
      <c r="A10983" s="272"/>
      <c r="B10983" s="273"/>
      <c r="C10983" s="272"/>
      <c r="D10983" s="272"/>
      <c r="E10983" s="217"/>
      <c r="F10983" s="285"/>
      <c r="I10983" s="149"/>
      <c r="J10983" s="149"/>
      <c r="K10983" s="149"/>
      <c r="L10983"/>
    </row>
    <row r="10984" spans="1:12" s="236" customFormat="1" x14ac:dyDescent="0.25">
      <c r="A10984" s="272" t="s">
        <v>2544</v>
      </c>
      <c r="B10984" s="273" t="s">
        <v>311</v>
      </c>
      <c r="C10984" s="272" t="s">
        <v>2</v>
      </c>
      <c r="D10984" s="272">
        <v>4</v>
      </c>
      <c r="E10984" s="217"/>
      <c r="F10984" s="285"/>
      <c r="I10984" s="149"/>
      <c r="J10984" s="149"/>
      <c r="K10984" s="149"/>
      <c r="L10984"/>
    </row>
    <row r="10985" spans="1:12" s="236" customFormat="1" x14ac:dyDescent="0.25">
      <c r="A10985" s="272"/>
      <c r="B10985" s="273"/>
      <c r="C10985" s="272"/>
      <c r="D10985" s="272"/>
      <c r="E10985" s="217"/>
      <c r="F10985" s="285"/>
      <c r="I10985" s="149"/>
      <c r="J10985" s="149"/>
      <c r="K10985" s="149"/>
      <c r="L10985"/>
    </row>
    <row r="10986" spans="1:12" s="236" customFormat="1" ht="13" x14ac:dyDescent="0.25">
      <c r="A10986" s="272"/>
      <c r="B10986" s="229" t="s">
        <v>312</v>
      </c>
      <c r="C10986" s="272"/>
      <c r="D10986" s="272"/>
      <c r="E10986" s="217"/>
      <c r="F10986" s="285"/>
      <c r="I10986" s="149"/>
      <c r="J10986" s="149"/>
      <c r="K10986" s="149"/>
      <c r="L10986"/>
    </row>
    <row r="10987" spans="1:12" s="236" customFormat="1" ht="13" x14ac:dyDescent="0.25">
      <c r="A10987" s="272"/>
      <c r="B10987" s="229"/>
      <c r="C10987" s="272"/>
      <c r="D10987" s="272"/>
      <c r="E10987" s="217"/>
      <c r="F10987" s="285"/>
      <c r="I10987" s="149"/>
      <c r="J10987" s="149"/>
      <c r="K10987" s="149"/>
      <c r="L10987"/>
    </row>
    <row r="10988" spans="1:12" s="236" customFormat="1" ht="13" x14ac:dyDescent="0.25">
      <c r="A10988" s="272"/>
      <c r="B10988" s="229" t="s">
        <v>2748</v>
      </c>
      <c r="C10988" s="272"/>
      <c r="D10988" s="272"/>
      <c r="E10988" s="217"/>
      <c r="F10988" s="285"/>
      <c r="I10988" s="149"/>
      <c r="J10988" s="149"/>
      <c r="K10988" s="149"/>
      <c r="L10988"/>
    </row>
    <row r="10989" spans="1:12" s="236" customFormat="1" ht="13" x14ac:dyDescent="0.25">
      <c r="A10989" s="272"/>
      <c r="B10989" s="229"/>
      <c r="C10989" s="272"/>
      <c r="D10989" s="272"/>
      <c r="E10989" s="217"/>
      <c r="F10989" s="285"/>
      <c r="I10989" s="149"/>
      <c r="J10989" s="149"/>
      <c r="K10989" s="149"/>
      <c r="L10989"/>
    </row>
    <row r="10990" spans="1:12" s="236" customFormat="1" ht="75" x14ac:dyDescent="0.25">
      <c r="A10990" s="272" t="s">
        <v>2874</v>
      </c>
      <c r="B10990" s="273" t="s">
        <v>2749</v>
      </c>
      <c r="C10990" s="272" t="s">
        <v>2</v>
      </c>
      <c r="D10990" s="272">
        <v>1</v>
      </c>
      <c r="E10990" s="217"/>
      <c r="F10990" s="285"/>
      <c r="I10990" s="149"/>
      <c r="J10990" s="149"/>
      <c r="K10990" s="149"/>
      <c r="L10990"/>
    </row>
    <row r="10991" spans="1:12" s="236" customFormat="1" x14ac:dyDescent="0.25">
      <c r="A10991" s="272"/>
      <c r="B10991" s="273"/>
      <c r="C10991" s="272"/>
      <c r="D10991" s="272"/>
      <c r="E10991" s="217"/>
      <c r="F10991" s="263"/>
      <c r="I10991" s="149"/>
      <c r="J10991" s="149"/>
      <c r="K10991" s="149"/>
      <c r="L10991"/>
    </row>
    <row r="10992" spans="1:12" s="236" customFormat="1" x14ac:dyDescent="0.25">
      <c r="A10992" s="272"/>
      <c r="B10992" s="273"/>
      <c r="C10992" s="272"/>
      <c r="D10992" s="272"/>
      <c r="E10992" s="217"/>
      <c r="F10992" s="263"/>
      <c r="I10992" s="149"/>
      <c r="J10992" s="149"/>
      <c r="K10992" s="149"/>
      <c r="L10992"/>
    </row>
    <row r="10993" spans="1:12" s="236" customFormat="1" x14ac:dyDescent="0.25">
      <c r="A10993" s="272"/>
      <c r="B10993" s="273"/>
      <c r="C10993" s="272"/>
      <c r="D10993" s="272"/>
      <c r="E10993" s="217"/>
      <c r="F10993" s="263"/>
      <c r="I10993" s="149"/>
      <c r="J10993" s="149"/>
      <c r="K10993" s="149"/>
      <c r="L10993"/>
    </row>
    <row r="10994" spans="1:12" s="236" customFormat="1" x14ac:dyDescent="0.25">
      <c r="A10994" s="272"/>
      <c r="B10994" s="273"/>
      <c r="C10994" s="272"/>
      <c r="D10994" s="272"/>
      <c r="E10994" s="217"/>
      <c r="F10994" s="263"/>
      <c r="I10994" s="149"/>
      <c r="J10994" s="149"/>
      <c r="K10994" s="149"/>
      <c r="L10994"/>
    </row>
    <row r="10995" spans="1:12" s="236" customFormat="1" x14ac:dyDescent="0.25">
      <c r="A10995" s="272"/>
      <c r="B10995" s="273"/>
      <c r="C10995" s="272"/>
      <c r="D10995" s="272"/>
      <c r="E10995" s="217"/>
      <c r="F10995" s="263"/>
      <c r="I10995" s="149"/>
      <c r="J10995" s="149"/>
      <c r="K10995" s="149"/>
      <c r="L10995"/>
    </row>
    <row r="10996" spans="1:12" s="236" customFormat="1" x14ac:dyDescent="0.25">
      <c r="A10996" s="272"/>
      <c r="B10996" s="273"/>
      <c r="C10996" s="272"/>
      <c r="D10996" s="272"/>
      <c r="E10996" s="217"/>
      <c r="F10996" s="263"/>
      <c r="I10996" s="149"/>
      <c r="J10996" s="149"/>
      <c r="K10996" s="149"/>
      <c r="L10996"/>
    </row>
    <row r="10997" spans="1:12" s="236" customFormat="1" x14ac:dyDescent="0.25">
      <c r="A10997" s="272"/>
      <c r="B10997" s="273"/>
      <c r="C10997" s="272"/>
      <c r="D10997" s="272"/>
      <c r="E10997" s="217"/>
      <c r="F10997" s="263"/>
      <c r="I10997" s="149"/>
      <c r="J10997" s="149"/>
      <c r="K10997" s="149"/>
      <c r="L10997"/>
    </row>
    <row r="10998" spans="1:12" s="236" customFormat="1" x14ac:dyDescent="0.25">
      <c r="A10998" s="272"/>
      <c r="B10998" s="273"/>
      <c r="C10998" s="272"/>
      <c r="D10998" s="272"/>
      <c r="E10998" s="217"/>
      <c r="F10998" s="263"/>
      <c r="I10998" s="149"/>
      <c r="J10998" s="149"/>
      <c r="K10998" s="149"/>
      <c r="L10998"/>
    </row>
    <row r="10999" spans="1:12" s="236" customFormat="1" x14ac:dyDescent="0.25">
      <c r="A10999" s="272"/>
      <c r="B10999" s="273"/>
      <c r="C10999" s="272"/>
      <c r="D10999" s="272"/>
      <c r="E10999" s="217"/>
      <c r="F10999" s="263"/>
      <c r="I10999" s="149"/>
      <c r="J10999" s="149"/>
      <c r="K10999" s="149"/>
      <c r="L10999"/>
    </row>
    <row r="11000" spans="1:12" s="236" customFormat="1" x14ac:dyDescent="0.25">
      <c r="A11000" s="272"/>
      <c r="B11000" s="273"/>
      <c r="C11000" s="272"/>
      <c r="D11000" s="272"/>
      <c r="E11000" s="217"/>
      <c r="F11000" s="263"/>
      <c r="I11000" s="149"/>
      <c r="J11000" s="149"/>
      <c r="K11000" s="149"/>
      <c r="L11000"/>
    </row>
    <row r="11001" spans="1:12" s="236" customFormat="1" x14ac:dyDescent="0.25">
      <c r="A11001" s="272"/>
      <c r="B11001" s="273"/>
      <c r="C11001" s="272"/>
      <c r="D11001" s="272"/>
      <c r="E11001" s="217"/>
      <c r="F11001" s="263"/>
      <c r="I11001" s="149"/>
      <c r="J11001" s="149"/>
      <c r="K11001" s="149"/>
      <c r="L11001"/>
    </row>
    <row r="11002" spans="1:12" s="236" customFormat="1" x14ac:dyDescent="0.25">
      <c r="A11002" s="272"/>
      <c r="B11002" s="273"/>
      <c r="C11002" s="272"/>
      <c r="D11002" s="272"/>
      <c r="E11002" s="217"/>
      <c r="F11002" s="263"/>
      <c r="I11002" s="149"/>
      <c r="J11002" s="149"/>
      <c r="K11002" s="149"/>
      <c r="L11002"/>
    </row>
    <row r="11003" spans="1:12" s="236" customFormat="1" x14ac:dyDescent="0.25">
      <c r="A11003" s="272"/>
      <c r="B11003" s="273"/>
      <c r="C11003" s="272"/>
      <c r="D11003" s="272"/>
      <c r="E11003" s="217"/>
      <c r="F11003" s="263"/>
      <c r="I11003" s="149"/>
      <c r="J11003" s="149"/>
      <c r="K11003" s="149"/>
      <c r="L11003"/>
    </row>
    <row r="11004" spans="1:12" s="236" customFormat="1" x14ac:dyDescent="0.25">
      <c r="A11004" s="272"/>
      <c r="B11004" s="273"/>
      <c r="C11004" s="272"/>
      <c r="D11004" s="272"/>
      <c r="E11004" s="217"/>
      <c r="F11004" s="263"/>
      <c r="I11004" s="149"/>
      <c r="J11004" s="149"/>
      <c r="K11004" s="149"/>
      <c r="L11004"/>
    </row>
    <row r="11005" spans="1:12" s="236" customFormat="1" x14ac:dyDescent="0.25">
      <c r="A11005" s="272"/>
      <c r="B11005" s="273"/>
      <c r="C11005" s="272"/>
      <c r="D11005" s="272"/>
      <c r="E11005" s="217"/>
      <c r="F11005" s="263"/>
      <c r="I11005" s="149"/>
      <c r="J11005" s="149"/>
      <c r="K11005" s="149"/>
      <c r="L11005"/>
    </row>
    <row r="11006" spans="1:12" s="236" customFormat="1" x14ac:dyDescent="0.25">
      <c r="A11006" s="272"/>
      <c r="B11006" s="273"/>
      <c r="C11006" s="272"/>
      <c r="D11006" s="272"/>
      <c r="E11006" s="217"/>
      <c r="F11006" s="263"/>
      <c r="I11006" s="149"/>
      <c r="J11006" s="149"/>
      <c r="K11006" s="149"/>
      <c r="L11006"/>
    </row>
    <row r="11007" spans="1:12" s="236" customFormat="1" x14ac:dyDescent="0.25">
      <c r="A11007" s="272"/>
      <c r="B11007" s="273"/>
      <c r="C11007" s="272"/>
      <c r="D11007" s="272"/>
      <c r="E11007" s="217"/>
      <c r="F11007" s="263"/>
      <c r="I11007" s="149"/>
      <c r="J11007" s="149"/>
      <c r="K11007" s="149"/>
      <c r="L11007"/>
    </row>
    <row r="11008" spans="1:12" s="236" customFormat="1" x14ac:dyDescent="0.25">
      <c r="A11008" s="272"/>
      <c r="B11008" s="273"/>
      <c r="C11008" s="272"/>
      <c r="D11008" s="272"/>
      <c r="E11008" s="217"/>
      <c r="F11008" s="263"/>
      <c r="I11008" s="149"/>
      <c r="J11008" s="149"/>
      <c r="K11008" s="149"/>
      <c r="L11008"/>
    </row>
    <row r="11009" spans="1:12" s="236" customFormat="1" x14ac:dyDescent="0.25">
      <c r="A11009" s="272"/>
      <c r="B11009" s="273"/>
      <c r="C11009" s="272"/>
      <c r="D11009" s="272"/>
      <c r="E11009" s="217"/>
      <c r="F11009" s="263"/>
      <c r="I11009" s="149"/>
      <c r="J11009" s="149"/>
      <c r="K11009" s="149"/>
      <c r="L11009"/>
    </row>
    <row r="11010" spans="1:12" s="236" customFormat="1" x14ac:dyDescent="0.25">
      <c r="A11010" s="272"/>
      <c r="B11010" s="273"/>
      <c r="C11010" s="272"/>
      <c r="D11010" s="272"/>
      <c r="E11010" s="217"/>
      <c r="F11010" s="263"/>
      <c r="I11010" s="149"/>
      <c r="J11010" s="149"/>
      <c r="K11010" s="149"/>
      <c r="L11010"/>
    </row>
    <row r="11011" spans="1:12" s="236" customFormat="1" x14ac:dyDescent="0.25">
      <c r="A11011" s="272"/>
      <c r="B11011" s="273"/>
      <c r="C11011" s="272"/>
      <c r="D11011" s="272"/>
      <c r="E11011" s="217"/>
      <c r="F11011" s="263"/>
      <c r="I11011" s="149"/>
      <c r="J11011" s="149"/>
      <c r="K11011" s="149"/>
      <c r="L11011"/>
    </row>
    <row r="11012" spans="1:12" s="236" customFormat="1" x14ac:dyDescent="0.25">
      <c r="A11012" s="272"/>
      <c r="B11012" s="273"/>
      <c r="C11012" s="272"/>
      <c r="D11012" s="272"/>
      <c r="E11012" s="217"/>
      <c r="F11012" s="263"/>
      <c r="I11012" s="149"/>
      <c r="J11012" s="149"/>
      <c r="K11012" s="149"/>
      <c r="L11012"/>
    </row>
    <row r="11013" spans="1:12" s="236" customFormat="1" x14ac:dyDescent="0.25">
      <c r="A11013" s="272"/>
      <c r="B11013" s="273"/>
      <c r="C11013" s="272"/>
      <c r="D11013" s="272"/>
      <c r="E11013" s="217"/>
      <c r="F11013" s="263"/>
      <c r="I11013" s="149"/>
      <c r="J11013" s="149"/>
      <c r="K11013" s="149"/>
      <c r="L11013"/>
    </row>
    <row r="11014" spans="1:12" s="236" customFormat="1" x14ac:dyDescent="0.25">
      <c r="A11014" s="272"/>
      <c r="B11014" s="273"/>
      <c r="C11014" s="272"/>
      <c r="D11014" s="272"/>
      <c r="E11014" s="217"/>
      <c r="F11014" s="263"/>
      <c r="I11014" s="149"/>
      <c r="J11014" s="149"/>
      <c r="K11014" s="149"/>
      <c r="L11014"/>
    </row>
    <row r="11015" spans="1:12" s="236" customFormat="1" x14ac:dyDescent="0.25">
      <c r="A11015" s="272"/>
      <c r="B11015" s="273"/>
      <c r="C11015" s="272"/>
      <c r="D11015" s="272"/>
      <c r="E11015" s="217"/>
      <c r="F11015" s="263"/>
      <c r="I11015" s="149"/>
      <c r="J11015" s="149"/>
      <c r="K11015" s="149"/>
      <c r="L11015"/>
    </row>
    <row r="11016" spans="1:12" s="236" customFormat="1" x14ac:dyDescent="0.25">
      <c r="A11016" s="272"/>
      <c r="B11016" s="273"/>
      <c r="C11016" s="272"/>
      <c r="D11016" s="272"/>
      <c r="E11016" s="217"/>
      <c r="F11016" s="263"/>
      <c r="I11016" s="149"/>
      <c r="J11016" s="149"/>
      <c r="K11016" s="149"/>
      <c r="L11016"/>
    </row>
    <row r="11017" spans="1:12" s="236" customFormat="1" x14ac:dyDescent="0.25">
      <c r="A11017" s="272"/>
      <c r="B11017" s="273"/>
      <c r="C11017" s="272"/>
      <c r="D11017" s="272"/>
      <c r="E11017" s="217"/>
      <c r="F11017" s="263"/>
      <c r="I11017" s="149"/>
      <c r="J11017" s="149"/>
      <c r="K11017" s="149"/>
      <c r="L11017"/>
    </row>
    <row r="11018" spans="1:12" s="236" customFormat="1" x14ac:dyDescent="0.25">
      <c r="A11018" s="272"/>
      <c r="B11018" s="273"/>
      <c r="C11018" s="272"/>
      <c r="D11018" s="272"/>
      <c r="E11018" s="217"/>
      <c r="F11018" s="263"/>
      <c r="I11018" s="149"/>
      <c r="J11018" s="149"/>
      <c r="K11018" s="149"/>
      <c r="L11018"/>
    </row>
    <row r="11019" spans="1:12" s="236" customFormat="1" x14ac:dyDescent="0.25">
      <c r="A11019" s="272"/>
      <c r="B11019" s="273"/>
      <c r="C11019" s="272"/>
      <c r="D11019" s="272"/>
      <c r="E11019" s="217"/>
      <c r="F11019" s="263"/>
      <c r="I11019" s="149"/>
      <c r="J11019" s="149"/>
      <c r="K11019" s="149"/>
      <c r="L11019"/>
    </row>
    <row r="11020" spans="1:12" s="236" customFormat="1" x14ac:dyDescent="0.25">
      <c r="A11020" s="272"/>
      <c r="B11020" s="273"/>
      <c r="C11020" s="272"/>
      <c r="D11020" s="272"/>
      <c r="E11020" s="217"/>
      <c r="F11020" s="263"/>
      <c r="I11020" s="149"/>
      <c r="J11020" s="149"/>
      <c r="K11020" s="149"/>
      <c r="L11020"/>
    </row>
    <row r="11021" spans="1:12" s="236" customFormat="1" x14ac:dyDescent="0.25">
      <c r="A11021" s="272"/>
      <c r="B11021" s="273"/>
      <c r="C11021" s="272"/>
      <c r="D11021" s="272"/>
      <c r="E11021" s="217"/>
      <c r="F11021" s="263"/>
      <c r="I11021" s="149"/>
      <c r="J11021" s="149"/>
      <c r="K11021" s="149"/>
      <c r="L11021"/>
    </row>
    <row r="11022" spans="1:12" s="236" customFormat="1" x14ac:dyDescent="0.25">
      <c r="A11022" s="272"/>
      <c r="B11022" s="273"/>
      <c r="C11022" s="272"/>
      <c r="D11022" s="272"/>
      <c r="E11022" s="217"/>
      <c r="F11022" s="263"/>
      <c r="I11022" s="149"/>
      <c r="J11022" s="149"/>
      <c r="K11022" s="149"/>
      <c r="L11022"/>
    </row>
    <row r="11023" spans="1:12" s="236" customFormat="1" x14ac:dyDescent="0.25">
      <c r="A11023" s="272"/>
      <c r="B11023" s="273"/>
      <c r="C11023" s="272"/>
      <c r="D11023" s="272"/>
      <c r="E11023" s="217"/>
      <c r="F11023" s="263"/>
      <c r="I11023" s="149"/>
      <c r="J11023" s="149"/>
      <c r="K11023" s="149"/>
      <c r="L11023"/>
    </row>
    <row r="11024" spans="1:12" s="236" customFormat="1" x14ac:dyDescent="0.25">
      <c r="A11024" s="272"/>
      <c r="B11024" s="273"/>
      <c r="C11024" s="272"/>
      <c r="D11024" s="272"/>
      <c r="E11024" s="217"/>
      <c r="F11024" s="263"/>
      <c r="I11024" s="149"/>
      <c r="J11024" s="149"/>
      <c r="K11024" s="149"/>
      <c r="L11024"/>
    </row>
    <row r="11025" spans="1:12" s="236" customFormat="1" x14ac:dyDescent="0.25">
      <c r="A11025" s="272"/>
      <c r="B11025" s="273"/>
      <c r="C11025" s="272"/>
      <c r="D11025" s="272"/>
      <c r="E11025" s="217"/>
      <c r="F11025" s="263"/>
      <c r="I11025" s="149"/>
      <c r="J11025" s="149"/>
      <c r="K11025" s="149"/>
      <c r="L11025"/>
    </row>
    <row r="11026" spans="1:12" s="236" customFormat="1" ht="13" x14ac:dyDescent="0.25">
      <c r="A11026" s="227"/>
      <c r="B11026" s="268" t="s">
        <v>2905</v>
      </c>
      <c r="C11026" s="227"/>
      <c r="D11026" s="227"/>
      <c r="E11026" s="258"/>
      <c r="F11026" s="270"/>
      <c r="I11026" s="149"/>
      <c r="J11026" s="149"/>
      <c r="K11026" s="149"/>
      <c r="L11026"/>
    </row>
    <row r="11027" spans="1:12" s="236" customFormat="1" ht="13" x14ac:dyDescent="0.25">
      <c r="A11027" s="227"/>
      <c r="B11027" s="247"/>
      <c r="C11027" s="227"/>
      <c r="D11027" s="227"/>
      <c r="E11027" s="258"/>
      <c r="F11027" s="263"/>
      <c r="I11027" s="149"/>
      <c r="J11027" s="149"/>
      <c r="K11027" s="149"/>
      <c r="L11027"/>
    </row>
    <row r="11028" spans="1:12" s="236" customFormat="1" ht="25" x14ac:dyDescent="0.25">
      <c r="A11028" s="227"/>
      <c r="B11028" s="247" t="s">
        <v>2964</v>
      </c>
      <c r="C11028" s="227"/>
      <c r="D11028" s="227"/>
      <c r="E11028" s="258"/>
      <c r="F11028" s="263"/>
      <c r="I11028" s="149"/>
      <c r="J11028" s="149"/>
      <c r="K11028" s="149"/>
      <c r="L11028"/>
    </row>
    <row r="11029" spans="1:12" s="236" customFormat="1" ht="13" x14ac:dyDescent="0.25">
      <c r="A11029" s="227"/>
      <c r="B11029" s="256"/>
      <c r="C11029" s="255"/>
      <c r="D11029" s="255"/>
      <c r="E11029" s="260"/>
      <c r="F11029" s="263"/>
      <c r="I11029" s="149"/>
      <c r="J11029" s="149"/>
      <c r="K11029" s="149"/>
      <c r="L11029"/>
    </row>
    <row r="11030" spans="1:12" s="236" customFormat="1" ht="13" x14ac:dyDescent="0.25">
      <c r="A11030" s="227"/>
      <c r="B11030" s="274"/>
      <c r="C11030" s="255"/>
      <c r="D11030" s="255"/>
      <c r="E11030" s="260"/>
      <c r="F11030" s="263"/>
      <c r="I11030" s="149"/>
      <c r="J11030" s="149"/>
      <c r="K11030" s="149"/>
      <c r="L11030"/>
    </row>
    <row r="11031" spans="1:12" s="236" customFormat="1" ht="26" x14ac:dyDescent="0.25">
      <c r="A11031" s="227"/>
      <c r="B11031" s="274" t="str">
        <f>B11028</f>
        <v>Block F: Tuckshop, Computer Room &amp; 2 Classroom Block: F-10 Plumbing and Drainage</v>
      </c>
      <c r="C11031" s="255"/>
      <c r="D11031" s="255"/>
      <c r="E11031" s="260"/>
      <c r="F11031" s="263"/>
      <c r="I11031" s="149"/>
      <c r="J11031" s="149"/>
      <c r="K11031" s="149"/>
      <c r="L11031"/>
    </row>
    <row r="11032" spans="1:12" s="236" customFormat="1" ht="13" x14ac:dyDescent="0.25">
      <c r="A11032" s="227"/>
      <c r="B11032" s="254" t="s">
        <v>2933</v>
      </c>
      <c r="C11032" s="255" t="s">
        <v>2910</v>
      </c>
      <c r="D11032" s="255"/>
      <c r="E11032" s="260"/>
      <c r="F11032" s="263"/>
      <c r="I11032" s="149"/>
      <c r="J11032" s="149"/>
      <c r="K11032" s="149"/>
      <c r="L11032"/>
    </row>
    <row r="11033" spans="1:12" s="236" customFormat="1" ht="13" x14ac:dyDescent="0.25">
      <c r="A11033" s="227"/>
      <c r="B11033" s="256"/>
      <c r="C11033" s="255"/>
      <c r="D11033" s="255"/>
      <c r="E11033" s="260"/>
      <c r="F11033" s="263"/>
      <c r="I11033" s="149"/>
      <c r="J11033" s="149"/>
      <c r="K11033" s="149"/>
      <c r="L11033"/>
    </row>
    <row r="11034" spans="1:12" s="236" customFormat="1" ht="13" x14ac:dyDescent="0.25">
      <c r="A11034" s="227"/>
      <c r="B11034" s="269" t="s">
        <v>2909</v>
      </c>
      <c r="C11034" s="255">
        <v>161</v>
      </c>
      <c r="D11034" s="255"/>
      <c r="E11034" s="260"/>
      <c r="F11034" s="263"/>
      <c r="I11034" s="149"/>
      <c r="J11034" s="149"/>
      <c r="K11034" s="149"/>
      <c r="L11034"/>
    </row>
    <row r="11035" spans="1:12" s="236" customFormat="1" ht="13" x14ac:dyDescent="0.25">
      <c r="A11035" s="227"/>
      <c r="B11035" s="269"/>
      <c r="C11035" s="255"/>
      <c r="D11035" s="255"/>
      <c r="E11035" s="260"/>
      <c r="F11035" s="263"/>
      <c r="I11035" s="149"/>
      <c r="J11035" s="149"/>
      <c r="K11035" s="149"/>
      <c r="L11035"/>
    </row>
    <row r="11036" spans="1:12" s="236" customFormat="1" ht="13" x14ac:dyDescent="0.25">
      <c r="A11036" s="227"/>
      <c r="B11036" s="256"/>
      <c r="C11036" s="255"/>
      <c r="D11036" s="255"/>
      <c r="E11036" s="260"/>
      <c r="F11036" s="263"/>
      <c r="I11036" s="149"/>
      <c r="J11036" s="149"/>
      <c r="K11036" s="149"/>
      <c r="L11036"/>
    </row>
    <row r="11037" spans="1:12" s="236" customFormat="1" ht="13" x14ac:dyDescent="0.25">
      <c r="A11037" s="227"/>
      <c r="B11037" s="256"/>
      <c r="C11037" s="255"/>
      <c r="D11037" s="255"/>
      <c r="E11037" s="260"/>
      <c r="F11037" s="263"/>
      <c r="I11037" s="149"/>
      <c r="J11037" s="149"/>
      <c r="K11037" s="149"/>
      <c r="L11037"/>
    </row>
    <row r="11038" spans="1:12" s="236" customFormat="1" ht="13" x14ac:dyDescent="0.25">
      <c r="A11038" s="227"/>
      <c r="B11038" s="256"/>
      <c r="C11038" s="255"/>
      <c r="D11038" s="255"/>
      <c r="E11038" s="260"/>
      <c r="F11038" s="263"/>
      <c r="I11038" s="149"/>
      <c r="J11038" s="149"/>
      <c r="K11038" s="149"/>
      <c r="L11038"/>
    </row>
    <row r="11039" spans="1:12" s="236" customFormat="1" ht="13" x14ac:dyDescent="0.25">
      <c r="A11039" s="227"/>
      <c r="B11039" s="256"/>
      <c r="C11039" s="255"/>
      <c r="D11039" s="255"/>
      <c r="E11039" s="260"/>
      <c r="F11039" s="263"/>
      <c r="I11039" s="149"/>
      <c r="J11039" s="149"/>
      <c r="K11039" s="149"/>
      <c r="L11039"/>
    </row>
    <row r="11040" spans="1:12" s="236" customFormat="1" ht="13" x14ac:dyDescent="0.25">
      <c r="A11040" s="227"/>
      <c r="B11040" s="256"/>
      <c r="C11040" s="255"/>
      <c r="D11040" s="255"/>
      <c r="E11040" s="260"/>
      <c r="F11040" s="263"/>
      <c r="I11040" s="149"/>
      <c r="J11040" s="149"/>
      <c r="K11040" s="149"/>
      <c r="L11040"/>
    </row>
    <row r="11041" spans="1:12" s="236" customFormat="1" ht="13" x14ac:dyDescent="0.25">
      <c r="A11041" s="227"/>
      <c r="B11041" s="256"/>
      <c r="C11041" s="255"/>
      <c r="D11041" s="255"/>
      <c r="E11041" s="260"/>
      <c r="F11041" s="263"/>
      <c r="I11041" s="149"/>
      <c r="J11041" s="149"/>
      <c r="K11041" s="149"/>
      <c r="L11041"/>
    </row>
    <row r="11042" spans="1:12" s="236" customFormat="1" ht="13" x14ac:dyDescent="0.25">
      <c r="A11042" s="227"/>
      <c r="B11042" s="256"/>
      <c r="C11042" s="255"/>
      <c r="D11042" s="255"/>
      <c r="E11042" s="260"/>
      <c r="F11042" s="263"/>
      <c r="I11042" s="149"/>
      <c r="J11042" s="149"/>
      <c r="K11042" s="149"/>
      <c r="L11042"/>
    </row>
    <row r="11043" spans="1:12" s="236" customFormat="1" ht="13" x14ac:dyDescent="0.25">
      <c r="A11043" s="227"/>
      <c r="B11043" s="256"/>
      <c r="C11043" s="255"/>
      <c r="D11043" s="255"/>
      <c r="E11043" s="260"/>
      <c r="F11043" s="263"/>
      <c r="I11043" s="149"/>
      <c r="J11043" s="149"/>
      <c r="K11043" s="149"/>
      <c r="L11043"/>
    </row>
    <row r="11044" spans="1:12" s="236" customFormat="1" ht="13" x14ac:dyDescent="0.25">
      <c r="A11044" s="227"/>
      <c r="B11044" s="256"/>
      <c r="C11044" s="255"/>
      <c r="D11044" s="255"/>
      <c r="E11044" s="260"/>
      <c r="F11044" s="263"/>
      <c r="I11044" s="149"/>
      <c r="J11044" s="149"/>
      <c r="K11044" s="149"/>
      <c r="L11044"/>
    </row>
    <row r="11045" spans="1:12" s="236" customFormat="1" ht="13" x14ac:dyDescent="0.25">
      <c r="A11045" s="227"/>
      <c r="B11045" s="256"/>
      <c r="C11045" s="255"/>
      <c r="D11045" s="255"/>
      <c r="E11045" s="260"/>
      <c r="F11045" s="263"/>
      <c r="I11045" s="149"/>
      <c r="J11045" s="149"/>
      <c r="K11045" s="149"/>
      <c r="L11045"/>
    </row>
    <row r="11046" spans="1:12" s="236" customFormat="1" ht="13" x14ac:dyDescent="0.25">
      <c r="A11046" s="227"/>
      <c r="B11046" s="256"/>
      <c r="C11046" s="255"/>
      <c r="D11046" s="255"/>
      <c r="E11046" s="260"/>
      <c r="F11046" s="263"/>
      <c r="I11046" s="149"/>
      <c r="J11046" s="149"/>
      <c r="K11046" s="149"/>
      <c r="L11046"/>
    </row>
    <row r="11047" spans="1:12" s="236" customFormat="1" ht="13" x14ac:dyDescent="0.25">
      <c r="A11047" s="227"/>
      <c r="B11047" s="256"/>
      <c r="C11047" s="255"/>
      <c r="D11047" s="255"/>
      <c r="E11047" s="260"/>
      <c r="F11047" s="263"/>
      <c r="I11047" s="149"/>
      <c r="J11047" s="149"/>
      <c r="K11047" s="149"/>
      <c r="L11047"/>
    </row>
    <row r="11048" spans="1:12" s="236" customFormat="1" ht="13" x14ac:dyDescent="0.25">
      <c r="A11048" s="227"/>
      <c r="B11048" s="256"/>
      <c r="C11048" s="255"/>
      <c r="D11048" s="255"/>
      <c r="E11048" s="260"/>
      <c r="F11048" s="263"/>
      <c r="I11048" s="149"/>
      <c r="J11048" s="149"/>
      <c r="K11048" s="149"/>
      <c r="L11048"/>
    </row>
    <row r="11049" spans="1:12" s="236" customFormat="1" ht="13" x14ac:dyDescent="0.25">
      <c r="A11049" s="227"/>
      <c r="B11049" s="256"/>
      <c r="C11049" s="255"/>
      <c r="D11049" s="255"/>
      <c r="E11049" s="260"/>
      <c r="F11049" s="263"/>
      <c r="I11049" s="149"/>
      <c r="J11049" s="149"/>
      <c r="K11049" s="149"/>
      <c r="L11049"/>
    </row>
    <row r="11050" spans="1:12" s="236" customFormat="1" ht="13" x14ac:dyDescent="0.25">
      <c r="A11050" s="227"/>
      <c r="B11050" s="256"/>
      <c r="C11050" s="255"/>
      <c r="D11050" s="255"/>
      <c r="E11050" s="260"/>
      <c r="F11050" s="263"/>
      <c r="I11050" s="149"/>
      <c r="J11050" s="149"/>
      <c r="K11050" s="149"/>
      <c r="L11050"/>
    </row>
    <row r="11051" spans="1:12" s="236" customFormat="1" ht="13" x14ac:dyDescent="0.25">
      <c r="A11051" s="227"/>
      <c r="B11051" s="256"/>
      <c r="C11051" s="255"/>
      <c r="D11051" s="255"/>
      <c r="E11051" s="260"/>
      <c r="F11051" s="263"/>
      <c r="I11051" s="149"/>
      <c r="J11051" s="149"/>
      <c r="K11051" s="149"/>
      <c r="L11051"/>
    </row>
    <row r="11052" spans="1:12" s="236" customFormat="1" ht="13" x14ac:dyDescent="0.25">
      <c r="A11052" s="227"/>
      <c r="B11052" s="256"/>
      <c r="C11052" s="255"/>
      <c r="D11052" s="255"/>
      <c r="E11052" s="260"/>
      <c r="F11052" s="263"/>
      <c r="I11052" s="149"/>
      <c r="J11052" s="149"/>
      <c r="K11052" s="149"/>
      <c r="L11052"/>
    </row>
    <row r="11053" spans="1:12" s="236" customFormat="1" ht="13" x14ac:dyDescent="0.25">
      <c r="A11053" s="227"/>
      <c r="B11053" s="256"/>
      <c r="C11053" s="255"/>
      <c r="D11053" s="255"/>
      <c r="E11053" s="260"/>
      <c r="F11053" s="263"/>
      <c r="I11053" s="149"/>
      <c r="J11053" s="149"/>
      <c r="K11053" s="149"/>
      <c r="L11053"/>
    </row>
    <row r="11054" spans="1:12" s="236" customFormat="1" ht="13" x14ac:dyDescent="0.25">
      <c r="A11054" s="227"/>
      <c r="B11054" s="256"/>
      <c r="C11054" s="255"/>
      <c r="D11054" s="255"/>
      <c r="E11054" s="260"/>
      <c r="F11054" s="263"/>
      <c r="I11054" s="149"/>
      <c r="J11054" s="149"/>
      <c r="K11054" s="149"/>
      <c r="L11054"/>
    </row>
    <row r="11055" spans="1:12" s="236" customFormat="1" ht="13" x14ac:dyDescent="0.25">
      <c r="A11055" s="227"/>
      <c r="B11055" s="256"/>
      <c r="C11055" s="255"/>
      <c r="D11055" s="255"/>
      <c r="E11055" s="260"/>
      <c r="F11055" s="263"/>
      <c r="I11055" s="149"/>
      <c r="J11055" s="149"/>
      <c r="K11055" s="149"/>
      <c r="L11055"/>
    </row>
    <row r="11056" spans="1:12" s="236" customFormat="1" ht="13" x14ac:dyDescent="0.25">
      <c r="A11056" s="227"/>
      <c r="B11056" s="256"/>
      <c r="C11056" s="255"/>
      <c r="D11056" s="255"/>
      <c r="E11056" s="260"/>
      <c r="F11056" s="263"/>
      <c r="I11056" s="149"/>
      <c r="J11056" s="149"/>
      <c r="K11056" s="149"/>
      <c r="L11056"/>
    </row>
    <row r="11057" spans="1:12" s="236" customFormat="1" ht="13" x14ac:dyDescent="0.25">
      <c r="A11057" s="227"/>
      <c r="B11057" s="256"/>
      <c r="C11057" s="255"/>
      <c r="D11057" s="255"/>
      <c r="E11057" s="260"/>
      <c r="F11057" s="263"/>
      <c r="I11057" s="149"/>
      <c r="J11057" s="149"/>
      <c r="K11057" s="149"/>
      <c r="L11057"/>
    </row>
    <row r="11058" spans="1:12" s="236" customFormat="1" ht="13" x14ac:dyDescent="0.25">
      <c r="A11058" s="227"/>
      <c r="B11058" s="256"/>
      <c r="C11058" s="255"/>
      <c r="D11058" s="255"/>
      <c r="E11058" s="260"/>
      <c r="F11058" s="263"/>
      <c r="I11058" s="149"/>
      <c r="J11058" s="149"/>
      <c r="K11058" s="149"/>
      <c r="L11058"/>
    </row>
    <row r="11059" spans="1:12" s="236" customFormat="1" ht="13" x14ac:dyDescent="0.25">
      <c r="A11059" s="227"/>
      <c r="B11059" s="256"/>
      <c r="C11059" s="255"/>
      <c r="D11059" s="255"/>
      <c r="E11059" s="260"/>
      <c r="F11059" s="263"/>
      <c r="I11059" s="149"/>
      <c r="J11059" s="149"/>
      <c r="K11059" s="149"/>
      <c r="L11059"/>
    </row>
    <row r="11060" spans="1:12" s="236" customFormat="1" ht="13" x14ac:dyDescent="0.25">
      <c r="A11060" s="227"/>
      <c r="B11060" s="256"/>
      <c r="C11060" s="255"/>
      <c r="D11060" s="255"/>
      <c r="E11060" s="260"/>
      <c r="F11060" s="263"/>
      <c r="I11060" s="149"/>
      <c r="J11060" s="149"/>
      <c r="K11060" s="149"/>
      <c r="L11060"/>
    </row>
    <row r="11061" spans="1:12" s="236" customFormat="1" ht="13" x14ac:dyDescent="0.25">
      <c r="A11061" s="227"/>
      <c r="B11061" s="256"/>
      <c r="C11061" s="255"/>
      <c r="D11061" s="255"/>
      <c r="E11061" s="260"/>
      <c r="F11061" s="263"/>
      <c r="I11061" s="149"/>
      <c r="J11061" s="149"/>
      <c r="K11061" s="149"/>
      <c r="L11061"/>
    </row>
    <row r="11062" spans="1:12" s="236" customFormat="1" ht="13" x14ac:dyDescent="0.25">
      <c r="A11062" s="227"/>
      <c r="B11062" s="256"/>
      <c r="C11062" s="255"/>
      <c r="D11062" s="255"/>
      <c r="E11062" s="260"/>
      <c r="F11062" s="263"/>
      <c r="I11062" s="149"/>
      <c r="J11062" s="149"/>
      <c r="K11062" s="149"/>
      <c r="L11062"/>
    </row>
    <row r="11063" spans="1:12" s="236" customFormat="1" ht="13" x14ac:dyDescent="0.25">
      <c r="A11063" s="227"/>
      <c r="B11063" s="256"/>
      <c r="C11063" s="255"/>
      <c r="D11063" s="255"/>
      <c r="E11063" s="260"/>
      <c r="F11063" s="263"/>
      <c r="I11063" s="149"/>
      <c r="J11063" s="149"/>
      <c r="K11063" s="149"/>
      <c r="L11063"/>
    </row>
    <row r="11064" spans="1:12" s="236" customFormat="1" ht="13" x14ac:dyDescent="0.25">
      <c r="A11064" s="227"/>
      <c r="B11064" s="256"/>
      <c r="C11064" s="255"/>
      <c r="D11064" s="255"/>
      <c r="E11064" s="260"/>
      <c r="F11064" s="263"/>
      <c r="I11064" s="149"/>
      <c r="J11064" s="149"/>
      <c r="K11064" s="149"/>
      <c r="L11064"/>
    </row>
    <row r="11065" spans="1:12" s="236" customFormat="1" ht="13" x14ac:dyDescent="0.25">
      <c r="A11065" s="227"/>
      <c r="B11065" s="256"/>
      <c r="C11065" s="255"/>
      <c r="D11065" s="255"/>
      <c r="E11065" s="260"/>
      <c r="F11065" s="263"/>
      <c r="I11065" s="149"/>
      <c r="J11065" s="149"/>
      <c r="K11065" s="149"/>
      <c r="L11065"/>
    </row>
    <row r="11066" spans="1:12" s="236" customFormat="1" ht="13" x14ac:dyDescent="0.25">
      <c r="A11066" s="227"/>
      <c r="B11066" s="256"/>
      <c r="C11066" s="255"/>
      <c r="D11066" s="255"/>
      <c r="E11066" s="260"/>
      <c r="F11066" s="263"/>
      <c r="I11066" s="149"/>
      <c r="J11066" s="149"/>
      <c r="K11066" s="149"/>
      <c r="L11066"/>
    </row>
    <row r="11067" spans="1:12" s="236" customFormat="1" ht="13" x14ac:dyDescent="0.25">
      <c r="A11067" s="227"/>
      <c r="B11067" s="256"/>
      <c r="C11067" s="255"/>
      <c r="D11067" s="255"/>
      <c r="E11067" s="260"/>
      <c r="F11067" s="263"/>
      <c r="I11067" s="149"/>
      <c r="J11067" s="149"/>
      <c r="K11067" s="149"/>
      <c r="L11067"/>
    </row>
    <row r="11068" spans="1:12" s="236" customFormat="1" ht="13" x14ac:dyDescent="0.25">
      <c r="A11068" s="227"/>
      <c r="B11068" s="256"/>
      <c r="C11068" s="255"/>
      <c r="D11068" s="255"/>
      <c r="E11068" s="260"/>
      <c r="F11068" s="263"/>
      <c r="I11068" s="149"/>
      <c r="J11068" s="149"/>
      <c r="K11068" s="149"/>
      <c r="L11068"/>
    </row>
    <row r="11069" spans="1:12" s="236" customFormat="1" ht="13" x14ac:dyDescent="0.25">
      <c r="A11069" s="227"/>
      <c r="B11069" s="256"/>
      <c r="C11069" s="255"/>
      <c r="D11069" s="255"/>
      <c r="E11069" s="260"/>
      <c r="F11069" s="263"/>
      <c r="I11069" s="149"/>
      <c r="J11069" s="149"/>
      <c r="K11069" s="149"/>
      <c r="L11069"/>
    </row>
    <row r="11070" spans="1:12" s="236" customFormat="1" ht="13" x14ac:dyDescent="0.25">
      <c r="A11070" s="227"/>
      <c r="B11070" s="256"/>
      <c r="C11070" s="255"/>
      <c r="D11070" s="255"/>
      <c r="E11070" s="260"/>
      <c r="F11070" s="263"/>
      <c r="I11070" s="149"/>
      <c r="J11070" s="149"/>
      <c r="K11070" s="149"/>
      <c r="L11070"/>
    </row>
    <row r="11071" spans="1:12" s="236" customFormat="1" ht="13" x14ac:dyDescent="0.25">
      <c r="A11071" s="227"/>
      <c r="B11071" s="256"/>
      <c r="C11071" s="255"/>
      <c r="D11071" s="255"/>
      <c r="E11071" s="260"/>
      <c r="F11071" s="263"/>
      <c r="I11071" s="149"/>
      <c r="J11071" s="149"/>
      <c r="K11071" s="149"/>
      <c r="L11071"/>
    </row>
    <row r="11072" spans="1:12" s="236" customFormat="1" ht="13" x14ac:dyDescent="0.25">
      <c r="A11072" s="227"/>
      <c r="B11072" s="256"/>
      <c r="C11072" s="255"/>
      <c r="D11072" s="255"/>
      <c r="E11072" s="260"/>
      <c r="F11072" s="263"/>
      <c r="I11072" s="149"/>
      <c r="J11072" s="149"/>
      <c r="K11072" s="149"/>
      <c r="L11072"/>
    </row>
    <row r="11073" spans="1:12" s="236" customFormat="1" ht="13" x14ac:dyDescent="0.25">
      <c r="A11073" s="227"/>
      <c r="B11073" s="256"/>
      <c r="C11073" s="255"/>
      <c r="D11073" s="255"/>
      <c r="E11073" s="260"/>
      <c r="F11073" s="263"/>
      <c r="I11073" s="149"/>
      <c r="J11073" s="149"/>
      <c r="K11073" s="149"/>
      <c r="L11073"/>
    </row>
    <row r="11074" spans="1:12" s="236" customFormat="1" ht="13" x14ac:dyDescent="0.25">
      <c r="A11074" s="227"/>
      <c r="B11074" s="256"/>
      <c r="C11074" s="255"/>
      <c r="D11074" s="255"/>
      <c r="E11074" s="260"/>
      <c r="F11074" s="263"/>
      <c r="I11074" s="149"/>
      <c r="J11074" s="149"/>
      <c r="K11074" s="149"/>
      <c r="L11074"/>
    </row>
    <row r="11075" spans="1:12" s="236" customFormat="1" ht="13" x14ac:dyDescent="0.25">
      <c r="A11075" s="227"/>
      <c r="B11075" s="256"/>
      <c r="C11075" s="255"/>
      <c r="D11075" s="255"/>
      <c r="E11075" s="260"/>
      <c r="F11075" s="263"/>
      <c r="I11075" s="149"/>
      <c r="J11075" s="149"/>
      <c r="K11075" s="149"/>
      <c r="L11075"/>
    </row>
    <row r="11076" spans="1:12" s="236" customFormat="1" ht="13" x14ac:dyDescent="0.25">
      <c r="A11076" s="227"/>
      <c r="B11076" s="256"/>
      <c r="C11076" s="255"/>
      <c r="D11076" s="255"/>
      <c r="E11076" s="260"/>
      <c r="F11076" s="263"/>
      <c r="I11076" s="149"/>
      <c r="J11076" s="149"/>
      <c r="K11076" s="149"/>
      <c r="L11076"/>
    </row>
    <row r="11077" spans="1:12" s="236" customFormat="1" ht="13" x14ac:dyDescent="0.25">
      <c r="A11077" s="227"/>
      <c r="B11077" s="256"/>
      <c r="C11077" s="255"/>
      <c r="D11077" s="255"/>
      <c r="E11077" s="260"/>
      <c r="F11077" s="263"/>
      <c r="I11077" s="149"/>
      <c r="J11077" s="149"/>
      <c r="K11077" s="149"/>
      <c r="L11077"/>
    </row>
    <row r="11078" spans="1:12" s="236" customFormat="1" ht="13" x14ac:dyDescent="0.25">
      <c r="A11078" s="227"/>
      <c r="B11078" s="256"/>
      <c r="C11078" s="255"/>
      <c r="D11078" s="255"/>
      <c r="E11078" s="260"/>
      <c r="F11078" s="263"/>
      <c r="I11078" s="149"/>
      <c r="J11078" s="149"/>
      <c r="K11078" s="149"/>
      <c r="L11078"/>
    </row>
    <row r="11079" spans="1:12" s="236" customFormat="1" ht="13" x14ac:dyDescent="0.25">
      <c r="A11079" s="227"/>
      <c r="B11079" s="256"/>
      <c r="C11079" s="255"/>
      <c r="D11079" s="255"/>
      <c r="E11079" s="260"/>
      <c r="F11079" s="263"/>
      <c r="I11079" s="149"/>
      <c r="J11079" s="149"/>
      <c r="K11079" s="149"/>
      <c r="L11079"/>
    </row>
    <row r="11080" spans="1:12" s="236" customFormat="1" ht="13" x14ac:dyDescent="0.25">
      <c r="A11080" s="227"/>
      <c r="B11080" s="256"/>
      <c r="C11080" s="255"/>
      <c r="D11080" s="255"/>
      <c r="E11080" s="260"/>
      <c r="F11080" s="263"/>
      <c r="I11080" s="149"/>
      <c r="J11080" s="149"/>
      <c r="K11080" s="149"/>
      <c r="L11080"/>
    </row>
    <row r="11081" spans="1:12" s="236" customFormat="1" ht="13" x14ac:dyDescent="0.25">
      <c r="A11081" s="227"/>
      <c r="B11081" s="256"/>
      <c r="C11081" s="255"/>
      <c r="D11081" s="255"/>
      <c r="E11081" s="260"/>
      <c r="F11081" s="263"/>
      <c r="I11081" s="149"/>
      <c r="J11081" s="149"/>
      <c r="K11081" s="149"/>
      <c r="L11081"/>
    </row>
    <row r="11082" spans="1:12" s="236" customFormat="1" ht="13" x14ac:dyDescent="0.25">
      <c r="A11082" s="227"/>
      <c r="B11082" s="256"/>
      <c r="C11082" s="255"/>
      <c r="D11082" s="255"/>
      <c r="E11082" s="260"/>
      <c r="F11082" s="263"/>
      <c r="I11082" s="149"/>
      <c r="J11082" s="149"/>
      <c r="K11082" s="149"/>
      <c r="L11082"/>
    </row>
    <row r="11083" spans="1:12" s="236" customFormat="1" ht="13" x14ac:dyDescent="0.25">
      <c r="A11083" s="227"/>
      <c r="B11083" s="256"/>
      <c r="C11083" s="255"/>
      <c r="D11083" s="255"/>
      <c r="E11083" s="260"/>
      <c r="F11083" s="263"/>
      <c r="I11083" s="149"/>
      <c r="J11083" s="149"/>
      <c r="K11083" s="149"/>
      <c r="L11083"/>
    </row>
    <row r="11084" spans="1:12" s="236" customFormat="1" ht="13" x14ac:dyDescent="0.25">
      <c r="A11084" s="227"/>
      <c r="B11084" s="256"/>
      <c r="C11084" s="255"/>
      <c r="D11084" s="255"/>
      <c r="E11084" s="260"/>
      <c r="F11084" s="263"/>
      <c r="I11084" s="149"/>
      <c r="J11084" s="149"/>
      <c r="K11084" s="149"/>
      <c r="L11084"/>
    </row>
    <row r="11085" spans="1:12" s="236" customFormat="1" ht="13" x14ac:dyDescent="0.25">
      <c r="A11085" s="227"/>
      <c r="B11085" s="256"/>
      <c r="C11085" s="255"/>
      <c r="D11085" s="255"/>
      <c r="E11085" s="260"/>
      <c r="F11085" s="263"/>
      <c r="I11085" s="149"/>
      <c r="J11085" s="149"/>
      <c r="K11085" s="149"/>
      <c r="L11085"/>
    </row>
    <row r="11086" spans="1:12" s="236" customFormat="1" ht="13" x14ac:dyDescent="0.25">
      <c r="A11086" s="227"/>
      <c r="B11086" s="256"/>
      <c r="C11086" s="255"/>
      <c r="D11086" s="255"/>
      <c r="E11086" s="260"/>
      <c r="F11086" s="263"/>
      <c r="I11086" s="149"/>
      <c r="J11086" s="149"/>
      <c r="K11086" s="149"/>
      <c r="L11086"/>
    </row>
    <row r="11087" spans="1:12" s="236" customFormat="1" ht="13" x14ac:dyDescent="0.25">
      <c r="A11087" s="227"/>
      <c r="B11087" s="256"/>
      <c r="C11087" s="255"/>
      <c r="D11087" s="255"/>
      <c r="E11087" s="260"/>
      <c r="F11087" s="263"/>
      <c r="I11087" s="149"/>
      <c r="J11087" s="149"/>
      <c r="K11087" s="149"/>
      <c r="L11087"/>
    </row>
    <row r="11088" spans="1:12" s="236" customFormat="1" ht="13" x14ac:dyDescent="0.25">
      <c r="A11088" s="227"/>
      <c r="B11088" s="256"/>
      <c r="C11088" s="255"/>
      <c r="D11088" s="255"/>
      <c r="E11088" s="260"/>
      <c r="F11088" s="263"/>
      <c r="I11088" s="149"/>
      <c r="J11088" s="149"/>
      <c r="K11088" s="149"/>
      <c r="L11088"/>
    </row>
    <row r="11089" spans="1:12" s="236" customFormat="1" ht="13" x14ac:dyDescent="0.25">
      <c r="A11089" s="227"/>
      <c r="B11089" s="256"/>
      <c r="C11089" s="255"/>
      <c r="D11089" s="255"/>
      <c r="E11089" s="260"/>
      <c r="F11089" s="263"/>
      <c r="I11089" s="149"/>
      <c r="J11089" s="149"/>
      <c r="K11089" s="149"/>
      <c r="L11089"/>
    </row>
    <row r="11090" spans="1:12" s="236" customFormat="1" ht="13" x14ac:dyDescent="0.25">
      <c r="A11090" s="227"/>
      <c r="B11090" s="256"/>
      <c r="C11090" s="255"/>
      <c r="D11090" s="255"/>
      <c r="E11090" s="260"/>
      <c r="F11090" s="263"/>
      <c r="I11090" s="149"/>
      <c r="J11090" s="149"/>
      <c r="K11090" s="149"/>
      <c r="L11090"/>
    </row>
    <row r="11091" spans="1:12" s="236" customFormat="1" ht="13" x14ac:dyDescent="0.25">
      <c r="A11091" s="227"/>
      <c r="B11091" s="256"/>
      <c r="C11091" s="255"/>
      <c r="D11091" s="255"/>
      <c r="E11091" s="260"/>
      <c r="F11091" s="263"/>
      <c r="I11091" s="149"/>
      <c r="J11091" s="149"/>
      <c r="K11091" s="149"/>
      <c r="L11091"/>
    </row>
    <row r="11092" spans="1:12" s="236" customFormat="1" ht="13" x14ac:dyDescent="0.25">
      <c r="A11092" s="227"/>
      <c r="B11092" s="256"/>
      <c r="C11092" s="255"/>
      <c r="D11092" s="255"/>
      <c r="E11092" s="260"/>
      <c r="F11092" s="263"/>
      <c r="I11092" s="149"/>
      <c r="J11092" s="149"/>
      <c r="K11092" s="149"/>
      <c r="L11092"/>
    </row>
    <row r="11093" spans="1:12" s="236" customFormat="1" ht="13" x14ac:dyDescent="0.25">
      <c r="A11093" s="227"/>
      <c r="B11093" s="256"/>
      <c r="C11093" s="255"/>
      <c r="D11093" s="255"/>
      <c r="E11093" s="260"/>
      <c r="F11093" s="263"/>
      <c r="I11093" s="149"/>
      <c r="J11093" s="149"/>
      <c r="K11093" s="149"/>
      <c r="L11093"/>
    </row>
    <row r="11094" spans="1:12" s="236" customFormat="1" ht="13" x14ac:dyDescent="0.25">
      <c r="A11094" s="227"/>
      <c r="B11094" s="256"/>
      <c r="C11094" s="255"/>
      <c r="D11094" s="255"/>
      <c r="E11094" s="260"/>
      <c r="F11094" s="263"/>
      <c r="I11094" s="149"/>
      <c r="J11094" s="149"/>
      <c r="K11094" s="149"/>
      <c r="L11094"/>
    </row>
    <row r="11095" spans="1:12" s="236" customFormat="1" ht="13" x14ac:dyDescent="0.25">
      <c r="A11095" s="227"/>
      <c r="B11095" s="256"/>
      <c r="C11095" s="255"/>
      <c r="D11095" s="255"/>
      <c r="E11095" s="260"/>
      <c r="F11095" s="263"/>
      <c r="I11095" s="149"/>
      <c r="J11095" s="149"/>
      <c r="K11095" s="149"/>
      <c r="L11095"/>
    </row>
    <row r="11096" spans="1:12" s="236" customFormat="1" ht="13" x14ac:dyDescent="0.25">
      <c r="A11096" s="227"/>
      <c r="B11096" s="256"/>
      <c r="C11096" s="255"/>
      <c r="D11096" s="255"/>
      <c r="E11096" s="260"/>
      <c r="F11096" s="263"/>
      <c r="I11096" s="149"/>
      <c r="J11096" s="149"/>
      <c r="K11096" s="149"/>
      <c r="L11096"/>
    </row>
    <row r="11097" spans="1:12" s="236" customFormat="1" ht="13" x14ac:dyDescent="0.25">
      <c r="A11097" s="227"/>
      <c r="B11097" s="268" t="s">
        <v>1019</v>
      </c>
      <c r="C11097" s="227"/>
      <c r="D11097" s="227"/>
      <c r="E11097" s="258"/>
      <c r="F11097" s="270"/>
      <c r="I11097" s="149"/>
      <c r="J11097" s="149"/>
      <c r="K11097" s="149"/>
      <c r="L11097"/>
    </row>
    <row r="11098" spans="1:12" s="236" customFormat="1" ht="13" x14ac:dyDescent="0.25">
      <c r="A11098" s="227"/>
      <c r="B11098" s="247"/>
      <c r="C11098" s="227"/>
      <c r="D11098" s="227"/>
      <c r="E11098" s="258"/>
      <c r="F11098" s="263"/>
      <c r="I11098" s="149"/>
      <c r="J11098" s="149"/>
      <c r="K11098" s="149"/>
      <c r="L11098"/>
    </row>
    <row r="11099" spans="1:12" s="236" customFormat="1" ht="25" x14ac:dyDescent="0.25">
      <c r="A11099" s="227"/>
      <c r="B11099" s="247" t="str">
        <f>B11028</f>
        <v>Block F: Tuckshop, Computer Room &amp; 2 Classroom Block: F-10 Plumbing and Drainage</v>
      </c>
      <c r="C11099" s="227"/>
      <c r="D11099" s="227"/>
      <c r="E11099" s="258"/>
      <c r="F11099" s="263"/>
      <c r="I11099" s="149"/>
      <c r="J11099" s="149"/>
      <c r="K11099" s="149"/>
      <c r="L11099"/>
    </row>
    <row r="11100" spans="1:12" s="236" customFormat="1" ht="13" x14ac:dyDescent="0.25">
      <c r="A11100" s="227"/>
      <c r="B11100" s="247"/>
      <c r="C11100" s="227"/>
      <c r="D11100" s="227"/>
      <c r="E11100" s="258"/>
      <c r="F11100" s="263"/>
      <c r="I11100" s="149"/>
      <c r="J11100" s="149"/>
      <c r="K11100" s="149"/>
      <c r="L11100"/>
    </row>
    <row r="11101" spans="1:12" s="236" customFormat="1" ht="13" x14ac:dyDescent="0.25">
      <c r="A11101" s="224" t="s">
        <v>2545</v>
      </c>
      <c r="B11101" s="229" t="s">
        <v>320</v>
      </c>
      <c r="C11101" s="272"/>
      <c r="D11101" s="272"/>
      <c r="E11101" s="217"/>
      <c r="F11101" s="285"/>
      <c r="I11101" s="149"/>
      <c r="J11101" s="149"/>
      <c r="K11101" s="149"/>
      <c r="L11101"/>
    </row>
    <row r="11102" spans="1:12" s="236" customFormat="1" ht="13" x14ac:dyDescent="0.25">
      <c r="A11102" s="272"/>
      <c r="B11102" s="232"/>
      <c r="C11102" s="283"/>
      <c r="D11102" s="272"/>
      <c r="E11102" s="217"/>
      <c r="F11102" s="285"/>
      <c r="I11102" s="149"/>
      <c r="J11102" s="149"/>
      <c r="K11102" s="149"/>
      <c r="L11102"/>
    </row>
    <row r="11103" spans="1:12" s="236" customFormat="1" ht="13" x14ac:dyDescent="0.25">
      <c r="A11103" s="272"/>
      <c r="B11103" s="229" t="s">
        <v>321</v>
      </c>
      <c r="C11103" s="272"/>
      <c r="D11103" s="272"/>
      <c r="E11103" s="217"/>
      <c r="F11103" s="285"/>
      <c r="I11103" s="149"/>
      <c r="J11103" s="149"/>
      <c r="K11103" s="149"/>
      <c r="L11103"/>
    </row>
    <row r="11104" spans="1:12" s="236" customFormat="1" ht="13" x14ac:dyDescent="0.25">
      <c r="A11104" s="272"/>
      <c r="B11104" s="229"/>
      <c r="C11104" s="272"/>
      <c r="D11104" s="272"/>
      <c r="E11104" s="217"/>
      <c r="F11104" s="285"/>
      <c r="I11104" s="149"/>
      <c r="J11104" s="149"/>
      <c r="K11104" s="149"/>
      <c r="L11104"/>
    </row>
    <row r="11105" spans="1:12" s="236" customFormat="1" ht="13" x14ac:dyDescent="0.25">
      <c r="A11105" s="272"/>
      <c r="B11105" s="229" t="s">
        <v>322</v>
      </c>
      <c r="C11105" s="272"/>
      <c r="D11105" s="272"/>
      <c r="E11105" s="217"/>
      <c r="F11105" s="285"/>
      <c r="I11105" s="149"/>
      <c r="J11105" s="149"/>
      <c r="K11105" s="149"/>
      <c r="L11105"/>
    </row>
    <row r="11106" spans="1:12" s="236" customFormat="1" ht="13" x14ac:dyDescent="0.25">
      <c r="A11106" s="272"/>
      <c r="B11106" s="229"/>
      <c r="C11106" s="272"/>
      <c r="D11106" s="272"/>
      <c r="E11106" s="217"/>
      <c r="F11106" s="285"/>
      <c r="I11106" s="149"/>
      <c r="J11106" s="149"/>
      <c r="K11106" s="149"/>
      <c r="L11106"/>
    </row>
    <row r="11107" spans="1:12" s="236" customFormat="1" ht="14.5" x14ac:dyDescent="0.25">
      <c r="A11107" s="272" t="s">
        <v>2546</v>
      </c>
      <c r="B11107" s="273" t="s">
        <v>2765</v>
      </c>
      <c r="C11107" s="272" t="s">
        <v>621</v>
      </c>
      <c r="D11107" s="272">
        <v>12</v>
      </c>
      <c r="E11107" s="217"/>
      <c r="F11107" s="285"/>
      <c r="I11107" s="149"/>
      <c r="J11107" s="149"/>
      <c r="K11107" s="149"/>
      <c r="L11107"/>
    </row>
    <row r="11108" spans="1:12" s="236" customFormat="1" x14ac:dyDescent="0.25">
      <c r="A11108" s="220"/>
      <c r="B11108" s="233"/>
      <c r="C11108" s="220"/>
      <c r="D11108" s="220"/>
      <c r="E11108" s="260"/>
      <c r="F11108" s="263"/>
      <c r="I11108" s="149"/>
      <c r="J11108" s="149"/>
      <c r="K11108" s="149"/>
      <c r="L11108"/>
    </row>
    <row r="11109" spans="1:12" s="236" customFormat="1" x14ac:dyDescent="0.25">
      <c r="A11109" s="220"/>
      <c r="B11109" s="233"/>
      <c r="C11109" s="220"/>
      <c r="D11109" s="220"/>
      <c r="E11109" s="260"/>
      <c r="F11109" s="263"/>
      <c r="I11109" s="149"/>
      <c r="J11109" s="149"/>
      <c r="K11109" s="149"/>
      <c r="L11109"/>
    </row>
    <row r="11110" spans="1:12" s="236" customFormat="1" x14ac:dyDescent="0.25">
      <c r="A11110" s="220"/>
      <c r="B11110" s="233"/>
      <c r="C11110" s="220"/>
      <c r="D11110" s="220"/>
      <c r="E11110" s="260"/>
      <c r="F11110" s="263"/>
      <c r="I11110" s="149"/>
      <c r="J11110" s="149"/>
      <c r="K11110" s="149"/>
      <c r="L11110"/>
    </row>
    <row r="11111" spans="1:12" s="236" customFormat="1" x14ac:dyDescent="0.25">
      <c r="A11111" s="220"/>
      <c r="B11111" s="233"/>
      <c r="C11111" s="220"/>
      <c r="D11111" s="220"/>
      <c r="E11111" s="260"/>
      <c r="F11111" s="263"/>
      <c r="I11111" s="149"/>
      <c r="J11111" s="149"/>
      <c r="K11111" s="149"/>
      <c r="L11111"/>
    </row>
    <row r="11112" spans="1:12" s="236" customFormat="1" x14ac:dyDescent="0.25">
      <c r="A11112" s="220"/>
      <c r="B11112" s="233"/>
      <c r="C11112" s="220"/>
      <c r="D11112" s="220"/>
      <c r="E11112" s="260"/>
      <c r="F11112" s="263"/>
      <c r="I11112" s="149"/>
      <c r="J11112" s="149"/>
      <c r="K11112" s="149"/>
      <c r="L11112"/>
    </row>
    <row r="11113" spans="1:12" s="236" customFormat="1" x14ac:dyDescent="0.25">
      <c r="A11113" s="220"/>
      <c r="B11113" s="233"/>
      <c r="C11113" s="220"/>
      <c r="D11113" s="220"/>
      <c r="E11113" s="260"/>
      <c r="F11113" s="263"/>
      <c r="I11113" s="149"/>
      <c r="J11113" s="149"/>
      <c r="K11113" s="149"/>
      <c r="L11113"/>
    </row>
    <row r="11114" spans="1:12" s="236" customFormat="1" x14ac:dyDescent="0.25">
      <c r="A11114" s="220"/>
      <c r="B11114" s="233"/>
      <c r="C11114" s="220"/>
      <c r="D11114" s="220"/>
      <c r="E11114" s="260"/>
      <c r="F11114" s="263"/>
      <c r="I11114" s="149"/>
      <c r="J11114" s="149"/>
      <c r="K11114" s="149"/>
      <c r="L11114"/>
    </row>
    <row r="11115" spans="1:12" s="236" customFormat="1" x14ac:dyDescent="0.25">
      <c r="A11115" s="220"/>
      <c r="B11115" s="233"/>
      <c r="C11115" s="220"/>
      <c r="D11115" s="220"/>
      <c r="E11115" s="260"/>
      <c r="F11115" s="263"/>
      <c r="I11115" s="149"/>
      <c r="J11115" s="149"/>
      <c r="K11115" s="149"/>
      <c r="L11115"/>
    </row>
    <row r="11116" spans="1:12" s="236" customFormat="1" ht="13" x14ac:dyDescent="0.25">
      <c r="A11116" s="220"/>
      <c r="B11116" s="230"/>
      <c r="C11116" s="220"/>
      <c r="D11116" s="220"/>
      <c r="E11116" s="260"/>
      <c r="F11116" s="263"/>
      <c r="I11116" s="149"/>
      <c r="J11116" s="149"/>
      <c r="K11116" s="149"/>
      <c r="L11116"/>
    </row>
    <row r="11117" spans="1:12" s="236" customFormat="1" ht="13" x14ac:dyDescent="0.25">
      <c r="A11117" s="220"/>
      <c r="B11117" s="230"/>
      <c r="C11117" s="220"/>
      <c r="D11117" s="220"/>
      <c r="E11117" s="260"/>
      <c r="F11117" s="263"/>
      <c r="I11117" s="149"/>
      <c r="J11117" s="149"/>
      <c r="K11117" s="149"/>
      <c r="L11117"/>
    </row>
    <row r="11118" spans="1:12" s="236" customFormat="1" ht="13" x14ac:dyDescent="0.25">
      <c r="A11118" s="220"/>
      <c r="B11118" s="230"/>
      <c r="C11118" s="220"/>
      <c r="D11118" s="220"/>
      <c r="E11118" s="260"/>
      <c r="F11118" s="263"/>
      <c r="I11118" s="149"/>
      <c r="J11118" s="149"/>
      <c r="K11118" s="149"/>
      <c r="L11118"/>
    </row>
    <row r="11119" spans="1:12" s="236" customFormat="1" x14ac:dyDescent="0.25">
      <c r="A11119" s="220"/>
      <c r="B11119" s="233"/>
      <c r="C11119" s="220"/>
      <c r="D11119" s="220"/>
      <c r="E11119" s="260"/>
      <c r="F11119" s="263"/>
      <c r="I11119" s="149"/>
      <c r="J11119" s="149"/>
      <c r="K11119" s="149"/>
      <c r="L11119"/>
    </row>
    <row r="11120" spans="1:12" s="236" customFormat="1" x14ac:dyDescent="0.25">
      <c r="A11120" s="220"/>
      <c r="B11120" s="233"/>
      <c r="C11120" s="220"/>
      <c r="D11120" s="220"/>
      <c r="E11120" s="260"/>
      <c r="F11120" s="263"/>
      <c r="I11120" s="149"/>
      <c r="J11120" s="149"/>
      <c r="K11120" s="149"/>
      <c r="L11120"/>
    </row>
    <row r="11121" spans="1:12" s="236" customFormat="1" x14ac:dyDescent="0.25">
      <c r="A11121" s="220"/>
      <c r="B11121" s="233"/>
      <c r="C11121" s="220"/>
      <c r="D11121" s="220"/>
      <c r="E11121" s="260"/>
      <c r="F11121" s="263"/>
      <c r="I11121" s="149"/>
      <c r="J11121" s="149"/>
      <c r="K11121" s="149"/>
      <c r="L11121"/>
    </row>
    <row r="11122" spans="1:12" s="236" customFormat="1" x14ac:dyDescent="0.25">
      <c r="A11122" s="272"/>
      <c r="B11122" s="273"/>
      <c r="C11122" s="272"/>
      <c r="D11122" s="272"/>
      <c r="E11122" s="217"/>
      <c r="F11122" s="263"/>
      <c r="I11122" s="149"/>
      <c r="J11122" s="149"/>
      <c r="K11122" s="149"/>
      <c r="L11122"/>
    </row>
    <row r="11123" spans="1:12" s="236" customFormat="1" x14ac:dyDescent="0.25">
      <c r="A11123" s="272"/>
      <c r="B11123" s="273"/>
      <c r="C11123" s="272"/>
      <c r="D11123" s="272"/>
      <c r="E11123" s="217"/>
      <c r="F11123" s="263"/>
      <c r="I11123" s="149"/>
      <c r="J11123" s="149"/>
      <c r="K11123" s="149"/>
      <c r="L11123"/>
    </row>
    <row r="11124" spans="1:12" s="236" customFormat="1" x14ac:dyDescent="0.25">
      <c r="A11124" s="272"/>
      <c r="B11124" s="273"/>
      <c r="C11124" s="272"/>
      <c r="D11124" s="272"/>
      <c r="E11124" s="217"/>
      <c r="F11124" s="263"/>
      <c r="I11124" s="149"/>
      <c r="J11124" s="149"/>
      <c r="K11124" s="149"/>
      <c r="L11124"/>
    </row>
    <row r="11125" spans="1:12" s="236" customFormat="1" x14ac:dyDescent="0.25">
      <c r="A11125" s="272"/>
      <c r="B11125" s="273"/>
      <c r="C11125" s="272"/>
      <c r="D11125" s="272"/>
      <c r="E11125" s="217"/>
      <c r="F11125" s="263"/>
      <c r="I11125" s="149"/>
      <c r="J11125" s="149"/>
      <c r="K11125" s="149"/>
      <c r="L11125"/>
    </row>
    <row r="11126" spans="1:12" s="236" customFormat="1" x14ac:dyDescent="0.25">
      <c r="A11126" s="272"/>
      <c r="B11126" s="273"/>
      <c r="C11126" s="272"/>
      <c r="D11126" s="272"/>
      <c r="E11126" s="217"/>
      <c r="F11126" s="263"/>
      <c r="I11126" s="149"/>
      <c r="J11126" s="149"/>
      <c r="K11126" s="149"/>
      <c r="L11126"/>
    </row>
    <row r="11127" spans="1:12" s="236" customFormat="1" x14ac:dyDescent="0.25">
      <c r="A11127" s="272"/>
      <c r="B11127" s="273"/>
      <c r="C11127" s="272"/>
      <c r="D11127" s="272"/>
      <c r="E11127" s="217"/>
      <c r="F11127" s="263"/>
      <c r="I11127" s="149"/>
      <c r="J11127" s="149"/>
      <c r="K11127" s="149"/>
      <c r="L11127"/>
    </row>
    <row r="11128" spans="1:12" s="236" customFormat="1" x14ac:dyDescent="0.25">
      <c r="A11128" s="272"/>
      <c r="B11128" s="273"/>
      <c r="C11128" s="272"/>
      <c r="D11128" s="272"/>
      <c r="E11128" s="217"/>
      <c r="F11128" s="263"/>
      <c r="I11128" s="149"/>
      <c r="J11128" s="149"/>
      <c r="K11128" s="149"/>
      <c r="L11128"/>
    </row>
    <row r="11129" spans="1:12" s="236" customFormat="1" x14ac:dyDescent="0.25">
      <c r="A11129" s="272"/>
      <c r="B11129" s="273"/>
      <c r="C11129" s="272"/>
      <c r="D11129" s="272"/>
      <c r="E11129" s="217"/>
      <c r="F11129" s="263"/>
      <c r="I11129" s="149"/>
      <c r="J11129" s="149"/>
      <c r="K11129" s="149"/>
      <c r="L11129"/>
    </row>
    <row r="11130" spans="1:12" s="236" customFormat="1" x14ac:dyDescent="0.25">
      <c r="A11130" s="272"/>
      <c r="B11130" s="273"/>
      <c r="C11130" s="272"/>
      <c r="D11130" s="272"/>
      <c r="E11130" s="217"/>
      <c r="F11130" s="263"/>
      <c r="I11130" s="149"/>
      <c r="J11130" s="149"/>
      <c r="K11130" s="149"/>
      <c r="L11130"/>
    </row>
    <row r="11131" spans="1:12" s="236" customFormat="1" x14ac:dyDescent="0.25">
      <c r="A11131" s="272"/>
      <c r="B11131" s="273"/>
      <c r="C11131" s="272"/>
      <c r="D11131" s="272"/>
      <c r="E11131" s="217"/>
      <c r="F11131" s="263"/>
      <c r="I11131" s="149"/>
      <c r="J11131" s="149"/>
      <c r="K11131" s="149"/>
      <c r="L11131"/>
    </row>
    <row r="11132" spans="1:12" s="236" customFormat="1" x14ac:dyDescent="0.25">
      <c r="A11132" s="272"/>
      <c r="B11132" s="273"/>
      <c r="C11132" s="272"/>
      <c r="D11132" s="272"/>
      <c r="E11132" s="217"/>
      <c r="F11132" s="263"/>
      <c r="I11132" s="149"/>
      <c r="J11132" s="149"/>
      <c r="K11132" s="149"/>
      <c r="L11132"/>
    </row>
    <row r="11133" spans="1:12" s="236" customFormat="1" x14ac:dyDescent="0.25">
      <c r="A11133" s="272"/>
      <c r="B11133" s="273"/>
      <c r="C11133" s="272"/>
      <c r="D11133" s="272"/>
      <c r="E11133" s="217"/>
      <c r="F11133" s="263"/>
      <c r="I11133" s="149"/>
      <c r="J11133" s="149"/>
      <c r="K11133" s="149"/>
      <c r="L11133"/>
    </row>
    <row r="11134" spans="1:12" s="236" customFormat="1" x14ac:dyDescent="0.25">
      <c r="A11134" s="272"/>
      <c r="B11134" s="273"/>
      <c r="C11134" s="272"/>
      <c r="D11134" s="272"/>
      <c r="E11134" s="217"/>
      <c r="F11134" s="263"/>
      <c r="I11134" s="149"/>
      <c r="J11134" s="149"/>
      <c r="K11134" s="149"/>
      <c r="L11134"/>
    </row>
    <row r="11135" spans="1:12" s="236" customFormat="1" x14ac:dyDescent="0.25">
      <c r="A11135" s="272"/>
      <c r="B11135" s="273"/>
      <c r="C11135" s="272"/>
      <c r="D11135" s="272"/>
      <c r="E11135" s="217"/>
      <c r="F11135" s="263"/>
      <c r="I11135" s="149"/>
      <c r="J11135" s="149"/>
      <c r="K11135" s="149"/>
      <c r="L11135"/>
    </row>
    <row r="11136" spans="1:12" s="236" customFormat="1" x14ac:dyDescent="0.25">
      <c r="A11136" s="272"/>
      <c r="B11136" s="273"/>
      <c r="C11136" s="272"/>
      <c r="D11136" s="272"/>
      <c r="E11136" s="217"/>
      <c r="F11136" s="263"/>
      <c r="I11136" s="149"/>
      <c r="J11136" s="149"/>
      <c r="K11136" s="149"/>
      <c r="L11136"/>
    </row>
    <row r="11137" spans="1:12" s="236" customFormat="1" x14ac:dyDescent="0.25">
      <c r="A11137" s="272"/>
      <c r="B11137" s="273"/>
      <c r="C11137" s="272"/>
      <c r="D11137" s="272"/>
      <c r="E11137" s="217"/>
      <c r="F11137" s="263"/>
      <c r="I11137" s="149"/>
      <c r="J11137" s="149"/>
      <c r="K11137" s="149"/>
      <c r="L11137"/>
    </row>
    <row r="11138" spans="1:12" s="236" customFormat="1" x14ac:dyDescent="0.25">
      <c r="A11138" s="272"/>
      <c r="B11138" s="273"/>
      <c r="C11138" s="272"/>
      <c r="D11138" s="272"/>
      <c r="E11138" s="217"/>
      <c r="F11138" s="263"/>
      <c r="I11138" s="149"/>
      <c r="J11138" s="149"/>
      <c r="K11138" s="149"/>
      <c r="L11138"/>
    </row>
    <row r="11139" spans="1:12" s="236" customFormat="1" x14ac:dyDescent="0.25">
      <c r="A11139" s="272"/>
      <c r="B11139" s="273"/>
      <c r="C11139" s="272"/>
      <c r="D11139" s="272"/>
      <c r="E11139" s="217"/>
      <c r="F11139" s="263"/>
      <c r="I11139" s="149"/>
      <c r="J11139" s="149"/>
      <c r="K11139" s="149"/>
      <c r="L11139"/>
    </row>
    <row r="11140" spans="1:12" s="236" customFormat="1" x14ac:dyDescent="0.25">
      <c r="A11140" s="272"/>
      <c r="B11140" s="273"/>
      <c r="C11140" s="272"/>
      <c r="D11140" s="272"/>
      <c r="E11140" s="217"/>
      <c r="F11140" s="263"/>
      <c r="I11140" s="149"/>
      <c r="J11140" s="149"/>
      <c r="K11140" s="149"/>
      <c r="L11140"/>
    </row>
    <row r="11141" spans="1:12" s="236" customFormat="1" x14ac:dyDescent="0.25">
      <c r="A11141" s="272"/>
      <c r="B11141" s="273"/>
      <c r="C11141" s="272"/>
      <c r="D11141" s="272"/>
      <c r="E11141" s="217"/>
      <c r="F11141" s="263"/>
      <c r="I11141" s="149"/>
      <c r="J11141" s="149"/>
      <c r="K11141" s="149"/>
      <c r="L11141"/>
    </row>
    <row r="11142" spans="1:12" s="236" customFormat="1" x14ac:dyDescent="0.25">
      <c r="A11142" s="272"/>
      <c r="B11142" s="273"/>
      <c r="C11142" s="272"/>
      <c r="D11142" s="272"/>
      <c r="E11142" s="217"/>
      <c r="F11142" s="263"/>
      <c r="I11142" s="149"/>
      <c r="J11142" s="149"/>
      <c r="K11142" s="149"/>
      <c r="L11142"/>
    </row>
    <row r="11143" spans="1:12" s="236" customFormat="1" x14ac:dyDescent="0.25">
      <c r="A11143" s="272"/>
      <c r="B11143" s="273"/>
      <c r="C11143" s="272"/>
      <c r="D11143" s="272"/>
      <c r="E11143" s="217"/>
      <c r="F11143" s="263"/>
      <c r="I11143" s="149"/>
      <c r="J11143" s="149"/>
      <c r="K11143" s="149"/>
      <c r="L11143"/>
    </row>
    <row r="11144" spans="1:12" s="236" customFormat="1" x14ac:dyDescent="0.25">
      <c r="A11144" s="272"/>
      <c r="B11144" s="273"/>
      <c r="C11144" s="272"/>
      <c r="D11144" s="272"/>
      <c r="E11144" s="217"/>
      <c r="F11144" s="263"/>
      <c r="I11144" s="149"/>
      <c r="J11144" s="149"/>
      <c r="K11144" s="149"/>
      <c r="L11144"/>
    </row>
    <row r="11145" spans="1:12" s="236" customFormat="1" x14ac:dyDescent="0.25">
      <c r="A11145" s="272"/>
      <c r="B11145" s="273"/>
      <c r="C11145" s="272"/>
      <c r="D11145" s="272"/>
      <c r="E11145" s="217"/>
      <c r="F11145" s="263"/>
      <c r="I11145" s="149"/>
      <c r="J11145" s="149"/>
      <c r="K11145" s="149"/>
      <c r="L11145"/>
    </row>
    <row r="11146" spans="1:12" s="236" customFormat="1" x14ac:dyDescent="0.25">
      <c r="A11146" s="272"/>
      <c r="B11146" s="273"/>
      <c r="C11146" s="272"/>
      <c r="D11146" s="272"/>
      <c r="E11146" s="217"/>
      <c r="F11146" s="263"/>
      <c r="I11146" s="149"/>
      <c r="J11146" s="149"/>
      <c r="K11146" s="149"/>
      <c r="L11146"/>
    </row>
    <row r="11147" spans="1:12" s="236" customFormat="1" x14ac:dyDescent="0.25">
      <c r="A11147" s="272"/>
      <c r="B11147" s="273"/>
      <c r="C11147" s="272"/>
      <c r="D11147" s="272"/>
      <c r="E11147" s="217"/>
      <c r="F11147" s="263"/>
      <c r="I11147" s="149"/>
      <c r="J11147" s="149"/>
      <c r="K11147" s="149"/>
      <c r="L11147"/>
    </row>
    <row r="11148" spans="1:12" s="236" customFormat="1" x14ac:dyDescent="0.25">
      <c r="A11148" s="272"/>
      <c r="B11148" s="273"/>
      <c r="C11148" s="272"/>
      <c r="D11148" s="272"/>
      <c r="E11148" s="217"/>
      <c r="F11148" s="263"/>
      <c r="I11148" s="149"/>
      <c r="J11148" s="149"/>
      <c r="K11148" s="149"/>
      <c r="L11148"/>
    </row>
    <row r="11149" spans="1:12" s="236" customFormat="1" x14ac:dyDescent="0.25">
      <c r="A11149" s="272"/>
      <c r="B11149" s="273"/>
      <c r="C11149" s="272"/>
      <c r="D11149" s="272"/>
      <c r="E11149" s="217"/>
      <c r="F11149" s="263"/>
      <c r="I11149" s="149"/>
      <c r="J11149" s="149"/>
      <c r="K11149" s="149"/>
      <c r="L11149"/>
    </row>
    <row r="11150" spans="1:12" s="236" customFormat="1" x14ac:dyDescent="0.25">
      <c r="A11150" s="272"/>
      <c r="B11150" s="273"/>
      <c r="C11150" s="272"/>
      <c r="D11150" s="272"/>
      <c r="E11150" s="217"/>
      <c r="F11150" s="263"/>
      <c r="I11150" s="149"/>
      <c r="J11150" s="149"/>
      <c r="K11150" s="149"/>
      <c r="L11150"/>
    </row>
    <row r="11151" spans="1:12" s="236" customFormat="1" x14ac:dyDescent="0.25">
      <c r="A11151" s="272"/>
      <c r="B11151" s="273"/>
      <c r="C11151" s="272"/>
      <c r="D11151" s="272"/>
      <c r="E11151" s="217"/>
      <c r="F11151" s="263"/>
      <c r="I11151" s="149"/>
      <c r="J11151" s="149"/>
      <c r="K11151" s="149"/>
      <c r="L11151"/>
    </row>
    <row r="11152" spans="1:12" s="236" customFormat="1" x14ac:dyDescent="0.25">
      <c r="A11152" s="272"/>
      <c r="B11152" s="273"/>
      <c r="C11152" s="272"/>
      <c r="D11152" s="272"/>
      <c r="E11152" s="217"/>
      <c r="F11152" s="263"/>
      <c r="I11152" s="149"/>
      <c r="J11152" s="149"/>
      <c r="K11152" s="149"/>
      <c r="L11152"/>
    </row>
    <row r="11153" spans="1:12" s="236" customFormat="1" x14ac:dyDescent="0.25">
      <c r="A11153" s="272"/>
      <c r="B11153" s="273"/>
      <c r="C11153" s="272"/>
      <c r="D11153" s="272"/>
      <c r="E11153" s="217"/>
      <c r="F11153" s="263"/>
      <c r="I11153" s="149"/>
      <c r="J11153" s="149"/>
      <c r="K11153" s="149"/>
      <c r="L11153"/>
    </row>
    <row r="11154" spans="1:12" s="236" customFormat="1" x14ac:dyDescent="0.25">
      <c r="A11154" s="272"/>
      <c r="B11154" s="273"/>
      <c r="C11154" s="272"/>
      <c r="D11154" s="272"/>
      <c r="E11154" s="217"/>
      <c r="F11154" s="263"/>
      <c r="I11154" s="149"/>
      <c r="J11154" s="149"/>
      <c r="K11154" s="149"/>
      <c r="L11154"/>
    </row>
    <row r="11155" spans="1:12" s="236" customFormat="1" x14ac:dyDescent="0.25">
      <c r="A11155" s="272"/>
      <c r="B11155" s="273"/>
      <c r="C11155" s="272"/>
      <c r="D11155" s="272"/>
      <c r="E11155" s="217"/>
      <c r="F11155" s="263"/>
      <c r="I11155" s="149"/>
      <c r="J11155" s="149"/>
      <c r="K11155" s="149"/>
      <c r="L11155"/>
    </row>
    <row r="11156" spans="1:12" s="236" customFormat="1" x14ac:dyDescent="0.25">
      <c r="A11156" s="272"/>
      <c r="B11156" s="273"/>
      <c r="C11156" s="272"/>
      <c r="D11156" s="272"/>
      <c r="E11156" s="217"/>
      <c r="F11156" s="263"/>
      <c r="I11156" s="149"/>
      <c r="J11156" s="149"/>
      <c r="K11156" s="149"/>
      <c r="L11156"/>
    </row>
    <row r="11157" spans="1:12" s="236" customFormat="1" x14ac:dyDescent="0.25">
      <c r="A11157" s="272"/>
      <c r="B11157" s="273"/>
      <c r="C11157" s="272"/>
      <c r="D11157" s="272"/>
      <c r="E11157" s="217"/>
      <c r="F11157" s="263"/>
      <c r="I11157" s="149"/>
      <c r="J11157" s="149"/>
      <c r="K11157" s="149"/>
      <c r="L11157"/>
    </row>
    <row r="11158" spans="1:12" s="236" customFormat="1" x14ac:dyDescent="0.25">
      <c r="A11158" s="272"/>
      <c r="B11158" s="273"/>
      <c r="C11158" s="272"/>
      <c r="D11158" s="272"/>
      <c r="E11158" s="217"/>
      <c r="F11158" s="263"/>
      <c r="I11158" s="149"/>
      <c r="J11158" s="149"/>
      <c r="K11158" s="149"/>
      <c r="L11158"/>
    </row>
    <row r="11159" spans="1:12" s="236" customFormat="1" x14ac:dyDescent="0.25">
      <c r="A11159" s="272"/>
      <c r="B11159" s="273"/>
      <c r="C11159" s="272"/>
      <c r="D11159" s="272"/>
      <c r="E11159" s="217"/>
      <c r="F11159" s="263"/>
      <c r="I11159" s="149"/>
      <c r="J11159" s="149"/>
      <c r="K11159" s="149"/>
      <c r="L11159"/>
    </row>
    <row r="11160" spans="1:12" s="236" customFormat="1" x14ac:dyDescent="0.25">
      <c r="A11160" s="272"/>
      <c r="B11160" s="273"/>
      <c r="C11160" s="272"/>
      <c r="D11160" s="272"/>
      <c r="E11160" s="217"/>
      <c r="F11160" s="263"/>
      <c r="I11160" s="149"/>
      <c r="J11160" s="149"/>
      <c r="K11160" s="149"/>
      <c r="L11160"/>
    </row>
    <row r="11161" spans="1:12" s="236" customFormat="1" x14ac:dyDescent="0.25">
      <c r="A11161" s="272"/>
      <c r="B11161" s="273"/>
      <c r="C11161" s="272"/>
      <c r="D11161" s="272"/>
      <c r="E11161" s="217"/>
      <c r="F11161" s="263"/>
      <c r="I11161" s="149"/>
      <c r="J11161" s="149"/>
      <c r="K11161" s="149"/>
      <c r="L11161"/>
    </row>
    <row r="11162" spans="1:12" s="236" customFormat="1" x14ac:dyDescent="0.25">
      <c r="A11162" s="272"/>
      <c r="B11162" s="273"/>
      <c r="C11162" s="272"/>
      <c r="D11162" s="272"/>
      <c r="E11162" s="217"/>
      <c r="F11162" s="263"/>
      <c r="I11162" s="149"/>
      <c r="J11162" s="149"/>
      <c r="K11162" s="149"/>
      <c r="L11162"/>
    </row>
    <row r="11163" spans="1:12" s="236" customFormat="1" x14ac:dyDescent="0.25">
      <c r="A11163" s="272"/>
      <c r="B11163" s="273"/>
      <c r="C11163" s="272"/>
      <c r="D11163" s="272"/>
      <c r="E11163" s="217"/>
      <c r="F11163" s="263"/>
      <c r="I11163" s="149"/>
      <c r="J11163" s="149"/>
      <c r="K11163" s="149"/>
      <c r="L11163"/>
    </row>
    <row r="11164" spans="1:12" s="236" customFormat="1" x14ac:dyDescent="0.25">
      <c r="A11164" s="272"/>
      <c r="B11164" s="273"/>
      <c r="C11164" s="272"/>
      <c r="D11164" s="272"/>
      <c r="E11164" s="217"/>
      <c r="F11164" s="263"/>
      <c r="I11164" s="149"/>
      <c r="J11164" s="149"/>
      <c r="K11164" s="149"/>
      <c r="L11164"/>
    </row>
    <row r="11165" spans="1:12" s="236" customFormat="1" x14ac:dyDescent="0.25">
      <c r="A11165" s="272"/>
      <c r="B11165" s="273"/>
      <c r="C11165" s="272"/>
      <c r="D11165" s="272"/>
      <c r="E11165" s="217"/>
      <c r="F11165" s="263"/>
      <c r="I11165" s="149"/>
      <c r="J11165" s="149"/>
      <c r="K11165" s="149"/>
      <c r="L11165"/>
    </row>
    <row r="11166" spans="1:12" s="236" customFormat="1" x14ac:dyDescent="0.25">
      <c r="A11166" s="272"/>
      <c r="B11166" s="273"/>
      <c r="C11166" s="272"/>
      <c r="D11166" s="272"/>
      <c r="E11166" s="217"/>
      <c r="F11166" s="263"/>
      <c r="I11166" s="149"/>
      <c r="J11166" s="149"/>
      <c r="K11166" s="149"/>
      <c r="L11166"/>
    </row>
    <row r="11167" spans="1:12" s="236" customFormat="1" x14ac:dyDescent="0.25">
      <c r="A11167" s="272"/>
      <c r="B11167" s="273"/>
      <c r="C11167" s="272"/>
      <c r="D11167" s="272"/>
      <c r="E11167" s="217"/>
      <c r="F11167" s="263"/>
      <c r="I11167" s="149"/>
      <c r="J11167" s="149"/>
      <c r="K11167" s="149"/>
      <c r="L11167"/>
    </row>
    <row r="11168" spans="1:12" s="236" customFormat="1" x14ac:dyDescent="0.25">
      <c r="A11168" s="272"/>
      <c r="B11168" s="273"/>
      <c r="C11168" s="272"/>
      <c r="D11168" s="272"/>
      <c r="E11168" s="217"/>
      <c r="F11168" s="263"/>
      <c r="I11168" s="149"/>
      <c r="J11168" s="149"/>
      <c r="K11168" s="149"/>
      <c r="L11168"/>
    </row>
    <row r="11169" spans="1:12" s="236" customFormat="1" x14ac:dyDescent="0.25">
      <c r="A11169" s="272"/>
      <c r="B11169" s="273"/>
      <c r="C11169" s="272"/>
      <c r="D11169" s="272"/>
      <c r="E11169" s="217"/>
      <c r="F11169" s="263"/>
      <c r="I11169" s="149"/>
      <c r="J11169" s="149"/>
      <c r="K11169" s="149"/>
      <c r="L11169"/>
    </row>
    <row r="11170" spans="1:12" s="236" customFormat="1" ht="13" x14ac:dyDescent="0.25">
      <c r="A11170" s="227"/>
      <c r="B11170" s="268" t="s">
        <v>2905</v>
      </c>
      <c r="C11170" s="227"/>
      <c r="D11170" s="227"/>
      <c r="E11170" s="258"/>
      <c r="F11170" s="270"/>
      <c r="I11170" s="149"/>
      <c r="J11170" s="149"/>
      <c r="K11170" s="149"/>
      <c r="L11170"/>
    </row>
    <row r="11171" spans="1:12" s="236" customFormat="1" ht="13" x14ac:dyDescent="0.25">
      <c r="A11171" s="227"/>
      <c r="B11171" s="247"/>
      <c r="C11171" s="227"/>
      <c r="D11171" s="227"/>
      <c r="E11171" s="258"/>
      <c r="F11171" s="263"/>
      <c r="I11171" s="149"/>
      <c r="J11171" s="149"/>
      <c r="K11171" s="149"/>
      <c r="L11171"/>
    </row>
    <row r="11172" spans="1:12" s="236" customFormat="1" ht="13" x14ac:dyDescent="0.25">
      <c r="A11172" s="227"/>
      <c r="B11172" s="247" t="s">
        <v>2965</v>
      </c>
      <c r="C11172" s="227"/>
      <c r="D11172" s="227"/>
      <c r="E11172" s="258"/>
      <c r="F11172" s="263"/>
      <c r="I11172" s="149"/>
      <c r="J11172" s="149"/>
      <c r="K11172" s="149"/>
      <c r="L11172"/>
    </row>
    <row r="11173" spans="1:12" s="236" customFormat="1" ht="13" x14ac:dyDescent="0.25">
      <c r="A11173" s="227"/>
      <c r="B11173" s="256"/>
      <c r="C11173" s="255"/>
      <c r="D11173" s="255"/>
      <c r="E11173" s="260"/>
      <c r="F11173" s="263"/>
      <c r="I11173" s="149"/>
      <c r="J11173" s="149"/>
      <c r="K11173" s="149"/>
      <c r="L11173"/>
    </row>
    <row r="11174" spans="1:12" s="236" customFormat="1" ht="13" x14ac:dyDescent="0.25">
      <c r="A11174" s="227"/>
      <c r="B11174" s="274"/>
      <c r="C11174" s="255"/>
      <c r="D11174" s="255"/>
      <c r="E11174" s="260"/>
      <c r="F11174" s="263"/>
      <c r="I11174" s="149"/>
      <c r="J11174" s="149"/>
      <c r="K11174" s="149"/>
      <c r="L11174"/>
    </row>
    <row r="11175" spans="1:12" s="236" customFormat="1" ht="13" x14ac:dyDescent="0.25">
      <c r="A11175" s="227"/>
      <c r="B11175" s="274" t="str">
        <f>B11172</f>
        <v>Block F: Tuckshop, Computer Room &amp; 2 Classroom Block: F-11 Glazing</v>
      </c>
      <c r="C11175" s="255"/>
      <c r="D11175" s="255"/>
      <c r="E11175" s="260"/>
      <c r="F11175" s="263"/>
      <c r="I11175" s="149"/>
      <c r="J11175" s="149"/>
      <c r="K11175" s="149"/>
      <c r="L11175"/>
    </row>
    <row r="11176" spans="1:12" s="236" customFormat="1" ht="13" x14ac:dyDescent="0.25">
      <c r="A11176" s="227"/>
      <c r="B11176" s="254" t="s">
        <v>2933</v>
      </c>
      <c r="C11176" s="255" t="s">
        <v>2910</v>
      </c>
      <c r="D11176" s="255"/>
      <c r="E11176" s="260"/>
      <c r="F11176" s="263"/>
      <c r="I11176" s="149"/>
      <c r="J11176" s="149"/>
      <c r="K11176" s="149"/>
      <c r="L11176"/>
    </row>
    <row r="11177" spans="1:12" s="236" customFormat="1" ht="13" x14ac:dyDescent="0.25">
      <c r="A11177" s="227"/>
      <c r="B11177" s="256"/>
      <c r="C11177" s="255"/>
      <c r="D11177" s="255"/>
      <c r="E11177" s="260"/>
      <c r="F11177" s="263"/>
      <c r="I11177" s="149"/>
      <c r="J11177" s="149"/>
      <c r="K11177" s="149"/>
      <c r="L11177"/>
    </row>
    <row r="11178" spans="1:12" s="236" customFormat="1" ht="13" x14ac:dyDescent="0.25">
      <c r="A11178" s="227"/>
      <c r="B11178" s="269" t="s">
        <v>2909</v>
      </c>
      <c r="C11178" s="255">
        <v>163</v>
      </c>
      <c r="D11178" s="255"/>
      <c r="E11178" s="260"/>
      <c r="F11178" s="263"/>
      <c r="I11178" s="149"/>
      <c r="J11178" s="149"/>
      <c r="K11178" s="149"/>
      <c r="L11178"/>
    </row>
    <row r="11179" spans="1:12" s="236" customFormat="1" ht="13" x14ac:dyDescent="0.25">
      <c r="A11179" s="227"/>
      <c r="B11179" s="269"/>
      <c r="C11179" s="255"/>
      <c r="D11179" s="255"/>
      <c r="E11179" s="260"/>
      <c r="F11179" s="263"/>
      <c r="I11179" s="149"/>
      <c r="J11179" s="149"/>
      <c r="K11179" s="149"/>
      <c r="L11179"/>
    </row>
    <row r="11180" spans="1:12" s="236" customFormat="1" ht="13" x14ac:dyDescent="0.25">
      <c r="A11180" s="227"/>
      <c r="B11180" s="256"/>
      <c r="C11180" s="255"/>
      <c r="D11180" s="255"/>
      <c r="E11180" s="260"/>
      <c r="F11180" s="263"/>
      <c r="I11180" s="149"/>
      <c r="J11180" s="149"/>
      <c r="K11180" s="149"/>
      <c r="L11180"/>
    </row>
    <row r="11181" spans="1:12" s="236" customFormat="1" ht="13" x14ac:dyDescent="0.25">
      <c r="A11181" s="227"/>
      <c r="B11181" s="256"/>
      <c r="C11181" s="255"/>
      <c r="D11181" s="255"/>
      <c r="E11181" s="260"/>
      <c r="F11181" s="263"/>
      <c r="I11181" s="149"/>
      <c r="J11181" s="149"/>
      <c r="K11181" s="149"/>
      <c r="L11181"/>
    </row>
    <row r="11182" spans="1:12" s="236" customFormat="1" ht="13" x14ac:dyDescent="0.25">
      <c r="A11182" s="227"/>
      <c r="B11182" s="256"/>
      <c r="C11182" s="255"/>
      <c r="D11182" s="255"/>
      <c r="E11182" s="260"/>
      <c r="F11182" s="263"/>
      <c r="I11182" s="149"/>
      <c r="J11182" s="149"/>
      <c r="K11182" s="149"/>
      <c r="L11182"/>
    </row>
    <row r="11183" spans="1:12" s="236" customFormat="1" ht="13" x14ac:dyDescent="0.25">
      <c r="A11183" s="227"/>
      <c r="B11183" s="256"/>
      <c r="C11183" s="255"/>
      <c r="D11183" s="255"/>
      <c r="E11183" s="260"/>
      <c r="F11183" s="263"/>
      <c r="I11183" s="149"/>
      <c r="J11183" s="149"/>
      <c r="K11183" s="149"/>
      <c r="L11183"/>
    </row>
    <row r="11184" spans="1:12" s="236" customFormat="1" ht="13" x14ac:dyDescent="0.25">
      <c r="A11184" s="227"/>
      <c r="B11184" s="256"/>
      <c r="C11184" s="255"/>
      <c r="D11184" s="255"/>
      <c r="E11184" s="260"/>
      <c r="F11184" s="263"/>
      <c r="I11184" s="149"/>
      <c r="J11184" s="149"/>
      <c r="K11184" s="149"/>
      <c r="L11184"/>
    </row>
    <row r="11185" spans="1:12" s="236" customFormat="1" ht="13" x14ac:dyDescent="0.25">
      <c r="A11185" s="227"/>
      <c r="B11185" s="256"/>
      <c r="C11185" s="255"/>
      <c r="D11185" s="255"/>
      <c r="E11185" s="260"/>
      <c r="F11185" s="263"/>
      <c r="I11185" s="149"/>
      <c r="J11185" s="149"/>
      <c r="K11185" s="149"/>
      <c r="L11185"/>
    </row>
    <row r="11186" spans="1:12" s="236" customFormat="1" ht="13" x14ac:dyDescent="0.25">
      <c r="A11186" s="227"/>
      <c r="B11186" s="256"/>
      <c r="C11186" s="255"/>
      <c r="D11186" s="255"/>
      <c r="E11186" s="260"/>
      <c r="F11186" s="263"/>
      <c r="I11186" s="149"/>
      <c r="J11186" s="149"/>
      <c r="K11186" s="149"/>
      <c r="L11186"/>
    </row>
    <row r="11187" spans="1:12" s="236" customFormat="1" ht="13" x14ac:dyDescent="0.25">
      <c r="A11187" s="227"/>
      <c r="B11187" s="256"/>
      <c r="C11187" s="255"/>
      <c r="D11187" s="255"/>
      <c r="E11187" s="260"/>
      <c r="F11187" s="263"/>
      <c r="I11187" s="149"/>
      <c r="J11187" s="149"/>
      <c r="K11187" s="149"/>
      <c r="L11187"/>
    </row>
    <row r="11188" spans="1:12" s="236" customFormat="1" ht="13" x14ac:dyDescent="0.25">
      <c r="A11188" s="227"/>
      <c r="B11188" s="256"/>
      <c r="C11188" s="255"/>
      <c r="D11188" s="255"/>
      <c r="E11188" s="260"/>
      <c r="F11188" s="263"/>
      <c r="I11188" s="149"/>
      <c r="J11188" s="149"/>
      <c r="K11188" s="149"/>
      <c r="L11188"/>
    </row>
    <row r="11189" spans="1:12" s="236" customFormat="1" ht="13" x14ac:dyDescent="0.25">
      <c r="A11189" s="227"/>
      <c r="B11189" s="256"/>
      <c r="C11189" s="255"/>
      <c r="D11189" s="255"/>
      <c r="E11189" s="260"/>
      <c r="F11189" s="263"/>
      <c r="I11189" s="149"/>
      <c r="J11189" s="149"/>
      <c r="K11189" s="149"/>
      <c r="L11189"/>
    </row>
    <row r="11190" spans="1:12" s="236" customFormat="1" ht="13" x14ac:dyDescent="0.25">
      <c r="A11190" s="227"/>
      <c r="B11190" s="256"/>
      <c r="C11190" s="255"/>
      <c r="D11190" s="255"/>
      <c r="E11190" s="260"/>
      <c r="F11190" s="263"/>
      <c r="I11190" s="149"/>
      <c r="J11190" s="149"/>
      <c r="K11190" s="149"/>
      <c r="L11190"/>
    </row>
    <row r="11191" spans="1:12" s="236" customFormat="1" ht="13" x14ac:dyDescent="0.25">
      <c r="A11191" s="227"/>
      <c r="B11191" s="256"/>
      <c r="C11191" s="255"/>
      <c r="D11191" s="255"/>
      <c r="E11191" s="260"/>
      <c r="F11191" s="263"/>
      <c r="I11191" s="149"/>
      <c r="J11191" s="149"/>
      <c r="K11191" s="149"/>
      <c r="L11191"/>
    </row>
    <row r="11192" spans="1:12" s="236" customFormat="1" ht="13" x14ac:dyDescent="0.25">
      <c r="A11192" s="227"/>
      <c r="B11192" s="256"/>
      <c r="C11192" s="255"/>
      <c r="D11192" s="255"/>
      <c r="E11192" s="260"/>
      <c r="F11192" s="263"/>
      <c r="I11192" s="149"/>
      <c r="J11192" s="149"/>
      <c r="K11192" s="149"/>
      <c r="L11192"/>
    </row>
    <row r="11193" spans="1:12" s="236" customFormat="1" ht="13" x14ac:dyDescent="0.25">
      <c r="A11193" s="227"/>
      <c r="B11193" s="256"/>
      <c r="C11193" s="255"/>
      <c r="D11193" s="255"/>
      <c r="E11193" s="260"/>
      <c r="F11193" s="263"/>
      <c r="I11193" s="149"/>
      <c r="J11193" s="149"/>
      <c r="K11193" s="149"/>
      <c r="L11193"/>
    </row>
    <row r="11194" spans="1:12" s="236" customFormat="1" ht="13" x14ac:dyDescent="0.25">
      <c r="A11194" s="227"/>
      <c r="B11194" s="256"/>
      <c r="C11194" s="255"/>
      <c r="D11194" s="255"/>
      <c r="E11194" s="260"/>
      <c r="F11194" s="263"/>
      <c r="I11194" s="149"/>
      <c r="J11194" s="149"/>
      <c r="K11194" s="149"/>
      <c r="L11194"/>
    </row>
    <row r="11195" spans="1:12" s="236" customFormat="1" ht="13" x14ac:dyDescent="0.25">
      <c r="A11195" s="227"/>
      <c r="B11195" s="256"/>
      <c r="C11195" s="255"/>
      <c r="D11195" s="255"/>
      <c r="E11195" s="260"/>
      <c r="F11195" s="263"/>
      <c r="I11195" s="149"/>
      <c r="J11195" s="149"/>
      <c r="K11195" s="149"/>
      <c r="L11195"/>
    </row>
    <row r="11196" spans="1:12" s="236" customFormat="1" ht="13" x14ac:dyDescent="0.25">
      <c r="A11196" s="227"/>
      <c r="B11196" s="256"/>
      <c r="C11196" s="255"/>
      <c r="D11196" s="255"/>
      <c r="E11196" s="260"/>
      <c r="F11196" s="263"/>
      <c r="I11196" s="149"/>
      <c r="J11196" s="149"/>
      <c r="K11196" s="149"/>
      <c r="L11196"/>
    </row>
    <row r="11197" spans="1:12" s="236" customFormat="1" ht="13" x14ac:dyDescent="0.25">
      <c r="A11197" s="227"/>
      <c r="B11197" s="256"/>
      <c r="C11197" s="255"/>
      <c r="D11197" s="255"/>
      <c r="E11197" s="260"/>
      <c r="F11197" s="263"/>
      <c r="I11197" s="149"/>
      <c r="J11197" s="149"/>
      <c r="K11197" s="149"/>
      <c r="L11197"/>
    </row>
    <row r="11198" spans="1:12" s="236" customFormat="1" ht="13" x14ac:dyDescent="0.25">
      <c r="A11198" s="227"/>
      <c r="B11198" s="256"/>
      <c r="C11198" s="255"/>
      <c r="D11198" s="255"/>
      <c r="E11198" s="260"/>
      <c r="F11198" s="263"/>
      <c r="I11198" s="149"/>
      <c r="J11198" s="149"/>
      <c r="K11198" s="149"/>
      <c r="L11198"/>
    </row>
    <row r="11199" spans="1:12" s="236" customFormat="1" ht="13" x14ac:dyDescent="0.25">
      <c r="A11199" s="227"/>
      <c r="B11199" s="256"/>
      <c r="C11199" s="255"/>
      <c r="D11199" s="255"/>
      <c r="E11199" s="260"/>
      <c r="F11199" s="263"/>
      <c r="I11199" s="149"/>
      <c r="J11199" s="149"/>
      <c r="K11199" s="149"/>
      <c r="L11199"/>
    </row>
    <row r="11200" spans="1:12" s="236" customFormat="1" ht="13" x14ac:dyDescent="0.25">
      <c r="A11200" s="227"/>
      <c r="B11200" s="256"/>
      <c r="C11200" s="255"/>
      <c r="D11200" s="255"/>
      <c r="E11200" s="260"/>
      <c r="F11200" s="263"/>
      <c r="I11200" s="149"/>
      <c r="J11200" s="149"/>
      <c r="K11200" s="149"/>
      <c r="L11200"/>
    </row>
    <row r="11201" spans="1:12" s="236" customFormat="1" ht="13" x14ac:dyDescent="0.25">
      <c r="A11201" s="227"/>
      <c r="B11201" s="256"/>
      <c r="C11201" s="255"/>
      <c r="D11201" s="255"/>
      <c r="E11201" s="260"/>
      <c r="F11201" s="263"/>
      <c r="I11201" s="149"/>
      <c r="J11201" s="149"/>
      <c r="K11201" s="149"/>
      <c r="L11201"/>
    </row>
    <row r="11202" spans="1:12" s="236" customFormat="1" ht="13" x14ac:dyDescent="0.25">
      <c r="A11202" s="227"/>
      <c r="B11202" s="256"/>
      <c r="C11202" s="255"/>
      <c r="D11202" s="255"/>
      <c r="E11202" s="260"/>
      <c r="F11202" s="263"/>
      <c r="I11202" s="149"/>
      <c r="J11202" s="149"/>
      <c r="K11202" s="149"/>
      <c r="L11202"/>
    </row>
    <row r="11203" spans="1:12" s="236" customFormat="1" ht="13" x14ac:dyDescent="0.25">
      <c r="A11203" s="227"/>
      <c r="B11203" s="256"/>
      <c r="C11203" s="255"/>
      <c r="D11203" s="255"/>
      <c r="E11203" s="260"/>
      <c r="F11203" s="263"/>
      <c r="I11203" s="149"/>
      <c r="J11203" s="149"/>
      <c r="K11203" s="149"/>
      <c r="L11203"/>
    </row>
    <row r="11204" spans="1:12" s="236" customFormat="1" ht="13" x14ac:dyDescent="0.25">
      <c r="A11204" s="227"/>
      <c r="B11204" s="256"/>
      <c r="C11204" s="255"/>
      <c r="D11204" s="255"/>
      <c r="E11204" s="260"/>
      <c r="F11204" s="263"/>
      <c r="I11204" s="149"/>
      <c r="J11204" s="149"/>
      <c r="K11204" s="149"/>
      <c r="L11204"/>
    </row>
    <row r="11205" spans="1:12" s="236" customFormat="1" ht="13" x14ac:dyDescent="0.25">
      <c r="A11205" s="227"/>
      <c r="B11205" s="256"/>
      <c r="C11205" s="255"/>
      <c r="D11205" s="255"/>
      <c r="E11205" s="260"/>
      <c r="F11205" s="263"/>
      <c r="I11205" s="149"/>
      <c r="J11205" s="149"/>
      <c r="K11205" s="149"/>
      <c r="L11205"/>
    </row>
    <row r="11206" spans="1:12" s="236" customFormat="1" ht="13" x14ac:dyDescent="0.25">
      <c r="A11206" s="227"/>
      <c r="B11206" s="256"/>
      <c r="C11206" s="255"/>
      <c r="D11206" s="255"/>
      <c r="E11206" s="260"/>
      <c r="F11206" s="263"/>
      <c r="I11206" s="149"/>
      <c r="J11206" s="149"/>
      <c r="K11206" s="149"/>
      <c r="L11206"/>
    </row>
    <row r="11207" spans="1:12" s="236" customFormat="1" ht="13" x14ac:dyDescent="0.25">
      <c r="A11207" s="227"/>
      <c r="B11207" s="256"/>
      <c r="C11207" s="255"/>
      <c r="D11207" s="255"/>
      <c r="E11207" s="260"/>
      <c r="F11207" s="263"/>
      <c r="I11207" s="149"/>
      <c r="J11207" s="149"/>
      <c r="K11207" s="149"/>
      <c r="L11207"/>
    </row>
    <row r="11208" spans="1:12" s="236" customFormat="1" ht="13" x14ac:dyDescent="0.25">
      <c r="A11208" s="227"/>
      <c r="B11208" s="256"/>
      <c r="C11208" s="255"/>
      <c r="D11208" s="255"/>
      <c r="E11208" s="260"/>
      <c r="F11208" s="263"/>
      <c r="I11208" s="149"/>
      <c r="J11208" s="149"/>
      <c r="K11208" s="149"/>
      <c r="L11208"/>
    </row>
    <row r="11209" spans="1:12" s="236" customFormat="1" ht="13" x14ac:dyDescent="0.25">
      <c r="A11209" s="227"/>
      <c r="B11209" s="256"/>
      <c r="C11209" s="255"/>
      <c r="D11209" s="255"/>
      <c r="E11209" s="260"/>
      <c r="F11209" s="263"/>
      <c r="I11209" s="149"/>
      <c r="J11209" s="149"/>
      <c r="K11209" s="149"/>
      <c r="L11209"/>
    </row>
    <row r="11210" spans="1:12" s="236" customFormat="1" ht="13" x14ac:dyDescent="0.25">
      <c r="A11210" s="227"/>
      <c r="B11210" s="256"/>
      <c r="C11210" s="255"/>
      <c r="D11210" s="255"/>
      <c r="E11210" s="260"/>
      <c r="F11210" s="263"/>
      <c r="I11210" s="149"/>
      <c r="J11210" s="149"/>
      <c r="K11210" s="149"/>
      <c r="L11210"/>
    </row>
    <row r="11211" spans="1:12" s="236" customFormat="1" ht="13" x14ac:dyDescent="0.25">
      <c r="A11211" s="227"/>
      <c r="B11211" s="256"/>
      <c r="C11211" s="255"/>
      <c r="D11211" s="255"/>
      <c r="E11211" s="260"/>
      <c r="F11211" s="263"/>
      <c r="I11211" s="149"/>
      <c r="J11211" s="149"/>
      <c r="K11211" s="149"/>
      <c r="L11211"/>
    </row>
    <row r="11212" spans="1:12" s="236" customFormat="1" ht="13" x14ac:dyDescent="0.25">
      <c r="A11212" s="227"/>
      <c r="B11212" s="256"/>
      <c r="C11212" s="255"/>
      <c r="D11212" s="255"/>
      <c r="E11212" s="260"/>
      <c r="F11212" s="263"/>
      <c r="I11212" s="149"/>
      <c r="J11212" s="149"/>
      <c r="K11212" s="149"/>
      <c r="L11212"/>
    </row>
    <row r="11213" spans="1:12" s="236" customFormat="1" ht="13" x14ac:dyDescent="0.25">
      <c r="A11213" s="227"/>
      <c r="B11213" s="256"/>
      <c r="C11213" s="255"/>
      <c r="D11213" s="255"/>
      <c r="E11213" s="260"/>
      <c r="F11213" s="263"/>
      <c r="I11213" s="149"/>
      <c r="J11213" s="149"/>
      <c r="K11213" s="149"/>
      <c r="L11213"/>
    </row>
    <row r="11214" spans="1:12" s="236" customFormat="1" ht="13" x14ac:dyDescent="0.25">
      <c r="A11214" s="227"/>
      <c r="B11214" s="256"/>
      <c r="C11214" s="255"/>
      <c r="D11214" s="255"/>
      <c r="E11214" s="260"/>
      <c r="F11214" s="263"/>
      <c r="I11214" s="149"/>
      <c r="J11214" s="149"/>
      <c r="K11214" s="149"/>
      <c r="L11214"/>
    </row>
    <row r="11215" spans="1:12" s="236" customFormat="1" ht="13" x14ac:dyDescent="0.25">
      <c r="A11215" s="227"/>
      <c r="B11215" s="256"/>
      <c r="C11215" s="255"/>
      <c r="D11215" s="255"/>
      <c r="E11215" s="260"/>
      <c r="F11215" s="263"/>
      <c r="I11215" s="149"/>
      <c r="J11215" s="149"/>
      <c r="K11215" s="149"/>
      <c r="L11215"/>
    </row>
    <row r="11216" spans="1:12" s="236" customFormat="1" ht="13" x14ac:dyDescent="0.25">
      <c r="A11216" s="227"/>
      <c r="B11216" s="256"/>
      <c r="C11216" s="255"/>
      <c r="D11216" s="255"/>
      <c r="E11216" s="260"/>
      <c r="F11216" s="263"/>
      <c r="I11216" s="149"/>
      <c r="J11216" s="149"/>
      <c r="K11216" s="149"/>
      <c r="L11216"/>
    </row>
    <row r="11217" spans="1:12" s="236" customFormat="1" ht="13" x14ac:dyDescent="0.25">
      <c r="A11217" s="227"/>
      <c r="B11217" s="256"/>
      <c r="C11217" s="255"/>
      <c r="D11217" s="255"/>
      <c r="E11217" s="260"/>
      <c r="F11217" s="263"/>
      <c r="I11217" s="149"/>
      <c r="J11217" s="149"/>
      <c r="K11217" s="149"/>
      <c r="L11217"/>
    </row>
    <row r="11218" spans="1:12" s="236" customFormat="1" ht="13" x14ac:dyDescent="0.25">
      <c r="A11218" s="227"/>
      <c r="B11218" s="256"/>
      <c r="C11218" s="255"/>
      <c r="D11218" s="255"/>
      <c r="E11218" s="260"/>
      <c r="F11218" s="263"/>
      <c r="I11218" s="149"/>
      <c r="J11218" s="149"/>
      <c r="K11218" s="149"/>
      <c r="L11218"/>
    </row>
    <row r="11219" spans="1:12" s="236" customFormat="1" ht="13" x14ac:dyDescent="0.25">
      <c r="A11219" s="227"/>
      <c r="B11219" s="256"/>
      <c r="C11219" s="255"/>
      <c r="D11219" s="255"/>
      <c r="E11219" s="260"/>
      <c r="F11219" s="263"/>
      <c r="I11219" s="149"/>
      <c r="J11219" s="149"/>
      <c r="K11219" s="149"/>
      <c r="L11219"/>
    </row>
    <row r="11220" spans="1:12" s="236" customFormat="1" ht="13" x14ac:dyDescent="0.25">
      <c r="A11220" s="227"/>
      <c r="B11220" s="256"/>
      <c r="C11220" s="255"/>
      <c r="D11220" s="255"/>
      <c r="E11220" s="260"/>
      <c r="F11220" s="263"/>
      <c r="I11220" s="149"/>
      <c r="J11220" s="149"/>
      <c r="K11220" s="149"/>
      <c r="L11220"/>
    </row>
    <row r="11221" spans="1:12" s="236" customFormat="1" ht="13" x14ac:dyDescent="0.25">
      <c r="A11221" s="227"/>
      <c r="B11221" s="256"/>
      <c r="C11221" s="255"/>
      <c r="D11221" s="255"/>
      <c r="E11221" s="260"/>
      <c r="F11221" s="263"/>
      <c r="I11221" s="149"/>
      <c r="J11221" s="149"/>
      <c r="K11221" s="149"/>
      <c r="L11221"/>
    </row>
    <row r="11222" spans="1:12" s="236" customFormat="1" ht="13" x14ac:dyDescent="0.25">
      <c r="A11222" s="227"/>
      <c r="B11222" s="256"/>
      <c r="C11222" s="255"/>
      <c r="D11222" s="255"/>
      <c r="E11222" s="260"/>
      <c r="F11222" s="263"/>
      <c r="I11222" s="149"/>
      <c r="J11222" s="149"/>
      <c r="K11222" s="149"/>
      <c r="L11222"/>
    </row>
    <row r="11223" spans="1:12" s="236" customFormat="1" ht="13" x14ac:dyDescent="0.25">
      <c r="A11223" s="227"/>
      <c r="B11223" s="256"/>
      <c r="C11223" s="255"/>
      <c r="D11223" s="255"/>
      <c r="E11223" s="260"/>
      <c r="F11223" s="263"/>
      <c r="I11223" s="149"/>
      <c r="J11223" s="149"/>
      <c r="K11223" s="149"/>
      <c r="L11223"/>
    </row>
    <row r="11224" spans="1:12" s="236" customFormat="1" ht="13" x14ac:dyDescent="0.25">
      <c r="A11224" s="227"/>
      <c r="B11224" s="256"/>
      <c r="C11224" s="255"/>
      <c r="D11224" s="255"/>
      <c r="E11224" s="260"/>
      <c r="F11224" s="263"/>
      <c r="I11224" s="149"/>
      <c r="J11224" s="149"/>
      <c r="K11224" s="149"/>
      <c r="L11224"/>
    </row>
    <row r="11225" spans="1:12" s="236" customFormat="1" ht="13" x14ac:dyDescent="0.25">
      <c r="A11225" s="227"/>
      <c r="B11225" s="256"/>
      <c r="C11225" s="255"/>
      <c r="D11225" s="255"/>
      <c r="E11225" s="260"/>
      <c r="F11225" s="263"/>
      <c r="I11225" s="149"/>
      <c r="J11225" s="149"/>
      <c r="K11225" s="149"/>
      <c r="L11225"/>
    </row>
    <row r="11226" spans="1:12" s="236" customFormat="1" ht="13" x14ac:dyDescent="0.25">
      <c r="A11226" s="227"/>
      <c r="B11226" s="256"/>
      <c r="C11226" s="255"/>
      <c r="D11226" s="255"/>
      <c r="E11226" s="260"/>
      <c r="F11226" s="263"/>
      <c r="I11226" s="149"/>
      <c r="J11226" s="149"/>
      <c r="K11226" s="149"/>
      <c r="L11226"/>
    </row>
    <row r="11227" spans="1:12" s="236" customFormat="1" ht="13" x14ac:dyDescent="0.25">
      <c r="A11227" s="227"/>
      <c r="B11227" s="256"/>
      <c r="C11227" s="255"/>
      <c r="D11227" s="255"/>
      <c r="E11227" s="260"/>
      <c r="F11227" s="263"/>
      <c r="I11227" s="149"/>
      <c r="J11227" s="149"/>
      <c r="K11227" s="149"/>
      <c r="L11227"/>
    </row>
    <row r="11228" spans="1:12" s="236" customFormat="1" ht="13" x14ac:dyDescent="0.25">
      <c r="A11228" s="227"/>
      <c r="B11228" s="256"/>
      <c r="C11228" s="255"/>
      <c r="D11228" s="255"/>
      <c r="E11228" s="260"/>
      <c r="F11228" s="263"/>
      <c r="I11228" s="149"/>
      <c r="J11228" s="149"/>
      <c r="K11228" s="149"/>
      <c r="L11228"/>
    </row>
    <row r="11229" spans="1:12" s="236" customFormat="1" ht="13" x14ac:dyDescent="0.25">
      <c r="A11229" s="227"/>
      <c r="B11229" s="256"/>
      <c r="C11229" s="255"/>
      <c r="D11229" s="255"/>
      <c r="E11229" s="260"/>
      <c r="F11229" s="263"/>
      <c r="I11229" s="149"/>
      <c r="J11229" s="149"/>
      <c r="K11229" s="149"/>
      <c r="L11229"/>
    </row>
    <row r="11230" spans="1:12" s="236" customFormat="1" ht="13" x14ac:dyDescent="0.25">
      <c r="A11230" s="227"/>
      <c r="B11230" s="256"/>
      <c r="C11230" s="255"/>
      <c r="D11230" s="255"/>
      <c r="E11230" s="260"/>
      <c r="F11230" s="263"/>
      <c r="I11230" s="149"/>
      <c r="J11230" s="149"/>
      <c r="K11230" s="149"/>
      <c r="L11230"/>
    </row>
    <row r="11231" spans="1:12" s="236" customFormat="1" ht="13" x14ac:dyDescent="0.25">
      <c r="A11231" s="227"/>
      <c r="B11231" s="256"/>
      <c r="C11231" s="255"/>
      <c r="D11231" s="255"/>
      <c r="E11231" s="260"/>
      <c r="F11231" s="263"/>
      <c r="I11231" s="149"/>
      <c r="J11231" s="149"/>
      <c r="K11231" s="149"/>
      <c r="L11231"/>
    </row>
    <row r="11232" spans="1:12" s="236" customFormat="1" ht="13" x14ac:dyDescent="0.25">
      <c r="A11232" s="227"/>
      <c r="B11232" s="256"/>
      <c r="C11232" s="255"/>
      <c r="D11232" s="255"/>
      <c r="E11232" s="260"/>
      <c r="F11232" s="263"/>
      <c r="I11232" s="149"/>
      <c r="J11232" s="149"/>
      <c r="K11232" s="149"/>
      <c r="L11232"/>
    </row>
    <row r="11233" spans="1:12" s="236" customFormat="1" ht="13" x14ac:dyDescent="0.25">
      <c r="A11233" s="227"/>
      <c r="B11233" s="256"/>
      <c r="C11233" s="255"/>
      <c r="D11233" s="255"/>
      <c r="E11233" s="260"/>
      <c r="F11233" s="263"/>
      <c r="I11233" s="149"/>
      <c r="J11233" s="149"/>
      <c r="K11233" s="149"/>
      <c r="L11233"/>
    </row>
    <row r="11234" spans="1:12" s="236" customFormat="1" ht="13" x14ac:dyDescent="0.25">
      <c r="A11234" s="227"/>
      <c r="B11234" s="256"/>
      <c r="C11234" s="255"/>
      <c r="D11234" s="255"/>
      <c r="E11234" s="260"/>
      <c r="F11234" s="263"/>
      <c r="I11234" s="149"/>
      <c r="J11234" s="149"/>
      <c r="K11234" s="149"/>
      <c r="L11234"/>
    </row>
    <row r="11235" spans="1:12" s="236" customFormat="1" ht="13" x14ac:dyDescent="0.25">
      <c r="A11235" s="227"/>
      <c r="B11235" s="256"/>
      <c r="C11235" s="255"/>
      <c r="D11235" s="255"/>
      <c r="E11235" s="260"/>
      <c r="F11235" s="263"/>
      <c r="I11235" s="149"/>
      <c r="J11235" s="149"/>
      <c r="K11235" s="149"/>
      <c r="L11235"/>
    </row>
    <row r="11236" spans="1:12" s="236" customFormat="1" ht="13" x14ac:dyDescent="0.25">
      <c r="A11236" s="227"/>
      <c r="B11236" s="256"/>
      <c r="C11236" s="255"/>
      <c r="D11236" s="255"/>
      <c r="E11236" s="260"/>
      <c r="F11236" s="263"/>
      <c r="I11236" s="149"/>
      <c r="J11236" s="149"/>
      <c r="K11236" s="149"/>
      <c r="L11236"/>
    </row>
    <row r="11237" spans="1:12" s="236" customFormat="1" ht="13" x14ac:dyDescent="0.25">
      <c r="A11237" s="227"/>
      <c r="B11237" s="256"/>
      <c r="C11237" s="255"/>
      <c r="D11237" s="255"/>
      <c r="E11237" s="260"/>
      <c r="F11237" s="263"/>
      <c r="I11237" s="149"/>
      <c r="J11237" s="149"/>
      <c r="K11237" s="149"/>
      <c r="L11237"/>
    </row>
    <row r="11238" spans="1:12" s="236" customFormat="1" ht="13" x14ac:dyDescent="0.25">
      <c r="A11238" s="227"/>
      <c r="B11238" s="256"/>
      <c r="C11238" s="255"/>
      <c r="D11238" s="255"/>
      <c r="E11238" s="260"/>
      <c r="F11238" s="263"/>
      <c r="I11238" s="149"/>
      <c r="J11238" s="149"/>
      <c r="K11238" s="149"/>
      <c r="L11238"/>
    </row>
    <row r="11239" spans="1:12" s="236" customFormat="1" ht="13" x14ac:dyDescent="0.25">
      <c r="A11239" s="227"/>
      <c r="B11239" s="256"/>
      <c r="C11239" s="255"/>
      <c r="D11239" s="255"/>
      <c r="E11239" s="260"/>
      <c r="F11239" s="263"/>
      <c r="I11239" s="149"/>
      <c r="J11239" s="149"/>
      <c r="K11239" s="149"/>
      <c r="L11239"/>
    </row>
    <row r="11240" spans="1:12" s="236" customFormat="1" ht="13" x14ac:dyDescent="0.25">
      <c r="A11240" s="227"/>
      <c r="B11240" s="256"/>
      <c r="C11240" s="255"/>
      <c r="D11240" s="255"/>
      <c r="E11240" s="260"/>
      <c r="F11240" s="263"/>
      <c r="I11240" s="149"/>
      <c r="J11240" s="149"/>
      <c r="K11240" s="149"/>
      <c r="L11240"/>
    </row>
    <row r="11241" spans="1:12" s="236" customFormat="1" ht="13" x14ac:dyDescent="0.25">
      <c r="A11241" s="227"/>
      <c r="B11241" s="256"/>
      <c r="C11241" s="255"/>
      <c r="D11241" s="255"/>
      <c r="E11241" s="260"/>
      <c r="F11241" s="263"/>
      <c r="I11241" s="149"/>
      <c r="J11241" s="149"/>
      <c r="K11241" s="149"/>
      <c r="L11241"/>
    </row>
    <row r="11242" spans="1:12" s="236" customFormat="1" ht="13" x14ac:dyDescent="0.25">
      <c r="A11242" s="227"/>
      <c r="B11242" s="268" t="s">
        <v>1019</v>
      </c>
      <c r="C11242" s="227"/>
      <c r="D11242" s="227"/>
      <c r="E11242" s="258"/>
      <c r="F11242" s="270"/>
      <c r="I11242" s="149"/>
      <c r="J11242" s="149"/>
      <c r="K11242" s="149"/>
      <c r="L11242"/>
    </row>
    <row r="11243" spans="1:12" s="236" customFormat="1" ht="13" x14ac:dyDescent="0.25">
      <c r="A11243" s="227"/>
      <c r="B11243" s="247"/>
      <c r="C11243" s="227"/>
      <c r="D11243" s="227"/>
      <c r="E11243" s="258"/>
      <c r="F11243" s="263"/>
      <c r="I11243" s="149"/>
      <c r="J11243" s="149"/>
      <c r="K11243" s="149"/>
      <c r="L11243"/>
    </row>
    <row r="11244" spans="1:12" s="236" customFormat="1" ht="13" x14ac:dyDescent="0.25">
      <c r="A11244" s="227"/>
      <c r="B11244" s="247" t="str">
        <f>B11172</f>
        <v>Block F: Tuckshop, Computer Room &amp; 2 Classroom Block: F-11 Glazing</v>
      </c>
      <c r="C11244" s="227"/>
      <c r="D11244" s="227"/>
      <c r="E11244" s="258"/>
      <c r="F11244" s="263"/>
      <c r="I11244" s="149"/>
      <c r="J11244" s="149"/>
      <c r="K11244" s="149"/>
      <c r="L11244"/>
    </row>
    <row r="11245" spans="1:12" s="236" customFormat="1" x14ac:dyDescent="0.25">
      <c r="A11245" s="220"/>
      <c r="B11245" s="233"/>
      <c r="C11245" s="220"/>
      <c r="D11245" s="220"/>
      <c r="E11245" s="260"/>
      <c r="F11245" s="263"/>
      <c r="I11245" s="149"/>
      <c r="J11245" s="149"/>
      <c r="K11245" s="149"/>
      <c r="L11245"/>
    </row>
    <row r="11246" spans="1:12" s="236" customFormat="1" ht="13" x14ac:dyDescent="0.25">
      <c r="A11246" s="224" t="s">
        <v>2547</v>
      </c>
      <c r="B11246" s="229" t="s">
        <v>324</v>
      </c>
      <c r="C11246" s="272"/>
      <c r="D11246" s="272"/>
      <c r="E11246" s="217"/>
      <c r="F11246" s="285"/>
      <c r="I11246" s="149"/>
      <c r="J11246" s="149"/>
      <c r="K11246" s="149"/>
      <c r="L11246"/>
    </row>
    <row r="11247" spans="1:12" s="236" customFormat="1" x14ac:dyDescent="0.25">
      <c r="A11247" s="272"/>
      <c r="B11247" s="273"/>
      <c r="C11247" s="272"/>
      <c r="D11247" s="272"/>
      <c r="E11247" s="217"/>
      <c r="F11247" s="285"/>
      <c r="I11247" s="149"/>
      <c r="J11247" s="149"/>
      <c r="K11247" s="149"/>
      <c r="L11247"/>
    </row>
    <row r="11248" spans="1:12" s="236" customFormat="1" ht="26" x14ac:dyDescent="0.25">
      <c r="A11248" s="272"/>
      <c r="B11248" s="229" t="s">
        <v>2166</v>
      </c>
      <c r="C11248" s="272"/>
      <c r="D11248" s="272"/>
      <c r="E11248" s="217"/>
      <c r="F11248" s="285"/>
      <c r="I11248" s="149"/>
      <c r="J11248" s="149"/>
      <c r="K11248" s="149"/>
      <c r="L11248"/>
    </row>
    <row r="11249" spans="1:12" s="236" customFormat="1" x14ac:dyDescent="0.25">
      <c r="A11249" s="272"/>
      <c r="B11249" s="273"/>
      <c r="C11249" s="272"/>
      <c r="D11249" s="272"/>
      <c r="E11249" s="217"/>
      <c r="F11249" s="285"/>
      <c r="I11249" s="149"/>
      <c r="J11249" s="149"/>
      <c r="K11249" s="149"/>
      <c r="L11249"/>
    </row>
    <row r="11250" spans="1:12" s="236" customFormat="1" ht="14.5" x14ac:dyDescent="0.25">
      <c r="A11250" s="272" t="s">
        <v>2548</v>
      </c>
      <c r="B11250" s="273" t="s">
        <v>526</v>
      </c>
      <c r="C11250" s="272" t="s">
        <v>621</v>
      </c>
      <c r="D11250" s="272">
        <v>327.03999999999996</v>
      </c>
      <c r="E11250" s="217"/>
      <c r="F11250" s="285"/>
      <c r="I11250" s="149"/>
      <c r="J11250" s="149"/>
      <c r="K11250" s="149"/>
      <c r="L11250"/>
    </row>
    <row r="11251" spans="1:12" s="236" customFormat="1" ht="14.5" x14ac:dyDescent="0.25">
      <c r="A11251" s="272" t="s">
        <v>2549</v>
      </c>
      <c r="B11251" s="273" t="s">
        <v>1029</v>
      </c>
      <c r="C11251" s="272" t="s">
        <v>621</v>
      </c>
      <c r="D11251" s="272">
        <v>20</v>
      </c>
      <c r="E11251" s="217"/>
      <c r="F11251" s="285"/>
      <c r="I11251" s="149"/>
      <c r="J11251" s="149"/>
      <c r="K11251" s="149"/>
      <c r="L11251"/>
    </row>
    <row r="11252" spans="1:12" s="236" customFormat="1" x14ac:dyDescent="0.25">
      <c r="A11252" s="272"/>
      <c r="B11252" s="273"/>
      <c r="C11252" s="272"/>
      <c r="D11252" s="272"/>
      <c r="E11252" s="217"/>
      <c r="F11252" s="285"/>
      <c r="I11252" s="149"/>
      <c r="J11252" s="149"/>
      <c r="K11252" s="149"/>
      <c r="L11252"/>
    </row>
    <row r="11253" spans="1:12" s="236" customFormat="1" ht="26" x14ac:dyDescent="0.25">
      <c r="A11253" s="272"/>
      <c r="B11253" s="229" t="s">
        <v>2166</v>
      </c>
      <c r="C11253" s="272"/>
      <c r="D11253" s="272"/>
      <c r="E11253" s="217"/>
      <c r="F11253" s="285"/>
      <c r="I11253" s="149"/>
      <c r="J11253" s="149"/>
      <c r="K11253" s="149"/>
      <c r="L11253"/>
    </row>
    <row r="11254" spans="1:12" s="236" customFormat="1" x14ac:dyDescent="0.25">
      <c r="A11254" s="272"/>
      <c r="B11254" s="273"/>
      <c r="C11254" s="272"/>
      <c r="D11254" s="272"/>
      <c r="E11254" s="217"/>
      <c r="F11254" s="285"/>
      <c r="I11254" s="149"/>
      <c r="J11254" s="149"/>
      <c r="K11254" s="149"/>
      <c r="L11254"/>
    </row>
    <row r="11255" spans="1:12" s="236" customFormat="1" ht="14.5" x14ac:dyDescent="0.25">
      <c r="A11255" s="272" t="s">
        <v>2550</v>
      </c>
      <c r="B11255" s="273" t="s">
        <v>527</v>
      </c>
      <c r="C11255" s="272" t="s">
        <v>621</v>
      </c>
      <c r="D11255" s="281">
        <v>208.87999999999997</v>
      </c>
      <c r="E11255" s="217"/>
      <c r="F11255" s="285"/>
      <c r="I11255" s="149"/>
      <c r="J11255" s="149"/>
      <c r="K11255" s="149"/>
      <c r="L11255"/>
    </row>
    <row r="11256" spans="1:12" s="236" customFormat="1" ht="14.5" x14ac:dyDescent="0.25">
      <c r="A11256" s="272" t="s">
        <v>2551</v>
      </c>
      <c r="B11256" s="273" t="s">
        <v>1029</v>
      </c>
      <c r="C11256" s="272" t="s">
        <v>621</v>
      </c>
      <c r="D11256" s="272">
        <v>20</v>
      </c>
      <c r="E11256" s="217"/>
      <c r="F11256" s="285"/>
      <c r="I11256" s="149"/>
      <c r="J11256" s="149"/>
      <c r="K11256" s="149"/>
      <c r="L11256"/>
    </row>
    <row r="11257" spans="1:12" s="236" customFormat="1" ht="13" x14ac:dyDescent="0.25">
      <c r="A11257" s="272"/>
      <c r="B11257" s="229"/>
      <c r="C11257" s="272"/>
      <c r="D11257" s="272"/>
      <c r="E11257" s="217"/>
      <c r="F11257" s="285"/>
      <c r="I11257" s="149"/>
      <c r="J11257" s="149"/>
      <c r="K11257" s="149"/>
      <c r="L11257"/>
    </row>
    <row r="11258" spans="1:12" s="236" customFormat="1" ht="26" x14ac:dyDescent="0.25">
      <c r="A11258" s="272"/>
      <c r="B11258" s="229" t="s">
        <v>2168</v>
      </c>
      <c r="C11258" s="272"/>
      <c r="D11258" s="272"/>
      <c r="E11258" s="217"/>
      <c r="F11258" s="285"/>
      <c r="I11258" s="149"/>
      <c r="J11258" s="149"/>
      <c r="K11258" s="149"/>
      <c r="L11258"/>
    </row>
    <row r="11259" spans="1:12" s="236" customFormat="1" ht="13" x14ac:dyDescent="0.25">
      <c r="A11259" s="272"/>
      <c r="B11259" s="229"/>
      <c r="C11259" s="272"/>
      <c r="D11259" s="272"/>
      <c r="E11259" s="217"/>
      <c r="F11259" s="285"/>
      <c r="I11259" s="149"/>
      <c r="J11259" s="149"/>
      <c r="K11259" s="149"/>
      <c r="L11259"/>
    </row>
    <row r="11260" spans="1:12" s="236" customFormat="1" x14ac:dyDescent="0.25">
      <c r="A11260" s="272" t="s">
        <v>2552</v>
      </c>
      <c r="B11260" s="273" t="s">
        <v>332</v>
      </c>
      <c r="C11260" s="272" t="s">
        <v>11</v>
      </c>
      <c r="D11260" s="272">
        <v>98</v>
      </c>
      <c r="E11260" s="217"/>
      <c r="F11260" s="285"/>
      <c r="I11260" s="149"/>
      <c r="J11260" s="149"/>
      <c r="K11260" s="149"/>
      <c r="L11260"/>
    </row>
    <row r="11261" spans="1:12" s="236" customFormat="1" x14ac:dyDescent="0.25">
      <c r="A11261" s="272"/>
      <c r="B11261" s="273"/>
      <c r="C11261" s="272"/>
      <c r="D11261" s="272"/>
      <c r="E11261" s="217"/>
      <c r="F11261" s="285"/>
      <c r="I11261" s="149"/>
      <c r="J11261" s="149"/>
      <c r="K11261" s="149"/>
      <c r="L11261"/>
    </row>
    <row r="11262" spans="1:12" s="236" customFormat="1" ht="39" x14ac:dyDescent="0.25">
      <c r="A11262" s="272"/>
      <c r="B11262" s="229" t="s">
        <v>2169</v>
      </c>
      <c r="C11262" s="272"/>
      <c r="D11262" s="272"/>
      <c r="E11262" s="217"/>
      <c r="F11262" s="285"/>
      <c r="I11262" s="149"/>
      <c r="J11262" s="149"/>
      <c r="K11262" s="149"/>
      <c r="L11262"/>
    </row>
    <row r="11263" spans="1:12" s="236" customFormat="1" x14ac:dyDescent="0.25">
      <c r="A11263" s="272"/>
      <c r="B11263" s="273"/>
      <c r="C11263" s="272"/>
      <c r="D11263" s="272"/>
      <c r="E11263" s="217"/>
      <c r="F11263" s="285"/>
      <c r="I11263" s="149"/>
      <c r="J11263" s="149"/>
      <c r="K11263" s="149"/>
      <c r="L11263"/>
    </row>
    <row r="11264" spans="1:12" s="236" customFormat="1" ht="14.5" x14ac:dyDescent="0.25">
      <c r="A11264" s="272" t="s">
        <v>2553</v>
      </c>
      <c r="B11264" s="273" t="s">
        <v>336</v>
      </c>
      <c r="C11264" s="272" t="s">
        <v>621</v>
      </c>
      <c r="D11264" s="272">
        <v>4</v>
      </c>
      <c r="E11264" s="217"/>
      <c r="F11264" s="285"/>
      <c r="I11264" s="149"/>
      <c r="J11264" s="149"/>
      <c r="K11264" s="149"/>
      <c r="L11264"/>
    </row>
    <row r="11265" spans="1:12" s="236" customFormat="1" ht="14.5" x14ac:dyDescent="0.25">
      <c r="A11265" s="272" t="s">
        <v>2554</v>
      </c>
      <c r="B11265" s="273" t="s">
        <v>287</v>
      </c>
      <c r="C11265" s="272" t="s">
        <v>621</v>
      </c>
      <c r="D11265" s="272">
        <v>12</v>
      </c>
      <c r="E11265" s="217"/>
      <c r="F11265" s="285"/>
      <c r="I11265" s="149"/>
      <c r="J11265" s="149"/>
      <c r="K11265" s="149"/>
      <c r="L11265"/>
    </row>
    <row r="11266" spans="1:12" s="236" customFormat="1" ht="13" x14ac:dyDescent="0.25">
      <c r="A11266" s="272"/>
      <c r="B11266" s="229"/>
      <c r="C11266" s="272"/>
      <c r="D11266" s="272"/>
      <c r="E11266" s="217"/>
      <c r="F11266" s="285"/>
      <c r="I11266" s="149"/>
      <c r="J11266" s="149"/>
      <c r="K11266" s="149"/>
      <c r="L11266"/>
    </row>
    <row r="11267" spans="1:12" s="236" customFormat="1" ht="26" x14ac:dyDescent="0.25">
      <c r="A11267" s="272"/>
      <c r="B11267" s="229" t="s">
        <v>2170</v>
      </c>
      <c r="C11267" s="272"/>
      <c r="D11267" s="272"/>
      <c r="E11267" s="217"/>
      <c r="F11267" s="285"/>
      <c r="I11267" s="149"/>
      <c r="J11267" s="149"/>
      <c r="K11267" s="149"/>
      <c r="L11267"/>
    </row>
    <row r="11268" spans="1:12" s="236" customFormat="1" x14ac:dyDescent="0.25">
      <c r="A11268" s="272"/>
      <c r="B11268" s="273"/>
      <c r="C11268" s="272"/>
      <c r="D11268" s="272"/>
      <c r="E11268" s="217"/>
      <c r="F11268" s="285"/>
      <c r="I11268" s="149"/>
      <c r="J11268" s="149"/>
      <c r="K11268" s="149"/>
      <c r="L11268"/>
    </row>
    <row r="11269" spans="1:12" s="236" customFormat="1" ht="14.5" x14ac:dyDescent="0.25">
      <c r="A11269" s="272" t="s">
        <v>2555</v>
      </c>
      <c r="B11269" s="273" t="s">
        <v>285</v>
      </c>
      <c r="C11269" s="272" t="s">
        <v>621</v>
      </c>
      <c r="D11269" s="272">
        <v>12</v>
      </c>
      <c r="E11269" s="217"/>
      <c r="F11269" s="285"/>
      <c r="I11269" s="149"/>
      <c r="J11269" s="149"/>
      <c r="K11269" s="149"/>
      <c r="L11269"/>
    </row>
    <row r="11270" spans="1:12" s="236" customFormat="1" x14ac:dyDescent="0.25">
      <c r="A11270" s="272" t="s">
        <v>2556</v>
      </c>
      <c r="B11270" s="273" t="s">
        <v>531</v>
      </c>
      <c r="C11270" s="272" t="s">
        <v>11</v>
      </c>
      <c r="D11270" s="272">
        <v>116.8</v>
      </c>
      <c r="E11270" s="217"/>
      <c r="F11270" s="285"/>
      <c r="I11270" s="149"/>
      <c r="J11270" s="149"/>
      <c r="K11270" s="149"/>
      <c r="L11270"/>
    </row>
    <row r="11271" spans="1:12" s="236" customFormat="1" ht="13" x14ac:dyDescent="0.25">
      <c r="A11271" s="272"/>
      <c r="B11271" s="229"/>
      <c r="C11271" s="272"/>
      <c r="D11271" s="272"/>
      <c r="E11271" s="217"/>
      <c r="F11271" s="285"/>
      <c r="I11271" s="149"/>
      <c r="J11271" s="149"/>
      <c r="K11271" s="149"/>
      <c r="L11271"/>
    </row>
    <row r="11272" spans="1:12" s="236" customFormat="1" ht="26" x14ac:dyDescent="0.25">
      <c r="A11272" s="272"/>
      <c r="B11272" s="229" t="s">
        <v>2218</v>
      </c>
      <c r="C11272" s="272"/>
      <c r="D11272" s="272"/>
      <c r="E11272" s="217"/>
      <c r="F11272" s="285"/>
      <c r="I11272" s="149"/>
      <c r="J11272" s="149"/>
      <c r="K11272" s="149"/>
      <c r="L11272"/>
    </row>
    <row r="11273" spans="1:12" s="236" customFormat="1" x14ac:dyDescent="0.25">
      <c r="A11273" s="272"/>
      <c r="B11273" s="273"/>
      <c r="C11273" s="272"/>
      <c r="D11273" s="272"/>
      <c r="E11273" s="217"/>
      <c r="F11273" s="285"/>
      <c r="I11273" s="149"/>
      <c r="J11273" s="149"/>
      <c r="K11273" s="149"/>
      <c r="L11273"/>
    </row>
    <row r="11274" spans="1:12" s="236" customFormat="1" x14ac:dyDescent="0.25">
      <c r="A11274" s="272" t="s">
        <v>2557</v>
      </c>
      <c r="B11274" s="273" t="s">
        <v>341</v>
      </c>
      <c r="C11274" s="272" t="s">
        <v>11</v>
      </c>
      <c r="D11274" s="272">
        <v>116.8</v>
      </c>
      <c r="E11274" s="217"/>
      <c r="F11274" s="285"/>
      <c r="I11274" s="149"/>
      <c r="J11274" s="149"/>
      <c r="K11274" s="149"/>
      <c r="L11274"/>
    </row>
    <row r="11275" spans="1:12" s="236" customFormat="1" x14ac:dyDescent="0.25">
      <c r="A11275" s="272"/>
      <c r="B11275" s="273"/>
      <c r="C11275" s="272"/>
      <c r="D11275" s="272"/>
      <c r="E11275" s="217"/>
      <c r="F11275" s="263"/>
      <c r="I11275" s="149"/>
      <c r="J11275" s="149"/>
      <c r="K11275" s="149"/>
      <c r="L11275"/>
    </row>
    <row r="11276" spans="1:12" s="236" customFormat="1" x14ac:dyDescent="0.25">
      <c r="A11276" s="272"/>
      <c r="B11276" s="273"/>
      <c r="C11276" s="272"/>
      <c r="D11276" s="272"/>
      <c r="E11276" s="217"/>
      <c r="F11276" s="263"/>
      <c r="I11276" s="149"/>
      <c r="J11276" s="149"/>
      <c r="K11276" s="149"/>
      <c r="L11276"/>
    </row>
    <row r="11277" spans="1:12" s="236" customFormat="1" x14ac:dyDescent="0.25">
      <c r="A11277" s="272"/>
      <c r="B11277" s="273"/>
      <c r="C11277" s="272"/>
      <c r="D11277" s="272"/>
      <c r="E11277" s="217"/>
      <c r="F11277" s="263"/>
      <c r="I11277" s="149"/>
      <c r="J11277" s="149"/>
      <c r="K11277" s="149"/>
      <c r="L11277"/>
    </row>
    <row r="11278" spans="1:12" s="236" customFormat="1" x14ac:dyDescent="0.25">
      <c r="A11278" s="272"/>
      <c r="B11278" s="273"/>
      <c r="C11278" s="272"/>
      <c r="D11278" s="272"/>
      <c r="E11278" s="217"/>
      <c r="F11278" s="263"/>
      <c r="I11278" s="149"/>
      <c r="J11278" s="149"/>
      <c r="K11278" s="149"/>
      <c r="L11278"/>
    </row>
    <row r="11279" spans="1:12" s="236" customFormat="1" x14ac:dyDescent="0.25">
      <c r="A11279" s="272"/>
      <c r="B11279" s="273"/>
      <c r="C11279" s="272"/>
      <c r="D11279" s="272"/>
      <c r="E11279" s="217"/>
      <c r="F11279" s="263"/>
      <c r="I11279" s="149"/>
      <c r="J11279" s="149"/>
      <c r="K11279" s="149"/>
      <c r="L11279"/>
    </row>
    <row r="11280" spans="1:12" s="236" customFormat="1" x14ac:dyDescent="0.25">
      <c r="A11280" s="272"/>
      <c r="B11280" s="273"/>
      <c r="C11280" s="272"/>
      <c r="D11280" s="272"/>
      <c r="E11280" s="217"/>
      <c r="F11280" s="263"/>
      <c r="I11280" s="149"/>
      <c r="J11280" s="149"/>
      <c r="K11280" s="149"/>
      <c r="L11280"/>
    </row>
    <row r="11281" spans="1:12" s="236" customFormat="1" x14ac:dyDescent="0.25">
      <c r="A11281" s="272"/>
      <c r="B11281" s="273"/>
      <c r="C11281" s="272"/>
      <c r="D11281" s="272"/>
      <c r="E11281" s="217"/>
      <c r="F11281" s="263"/>
      <c r="I11281" s="149"/>
      <c r="J11281" s="149"/>
      <c r="K11281" s="149"/>
      <c r="L11281"/>
    </row>
    <row r="11282" spans="1:12" s="236" customFormat="1" x14ac:dyDescent="0.25">
      <c r="A11282" s="272"/>
      <c r="B11282" s="273"/>
      <c r="C11282" s="272"/>
      <c r="D11282" s="272"/>
      <c r="E11282" s="217"/>
      <c r="F11282" s="263"/>
      <c r="I11282" s="149"/>
      <c r="J11282" s="149"/>
      <c r="K11282" s="149"/>
      <c r="L11282"/>
    </row>
    <row r="11283" spans="1:12" s="236" customFormat="1" x14ac:dyDescent="0.25">
      <c r="A11283" s="272"/>
      <c r="B11283" s="273"/>
      <c r="C11283" s="272"/>
      <c r="D11283" s="272"/>
      <c r="E11283" s="217"/>
      <c r="F11283" s="263"/>
      <c r="I11283" s="149"/>
      <c r="J11283" s="149"/>
      <c r="K11283" s="149"/>
      <c r="L11283"/>
    </row>
    <row r="11284" spans="1:12" s="236" customFormat="1" x14ac:dyDescent="0.25">
      <c r="A11284" s="272"/>
      <c r="B11284" s="273"/>
      <c r="C11284" s="272"/>
      <c r="D11284" s="272"/>
      <c r="E11284" s="217"/>
      <c r="F11284" s="263"/>
      <c r="I11284" s="149"/>
      <c r="J11284" s="149"/>
      <c r="K11284" s="149"/>
      <c r="L11284"/>
    </row>
    <row r="11285" spans="1:12" s="236" customFormat="1" x14ac:dyDescent="0.25">
      <c r="A11285" s="272"/>
      <c r="B11285" s="273"/>
      <c r="C11285" s="272"/>
      <c r="D11285" s="272"/>
      <c r="E11285" s="217"/>
      <c r="F11285" s="263"/>
      <c r="I11285" s="149"/>
      <c r="J11285" s="149"/>
      <c r="K11285" s="149"/>
      <c r="L11285"/>
    </row>
    <row r="11286" spans="1:12" s="236" customFormat="1" x14ac:dyDescent="0.25">
      <c r="A11286" s="272"/>
      <c r="B11286" s="273"/>
      <c r="C11286" s="272"/>
      <c r="D11286" s="272"/>
      <c r="E11286" s="217"/>
      <c r="F11286" s="263"/>
      <c r="I11286" s="149"/>
      <c r="J11286" s="149"/>
      <c r="K11286" s="149"/>
      <c r="L11286"/>
    </row>
    <row r="11287" spans="1:12" s="236" customFormat="1" x14ac:dyDescent="0.25">
      <c r="A11287" s="272"/>
      <c r="B11287" s="273"/>
      <c r="C11287" s="272"/>
      <c r="D11287" s="272"/>
      <c r="E11287" s="217"/>
      <c r="F11287" s="263"/>
      <c r="I11287" s="149"/>
      <c r="J11287" s="149"/>
      <c r="K11287" s="149"/>
      <c r="L11287"/>
    </row>
    <row r="11288" spans="1:12" s="236" customFormat="1" x14ac:dyDescent="0.25">
      <c r="A11288" s="272"/>
      <c r="B11288" s="273"/>
      <c r="C11288" s="272"/>
      <c r="D11288" s="272"/>
      <c r="E11288" s="217"/>
      <c r="F11288" s="263"/>
      <c r="I11288" s="149"/>
      <c r="J11288" s="149"/>
      <c r="K11288" s="149"/>
      <c r="L11288"/>
    </row>
    <row r="11289" spans="1:12" s="236" customFormat="1" x14ac:dyDescent="0.25">
      <c r="A11289" s="272"/>
      <c r="B11289" s="273"/>
      <c r="C11289" s="272"/>
      <c r="D11289" s="272"/>
      <c r="E11289" s="217"/>
      <c r="F11289" s="263"/>
      <c r="I11289" s="149"/>
      <c r="J11289" s="149"/>
      <c r="K11289" s="149"/>
      <c r="L11289"/>
    </row>
    <row r="11290" spans="1:12" s="236" customFormat="1" x14ac:dyDescent="0.25">
      <c r="A11290" s="272"/>
      <c r="B11290" s="273"/>
      <c r="C11290" s="272"/>
      <c r="D11290" s="272"/>
      <c r="E11290" s="217"/>
      <c r="F11290" s="263"/>
      <c r="I11290" s="149"/>
      <c r="J11290" s="149"/>
      <c r="K11290" s="149"/>
      <c r="L11290"/>
    </row>
    <row r="11291" spans="1:12" s="236" customFormat="1" x14ac:dyDescent="0.25">
      <c r="A11291" s="272"/>
      <c r="B11291" s="273"/>
      <c r="C11291" s="272"/>
      <c r="D11291" s="272"/>
      <c r="E11291" s="217"/>
      <c r="F11291" s="263"/>
      <c r="I11291" s="149"/>
      <c r="J11291" s="149"/>
      <c r="K11291" s="149"/>
      <c r="L11291"/>
    </row>
    <row r="11292" spans="1:12" s="236" customFormat="1" x14ac:dyDescent="0.25">
      <c r="A11292" s="272"/>
      <c r="B11292" s="273"/>
      <c r="C11292" s="272"/>
      <c r="D11292" s="272"/>
      <c r="E11292" s="217"/>
      <c r="F11292" s="263"/>
      <c r="I11292" s="149"/>
      <c r="J11292" s="149"/>
      <c r="K11292" s="149"/>
      <c r="L11292"/>
    </row>
    <row r="11293" spans="1:12" s="236" customFormat="1" x14ac:dyDescent="0.25">
      <c r="A11293" s="272"/>
      <c r="B11293" s="273"/>
      <c r="C11293" s="272"/>
      <c r="D11293" s="272"/>
      <c r="E11293" s="217"/>
      <c r="F11293" s="263"/>
      <c r="I11293" s="149"/>
      <c r="J11293" s="149"/>
      <c r="K11293" s="149"/>
      <c r="L11293"/>
    </row>
    <row r="11294" spans="1:12" s="236" customFormat="1" x14ac:dyDescent="0.25">
      <c r="A11294" s="272"/>
      <c r="B11294" s="273"/>
      <c r="C11294" s="272"/>
      <c r="D11294" s="272"/>
      <c r="E11294" s="217"/>
      <c r="F11294" s="263"/>
      <c r="I11294" s="149"/>
      <c r="J11294" s="149"/>
      <c r="K11294" s="149"/>
      <c r="L11294"/>
    </row>
    <row r="11295" spans="1:12" s="236" customFormat="1" x14ac:dyDescent="0.25">
      <c r="A11295" s="272"/>
      <c r="B11295" s="273"/>
      <c r="C11295" s="272"/>
      <c r="D11295" s="272"/>
      <c r="E11295" s="217"/>
      <c r="F11295" s="263"/>
      <c r="I11295" s="149"/>
      <c r="J11295" s="149"/>
      <c r="K11295" s="149"/>
      <c r="L11295"/>
    </row>
    <row r="11296" spans="1:12" s="236" customFormat="1" x14ac:dyDescent="0.25">
      <c r="A11296" s="272"/>
      <c r="B11296" s="273"/>
      <c r="C11296" s="272"/>
      <c r="D11296" s="272"/>
      <c r="E11296" s="217"/>
      <c r="F11296" s="263"/>
      <c r="I11296" s="149"/>
      <c r="J11296" s="149"/>
      <c r="K11296" s="149"/>
      <c r="L11296"/>
    </row>
    <row r="11297" spans="1:12" s="236" customFormat="1" x14ac:dyDescent="0.25">
      <c r="A11297" s="272"/>
      <c r="B11297" s="273"/>
      <c r="C11297" s="272"/>
      <c r="D11297" s="272"/>
      <c r="E11297" s="217"/>
      <c r="F11297" s="263"/>
      <c r="I11297" s="149"/>
      <c r="J11297" s="149"/>
      <c r="K11297" s="149"/>
      <c r="L11297"/>
    </row>
    <row r="11298" spans="1:12" s="236" customFormat="1" x14ac:dyDescent="0.25">
      <c r="A11298" s="272"/>
      <c r="B11298" s="273"/>
      <c r="C11298" s="272"/>
      <c r="D11298" s="272"/>
      <c r="E11298" s="217"/>
      <c r="F11298" s="263"/>
      <c r="I11298" s="149"/>
      <c r="J11298" s="149"/>
      <c r="K11298" s="149"/>
      <c r="L11298"/>
    </row>
    <row r="11299" spans="1:12" s="236" customFormat="1" x14ac:dyDescent="0.25">
      <c r="A11299" s="272"/>
      <c r="B11299" s="273"/>
      <c r="C11299" s="272"/>
      <c r="D11299" s="272"/>
      <c r="E11299" s="217"/>
      <c r="F11299" s="263"/>
      <c r="I11299" s="149"/>
      <c r="J11299" s="149"/>
      <c r="K11299" s="149"/>
      <c r="L11299"/>
    </row>
    <row r="11300" spans="1:12" s="236" customFormat="1" x14ac:dyDescent="0.25">
      <c r="A11300" s="272"/>
      <c r="B11300" s="273"/>
      <c r="C11300" s="272"/>
      <c r="D11300" s="272"/>
      <c r="E11300" s="217"/>
      <c r="F11300" s="263"/>
      <c r="I11300" s="149"/>
      <c r="J11300" s="149"/>
      <c r="K11300" s="149"/>
      <c r="L11300"/>
    </row>
    <row r="11301" spans="1:12" s="236" customFormat="1" x14ac:dyDescent="0.25">
      <c r="A11301" s="272"/>
      <c r="B11301" s="273"/>
      <c r="C11301" s="272"/>
      <c r="D11301" s="272"/>
      <c r="E11301" s="217"/>
      <c r="F11301" s="263"/>
      <c r="I11301" s="149"/>
      <c r="J11301" s="149"/>
      <c r="K11301" s="149"/>
      <c r="L11301"/>
    </row>
    <row r="11302" spans="1:12" s="236" customFormat="1" x14ac:dyDescent="0.25">
      <c r="A11302" s="272"/>
      <c r="B11302" s="273"/>
      <c r="C11302" s="272"/>
      <c r="D11302" s="272"/>
      <c r="E11302" s="217"/>
      <c r="F11302" s="263"/>
      <c r="I11302" s="149"/>
      <c r="J11302" s="149"/>
      <c r="K11302" s="149"/>
      <c r="L11302"/>
    </row>
    <row r="11303" spans="1:12" s="236" customFormat="1" x14ac:dyDescent="0.25">
      <c r="A11303" s="272"/>
      <c r="B11303" s="273"/>
      <c r="C11303" s="272"/>
      <c r="D11303" s="272"/>
      <c r="E11303" s="217"/>
      <c r="F11303" s="263"/>
      <c r="I11303" s="149"/>
      <c r="J11303" s="149"/>
      <c r="K11303" s="149"/>
      <c r="L11303"/>
    </row>
    <row r="11304" spans="1:12" s="236" customFormat="1" x14ac:dyDescent="0.25">
      <c r="A11304" s="272"/>
      <c r="B11304" s="273"/>
      <c r="C11304" s="272"/>
      <c r="D11304" s="272"/>
      <c r="E11304" s="217"/>
      <c r="F11304" s="263"/>
      <c r="I11304" s="149"/>
      <c r="J11304" s="149"/>
      <c r="K11304" s="149"/>
      <c r="L11304"/>
    </row>
    <row r="11305" spans="1:12" s="236" customFormat="1" x14ac:dyDescent="0.25">
      <c r="A11305" s="272"/>
      <c r="B11305" s="273"/>
      <c r="C11305" s="272"/>
      <c r="D11305" s="272"/>
      <c r="E11305" s="217"/>
      <c r="F11305" s="263"/>
      <c r="I11305" s="149"/>
      <c r="J11305" s="149"/>
      <c r="K11305" s="149"/>
      <c r="L11305"/>
    </row>
    <row r="11306" spans="1:12" s="236" customFormat="1" ht="13" x14ac:dyDescent="0.25">
      <c r="A11306" s="227"/>
      <c r="B11306" s="268" t="s">
        <v>2905</v>
      </c>
      <c r="C11306" s="227"/>
      <c r="D11306" s="227"/>
      <c r="E11306" s="258"/>
      <c r="F11306" s="270"/>
      <c r="I11306" s="149"/>
      <c r="J11306" s="149"/>
      <c r="K11306" s="149"/>
      <c r="L11306"/>
    </row>
    <row r="11307" spans="1:12" s="236" customFormat="1" ht="13" x14ac:dyDescent="0.25">
      <c r="A11307" s="227"/>
      <c r="B11307" s="247"/>
      <c r="C11307" s="227"/>
      <c r="D11307" s="227"/>
      <c r="E11307" s="258"/>
      <c r="F11307" s="263"/>
      <c r="I11307" s="149"/>
      <c r="J11307" s="149"/>
      <c r="K11307" s="149"/>
      <c r="L11307"/>
    </row>
    <row r="11308" spans="1:12" s="236" customFormat="1" ht="13" x14ac:dyDescent="0.25">
      <c r="A11308" s="227"/>
      <c r="B11308" s="247" t="s">
        <v>2966</v>
      </c>
      <c r="C11308" s="227"/>
      <c r="D11308" s="227"/>
      <c r="E11308" s="258"/>
      <c r="F11308" s="263"/>
      <c r="I11308" s="149"/>
      <c r="J11308" s="149"/>
      <c r="K11308" s="149"/>
      <c r="L11308"/>
    </row>
    <row r="11309" spans="1:12" s="236" customFormat="1" ht="13" x14ac:dyDescent="0.25">
      <c r="A11309" s="227"/>
      <c r="B11309" s="256"/>
      <c r="C11309" s="255"/>
      <c r="D11309" s="255"/>
      <c r="E11309" s="260"/>
      <c r="F11309" s="263"/>
      <c r="I11309" s="149"/>
      <c r="J11309" s="149"/>
      <c r="K11309" s="149"/>
      <c r="L11309"/>
    </row>
    <row r="11310" spans="1:12" s="236" customFormat="1" ht="13" x14ac:dyDescent="0.25">
      <c r="A11310" s="227"/>
      <c r="B11310" s="274"/>
      <c r="C11310" s="255"/>
      <c r="D11310" s="255"/>
      <c r="E11310" s="260"/>
      <c r="F11310" s="263"/>
      <c r="I11310" s="149"/>
      <c r="J11310" s="149"/>
      <c r="K11310" s="149"/>
      <c r="L11310"/>
    </row>
    <row r="11311" spans="1:12" s="236" customFormat="1" ht="13" x14ac:dyDescent="0.25">
      <c r="A11311" s="227"/>
      <c r="B11311" s="274" t="str">
        <f>B11308</f>
        <v>Block F: Tuckshop, Computer Room &amp; 2 Classroom Block: F-12 Paintwork</v>
      </c>
      <c r="C11311" s="255"/>
      <c r="D11311" s="255"/>
      <c r="E11311" s="260"/>
      <c r="F11311" s="263"/>
      <c r="I11311" s="149"/>
      <c r="J11311" s="149"/>
      <c r="K11311" s="149"/>
      <c r="L11311"/>
    </row>
    <row r="11312" spans="1:12" s="236" customFormat="1" ht="13" x14ac:dyDescent="0.25">
      <c r="A11312" s="227"/>
      <c r="B11312" s="254" t="s">
        <v>2933</v>
      </c>
      <c r="C11312" s="255" t="s">
        <v>2910</v>
      </c>
      <c r="D11312" s="255"/>
      <c r="E11312" s="260"/>
      <c r="F11312" s="263"/>
      <c r="I11312" s="149"/>
      <c r="J11312" s="149"/>
      <c r="K11312" s="149"/>
      <c r="L11312"/>
    </row>
    <row r="11313" spans="1:12" s="236" customFormat="1" ht="13" x14ac:dyDescent="0.25">
      <c r="A11313" s="227"/>
      <c r="B11313" s="256"/>
      <c r="C11313" s="255"/>
      <c r="D11313" s="255"/>
      <c r="E11313" s="260"/>
      <c r="F11313" s="263"/>
      <c r="I11313" s="149"/>
      <c r="J11313" s="149"/>
      <c r="K11313" s="149"/>
      <c r="L11313"/>
    </row>
    <row r="11314" spans="1:12" s="236" customFormat="1" ht="13" x14ac:dyDescent="0.25">
      <c r="A11314" s="227"/>
      <c r="B11314" s="269" t="s">
        <v>2909</v>
      </c>
      <c r="C11314" s="255">
        <v>165</v>
      </c>
      <c r="D11314" s="255"/>
      <c r="E11314" s="260"/>
      <c r="F11314" s="263"/>
      <c r="I11314" s="149"/>
      <c r="J11314" s="149"/>
      <c r="K11314" s="149"/>
      <c r="L11314"/>
    </row>
    <row r="11315" spans="1:12" s="236" customFormat="1" ht="13" x14ac:dyDescent="0.25">
      <c r="A11315" s="227"/>
      <c r="B11315" s="269"/>
      <c r="C11315" s="255"/>
      <c r="D11315" s="255"/>
      <c r="E11315" s="260"/>
      <c r="F11315" s="263"/>
      <c r="I11315" s="149"/>
      <c r="J11315" s="149"/>
      <c r="K11315" s="149"/>
      <c r="L11315"/>
    </row>
    <row r="11316" spans="1:12" s="236" customFormat="1" ht="13" x14ac:dyDescent="0.25">
      <c r="A11316" s="227"/>
      <c r="B11316" s="256"/>
      <c r="C11316" s="255"/>
      <c r="D11316" s="255"/>
      <c r="E11316" s="260"/>
      <c r="F11316" s="263"/>
      <c r="I11316" s="149"/>
      <c r="J11316" s="149"/>
      <c r="K11316" s="149"/>
      <c r="L11316"/>
    </row>
    <row r="11317" spans="1:12" s="236" customFormat="1" ht="13" x14ac:dyDescent="0.25">
      <c r="A11317" s="227"/>
      <c r="B11317" s="256"/>
      <c r="C11317" s="255"/>
      <c r="D11317" s="255"/>
      <c r="E11317" s="260"/>
      <c r="F11317" s="263"/>
      <c r="I11317" s="149"/>
      <c r="J11317" s="149"/>
      <c r="K11317" s="149"/>
      <c r="L11317"/>
    </row>
    <row r="11318" spans="1:12" s="236" customFormat="1" ht="13" x14ac:dyDescent="0.25">
      <c r="A11318" s="227"/>
      <c r="B11318" s="256"/>
      <c r="C11318" s="255"/>
      <c r="D11318" s="255"/>
      <c r="E11318" s="260"/>
      <c r="F11318" s="263"/>
      <c r="I11318" s="149"/>
      <c r="J11318" s="149"/>
      <c r="K11318" s="149"/>
      <c r="L11318"/>
    </row>
    <row r="11319" spans="1:12" s="236" customFormat="1" ht="13" x14ac:dyDescent="0.25">
      <c r="A11319" s="227"/>
      <c r="B11319" s="256"/>
      <c r="C11319" s="255"/>
      <c r="D11319" s="255"/>
      <c r="E11319" s="260"/>
      <c r="F11319" s="263"/>
      <c r="I11319" s="149"/>
      <c r="J11319" s="149"/>
      <c r="K11319" s="149"/>
      <c r="L11319"/>
    </row>
    <row r="11320" spans="1:12" s="236" customFormat="1" ht="13" x14ac:dyDescent="0.25">
      <c r="A11320" s="227"/>
      <c r="B11320" s="256"/>
      <c r="C11320" s="255"/>
      <c r="D11320" s="255"/>
      <c r="E11320" s="260"/>
      <c r="F11320" s="263"/>
      <c r="I11320" s="149"/>
      <c r="J11320" s="149"/>
      <c r="K11320" s="149"/>
      <c r="L11320"/>
    </row>
    <row r="11321" spans="1:12" s="236" customFormat="1" ht="13" x14ac:dyDescent="0.25">
      <c r="A11321" s="227"/>
      <c r="B11321" s="256"/>
      <c r="C11321" s="255"/>
      <c r="D11321" s="255"/>
      <c r="E11321" s="260"/>
      <c r="F11321" s="263"/>
      <c r="I11321" s="149"/>
      <c r="J11321" s="149"/>
      <c r="K11321" s="149"/>
      <c r="L11321"/>
    </row>
    <row r="11322" spans="1:12" s="236" customFormat="1" ht="13" x14ac:dyDescent="0.25">
      <c r="A11322" s="227"/>
      <c r="B11322" s="256"/>
      <c r="C11322" s="255"/>
      <c r="D11322" s="255"/>
      <c r="E11322" s="260"/>
      <c r="F11322" s="263"/>
      <c r="I11322" s="149"/>
      <c r="J11322" s="149"/>
      <c r="K11322" s="149"/>
      <c r="L11322"/>
    </row>
    <row r="11323" spans="1:12" s="236" customFormat="1" ht="13" x14ac:dyDescent="0.25">
      <c r="A11323" s="227"/>
      <c r="B11323" s="256"/>
      <c r="C11323" s="255"/>
      <c r="D11323" s="255"/>
      <c r="E11323" s="260"/>
      <c r="F11323" s="263"/>
      <c r="I11323" s="149"/>
      <c r="J11323" s="149"/>
      <c r="K11323" s="149"/>
      <c r="L11323"/>
    </row>
    <row r="11324" spans="1:12" s="236" customFormat="1" ht="13" x14ac:dyDescent="0.25">
      <c r="A11324" s="227"/>
      <c r="B11324" s="256"/>
      <c r="C11324" s="255"/>
      <c r="D11324" s="255"/>
      <c r="E11324" s="260"/>
      <c r="F11324" s="263"/>
      <c r="I11324" s="149"/>
      <c r="J11324" s="149"/>
      <c r="K11324" s="149"/>
      <c r="L11324"/>
    </row>
    <row r="11325" spans="1:12" s="236" customFormat="1" ht="13" x14ac:dyDescent="0.25">
      <c r="A11325" s="227"/>
      <c r="B11325" s="256"/>
      <c r="C11325" s="255"/>
      <c r="D11325" s="255"/>
      <c r="E11325" s="260"/>
      <c r="F11325" s="263"/>
      <c r="I11325" s="149"/>
      <c r="J11325" s="149"/>
      <c r="K11325" s="149"/>
      <c r="L11325"/>
    </row>
    <row r="11326" spans="1:12" s="236" customFormat="1" ht="13" x14ac:dyDescent="0.25">
      <c r="A11326" s="227"/>
      <c r="B11326" s="256"/>
      <c r="C11326" s="255"/>
      <c r="D11326" s="255"/>
      <c r="E11326" s="260"/>
      <c r="F11326" s="263"/>
      <c r="I11326" s="149"/>
      <c r="J11326" s="149"/>
      <c r="K11326" s="149"/>
      <c r="L11326"/>
    </row>
    <row r="11327" spans="1:12" s="236" customFormat="1" ht="13" x14ac:dyDescent="0.25">
      <c r="A11327" s="227"/>
      <c r="B11327" s="256"/>
      <c r="C11327" s="255"/>
      <c r="D11327" s="255"/>
      <c r="E11327" s="260"/>
      <c r="F11327" s="263"/>
      <c r="I11327" s="149"/>
      <c r="J11327" s="149"/>
      <c r="K11327" s="149"/>
      <c r="L11327"/>
    </row>
    <row r="11328" spans="1:12" s="236" customFormat="1" ht="13" x14ac:dyDescent="0.25">
      <c r="A11328" s="227"/>
      <c r="B11328" s="256"/>
      <c r="C11328" s="255"/>
      <c r="D11328" s="255"/>
      <c r="E11328" s="260"/>
      <c r="F11328" s="263"/>
      <c r="I11328" s="149"/>
      <c r="J11328" s="149"/>
      <c r="K11328" s="149"/>
      <c r="L11328"/>
    </row>
    <row r="11329" spans="1:12" s="236" customFormat="1" ht="13" x14ac:dyDescent="0.25">
      <c r="A11329" s="227"/>
      <c r="B11329" s="256"/>
      <c r="C11329" s="255"/>
      <c r="D11329" s="255"/>
      <c r="E11329" s="260"/>
      <c r="F11329" s="263"/>
      <c r="I11329" s="149"/>
      <c r="J11329" s="149"/>
      <c r="K11329" s="149"/>
      <c r="L11329"/>
    </row>
    <row r="11330" spans="1:12" s="236" customFormat="1" ht="13" x14ac:dyDescent="0.25">
      <c r="A11330" s="227"/>
      <c r="B11330" s="256"/>
      <c r="C11330" s="255"/>
      <c r="D11330" s="255"/>
      <c r="E11330" s="260"/>
      <c r="F11330" s="263"/>
      <c r="I11330" s="149"/>
      <c r="J11330" s="149"/>
      <c r="K11330" s="149"/>
      <c r="L11330"/>
    </row>
    <row r="11331" spans="1:12" s="236" customFormat="1" ht="13" x14ac:dyDescent="0.25">
      <c r="A11331" s="227"/>
      <c r="B11331" s="256"/>
      <c r="C11331" s="255"/>
      <c r="D11331" s="255"/>
      <c r="E11331" s="260"/>
      <c r="F11331" s="263"/>
      <c r="I11331" s="149"/>
      <c r="J11331" s="149"/>
      <c r="K11331" s="149"/>
      <c r="L11331"/>
    </row>
    <row r="11332" spans="1:12" s="236" customFormat="1" ht="13" x14ac:dyDescent="0.25">
      <c r="A11332" s="227"/>
      <c r="B11332" s="256"/>
      <c r="C11332" s="255"/>
      <c r="D11332" s="255"/>
      <c r="E11332" s="260"/>
      <c r="F11332" s="263"/>
      <c r="I11332" s="149"/>
      <c r="J11332" s="149"/>
      <c r="K11332" s="149"/>
      <c r="L11332"/>
    </row>
    <row r="11333" spans="1:12" s="236" customFormat="1" ht="13" x14ac:dyDescent="0.25">
      <c r="A11333" s="227"/>
      <c r="B11333" s="256"/>
      <c r="C11333" s="255"/>
      <c r="D11333" s="255"/>
      <c r="E11333" s="260"/>
      <c r="F11333" s="263"/>
      <c r="I11333" s="149"/>
      <c r="J11333" s="149"/>
      <c r="K11333" s="149"/>
      <c r="L11333"/>
    </row>
    <row r="11334" spans="1:12" s="236" customFormat="1" ht="13" x14ac:dyDescent="0.25">
      <c r="A11334" s="227"/>
      <c r="B11334" s="256"/>
      <c r="C11334" s="255"/>
      <c r="D11334" s="255"/>
      <c r="E11334" s="260"/>
      <c r="F11334" s="263"/>
      <c r="I11334" s="149"/>
      <c r="J11334" s="149"/>
      <c r="K11334" s="149"/>
      <c r="L11334"/>
    </row>
    <row r="11335" spans="1:12" s="236" customFormat="1" ht="13" x14ac:dyDescent="0.25">
      <c r="A11335" s="227"/>
      <c r="B11335" s="256"/>
      <c r="C11335" s="255"/>
      <c r="D11335" s="255"/>
      <c r="E11335" s="260"/>
      <c r="F11335" s="263"/>
      <c r="I11335" s="149"/>
      <c r="J11335" s="149"/>
      <c r="K11335" s="149"/>
      <c r="L11335"/>
    </row>
    <row r="11336" spans="1:12" s="236" customFormat="1" ht="13" x14ac:dyDescent="0.25">
      <c r="A11336" s="227"/>
      <c r="B11336" s="256"/>
      <c r="C11336" s="255"/>
      <c r="D11336" s="255"/>
      <c r="E11336" s="260"/>
      <c r="F11336" s="263"/>
      <c r="I11336" s="149"/>
      <c r="J11336" s="149"/>
      <c r="K11336" s="149"/>
      <c r="L11336"/>
    </row>
    <row r="11337" spans="1:12" s="236" customFormat="1" ht="13" x14ac:dyDescent="0.25">
      <c r="A11337" s="227"/>
      <c r="B11337" s="256"/>
      <c r="C11337" s="255"/>
      <c r="D11337" s="255"/>
      <c r="E11337" s="260"/>
      <c r="F11337" s="263"/>
      <c r="I11337" s="149"/>
      <c r="J11337" s="149"/>
      <c r="K11337" s="149"/>
      <c r="L11337"/>
    </row>
    <row r="11338" spans="1:12" s="236" customFormat="1" ht="13" x14ac:dyDescent="0.25">
      <c r="A11338" s="227"/>
      <c r="B11338" s="256"/>
      <c r="C11338" s="255"/>
      <c r="D11338" s="255"/>
      <c r="E11338" s="260"/>
      <c r="F11338" s="263"/>
      <c r="I11338" s="149"/>
      <c r="J11338" s="149"/>
      <c r="K11338" s="149"/>
      <c r="L11338"/>
    </row>
    <row r="11339" spans="1:12" s="236" customFormat="1" ht="13" x14ac:dyDescent="0.25">
      <c r="A11339" s="227"/>
      <c r="B11339" s="256"/>
      <c r="C11339" s="255"/>
      <c r="D11339" s="255"/>
      <c r="E11339" s="260"/>
      <c r="F11339" s="263"/>
      <c r="I11339" s="149"/>
      <c r="J11339" s="149"/>
      <c r="K11339" s="149"/>
      <c r="L11339"/>
    </row>
    <row r="11340" spans="1:12" s="236" customFormat="1" ht="13" x14ac:dyDescent="0.25">
      <c r="A11340" s="227"/>
      <c r="B11340" s="256"/>
      <c r="C11340" s="255"/>
      <c r="D11340" s="255"/>
      <c r="E11340" s="260"/>
      <c r="F11340" s="263"/>
      <c r="I11340" s="149"/>
      <c r="J11340" s="149"/>
      <c r="K11340" s="149"/>
      <c r="L11340"/>
    </row>
    <row r="11341" spans="1:12" s="236" customFormat="1" ht="13" x14ac:dyDescent="0.25">
      <c r="A11341" s="227"/>
      <c r="B11341" s="256"/>
      <c r="C11341" s="255"/>
      <c r="D11341" s="255"/>
      <c r="E11341" s="260"/>
      <c r="F11341" s="263"/>
      <c r="I11341" s="149"/>
      <c r="J11341" s="149"/>
      <c r="K11341" s="149"/>
      <c r="L11341"/>
    </row>
    <row r="11342" spans="1:12" s="236" customFormat="1" ht="13" x14ac:dyDescent="0.25">
      <c r="A11342" s="227"/>
      <c r="B11342" s="256"/>
      <c r="C11342" s="255"/>
      <c r="D11342" s="255"/>
      <c r="E11342" s="260"/>
      <c r="F11342" s="263"/>
      <c r="I11342" s="149"/>
      <c r="J11342" s="149"/>
      <c r="K11342" s="149"/>
      <c r="L11342"/>
    </row>
    <row r="11343" spans="1:12" s="236" customFormat="1" ht="13" x14ac:dyDescent="0.25">
      <c r="A11343" s="227"/>
      <c r="B11343" s="256"/>
      <c r="C11343" s="255"/>
      <c r="D11343" s="255"/>
      <c r="E11343" s="260"/>
      <c r="F11343" s="263"/>
      <c r="I11343" s="149"/>
      <c r="J11343" s="149"/>
      <c r="K11343" s="149"/>
      <c r="L11343"/>
    </row>
    <row r="11344" spans="1:12" s="236" customFormat="1" ht="13" x14ac:dyDescent="0.25">
      <c r="A11344" s="227"/>
      <c r="B11344" s="256"/>
      <c r="C11344" s="255"/>
      <c r="D11344" s="255"/>
      <c r="E11344" s="260"/>
      <c r="F11344" s="263"/>
      <c r="I11344" s="149"/>
      <c r="J11344" s="149"/>
      <c r="K11344" s="149"/>
      <c r="L11344"/>
    </row>
    <row r="11345" spans="1:12" s="236" customFormat="1" ht="13" x14ac:dyDescent="0.25">
      <c r="A11345" s="227"/>
      <c r="B11345" s="256"/>
      <c r="C11345" s="255"/>
      <c r="D11345" s="255"/>
      <c r="E11345" s="260"/>
      <c r="F11345" s="263"/>
      <c r="I11345" s="149"/>
      <c r="J11345" s="149"/>
      <c r="K11345" s="149"/>
      <c r="L11345"/>
    </row>
    <row r="11346" spans="1:12" s="236" customFormat="1" ht="13" x14ac:dyDescent="0.25">
      <c r="A11346" s="227"/>
      <c r="B11346" s="256"/>
      <c r="C11346" s="255"/>
      <c r="D11346" s="255"/>
      <c r="E11346" s="260"/>
      <c r="F11346" s="263"/>
      <c r="I11346" s="149"/>
      <c r="J11346" s="149"/>
      <c r="K11346" s="149"/>
      <c r="L11346"/>
    </row>
    <row r="11347" spans="1:12" s="236" customFormat="1" ht="13" x14ac:dyDescent="0.25">
      <c r="A11347" s="227"/>
      <c r="B11347" s="256"/>
      <c r="C11347" s="255"/>
      <c r="D11347" s="255"/>
      <c r="E11347" s="260"/>
      <c r="F11347" s="263"/>
      <c r="I11347" s="149"/>
      <c r="J11347" s="149"/>
      <c r="K11347" s="149"/>
      <c r="L11347"/>
    </row>
    <row r="11348" spans="1:12" s="236" customFormat="1" ht="13" x14ac:dyDescent="0.25">
      <c r="A11348" s="227"/>
      <c r="B11348" s="256"/>
      <c r="C11348" s="255"/>
      <c r="D11348" s="255"/>
      <c r="E11348" s="260"/>
      <c r="F11348" s="263"/>
      <c r="I11348" s="149"/>
      <c r="J11348" s="149"/>
      <c r="K11348" s="149"/>
      <c r="L11348"/>
    </row>
    <row r="11349" spans="1:12" s="236" customFormat="1" ht="13" x14ac:dyDescent="0.25">
      <c r="A11349" s="227"/>
      <c r="B11349" s="256"/>
      <c r="C11349" s="255"/>
      <c r="D11349" s="255"/>
      <c r="E11349" s="260"/>
      <c r="F11349" s="263"/>
      <c r="I11349" s="149"/>
      <c r="J11349" s="149"/>
      <c r="K11349" s="149"/>
      <c r="L11349"/>
    </row>
    <row r="11350" spans="1:12" s="236" customFormat="1" ht="13" x14ac:dyDescent="0.25">
      <c r="A11350" s="227"/>
      <c r="B11350" s="256"/>
      <c r="C11350" s="255"/>
      <c r="D11350" s="255"/>
      <c r="E11350" s="260"/>
      <c r="F11350" s="263"/>
      <c r="I11350" s="149"/>
      <c r="J11350" s="149"/>
      <c r="K11350" s="149"/>
      <c r="L11350"/>
    </row>
    <row r="11351" spans="1:12" s="236" customFormat="1" ht="13" x14ac:dyDescent="0.25">
      <c r="A11351" s="227"/>
      <c r="B11351" s="256"/>
      <c r="C11351" s="255"/>
      <c r="D11351" s="255"/>
      <c r="E11351" s="260"/>
      <c r="F11351" s="263"/>
      <c r="I11351" s="149"/>
      <c r="J11351" s="149"/>
      <c r="K11351" s="149"/>
      <c r="L11351"/>
    </row>
    <row r="11352" spans="1:12" s="236" customFormat="1" ht="13" x14ac:dyDescent="0.25">
      <c r="A11352" s="227"/>
      <c r="B11352" s="256"/>
      <c r="C11352" s="255"/>
      <c r="D11352" s="255"/>
      <c r="E11352" s="260"/>
      <c r="F11352" s="263"/>
      <c r="I11352" s="149"/>
      <c r="J11352" s="149"/>
      <c r="K11352" s="149"/>
      <c r="L11352"/>
    </row>
    <row r="11353" spans="1:12" s="236" customFormat="1" ht="13" x14ac:dyDescent="0.25">
      <c r="A11353" s="227"/>
      <c r="B11353" s="256"/>
      <c r="C11353" s="255"/>
      <c r="D11353" s="255"/>
      <c r="E11353" s="260"/>
      <c r="F11353" s="263"/>
      <c r="I11353" s="149"/>
      <c r="J11353" s="149"/>
      <c r="K11353" s="149"/>
      <c r="L11353"/>
    </row>
    <row r="11354" spans="1:12" s="236" customFormat="1" ht="13" x14ac:dyDescent="0.25">
      <c r="A11354" s="227"/>
      <c r="B11354" s="256"/>
      <c r="C11354" s="255"/>
      <c r="D11354" s="255"/>
      <c r="E11354" s="260"/>
      <c r="F11354" s="263"/>
      <c r="I11354" s="149"/>
      <c r="J11354" s="149"/>
      <c r="K11354" s="149"/>
      <c r="L11354"/>
    </row>
    <row r="11355" spans="1:12" s="236" customFormat="1" ht="13" x14ac:dyDescent="0.25">
      <c r="A11355" s="227"/>
      <c r="B11355" s="256"/>
      <c r="C11355" s="255"/>
      <c r="D11355" s="255"/>
      <c r="E11355" s="260"/>
      <c r="F11355" s="263"/>
      <c r="I11355" s="149"/>
      <c r="J11355" s="149"/>
      <c r="K11355" s="149"/>
      <c r="L11355"/>
    </row>
    <row r="11356" spans="1:12" s="236" customFormat="1" ht="13" x14ac:dyDescent="0.25">
      <c r="A11356" s="227"/>
      <c r="B11356" s="256"/>
      <c r="C11356" s="255"/>
      <c r="D11356" s="255"/>
      <c r="E11356" s="260"/>
      <c r="F11356" s="263"/>
      <c r="I11356" s="149"/>
      <c r="J11356" s="149"/>
      <c r="K11356" s="149"/>
      <c r="L11356"/>
    </row>
    <row r="11357" spans="1:12" s="236" customFormat="1" ht="13" x14ac:dyDescent="0.25">
      <c r="A11357" s="227"/>
      <c r="B11357" s="256"/>
      <c r="C11357" s="255"/>
      <c r="D11357" s="255"/>
      <c r="E11357" s="260"/>
      <c r="F11357" s="263"/>
      <c r="I11357" s="149"/>
      <c r="J11357" s="149"/>
      <c r="K11357" s="149"/>
      <c r="L11357"/>
    </row>
    <row r="11358" spans="1:12" s="236" customFormat="1" ht="13" x14ac:dyDescent="0.25">
      <c r="A11358" s="227"/>
      <c r="B11358" s="256"/>
      <c r="C11358" s="255"/>
      <c r="D11358" s="255"/>
      <c r="E11358" s="260"/>
      <c r="F11358" s="263"/>
      <c r="I11358" s="149"/>
      <c r="J11358" s="149"/>
      <c r="K11358" s="149"/>
      <c r="L11358"/>
    </row>
    <row r="11359" spans="1:12" s="236" customFormat="1" ht="13" x14ac:dyDescent="0.25">
      <c r="A11359" s="227"/>
      <c r="B11359" s="256"/>
      <c r="C11359" s="255"/>
      <c r="D11359" s="255"/>
      <c r="E11359" s="260"/>
      <c r="F11359" s="263"/>
      <c r="I11359" s="149"/>
      <c r="J11359" s="149"/>
      <c r="K11359" s="149"/>
      <c r="L11359"/>
    </row>
    <row r="11360" spans="1:12" s="236" customFormat="1" ht="13" x14ac:dyDescent="0.25">
      <c r="A11360" s="227"/>
      <c r="B11360" s="256"/>
      <c r="C11360" s="255"/>
      <c r="D11360" s="255"/>
      <c r="E11360" s="260"/>
      <c r="F11360" s="263"/>
      <c r="I11360" s="149"/>
      <c r="J11360" s="149"/>
      <c r="K11360" s="149"/>
      <c r="L11360"/>
    </row>
    <row r="11361" spans="1:12" s="236" customFormat="1" ht="13" x14ac:dyDescent="0.25">
      <c r="A11361" s="227"/>
      <c r="B11361" s="256"/>
      <c r="C11361" s="255"/>
      <c r="D11361" s="255"/>
      <c r="E11361" s="260"/>
      <c r="F11361" s="263"/>
      <c r="I11361" s="149"/>
      <c r="J11361" s="149"/>
      <c r="K11361" s="149"/>
      <c r="L11361"/>
    </row>
    <row r="11362" spans="1:12" s="236" customFormat="1" ht="13" x14ac:dyDescent="0.25">
      <c r="A11362" s="227"/>
      <c r="B11362" s="256"/>
      <c r="C11362" s="255"/>
      <c r="D11362" s="255"/>
      <c r="E11362" s="260"/>
      <c r="F11362" s="263"/>
      <c r="I11362" s="149"/>
      <c r="J11362" s="149"/>
      <c r="K11362" s="149"/>
      <c r="L11362"/>
    </row>
    <row r="11363" spans="1:12" s="236" customFormat="1" ht="13" x14ac:dyDescent="0.25">
      <c r="A11363" s="227"/>
      <c r="B11363" s="256"/>
      <c r="C11363" s="255"/>
      <c r="D11363" s="255"/>
      <c r="E11363" s="260"/>
      <c r="F11363" s="263"/>
      <c r="I11363" s="149"/>
      <c r="J11363" s="149"/>
      <c r="K11363" s="149"/>
      <c r="L11363"/>
    </row>
    <row r="11364" spans="1:12" s="236" customFormat="1" ht="13" x14ac:dyDescent="0.25">
      <c r="A11364" s="227"/>
      <c r="B11364" s="256"/>
      <c r="C11364" s="255"/>
      <c r="D11364" s="255"/>
      <c r="E11364" s="260"/>
      <c r="F11364" s="263"/>
      <c r="I11364" s="149"/>
      <c r="J11364" s="149"/>
      <c r="K11364" s="149"/>
      <c r="L11364"/>
    </row>
    <row r="11365" spans="1:12" s="236" customFormat="1" ht="13" x14ac:dyDescent="0.25">
      <c r="A11365" s="227"/>
      <c r="B11365" s="256"/>
      <c r="C11365" s="255"/>
      <c r="D11365" s="255"/>
      <c r="E11365" s="260"/>
      <c r="F11365" s="263"/>
      <c r="I11365" s="149"/>
      <c r="J11365" s="149"/>
      <c r="K11365" s="149"/>
      <c r="L11365"/>
    </row>
    <row r="11366" spans="1:12" s="236" customFormat="1" ht="13" x14ac:dyDescent="0.25">
      <c r="A11366" s="227"/>
      <c r="B11366" s="256"/>
      <c r="C11366" s="255"/>
      <c r="D11366" s="255"/>
      <c r="E11366" s="260"/>
      <c r="F11366" s="263"/>
      <c r="I11366" s="149"/>
      <c r="J11366" s="149"/>
      <c r="K11366" s="149"/>
      <c r="L11366"/>
    </row>
    <row r="11367" spans="1:12" s="236" customFormat="1" ht="13" x14ac:dyDescent="0.25">
      <c r="A11367" s="227"/>
      <c r="B11367" s="256"/>
      <c r="C11367" s="255"/>
      <c r="D11367" s="255"/>
      <c r="E11367" s="260"/>
      <c r="F11367" s="263"/>
      <c r="I11367" s="149"/>
      <c r="J11367" s="149"/>
      <c r="K11367" s="149"/>
      <c r="L11367"/>
    </row>
    <row r="11368" spans="1:12" s="236" customFormat="1" ht="13" x14ac:dyDescent="0.25">
      <c r="A11368" s="227"/>
      <c r="B11368" s="256"/>
      <c r="C11368" s="255"/>
      <c r="D11368" s="255"/>
      <c r="E11368" s="260"/>
      <c r="F11368" s="263"/>
      <c r="I11368" s="149"/>
      <c r="J11368" s="149"/>
      <c r="K11368" s="149"/>
      <c r="L11368"/>
    </row>
    <row r="11369" spans="1:12" s="236" customFormat="1" ht="13" x14ac:dyDescent="0.25">
      <c r="A11369" s="227"/>
      <c r="B11369" s="256"/>
      <c r="C11369" s="255"/>
      <c r="D11369" s="255"/>
      <c r="E11369" s="260"/>
      <c r="F11369" s="263"/>
      <c r="I11369" s="149"/>
      <c r="J11369" s="149"/>
      <c r="K11369" s="149"/>
      <c r="L11369"/>
    </row>
    <row r="11370" spans="1:12" s="236" customFormat="1" ht="13" x14ac:dyDescent="0.25">
      <c r="A11370" s="227"/>
      <c r="B11370" s="256"/>
      <c r="C11370" s="255"/>
      <c r="D11370" s="255"/>
      <c r="E11370" s="260"/>
      <c r="F11370" s="263"/>
      <c r="I11370" s="149"/>
      <c r="J11370" s="149"/>
      <c r="K11370" s="149"/>
      <c r="L11370"/>
    </row>
    <row r="11371" spans="1:12" s="236" customFormat="1" ht="13" x14ac:dyDescent="0.25">
      <c r="A11371" s="227"/>
      <c r="B11371" s="256"/>
      <c r="C11371" s="255"/>
      <c r="D11371" s="255"/>
      <c r="E11371" s="260"/>
      <c r="F11371" s="263"/>
      <c r="I11371" s="149"/>
      <c r="J11371" s="149"/>
      <c r="K11371" s="149"/>
      <c r="L11371"/>
    </row>
    <row r="11372" spans="1:12" s="236" customFormat="1" ht="13" x14ac:dyDescent="0.25">
      <c r="A11372" s="227"/>
      <c r="B11372" s="256"/>
      <c r="C11372" s="255"/>
      <c r="D11372" s="255"/>
      <c r="E11372" s="260"/>
      <c r="F11372" s="263"/>
      <c r="I11372" s="149"/>
      <c r="J11372" s="149"/>
      <c r="K11372" s="149"/>
      <c r="L11372"/>
    </row>
    <row r="11373" spans="1:12" s="236" customFormat="1" ht="13" x14ac:dyDescent="0.25">
      <c r="A11373" s="227"/>
      <c r="B11373" s="256"/>
      <c r="C11373" s="255"/>
      <c r="D11373" s="255"/>
      <c r="E11373" s="260"/>
      <c r="F11373" s="263"/>
      <c r="I11373" s="149"/>
      <c r="J11373" s="149"/>
      <c r="K11373" s="149"/>
      <c r="L11373"/>
    </row>
    <row r="11374" spans="1:12" s="236" customFormat="1" ht="13" x14ac:dyDescent="0.25">
      <c r="A11374" s="227"/>
      <c r="B11374" s="256"/>
      <c r="C11374" s="255"/>
      <c r="D11374" s="255"/>
      <c r="E11374" s="260"/>
      <c r="F11374" s="263"/>
      <c r="I11374" s="149"/>
      <c r="J11374" s="149"/>
      <c r="K11374" s="149"/>
      <c r="L11374"/>
    </row>
    <row r="11375" spans="1:12" s="236" customFormat="1" ht="13" x14ac:dyDescent="0.25">
      <c r="A11375" s="227"/>
      <c r="B11375" s="256"/>
      <c r="C11375" s="255"/>
      <c r="D11375" s="255"/>
      <c r="E11375" s="260"/>
      <c r="F11375" s="263"/>
      <c r="I11375" s="149"/>
      <c r="J11375" s="149"/>
      <c r="K11375" s="149"/>
      <c r="L11375"/>
    </row>
    <row r="11376" spans="1:12" s="236" customFormat="1" ht="13" x14ac:dyDescent="0.25">
      <c r="A11376" s="227"/>
      <c r="B11376" s="256"/>
      <c r="C11376" s="255"/>
      <c r="D11376" s="255"/>
      <c r="E11376" s="260"/>
      <c r="F11376" s="263"/>
      <c r="I11376" s="149"/>
      <c r="J11376" s="149"/>
      <c r="K11376" s="149"/>
      <c r="L11376"/>
    </row>
    <row r="11377" spans="1:12" s="236" customFormat="1" ht="13" x14ac:dyDescent="0.25">
      <c r="A11377" s="227"/>
      <c r="B11377" s="256"/>
      <c r="C11377" s="255"/>
      <c r="D11377" s="255"/>
      <c r="E11377" s="260"/>
      <c r="F11377" s="263"/>
      <c r="I11377" s="149"/>
      <c r="J11377" s="149"/>
      <c r="K11377" s="149"/>
      <c r="L11377"/>
    </row>
    <row r="11378" spans="1:12" s="236" customFormat="1" ht="13" x14ac:dyDescent="0.25">
      <c r="A11378" s="227"/>
      <c r="B11378" s="268" t="s">
        <v>1019</v>
      </c>
      <c r="C11378" s="227"/>
      <c r="D11378" s="227"/>
      <c r="E11378" s="258"/>
      <c r="F11378" s="270"/>
      <c r="I11378" s="149"/>
      <c r="J11378" s="149"/>
      <c r="K11378" s="149"/>
      <c r="L11378"/>
    </row>
    <row r="11379" spans="1:12" s="236" customFormat="1" ht="13" x14ac:dyDescent="0.25">
      <c r="A11379" s="227"/>
      <c r="B11379" s="247"/>
      <c r="C11379" s="227"/>
      <c r="D11379" s="227"/>
      <c r="E11379" s="258"/>
      <c r="F11379" s="263"/>
      <c r="I11379" s="149"/>
      <c r="J11379" s="149"/>
      <c r="K11379" s="149"/>
      <c r="L11379"/>
    </row>
    <row r="11380" spans="1:12" s="236" customFormat="1" ht="13" x14ac:dyDescent="0.25">
      <c r="A11380" s="227"/>
      <c r="B11380" s="247" t="str">
        <f>B11308</f>
        <v>Block F: Tuckshop, Computer Room &amp; 2 Classroom Block: F-12 Paintwork</v>
      </c>
      <c r="C11380" s="227"/>
      <c r="D11380" s="227"/>
      <c r="E11380" s="258"/>
      <c r="F11380" s="263"/>
      <c r="I11380" s="149"/>
      <c r="J11380" s="149"/>
      <c r="K11380" s="149"/>
      <c r="L11380"/>
    </row>
    <row r="11381" spans="1:12" s="236" customFormat="1" x14ac:dyDescent="0.25">
      <c r="A11381" s="220"/>
      <c r="B11381" s="233"/>
      <c r="C11381" s="220"/>
      <c r="D11381" s="220"/>
      <c r="E11381" s="260"/>
      <c r="F11381" s="263"/>
      <c r="I11381" s="149"/>
      <c r="J11381" s="149"/>
      <c r="K11381" s="149"/>
      <c r="L11381"/>
    </row>
    <row r="11382" spans="1:12" s="236" customFormat="1" ht="13" x14ac:dyDescent="0.25">
      <c r="A11382" s="227"/>
      <c r="B11382" s="256"/>
      <c r="C11382" s="255"/>
      <c r="D11382" s="255"/>
      <c r="E11382" s="260"/>
      <c r="F11382" s="263"/>
      <c r="I11382" s="149"/>
      <c r="J11382" s="149"/>
      <c r="K11382" s="149"/>
      <c r="L11382"/>
    </row>
    <row r="11383" spans="1:12" s="236" customFormat="1" ht="13" x14ac:dyDescent="0.25">
      <c r="A11383" s="227"/>
      <c r="B11383" s="274"/>
      <c r="C11383" s="255"/>
      <c r="D11383" s="255"/>
      <c r="E11383" s="260"/>
      <c r="F11383" s="263"/>
      <c r="I11383" s="149"/>
      <c r="J11383" s="149"/>
      <c r="K11383" s="149"/>
      <c r="L11383"/>
    </row>
    <row r="11384" spans="1:12" s="236" customFormat="1" ht="13" x14ac:dyDescent="0.25">
      <c r="A11384" s="227"/>
      <c r="B11384" s="254" t="s">
        <v>2957</v>
      </c>
      <c r="C11384" s="255"/>
      <c r="D11384" s="255"/>
      <c r="E11384" s="260"/>
      <c r="F11384" s="263"/>
      <c r="I11384" s="149"/>
      <c r="J11384" s="149"/>
      <c r="K11384" s="149"/>
      <c r="L11384"/>
    </row>
    <row r="11385" spans="1:12" s="236" customFormat="1" ht="13" x14ac:dyDescent="0.25">
      <c r="A11385" s="227"/>
      <c r="B11385" s="254" t="s">
        <v>2934</v>
      </c>
      <c r="C11385" s="255" t="s">
        <v>2910</v>
      </c>
      <c r="D11385" s="255"/>
      <c r="E11385" s="260"/>
      <c r="F11385" s="263"/>
      <c r="I11385" s="149"/>
      <c r="J11385" s="149"/>
      <c r="K11385" s="149"/>
      <c r="L11385"/>
    </row>
    <row r="11386" spans="1:12" s="236" customFormat="1" ht="13" x14ac:dyDescent="0.25">
      <c r="A11386" s="227"/>
      <c r="B11386" s="256"/>
      <c r="C11386" s="255"/>
      <c r="D11386" s="255"/>
      <c r="E11386" s="260"/>
      <c r="F11386" s="263"/>
      <c r="I11386" s="149"/>
      <c r="J11386" s="149"/>
      <c r="K11386" s="149"/>
      <c r="L11386"/>
    </row>
    <row r="11387" spans="1:12" s="236" customFormat="1" ht="13" x14ac:dyDescent="0.25">
      <c r="A11387" s="227"/>
      <c r="B11387" s="269"/>
      <c r="C11387" s="255"/>
      <c r="D11387" s="255"/>
      <c r="E11387" s="260"/>
      <c r="F11387" s="263"/>
      <c r="I11387" s="149"/>
      <c r="J11387" s="149"/>
      <c r="K11387" s="149"/>
      <c r="L11387"/>
    </row>
    <row r="11388" spans="1:12" s="236" customFormat="1" x14ac:dyDescent="0.25">
      <c r="A11388" s="276">
        <v>1</v>
      </c>
      <c r="B11388" s="275" t="s">
        <v>2925</v>
      </c>
      <c r="C11388" s="255">
        <f>C11390-2</f>
        <v>144</v>
      </c>
      <c r="D11388" s="255"/>
      <c r="E11388" s="260"/>
      <c r="F11388" s="263"/>
      <c r="I11388" s="149"/>
      <c r="J11388" s="149"/>
      <c r="K11388" s="149"/>
      <c r="L11388"/>
    </row>
    <row r="11389" spans="1:12" s="236" customFormat="1" x14ac:dyDescent="0.25">
      <c r="A11389" s="276"/>
      <c r="B11389" s="275"/>
      <c r="C11389" s="255"/>
      <c r="D11389" s="255"/>
      <c r="E11389" s="260"/>
      <c r="F11389" s="263"/>
      <c r="I11389" s="149"/>
      <c r="J11389" s="149"/>
      <c r="K11389" s="149"/>
      <c r="L11389"/>
    </row>
    <row r="11390" spans="1:12" s="236" customFormat="1" x14ac:dyDescent="0.25">
      <c r="A11390" s="276">
        <v>2</v>
      </c>
      <c r="B11390" s="275" t="s">
        <v>1654</v>
      </c>
      <c r="C11390" s="255">
        <f>C11392-2</f>
        <v>146</v>
      </c>
      <c r="D11390" s="255"/>
      <c r="E11390" s="260"/>
      <c r="F11390" s="263"/>
      <c r="I11390" s="149"/>
      <c r="J11390" s="149"/>
      <c r="K11390" s="149"/>
      <c r="L11390"/>
    </row>
    <row r="11391" spans="1:12" s="236" customFormat="1" x14ac:dyDescent="0.25">
      <c r="A11391" s="276"/>
      <c r="B11391" s="275"/>
      <c r="C11391" s="255"/>
      <c r="D11391" s="255"/>
      <c r="E11391" s="260"/>
      <c r="F11391" s="263"/>
      <c r="I11391" s="149"/>
      <c r="J11391" s="149"/>
      <c r="K11391" s="149"/>
      <c r="L11391"/>
    </row>
    <row r="11392" spans="1:12" s="236" customFormat="1" x14ac:dyDescent="0.25">
      <c r="A11392" s="276">
        <v>3</v>
      </c>
      <c r="B11392" s="275" t="s">
        <v>2926</v>
      </c>
      <c r="C11392" s="255">
        <f>C11394-2</f>
        <v>148</v>
      </c>
      <c r="D11392" s="255"/>
      <c r="E11392" s="260"/>
      <c r="F11392" s="263"/>
      <c r="I11392" s="149"/>
      <c r="J11392" s="149"/>
      <c r="K11392" s="149"/>
      <c r="L11392"/>
    </row>
    <row r="11393" spans="1:12" s="236" customFormat="1" x14ac:dyDescent="0.25">
      <c r="A11393" s="276"/>
      <c r="B11393" s="275"/>
      <c r="C11393" s="255"/>
      <c r="D11393" s="255"/>
      <c r="E11393" s="260"/>
      <c r="F11393" s="263"/>
      <c r="I11393" s="149"/>
      <c r="J11393" s="149"/>
      <c r="K11393" s="149"/>
      <c r="L11393"/>
    </row>
    <row r="11394" spans="1:12" s="236" customFormat="1" x14ac:dyDescent="0.25">
      <c r="A11394" s="276">
        <v>4</v>
      </c>
      <c r="B11394" s="275" t="s">
        <v>1076</v>
      </c>
      <c r="C11394" s="255">
        <f>C11396-2</f>
        <v>150</v>
      </c>
      <c r="D11394" s="255"/>
      <c r="E11394" s="260"/>
      <c r="F11394" s="263"/>
      <c r="I11394" s="149"/>
      <c r="J11394" s="149"/>
      <c r="K11394" s="149"/>
      <c r="L11394"/>
    </row>
    <row r="11395" spans="1:12" s="236" customFormat="1" x14ac:dyDescent="0.25">
      <c r="A11395" s="276"/>
      <c r="B11395" s="275"/>
      <c r="C11395" s="255"/>
      <c r="D11395" s="255"/>
      <c r="E11395" s="260"/>
      <c r="F11395" s="263"/>
      <c r="I11395" s="149"/>
      <c r="J11395" s="149"/>
      <c r="K11395" s="149"/>
      <c r="L11395"/>
    </row>
    <row r="11396" spans="1:12" s="236" customFormat="1" x14ac:dyDescent="0.25">
      <c r="A11396" s="276">
        <v>5</v>
      </c>
      <c r="B11396" s="275" t="s">
        <v>1653</v>
      </c>
      <c r="C11396" s="255">
        <f>C11398-2</f>
        <v>152</v>
      </c>
      <c r="D11396" s="255"/>
      <c r="E11396" s="260"/>
      <c r="F11396" s="263"/>
      <c r="I11396" s="149"/>
      <c r="J11396" s="149"/>
      <c r="K11396" s="149"/>
      <c r="L11396"/>
    </row>
    <row r="11397" spans="1:12" s="236" customFormat="1" x14ac:dyDescent="0.25">
      <c r="A11397" s="276"/>
      <c r="B11397" s="275"/>
      <c r="C11397" s="255"/>
      <c r="D11397" s="255"/>
      <c r="E11397" s="260"/>
      <c r="F11397" s="263"/>
      <c r="I11397" s="149"/>
      <c r="J11397" s="149"/>
      <c r="K11397" s="149"/>
      <c r="L11397"/>
    </row>
    <row r="11398" spans="1:12" s="236" customFormat="1" x14ac:dyDescent="0.25">
      <c r="A11398" s="276">
        <v>6</v>
      </c>
      <c r="B11398" s="275" t="s">
        <v>1652</v>
      </c>
      <c r="C11398" s="255">
        <f>C11400-2</f>
        <v>154</v>
      </c>
      <c r="D11398" s="255"/>
      <c r="E11398" s="260"/>
      <c r="F11398" s="263"/>
      <c r="I11398" s="149"/>
      <c r="J11398" s="149"/>
      <c r="K11398" s="149"/>
      <c r="L11398"/>
    </row>
    <row r="11399" spans="1:12" s="236" customFormat="1" x14ac:dyDescent="0.25">
      <c r="A11399" s="276"/>
      <c r="B11399" s="275"/>
      <c r="C11399" s="255"/>
      <c r="D11399" s="255"/>
      <c r="E11399" s="260"/>
      <c r="F11399" s="263"/>
      <c r="I11399" s="149"/>
      <c r="J11399" s="149"/>
      <c r="K11399" s="149"/>
      <c r="L11399"/>
    </row>
    <row r="11400" spans="1:12" s="236" customFormat="1" x14ac:dyDescent="0.25">
      <c r="A11400" s="276">
        <v>7</v>
      </c>
      <c r="B11400" s="275" t="s">
        <v>3074</v>
      </c>
      <c r="C11400" s="255">
        <f>C11402-2</f>
        <v>156</v>
      </c>
      <c r="D11400" s="255"/>
      <c r="E11400" s="260"/>
      <c r="F11400" s="263"/>
      <c r="I11400" s="149"/>
      <c r="J11400" s="149"/>
      <c r="K11400" s="149"/>
      <c r="L11400"/>
    </row>
    <row r="11401" spans="1:12" s="236" customFormat="1" x14ac:dyDescent="0.25">
      <c r="A11401" s="276"/>
      <c r="B11401" s="275"/>
      <c r="C11401" s="255"/>
      <c r="D11401" s="255"/>
      <c r="E11401" s="260"/>
      <c r="F11401" s="263"/>
      <c r="I11401" s="149"/>
      <c r="J11401" s="149"/>
      <c r="K11401" s="149"/>
      <c r="L11401"/>
    </row>
    <row r="11402" spans="1:12" s="236" customFormat="1" x14ac:dyDescent="0.25">
      <c r="A11402" s="276">
        <v>7</v>
      </c>
      <c r="B11402" s="275" t="s">
        <v>1066</v>
      </c>
      <c r="C11402" s="255">
        <f>C11404-2</f>
        <v>158</v>
      </c>
      <c r="D11402" s="255"/>
      <c r="E11402" s="260"/>
      <c r="F11402" s="263"/>
      <c r="I11402" s="149"/>
      <c r="J11402" s="149"/>
      <c r="K11402" s="149"/>
      <c r="L11402"/>
    </row>
    <row r="11403" spans="1:12" s="236" customFormat="1" x14ac:dyDescent="0.25">
      <c r="A11403" s="276"/>
      <c r="B11403" s="275"/>
      <c r="C11403" s="255"/>
      <c r="D11403" s="255"/>
      <c r="E11403" s="260"/>
      <c r="F11403" s="263"/>
      <c r="I11403" s="149"/>
      <c r="J11403" s="149"/>
      <c r="K11403" s="149"/>
      <c r="L11403"/>
    </row>
    <row r="11404" spans="1:12" s="236" customFormat="1" x14ac:dyDescent="0.25">
      <c r="A11404" s="276">
        <v>8</v>
      </c>
      <c r="B11404" s="275" t="s">
        <v>1651</v>
      </c>
      <c r="C11404" s="255">
        <f>C11406-2</f>
        <v>160</v>
      </c>
      <c r="D11404" s="255"/>
      <c r="E11404" s="260"/>
      <c r="F11404" s="263"/>
      <c r="I11404" s="149"/>
      <c r="J11404" s="149"/>
      <c r="K11404" s="149"/>
      <c r="L11404"/>
    </row>
    <row r="11405" spans="1:12" s="236" customFormat="1" x14ac:dyDescent="0.25">
      <c r="A11405" s="276"/>
      <c r="B11405" s="275"/>
      <c r="C11405" s="255"/>
      <c r="D11405" s="255"/>
      <c r="E11405" s="260"/>
      <c r="F11405" s="263"/>
      <c r="I11405" s="149"/>
      <c r="J11405" s="149"/>
      <c r="K11405" s="149"/>
      <c r="L11405"/>
    </row>
    <row r="11406" spans="1:12" s="236" customFormat="1" x14ac:dyDescent="0.25">
      <c r="A11406" s="276">
        <v>9</v>
      </c>
      <c r="B11406" s="275" t="s">
        <v>1649</v>
      </c>
      <c r="C11406" s="255">
        <f>C11408-2</f>
        <v>162</v>
      </c>
      <c r="D11406" s="255"/>
      <c r="E11406" s="260"/>
      <c r="F11406" s="263"/>
      <c r="I11406" s="149"/>
      <c r="J11406" s="149"/>
      <c r="K11406" s="149"/>
      <c r="L11406"/>
    </row>
    <row r="11407" spans="1:12" s="236" customFormat="1" x14ac:dyDescent="0.25">
      <c r="A11407" s="276"/>
      <c r="B11407" s="275"/>
      <c r="C11407" s="255"/>
      <c r="D11407" s="255"/>
      <c r="E11407" s="260"/>
      <c r="F11407" s="263"/>
      <c r="I11407" s="149"/>
      <c r="J11407" s="149"/>
      <c r="K11407" s="149"/>
      <c r="L11407"/>
    </row>
    <row r="11408" spans="1:12" s="236" customFormat="1" x14ac:dyDescent="0.25">
      <c r="A11408" s="276">
        <v>11</v>
      </c>
      <c r="B11408" s="275" t="s">
        <v>1648</v>
      </c>
      <c r="C11408" s="255">
        <f>C11410-2</f>
        <v>164</v>
      </c>
      <c r="D11408" s="255"/>
      <c r="E11408" s="260"/>
      <c r="F11408" s="263"/>
      <c r="I11408" s="149"/>
      <c r="J11408" s="149"/>
      <c r="K11408" s="149"/>
      <c r="L11408"/>
    </row>
    <row r="11409" spans="1:12" s="236" customFormat="1" x14ac:dyDescent="0.25">
      <c r="A11409" s="276"/>
      <c r="B11409" s="275"/>
      <c r="C11409" s="255"/>
      <c r="D11409" s="255"/>
      <c r="E11409" s="260"/>
      <c r="F11409" s="263"/>
      <c r="I11409" s="149"/>
      <c r="J11409" s="149"/>
      <c r="K11409" s="149"/>
      <c r="L11409"/>
    </row>
    <row r="11410" spans="1:12" s="236" customFormat="1" x14ac:dyDescent="0.25">
      <c r="A11410" s="276">
        <v>12</v>
      </c>
      <c r="B11410" s="275" t="s">
        <v>2927</v>
      </c>
      <c r="C11410" s="255">
        <v>166</v>
      </c>
      <c r="D11410" s="255"/>
      <c r="E11410" s="260"/>
      <c r="F11410" s="263"/>
      <c r="I11410" s="149"/>
      <c r="J11410" s="149"/>
      <c r="K11410" s="149"/>
      <c r="L11410"/>
    </row>
    <row r="11411" spans="1:12" s="236" customFormat="1" x14ac:dyDescent="0.25">
      <c r="A11411" s="276"/>
      <c r="B11411" s="275"/>
      <c r="C11411" s="255"/>
      <c r="D11411" s="255"/>
      <c r="E11411" s="260"/>
      <c r="F11411" s="263"/>
      <c r="I11411" s="149"/>
      <c r="J11411" s="149"/>
      <c r="K11411" s="149"/>
      <c r="L11411"/>
    </row>
    <row r="11412" spans="1:12" s="236" customFormat="1" x14ac:dyDescent="0.25">
      <c r="A11412" s="276"/>
      <c r="B11412" s="275"/>
      <c r="C11412" s="255"/>
      <c r="D11412" s="255"/>
      <c r="E11412" s="260"/>
      <c r="F11412" s="263"/>
      <c r="I11412" s="149"/>
      <c r="J11412" s="149"/>
      <c r="K11412" s="149"/>
      <c r="L11412"/>
    </row>
    <row r="11413" spans="1:12" s="236" customFormat="1" x14ac:dyDescent="0.25">
      <c r="A11413" s="276"/>
      <c r="B11413" s="275"/>
      <c r="C11413" s="255"/>
      <c r="D11413" s="255"/>
      <c r="E11413" s="260"/>
      <c r="F11413" s="263"/>
      <c r="I11413" s="149"/>
      <c r="J11413" s="149"/>
      <c r="K11413" s="149"/>
      <c r="L11413"/>
    </row>
    <row r="11414" spans="1:12" s="236" customFormat="1" x14ac:dyDescent="0.25">
      <c r="A11414" s="276"/>
      <c r="B11414" s="275"/>
      <c r="C11414" s="255"/>
      <c r="D11414" s="255"/>
      <c r="E11414" s="260"/>
      <c r="F11414" s="263"/>
      <c r="I11414" s="149"/>
      <c r="J11414" s="149"/>
      <c r="K11414" s="149"/>
      <c r="L11414"/>
    </row>
    <row r="11415" spans="1:12" s="236" customFormat="1" x14ac:dyDescent="0.25">
      <c r="A11415" s="276"/>
      <c r="B11415" s="275"/>
      <c r="C11415" s="255"/>
      <c r="D11415" s="255"/>
      <c r="E11415" s="260"/>
      <c r="F11415" s="263"/>
      <c r="I11415" s="149"/>
      <c r="J11415" s="149"/>
      <c r="K11415" s="149"/>
      <c r="L11415"/>
    </row>
    <row r="11416" spans="1:12" s="236" customFormat="1" x14ac:dyDescent="0.25">
      <c r="A11416" s="276"/>
      <c r="B11416" s="275"/>
      <c r="C11416" s="255"/>
      <c r="D11416" s="255"/>
      <c r="E11416" s="260"/>
      <c r="F11416" s="263"/>
      <c r="I11416" s="149"/>
      <c r="J11416" s="149"/>
      <c r="K11416" s="149"/>
      <c r="L11416"/>
    </row>
    <row r="11417" spans="1:12" s="236" customFormat="1" x14ac:dyDescent="0.25">
      <c r="A11417" s="276"/>
      <c r="B11417" s="275"/>
      <c r="C11417" s="255"/>
      <c r="D11417" s="255"/>
      <c r="E11417" s="260"/>
      <c r="F11417" s="263"/>
      <c r="I11417" s="149"/>
      <c r="J11417" s="149"/>
      <c r="K11417" s="149"/>
      <c r="L11417"/>
    </row>
    <row r="11418" spans="1:12" s="236" customFormat="1" x14ac:dyDescent="0.25">
      <c r="A11418" s="276"/>
      <c r="B11418" s="275"/>
      <c r="C11418" s="255"/>
      <c r="D11418" s="255"/>
      <c r="E11418" s="260"/>
      <c r="F11418" s="263"/>
      <c r="I11418" s="149"/>
      <c r="J11418" s="149"/>
      <c r="K11418" s="149"/>
      <c r="L11418"/>
    </row>
    <row r="11419" spans="1:12" s="236" customFormat="1" x14ac:dyDescent="0.25">
      <c r="A11419" s="276"/>
      <c r="B11419" s="275"/>
      <c r="C11419" s="255"/>
      <c r="D11419" s="255"/>
      <c r="E11419" s="260"/>
      <c r="F11419" s="263"/>
      <c r="I11419" s="149"/>
      <c r="J11419" s="149"/>
      <c r="K11419" s="149"/>
      <c r="L11419"/>
    </row>
    <row r="11420" spans="1:12" s="236" customFormat="1" x14ac:dyDescent="0.25">
      <c r="A11420" s="276"/>
      <c r="B11420" s="275"/>
      <c r="C11420" s="255"/>
      <c r="D11420" s="255"/>
      <c r="E11420" s="260"/>
      <c r="F11420" s="263"/>
      <c r="I11420" s="149"/>
      <c r="J11420" s="149"/>
      <c r="K11420" s="149"/>
      <c r="L11420"/>
    </row>
    <row r="11421" spans="1:12" s="236" customFormat="1" x14ac:dyDescent="0.25">
      <c r="A11421" s="276"/>
      <c r="B11421" s="275"/>
      <c r="C11421" s="255"/>
      <c r="D11421" s="255"/>
      <c r="E11421" s="260"/>
      <c r="F11421" s="263"/>
      <c r="I11421" s="149"/>
      <c r="J11421" s="149"/>
      <c r="K11421" s="149"/>
      <c r="L11421"/>
    </row>
    <row r="11422" spans="1:12" s="236" customFormat="1" x14ac:dyDescent="0.25">
      <c r="A11422" s="276"/>
      <c r="B11422" s="275"/>
      <c r="C11422" s="255"/>
      <c r="D11422" s="255"/>
      <c r="E11422" s="260"/>
      <c r="F11422" s="263"/>
      <c r="I11422" s="149"/>
      <c r="J11422" s="149"/>
      <c r="K11422" s="149"/>
      <c r="L11422"/>
    </row>
    <row r="11423" spans="1:12" s="236" customFormat="1" x14ac:dyDescent="0.25">
      <c r="A11423" s="276"/>
      <c r="B11423" s="275"/>
      <c r="C11423" s="255"/>
      <c r="D11423" s="255"/>
      <c r="E11423" s="260"/>
      <c r="F11423" s="263"/>
      <c r="I11423" s="149"/>
      <c r="J11423" s="149"/>
      <c r="K11423" s="149"/>
      <c r="L11423"/>
    </row>
    <row r="11424" spans="1:12" s="236" customFormat="1" x14ac:dyDescent="0.25">
      <c r="A11424" s="276"/>
      <c r="B11424" s="275"/>
      <c r="C11424" s="255"/>
      <c r="D11424" s="255"/>
      <c r="E11424" s="260"/>
      <c r="F11424" s="263"/>
      <c r="I11424" s="149"/>
      <c r="J11424" s="149"/>
      <c r="K11424" s="149"/>
      <c r="L11424"/>
    </row>
    <row r="11425" spans="1:12" s="236" customFormat="1" x14ac:dyDescent="0.25">
      <c r="A11425" s="276"/>
      <c r="B11425" s="275"/>
      <c r="C11425" s="255"/>
      <c r="D11425" s="255"/>
      <c r="E11425" s="260"/>
      <c r="F11425" s="263"/>
      <c r="I11425" s="149"/>
      <c r="J11425" s="149"/>
      <c r="K11425" s="149"/>
      <c r="L11425"/>
    </row>
    <row r="11426" spans="1:12" s="236" customFormat="1" x14ac:dyDescent="0.25">
      <c r="A11426" s="276"/>
      <c r="B11426" s="275"/>
      <c r="C11426" s="255"/>
      <c r="D11426" s="255"/>
      <c r="E11426" s="260"/>
      <c r="F11426" s="263"/>
      <c r="I11426" s="149"/>
      <c r="J11426" s="149"/>
      <c r="K11426" s="149"/>
      <c r="L11426"/>
    </row>
    <row r="11427" spans="1:12" s="236" customFormat="1" x14ac:dyDescent="0.25">
      <c r="A11427" s="276"/>
      <c r="B11427" s="275"/>
      <c r="C11427" s="255"/>
      <c r="D11427" s="255"/>
      <c r="E11427" s="260"/>
      <c r="F11427" s="263"/>
      <c r="I11427" s="149"/>
      <c r="J11427" s="149"/>
      <c r="K11427" s="149"/>
      <c r="L11427"/>
    </row>
    <row r="11428" spans="1:12" s="236" customFormat="1" x14ac:dyDescent="0.25">
      <c r="A11428" s="276"/>
      <c r="B11428" s="275"/>
      <c r="C11428" s="255"/>
      <c r="D11428" s="255"/>
      <c r="E11428" s="260"/>
      <c r="F11428" s="263"/>
      <c r="I11428" s="149"/>
      <c r="J11428" s="149"/>
      <c r="K11428" s="149"/>
      <c r="L11428"/>
    </row>
    <row r="11429" spans="1:12" s="236" customFormat="1" x14ac:dyDescent="0.25">
      <c r="A11429" s="276"/>
      <c r="B11429" s="275"/>
      <c r="C11429" s="255"/>
      <c r="D11429" s="255"/>
      <c r="E11429" s="260"/>
      <c r="F11429" s="263"/>
      <c r="I11429" s="149"/>
      <c r="J11429" s="149"/>
      <c r="K11429" s="149"/>
      <c r="L11429"/>
    </row>
    <row r="11430" spans="1:12" s="236" customFormat="1" x14ac:dyDescent="0.25">
      <c r="A11430" s="276"/>
      <c r="B11430" s="275"/>
      <c r="C11430" s="255"/>
      <c r="D11430" s="255"/>
      <c r="E11430" s="260"/>
      <c r="F11430" s="263"/>
      <c r="I11430" s="149"/>
      <c r="J11430" s="149"/>
      <c r="K11430" s="149"/>
      <c r="L11430"/>
    </row>
    <row r="11431" spans="1:12" s="236" customFormat="1" x14ac:dyDescent="0.25">
      <c r="A11431" s="276"/>
      <c r="B11431" s="275"/>
      <c r="C11431" s="255"/>
      <c r="D11431" s="255"/>
      <c r="E11431" s="260"/>
      <c r="F11431" s="263"/>
      <c r="I11431" s="149"/>
      <c r="J11431" s="149"/>
      <c r="K11431" s="149"/>
      <c r="L11431"/>
    </row>
    <row r="11432" spans="1:12" s="236" customFormat="1" x14ac:dyDescent="0.25">
      <c r="A11432" s="276"/>
      <c r="B11432" s="275"/>
      <c r="C11432" s="255"/>
      <c r="D11432" s="255"/>
      <c r="E11432" s="260"/>
      <c r="F11432" s="263"/>
      <c r="I11432" s="149"/>
      <c r="J11432" s="149"/>
      <c r="K11432" s="149"/>
      <c r="L11432"/>
    </row>
    <row r="11433" spans="1:12" s="236" customFormat="1" x14ac:dyDescent="0.25">
      <c r="A11433" s="276"/>
      <c r="B11433" s="275"/>
      <c r="C11433" s="255"/>
      <c r="D11433" s="255"/>
      <c r="E11433" s="260"/>
      <c r="F11433" s="263"/>
      <c r="I11433" s="149"/>
      <c r="J11433" s="149"/>
      <c r="K11433" s="149"/>
      <c r="L11433"/>
    </row>
    <row r="11434" spans="1:12" s="236" customFormat="1" x14ac:dyDescent="0.25">
      <c r="A11434" s="276"/>
      <c r="B11434" s="275"/>
      <c r="C11434" s="255"/>
      <c r="D11434" s="255"/>
      <c r="E11434" s="260"/>
      <c r="F11434" s="263"/>
      <c r="I11434" s="149"/>
      <c r="J11434" s="149"/>
      <c r="K11434" s="149"/>
      <c r="L11434"/>
    </row>
    <row r="11435" spans="1:12" s="236" customFormat="1" x14ac:dyDescent="0.25">
      <c r="A11435" s="276"/>
      <c r="B11435" s="275"/>
      <c r="C11435" s="255"/>
      <c r="D11435" s="255"/>
      <c r="E11435" s="260"/>
      <c r="F11435" s="263"/>
      <c r="I11435" s="149"/>
      <c r="J11435" s="149"/>
      <c r="K11435" s="149"/>
      <c r="L11435"/>
    </row>
    <row r="11436" spans="1:12" s="236" customFormat="1" x14ac:dyDescent="0.25">
      <c r="A11436" s="276"/>
      <c r="B11436" s="275"/>
      <c r="C11436" s="255"/>
      <c r="D11436" s="255"/>
      <c r="E11436" s="260"/>
      <c r="F11436" s="263"/>
      <c r="I11436" s="149"/>
      <c r="J11436" s="149"/>
      <c r="K11436" s="149"/>
      <c r="L11436"/>
    </row>
    <row r="11437" spans="1:12" s="236" customFormat="1" x14ac:dyDescent="0.25">
      <c r="A11437" s="276"/>
      <c r="B11437" s="275"/>
      <c r="C11437" s="255"/>
      <c r="D11437" s="255"/>
      <c r="E11437" s="260"/>
      <c r="F11437" s="263"/>
      <c r="I11437" s="149"/>
      <c r="J11437" s="149"/>
      <c r="K11437" s="149"/>
      <c r="L11437"/>
    </row>
    <row r="11438" spans="1:12" s="236" customFormat="1" x14ac:dyDescent="0.25">
      <c r="A11438" s="276"/>
      <c r="B11438" s="275"/>
      <c r="C11438" s="255"/>
      <c r="D11438" s="255"/>
      <c r="E11438" s="260"/>
      <c r="F11438" s="263"/>
      <c r="I11438" s="149"/>
      <c r="J11438" s="149"/>
      <c r="K11438" s="149"/>
      <c r="L11438"/>
    </row>
    <row r="11439" spans="1:12" s="236" customFormat="1" x14ac:dyDescent="0.25">
      <c r="A11439" s="276"/>
      <c r="B11439" s="275"/>
      <c r="C11439" s="255"/>
      <c r="D11439" s="255"/>
      <c r="E11439" s="260"/>
      <c r="F11439" s="263"/>
      <c r="I11439" s="149"/>
      <c r="J11439" s="149"/>
      <c r="K11439" s="149"/>
      <c r="L11439"/>
    </row>
    <row r="11440" spans="1:12" s="236" customFormat="1" x14ac:dyDescent="0.25">
      <c r="A11440" s="276"/>
      <c r="B11440" s="275"/>
      <c r="C11440" s="255"/>
      <c r="D11440" s="255"/>
      <c r="E11440" s="260"/>
      <c r="F11440" s="263"/>
      <c r="I11440" s="149"/>
      <c r="J11440" s="149"/>
      <c r="K11440" s="149"/>
      <c r="L11440"/>
    </row>
    <row r="11441" spans="1:12" s="236" customFormat="1" x14ac:dyDescent="0.25">
      <c r="A11441" s="276"/>
      <c r="B11441" s="275"/>
      <c r="C11441" s="255"/>
      <c r="D11441" s="255"/>
      <c r="E11441" s="260"/>
      <c r="F11441" s="263"/>
      <c r="I11441" s="149"/>
      <c r="J11441" s="149"/>
      <c r="K11441" s="149"/>
      <c r="L11441"/>
    </row>
    <row r="11442" spans="1:12" s="236" customFormat="1" x14ac:dyDescent="0.25">
      <c r="A11442" s="276"/>
      <c r="B11442" s="275"/>
      <c r="C11442" s="255"/>
      <c r="D11442" s="255"/>
      <c r="E11442" s="260"/>
      <c r="F11442" s="263"/>
      <c r="I11442" s="149"/>
      <c r="J11442" s="149"/>
      <c r="K11442" s="149"/>
      <c r="L11442"/>
    </row>
    <row r="11443" spans="1:12" s="236" customFormat="1" x14ac:dyDescent="0.25">
      <c r="A11443" s="276"/>
      <c r="B11443" s="275"/>
      <c r="C11443" s="255"/>
      <c r="D11443" s="255"/>
      <c r="E11443" s="260"/>
      <c r="F11443" s="263"/>
      <c r="I11443" s="149"/>
      <c r="J11443" s="149"/>
      <c r="K11443" s="149"/>
      <c r="L11443"/>
    </row>
    <row r="11444" spans="1:12" s="236" customFormat="1" x14ac:dyDescent="0.25">
      <c r="A11444" s="276"/>
      <c r="B11444" s="275"/>
      <c r="C11444" s="255"/>
      <c r="D11444" s="255"/>
      <c r="E11444" s="260"/>
      <c r="F11444" s="263"/>
      <c r="I11444" s="149"/>
      <c r="J11444" s="149"/>
      <c r="K11444" s="149"/>
      <c r="L11444"/>
    </row>
    <row r="11445" spans="1:12" s="236" customFormat="1" x14ac:dyDescent="0.25">
      <c r="A11445" s="276"/>
      <c r="B11445" s="275"/>
      <c r="C11445" s="255"/>
      <c r="D11445" s="255"/>
      <c r="E11445" s="260"/>
      <c r="F11445" s="263"/>
      <c r="I11445" s="149"/>
      <c r="J11445" s="149"/>
      <c r="K11445" s="149"/>
      <c r="L11445"/>
    </row>
    <row r="11446" spans="1:12" s="236" customFormat="1" x14ac:dyDescent="0.25">
      <c r="A11446" s="276"/>
      <c r="B11446" s="275"/>
      <c r="C11446" s="255"/>
      <c r="D11446" s="255"/>
      <c r="E11446" s="260"/>
      <c r="F11446" s="263"/>
      <c r="I11446" s="149"/>
      <c r="J11446" s="149"/>
      <c r="K11446" s="149"/>
      <c r="L11446"/>
    </row>
    <row r="11447" spans="1:12" s="236" customFormat="1" x14ac:dyDescent="0.25">
      <c r="A11447" s="276"/>
      <c r="B11447" s="275"/>
      <c r="C11447" s="255"/>
      <c r="D11447" s="255"/>
      <c r="E11447" s="260"/>
      <c r="F11447" s="263"/>
      <c r="I11447" s="149"/>
      <c r="J11447" s="149"/>
      <c r="K11447" s="149"/>
      <c r="L11447"/>
    </row>
    <row r="11448" spans="1:12" s="236" customFormat="1" x14ac:dyDescent="0.25">
      <c r="A11448" s="276"/>
      <c r="B11448" s="275"/>
      <c r="C11448" s="255"/>
      <c r="D11448" s="255"/>
      <c r="E11448" s="260"/>
      <c r="F11448" s="263"/>
      <c r="I11448" s="149"/>
      <c r="J11448" s="149"/>
      <c r="K11448" s="149"/>
      <c r="L11448"/>
    </row>
    <row r="11449" spans="1:12" s="236" customFormat="1" x14ac:dyDescent="0.25">
      <c r="A11449" s="276"/>
      <c r="B11449" s="275"/>
      <c r="C11449" s="255"/>
      <c r="D11449" s="255"/>
      <c r="E11449" s="260"/>
      <c r="F11449" s="263"/>
      <c r="I11449" s="149"/>
      <c r="J11449" s="149"/>
      <c r="K11449" s="149"/>
      <c r="L11449"/>
    </row>
    <row r="11450" spans="1:12" s="236" customFormat="1" ht="13" x14ac:dyDescent="0.25">
      <c r="A11450" s="227"/>
      <c r="B11450" s="256"/>
      <c r="C11450" s="255"/>
      <c r="D11450" s="255"/>
      <c r="E11450" s="260"/>
      <c r="F11450" s="263"/>
      <c r="I11450" s="149"/>
      <c r="J11450" s="149"/>
      <c r="K11450" s="149"/>
      <c r="L11450"/>
    </row>
    <row r="11451" spans="1:12" s="236" customFormat="1" ht="13" x14ac:dyDescent="0.25">
      <c r="A11451" s="227"/>
      <c r="B11451" s="268" t="s">
        <v>1637</v>
      </c>
      <c r="C11451" s="227"/>
      <c r="D11451" s="227"/>
      <c r="E11451" s="258"/>
      <c r="F11451" s="270"/>
      <c r="I11451" s="149"/>
      <c r="J11451" s="149"/>
      <c r="K11451" s="149"/>
      <c r="L11451"/>
    </row>
    <row r="11452" spans="1:12" s="236" customFormat="1" ht="13" x14ac:dyDescent="0.25">
      <c r="A11452" s="227"/>
      <c r="B11452" s="247"/>
      <c r="C11452" s="227"/>
      <c r="D11452" s="227"/>
      <c r="E11452" s="258"/>
      <c r="F11452" s="263"/>
      <c r="I11452" s="149"/>
      <c r="J11452" s="149"/>
      <c r="K11452" s="149"/>
      <c r="L11452"/>
    </row>
    <row r="11453" spans="1:12" s="236" customFormat="1" ht="13" x14ac:dyDescent="0.25">
      <c r="A11453" s="227"/>
      <c r="B11453" s="247" t="str">
        <f>B11384</f>
        <v>Block F: Tuckshop, Computer Room &amp; 2 Classroom Block</v>
      </c>
      <c r="C11453" s="227"/>
      <c r="D11453" s="227"/>
      <c r="E11453" s="258"/>
      <c r="F11453" s="263"/>
      <c r="I11453" s="149"/>
      <c r="J11453" s="149"/>
      <c r="K11453" s="149"/>
      <c r="L11453"/>
    </row>
    <row r="11454" spans="1:12" s="236" customFormat="1" ht="13" x14ac:dyDescent="0.25">
      <c r="A11454" s="227"/>
      <c r="B11454" s="246"/>
      <c r="C11454" s="248"/>
      <c r="D11454" s="248"/>
      <c r="E11454" s="260"/>
      <c r="F11454" s="263"/>
      <c r="I11454" s="149"/>
      <c r="J11454" s="149"/>
      <c r="K11454" s="149"/>
      <c r="L11454"/>
    </row>
    <row r="11455" spans="1:12" s="236" customFormat="1" ht="13" x14ac:dyDescent="0.25">
      <c r="A11455" s="227"/>
      <c r="B11455" s="246"/>
      <c r="C11455" s="248"/>
      <c r="D11455" s="248"/>
      <c r="E11455" s="260"/>
      <c r="F11455" s="263"/>
      <c r="I11455" s="149"/>
      <c r="J11455" s="149"/>
      <c r="K11455" s="149"/>
      <c r="L11455"/>
    </row>
    <row r="11456" spans="1:12" s="236" customFormat="1" ht="13" x14ac:dyDescent="0.25">
      <c r="A11456" s="227"/>
      <c r="B11456" s="244"/>
      <c r="C11456" s="248"/>
      <c r="D11456" s="248"/>
      <c r="E11456" s="260"/>
      <c r="F11456" s="263"/>
      <c r="I11456" s="149"/>
      <c r="J11456" s="149"/>
      <c r="K11456" s="149"/>
      <c r="L11456"/>
    </row>
    <row r="11457" spans="1:12" s="236" customFormat="1" ht="13" x14ac:dyDescent="0.25">
      <c r="A11457" s="227"/>
      <c r="B11457" s="246"/>
      <c r="C11457" s="248"/>
      <c r="D11457" s="248"/>
      <c r="E11457" s="260"/>
      <c r="F11457" s="263"/>
      <c r="I11457" s="149"/>
      <c r="J11457" s="149"/>
      <c r="K11457" s="149"/>
      <c r="L11457"/>
    </row>
    <row r="11458" spans="1:12" s="236" customFormat="1" ht="13" x14ac:dyDescent="0.25">
      <c r="A11458" s="227"/>
      <c r="B11458" s="230" t="s">
        <v>2975</v>
      </c>
      <c r="C11458" s="248"/>
      <c r="D11458" s="248"/>
      <c r="E11458" s="260"/>
      <c r="F11458" s="263"/>
      <c r="I11458" s="149"/>
      <c r="J11458" s="149"/>
      <c r="K11458" s="149"/>
      <c r="L11458"/>
    </row>
    <row r="11459" spans="1:12" s="236" customFormat="1" ht="13" x14ac:dyDescent="0.25">
      <c r="A11459" s="227"/>
      <c r="B11459" s="230"/>
      <c r="C11459" s="220"/>
      <c r="D11459" s="248"/>
      <c r="E11459" s="260"/>
      <c r="F11459" s="263"/>
      <c r="I11459" s="149"/>
      <c r="J11459" s="149"/>
      <c r="K11459" s="149"/>
      <c r="L11459"/>
    </row>
    <row r="11460" spans="1:12" s="236" customFormat="1" ht="13" x14ac:dyDescent="0.25">
      <c r="A11460" s="224" t="s">
        <v>2558</v>
      </c>
      <c r="B11460" s="229" t="s">
        <v>2173</v>
      </c>
      <c r="C11460" s="272"/>
      <c r="D11460" s="248"/>
      <c r="E11460" s="260"/>
      <c r="F11460" s="263"/>
      <c r="I11460" s="149"/>
      <c r="J11460" s="149"/>
      <c r="K11460" s="149"/>
      <c r="L11460"/>
    </row>
    <row r="11461" spans="1:12" s="236" customFormat="1" ht="13" x14ac:dyDescent="0.25">
      <c r="A11461" s="224"/>
      <c r="B11461" s="229"/>
      <c r="C11461" s="272"/>
      <c r="D11461" s="248"/>
      <c r="E11461" s="260"/>
      <c r="F11461" s="263"/>
      <c r="I11461" s="149"/>
      <c r="J11461" s="149"/>
      <c r="K11461" s="149"/>
      <c r="L11461"/>
    </row>
    <row r="11462" spans="1:12" s="236" customFormat="1" ht="13" x14ac:dyDescent="0.25">
      <c r="A11462" s="224"/>
      <c r="B11462" s="305" t="s">
        <v>1024</v>
      </c>
      <c r="C11462" s="303"/>
      <c r="D11462" s="248"/>
      <c r="E11462" s="260"/>
      <c r="F11462" s="263"/>
      <c r="I11462" s="149"/>
      <c r="J11462" s="149"/>
      <c r="K11462" s="149"/>
      <c r="L11462"/>
    </row>
    <row r="11463" spans="1:12" s="236" customFormat="1" ht="13" x14ac:dyDescent="0.25">
      <c r="A11463" s="224"/>
      <c r="B11463" s="302"/>
      <c r="C11463" s="303"/>
      <c r="D11463" s="248"/>
      <c r="E11463" s="260"/>
      <c r="F11463" s="263"/>
      <c r="I11463" s="149"/>
      <c r="J11463" s="149"/>
      <c r="K11463" s="149"/>
      <c r="L11463"/>
    </row>
    <row r="11464" spans="1:12" s="236" customFormat="1" ht="14.5" x14ac:dyDescent="0.25">
      <c r="A11464" s="272" t="s">
        <v>2559</v>
      </c>
      <c r="B11464" s="302" t="s">
        <v>1025</v>
      </c>
      <c r="C11464" s="272" t="s">
        <v>621</v>
      </c>
      <c r="D11464" s="248">
        <v>50</v>
      </c>
      <c r="E11464" s="260"/>
      <c r="F11464" s="263"/>
      <c r="I11464" s="149"/>
      <c r="J11464" s="149"/>
      <c r="K11464" s="149"/>
      <c r="L11464"/>
    </row>
    <row r="11465" spans="1:12" s="236" customFormat="1" x14ac:dyDescent="0.25">
      <c r="A11465" s="272"/>
      <c r="B11465" s="302"/>
      <c r="C11465" s="303"/>
      <c r="D11465" s="248"/>
      <c r="E11465" s="260"/>
      <c r="F11465" s="263"/>
      <c r="I11465" s="149"/>
      <c r="J11465" s="149"/>
      <c r="K11465" s="149"/>
      <c r="L11465"/>
    </row>
    <row r="11466" spans="1:12" s="236" customFormat="1" ht="13" x14ac:dyDescent="0.25">
      <c r="A11466" s="272"/>
      <c r="B11466" s="305" t="s">
        <v>520</v>
      </c>
      <c r="C11466" s="303"/>
      <c r="D11466" s="248"/>
      <c r="E11466" s="260"/>
      <c r="F11466" s="263"/>
      <c r="I11466" s="149"/>
      <c r="J11466" s="149"/>
      <c r="K11466" s="149"/>
      <c r="L11466"/>
    </row>
    <row r="11467" spans="1:12" s="236" customFormat="1" x14ac:dyDescent="0.25">
      <c r="A11467" s="272"/>
      <c r="B11467" s="302"/>
      <c r="C11467" s="303"/>
      <c r="D11467" s="248"/>
      <c r="E11467" s="260"/>
      <c r="F11467" s="263"/>
      <c r="I11467" s="149"/>
      <c r="J11467" s="149"/>
      <c r="K11467" s="149"/>
      <c r="L11467"/>
    </row>
    <row r="11468" spans="1:12" s="236" customFormat="1" ht="25" x14ac:dyDescent="0.25">
      <c r="A11468" s="272" t="s">
        <v>2560</v>
      </c>
      <c r="B11468" s="302" t="s">
        <v>2744</v>
      </c>
      <c r="C11468" s="272" t="s">
        <v>621</v>
      </c>
      <c r="D11468" s="248">
        <v>5</v>
      </c>
      <c r="E11468" s="260"/>
      <c r="F11468" s="263"/>
      <c r="I11468" s="149"/>
      <c r="J11468" s="149"/>
      <c r="K11468" s="149"/>
      <c r="L11468"/>
    </row>
    <row r="11469" spans="1:12" s="236" customFormat="1" ht="13" x14ac:dyDescent="0.25">
      <c r="A11469" s="224"/>
      <c r="B11469" s="302"/>
      <c r="C11469" s="303"/>
      <c r="D11469" s="248"/>
      <c r="E11469" s="260"/>
      <c r="F11469" s="263"/>
      <c r="I11469" s="149"/>
      <c r="J11469" s="149"/>
      <c r="K11469" s="149"/>
      <c r="L11469"/>
    </row>
    <row r="11470" spans="1:12" s="236" customFormat="1" ht="14.5" x14ac:dyDescent="0.25">
      <c r="A11470" s="272" t="s">
        <v>2561</v>
      </c>
      <c r="B11470" s="302" t="s">
        <v>1023</v>
      </c>
      <c r="C11470" s="272" t="s">
        <v>621</v>
      </c>
      <c r="D11470" s="248">
        <v>9</v>
      </c>
      <c r="E11470" s="260"/>
      <c r="F11470" s="263"/>
      <c r="I11470" s="149"/>
      <c r="J11470" s="149"/>
      <c r="K11470" s="149"/>
      <c r="L11470"/>
    </row>
    <row r="11471" spans="1:12" s="236" customFormat="1" ht="13" x14ac:dyDescent="0.25">
      <c r="A11471" s="224"/>
      <c r="B11471" s="302"/>
      <c r="C11471" s="303"/>
      <c r="D11471" s="248"/>
      <c r="E11471" s="260"/>
      <c r="F11471" s="263"/>
      <c r="I11471" s="149"/>
      <c r="J11471" s="149"/>
      <c r="K11471" s="149"/>
      <c r="L11471"/>
    </row>
    <row r="11472" spans="1:12" s="236" customFormat="1" ht="13" x14ac:dyDescent="0.25">
      <c r="A11472" s="224"/>
      <c r="B11472" s="305" t="s">
        <v>382</v>
      </c>
      <c r="C11472" s="303"/>
      <c r="D11472" s="248"/>
      <c r="E11472" s="260"/>
      <c r="F11472" s="263"/>
      <c r="I11472" s="149"/>
      <c r="J11472" s="149"/>
      <c r="K11472" s="149"/>
      <c r="L11472"/>
    </row>
    <row r="11473" spans="1:12" s="236" customFormat="1" ht="13" x14ac:dyDescent="0.25">
      <c r="A11473" s="224"/>
      <c r="B11473" s="308"/>
      <c r="C11473" s="303"/>
      <c r="D11473" s="248"/>
      <c r="E11473" s="260"/>
      <c r="F11473" s="263"/>
      <c r="I11473" s="149"/>
      <c r="J11473" s="149"/>
      <c r="K11473" s="149"/>
      <c r="L11473"/>
    </row>
    <row r="11474" spans="1:12" s="236" customFormat="1" ht="26" x14ac:dyDescent="0.25">
      <c r="A11474" s="224"/>
      <c r="B11474" s="307" t="s">
        <v>2219</v>
      </c>
      <c r="C11474" s="303"/>
      <c r="D11474" s="248"/>
      <c r="E11474" s="260"/>
      <c r="F11474" s="263"/>
      <c r="I11474" s="149"/>
      <c r="J11474" s="149"/>
      <c r="K11474" s="149"/>
      <c r="L11474"/>
    </row>
    <row r="11475" spans="1:12" s="236" customFormat="1" ht="13" x14ac:dyDescent="0.25">
      <c r="A11475" s="224"/>
      <c r="B11475" s="302"/>
      <c r="C11475" s="303"/>
      <c r="D11475" s="248"/>
      <c r="E11475" s="260"/>
      <c r="F11475" s="263"/>
      <c r="I11475" s="149"/>
      <c r="J11475" s="149"/>
      <c r="K11475" s="149"/>
      <c r="L11475"/>
    </row>
    <row r="11476" spans="1:12" s="236" customFormat="1" x14ac:dyDescent="0.25">
      <c r="A11476" s="272" t="s">
        <v>2562</v>
      </c>
      <c r="B11476" s="302" t="s">
        <v>516</v>
      </c>
      <c r="C11476" s="303" t="s">
        <v>2</v>
      </c>
      <c r="D11476" s="248">
        <v>4</v>
      </c>
      <c r="E11476" s="260"/>
      <c r="F11476" s="263"/>
      <c r="I11476" s="149"/>
      <c r="J11476" s="149"/>
      <c r="K11476" s="149"/>
      <c r="L11476"/>
    </row>
    <row r="11477" spans="1:12" s="236" customFormat="1" ht="13" x14ac:dyDescent="0.25">
      <c r="A11477" s="224"/>
      <c r="B11477" s="308"/>
      <c r="C11477" s="303"/>
      <c r="D11477" s="248"/>
      <c r="E11477" s="260"/>
      <c r="F11477" s="263"/>
      <c r="I11477" s="149"/>
      <c r="J11477" s="149"/>
      <c r="K11477" s="149"/>
      <c r="L11477"/>
    </row>
    <row r="11478" spans="1:12" s="236" customFormat="1" ht="26" x14ac:dyDescent="0.25">
      <c r="A11478" s="224"/>
      <c r="B11478" s="307" t="s">
        <v>2176</v>
      </c>
      <c r="C11478" s="303"/>
      <c r="D11478" s="248"/>
      <c r="E11478" s="260"/>
      <c r="F11478" s="263"/>
      <c r="I11478" s="149"/>
      <c r="J11478" s="149"/>
      <c r="K11478" s="149"/>
      <c r="L11478"/>
    </row>
    <row r="11479" spans="1:12" s="236" customFormat="1" ht="13" x14ac:dyDescent="0.25">
      <c r="A11479" s="224"/>
      <c r="B11479" s="308"/>
      <c r="C11479" s="303"/>
      <c r="D11479" s="248"/>
      <c r="E11479" s="260"/>
      <c r="F11479" s="263"/>
      <c r="I11479" s="149"/>
      <c r="J11479" s="149"/>
      <c r="K11479" s="149"/>
      <c r="L11479"/>
    </row>
    <row r="11480" spans="1:12" s="236" customFormat="1" x14ac:dyDescent="0.25">
      <c r="A11480" s="272" t="s">
        <v>2563</v>
      </c>
      <c r="B11480" s="302" t="s">
        <v>286</v>
      </c>
      <c r="C11480" s="303" t="s">
        <v>11</v>
      </c>
      <c r="D11480" s="248">
        <v>62</v>
      </c>
      <c r="E11480" s="260"/>
      <c r="F11480" s="263"/>
      <c r="I11480" s="149"/>
      <c r="J11480" s="149"/>
      <c r="K11480" s="149"/>
      <c r="L11480"/>
    </row>
    <row r="11481" spans="1:12" s="236" customFormat="1" x14ac:dyDescent="0.25">
      <c r="A11481" s="272" t="s">
        <v>2564</v>
      </c>
      <c r="B11481" s="302" t="s">
        <v>1022</v>
      </c>
      <c r="C11481" s="303" t="s">
        <v>11</v>
      </c>
      <c r="D11481" s="248">
        <v>24</v>
      </c>
      <c r="E11481" s="260"/>
      <c r="F11481" s="263"/>
      <c r="I11481" s="149"/>
      <c r="J11481" s="149"/>
      <c r="K11481" s="149"/>
      <c r="L11481"/>
    </row>
    <row r="11482" spans="1:12" s="236" customFormat="1" x14ac:dyDescent="0.25">
      <c r="A11482" s="272" t="s">
        <v>2565</v>
      </c>
      <c r="B11482" s="302" t="s">
        <v>469</v>
      </c>
      <c r="C11482" s="303" t="s">
        <v>11</v>
      </c>
      <c r="D11482" s="248">
        <v>62</v>
      </c>
      <c r="E11482" s="260"/>
      <c r="F11482" s="263"/>
      <c r="I11482" s="149"/>
      <c r="J11482" s="149"/>
      <c r="K11482" s="149"/>
      <c r="L11482"/>
    </row>
    <row r="11483" spans="1:12" s="236" customFormat="1" x14ac:dyDescent="0.25">
      <c r="A11483" s="272" t="s">
        <v>2566</v>
      </c>
      <c r="B11483" s="302" t="s">
        <v>470</v>
      </c>
      <c r="C11483" s="303" t="s">
        <v>11</v>
      </c>
      <c r="D11483" s="248">
        <v>24</v>
      </c>
      <c r="E11483" s="260"/>
      <c r="F11483" s="263"/>
      <c r="I11483" s="149"/>
      <c r="J11483" s="149"/>
      <c r="K11483" s="149"/>
      <c r="L11483"/>
    </row>
    <row r="11484" spans="1:12" s="236" customFormat="1" ht="13" x14ac:dyDescent="0.25">
      <c r="A11484" s="224"/>
      <c r="B11484" s="302"/>
      <c r="C11484" s="303"/>
      <c r="D11484" s="248"/>
      <c r="E11484" s="260"/>
      <c r="F11484" s="263"/>
      <c r="I11484" s="149"/>
      <c r="J11484" s="149"/>
      <c r="K11484" s="149"/>
      <c r="L11484"/>
    </row>
    <row r="11485" spans="1:12" s="236" customFormat="1" ht="13" x14ac:dyDescent="0.25">
      <c r="A11485" s="224"/>
      <c r="B11485" s="305" t="s">
        <v>404</v>
      </c>
      <c r="C11485" s="303"/>
      <c r="D11485" s="248"/>
      <c r="E11485" s="260"/>
      <c r="F11485" s="263"/>
      <c r="I11485" s="149"/>
      <c r="J11485" s="149"/>
      <c r="K11485" s="149"/>
      <c r="L11485"/>
    </row>
    <row r="11486" spans="1:12" s="236" customFormat="1" ht="13" x14ac:dyDescent="0.25">
      <c r="A11486" s="224"/>
      <c r="B11486" s="302"/>
      <c r="C11486" s="303"/>
      <c r="D11486" s="248"/>
      <c r="E11486" s="260"/>
      <c r="F11486" s="263"/>
      <c r="I11486" s="149"/>
      <c r="J11486" s="149"/>
      <c r="K11486" s="149"/>
      <c r="L11486"/>
    </row>
    <row r="11487" spans="1:12" s="236" customFormat="1" x14ac:dyDescent="0.25">
      <c r="A11487" s="272" t="s">
        <v>2567</v>
      </c>
      <c r="B11487" s="302" t="s">
        <v>405</v>
      </c>
      <c r="C11487" s="303" t="s">
        <v>2</v>
      </c>
      <c r="D11487" s="248">
        <v>4</v>
      </c>
      <c r="E11487" s="260"/>
      <c r="F11487" s="263"/>
      <c r="I11487" s="149"/>
      <c r="J11487" s="149"/>
      <c r="K11487" s="149"/>
      <c r="L11487"/>
    </row>
    <row r="11488" spans="1:12" s="236" customFormat="1" x14ac:dyDescent="0.25">
      <c r="A11488" s="272" t="s">
        <v>2568</v>
      </c>
      <c r="B11488" s="302" t="s">
        <v>523</v>
      </c>
      <c r="C11488" s="303" t="s">
        <v>2</v>
      </c>
      <c r="D11488" s="248">
        <v>12</v>
      </c>
      <c r="E11488" s="260"/>
      <c r="F11488" s="263"/>
      <c r="I11488" s="149"/>
      <c r="J11488" s="149"/>
      <c r="K11488" s="149"/>
      <c r="L11488"/>
    </row>
    <row r="11489" spans="1:12" s="236" customFormat="1" ht="13" x14ac:dyDescent="0.25">
      <c r="A11489" s="224"/>
      <c r="B11489" s="302"/>
      <c r="C11489" s="303"/>
      <c r="D11489" s="248"/>
      <c r="E11489" s="260"/>
      <c r="F11489" s="263"/>
      <c r="I11489" s="149"/>
      <c r="J11489" s="149"/>
      <c r="K11489" s="149"/>
      <c r="L11489"/>
    </row>
    <row r="11490" spans="1:12" s="236" customFormat="1" ht="13" x14ac:dyDescent="0.25">
      <c r="A11490" s="224"/>
      <c r="B11490" s="305" t="s">
        <v>420</v>
      </c>
      <c r="C11490" s="303"/>
      <c r="D11490" s="248"/>
      <c r="E11490" s="260"/>
      <c r="F11490" s="263"/>
      <c r="I11490" s="149"/>
      <c r="J11490" s="149"/>
      <c r="K11490" s="149"/>
      <c r="L11490"/>
    </row>
    <row r="11491" spans="1:12" s="236" customFormat="1" ht="13" x14ac:dyDescent="0.25">
      <c r="A11491" s="224"/>
      <c r="B11491" s="302"/>
      <c r="C11491" s="303"/>
      <c r="D11491" s="248"/>
      <c r="E11491" s="260"/>
      <c r="F11491" s="263"/>
      <c r="I11491" s="149"/>
      <c r="J11491" s="149"/>
      <c r="K11491" s="149"/>
      <c r="L11491"/>
    </row>
    <row r="11492" spans="1:12" s="236" customFormat="1" ht="14.5" x14ac:dyDescent="0.25">
      <c r="A11492" s="272" t="s">
        <v>2569</v>
      </c>
      <c r="B11492" s="302" t="s">
        <v>2741</v>
      </c>
      <c r="C11492" s="272" t="s">
        <v>621</v>
      </c>
      <c r="D11492" s="248">
        <v>212.79999999999998</v>
      </c>
      <c r="E11492" s="260"/>
      <c r="F11492" s="263"/>
      <c r="I11492" s="149"/>
      <c r="J11492" s="149"/>
      <c r="K11492" s="149"/>
      <c r="L11492"/>
    </row>
    <row r="11493" spans="1:12" s="236" customFormat="1" ht="14.5" x14ac:dyDescent="0.25">
      <c r="A11493" s="272" t="s">
        <v>2570</v>
      </c>
      <c r="B11493" s="302" t="s">
        <v>2742</v>
      </c>
      <c r="C11493" s="272" t="s">
        <v>621</v>
      </c>
      <c r="D11493" s="248">
        <v>327.03999999999996</v>
      </c>
      <c r="E11493" s="260"/>
      <c r="F11493" s="263"/>
      <c r="I11493" s="149"/>
      <c r="J11493" s="149"/>
      <c r="K11493" s="149"/>
      <c r="L11493"/>
    </row>
    <row r="11494" spans="1:12" s="236" customFormat="1" ht="14.5" x14ac:dyDescent="0.25">
      <c r="A11494" s="272" t="s">
        <v>2571</v>
      </c>
      <c r="B11494" s="302" t="s">
        <v>2743</v>
      </c>
      <c r="C11494" s="272" t="s">
        <v>621</v>
      </c>
      <c r="D11494" s="248">
        <v>220</v>
      </c>
      <c r="E11494" s="260"/>
      <c r="F11494" s="263"/>
      <c r="I11494" s="149"/>
      <c r="J11494" s="149"/>
      <c r="K11494" s="149"/>
      <c r="L11494"/>
    </row>
    <row r="11495" spans="1:12" s="236" customFormat="1" ht="14.5" x14ac:dyDescent="0.25">
      <c r="A11495" s="272" t="s">
        <v>2572</v>
      </c>
      <c r="B11495" s="302" t="s">
        <v>1026</v>
      </c>
      <c r="C11495" s="272" t="s">
        <v>621</v>
      </c>
      <c r="D11495" s="248">
        <v>120</v>
      </c>
      <c r="E11495" s="260"/>
      <c r="F11495" s="263"/>
      <c r="I11495" s="149"/>
      <c r="J11495" s="149"/>
      <c r="K11495" s="149"/>
      <c r="L11495"/>
    </row>
    <row r="11496" spans="1:12" s="236" customFormat="1" ht="14.5" x14ac:dyDescent="0.25">
      <c r="A11496" s="272" t="s">
        <v>2573</v>
      </c>
      <c r="B11496" s="302" t="s">
        <v>524</v>
      </c>
      <c r="C11496" s="272" t="s">
        <v>621</v>
      </c>
      <c r="D11496" s="248">
        <v>17</v>
      </c>
      <c r="E11496" s="260"/>
      <c r="F11496" s="263"/>
      <c r="I11496" s="149"/>
      <c r="J11496" s="149"/>
      <c r="K11496" s="149"/>
      <c r="L11496"/>
    </row>
    <row r="11497" spans="1:12" s="236" customFormat="1" x14ac:dyDescent="0.25">
      <c r="A11497" s="272"/>
      <c r="B11497" s="273"/>
      <c r="C11497" s="272"/>
      <c r="D11497" s="248"/>
      <c r="E11497" s="260"/>
      <c r="F11497" s="263"/>
      <c r="I11497" s="149"/>
      <c r="J11497" s="149"/>
      <c r="K11497" s="149"/>
      <c r="L11497"/>
    </row>
    <row r="11498" spans="1:12" s="236" customFormat="1" x14ac:dyDescent="0.25">
      <c r="A11498" s="272"/>
      <c r="B11498" s="273"/>
      <c r="C11498" s="272"/>
      <c r="D11498" s="248"/>
      <c r="E11498" s="260"/>
      <c r="F11498" s="263"/>
      <c r="I11498" s="149"/>
      <c r="J11498" s="149"/>
      <c r="K11498" s="149"/>
      <c r="L11498"/>
    </row>
    <row r="11499" spans="1:12" s="236" customFormat="1" x14ac:dyDescent="0.25">
      <c r="A11499" s="272"/>
      <c r="B11499" s="273"/>
      <c r="C11499" s="272"/>
      <c r="D11499" s="248"/>
      <c r="E11499" s="260"/>
      <c r="F11499" s="263"/>
      <c r="I11499" s="149"/>
      <c r="J11499" s="149"/>
      <c r="K11499" s="149"/>
      <c r="L11499"/>
    </row>
    <row r="11500" spans="1:12" s="236" customFormat="1" x14ac:dyDescent="0.25">
      <c r="A11500" s="272"/>
      <c r="B11500" s="273"/>
      <c r="C11500" s="272"/>
      <c r="D11500" s="248"/>
      <c r="E11500" s="260"/>
      <c r="F11500" s="263"/>
      <c r="I11500" s="149"/>
      <c r="J11500" s="149"/>
      <c r="K11500" s="149"/>
      <c r="L11500"/>
    </row>
    <row r="11501" spans="1:12" s="236" customFormat="1" ht="13" x14ac:dyDescent="0.25">
      <c r="A11501" s="227"/>
      <c r="B11501" s="234"/>
      <c r="C11501" s="223"/>
      <c r="D11501" s="248"/>
      <c r="E11501" s="260"/>
      <c r="F11501" s="263"/>
      <c r="I11501" s="149"/>
      <c r="J11501" s="149"/>
      <c r="K11501" s="149"/>
      <c r="L11501"/>
    </row>
    <row r="11502" spans="1:12" s="236" customFormat="1" ht="13" x14ac:dyDescent="0.25">
      <c r="A11502" s="227"/>
      <c r="B11502" s="234"/>
      <c r="C11502" s="223"/>
      <c r="D11502" s="248"/>
      <c r="E11502" s="260"/>
      <c r="F11502" s="263"/>
      <c r="I11502" s="149"/>
      <c r="J11502" s="149"/>
      <c r="K11502" s="149"/>
      <c r="L11502"/>
    </row>
    <row r="11503" spans="1:12" s="236" customFormat="1" ht="13" x14ac:dyDescent="0.25">
      <c r="A11503" s="227"/>
      <c r="B11503" s="234"/>
      <c r="C11503" s="223"/>
      <c r="D11503" s="248"/>
      <c r="E11503" s="260"/>
      <c r="F11503" s="263"/>
      <c r="I11503" s="149"/>
      <c r="J11503" s="149"/>
      <c r="K11503" s="149"/>
      <c r="L11503"/>
    </row>
    <row r="11504" spans="1:12" s="236" customFormat="1" ht="13" x14ac:dyDescent="0.25">
      <c r="A11504" s="227"/>
      <c r="B11504" s="234"/>
      <c r="C11504" s="223"/>
      <c r="D11504" s="248"/>
      <c r="E11504" s="260"/>
      <c r="F11504" s="263"/>
      <c r="I11504" s="149"/>
      <c r="J11504" s="149"/>
      <c r="K11504" s="149"/>
      <c r="L11504"/>
    </row>
    <row r="11505" spans="1:12" s="236" customFormat="1" ht="13" x14ac:dyDescent="0.25">
      <c r="A11505" s="227"/>
      <c r="B11505" s="234"/>
      <c r="C11505" s="223"/>
      <c r="D11505" s="248"/>
      <c r="E11505" s="260"/>
      <c r="F11505" s="263"/>
      <c r="I11505" s="149"/>
      <c r="J11505" s="149"/>
      <c r="K11505" s="149"/>
      <c r="L11505"/>
    </row>
    <row r="11506" spans="1:12" s="236" customFormat="1" ht="13" x14ac:dyDescent="0.25">
      <c r="A11506" s="227"/>
      <c r="B11506" s="234"/>
      <c r="C11506" s="223"/>
      <c r="D11506" s="248"/>
      <c r="E11506" s="260"/>
      <c r="F11506" s="263"/>
      <c r="I11506" s="149"/>
      <c r="J11506" s="149"/>
      <c r="K11506" s="149"/>
      <c r="L11506"/>
    </row>
    <row r="11507" spans="1:12" s="236" customFormat="1" ht="13" x14ac:dyDescent="0.25">
      <c r="A11507" s="227"/>
      <c r="B11507" s="234"/>
      <c r="C11507" s="223"/>
      <c r="D11507" s="220"/>
      <c r="E11507" s="260"/>
      <c r="F11507" s="263"/>
      <c r="I11507" s="149"/>
      <c r="J11507" s="149"/>
      <c r="K11507" s="149"/>
      <c r="L11507"/>
    </row>
    <row r="11508" spans="1:12" s="236" customFormat="1" ht="13" x14ac:dyDescent="0.25">
      <c r="A11508" s="227"/>
      <c r="B11508" s="234"/>
      <c r="C11508" s="223"/>
      <c r="D11508" s="220"/>
      <c r="E11508" s="260"/>
      <c r="F11508" s="263"/>
      <c r="I11508" s="149"/>
      <c r="J11508" s="149"/>
      <c r="K11508" s="149"/>
      <c r="L11508"/>
    </row>
    <row r="11509" spans="1:12" s="236" customFormat="1" ht="13" x14ac:dyDescent="0.25">
      <c r="A11509" s="227"/>
      <c r="B11509" s="234"/>
      <c r="C11509" s="223"/>
      <c r="D11509" s="220"/>
      <c r="E11509" s="260"/>
      <c r="F11509" s="263"/>
      <c r="I11509" s="149"/>
      <c r="J11509" s="149"/>
      <c r="K11509" s="149"/>
      <c r="L11509"/>
    </row>
    <row r="11510" spans="1:12" s="236" customFormat="1" ht="13" x14ac:dyDescent="0.25">
      <c r="A11510" s="227"/>
      <c r="B11510" s="234"/>
      <c r="C11510" s="223"/>
      <c r="D11510" s="220"/>
      <c r="E11510" s="260"/>
      <c r="F11510" s="263"/>
      <c r="I11510" s="149"/>
      <c r="J11510" s="149"/>
      <c r="K11510" s="149"/>
      <c r="L11510"/>
    </row>
    <row r="11511" spans="1:12" s="236" customFormat="1" ht="13" x14ac:dyDescent="0.25">
      <c r="A11511" s="227"/>
      <c r="B11511" s="234"/>
      <c r="C11511" s="223"/>
      <c r="D11511" s="220"/>
      <c r="E11511" s="260"/>
      <c r="F11511" s="263"/>
      <c r="I11511" s="149"/>
      <c r="J11511" s="149"/>
      <c r="K11511" s="149"/>
      <c r="L11511"/>
    </row>
    <row r="11512" spans="1:12" s="236" customFormat="1" ht="13" x14ac:dyDescent="0.25">
      <c r="A11512" s="227"/>
      <c r="B11512" s="234"/>
      <c r="C11512" s="223"/>
      <c r="D11512" s="220"/>
      <c r="E11512" s="260"/>
      <c r="F11512" s="263"/>
      <c r="I11512" s="149"/>
      <c r="J11512" s="149"/>
      <c r="K11512" s="149"/>
      <c r="L11512"/>
    </row>
    <row r="11513" spans="1:12" s="236" customFormat="1" ht="13" x14ac:dyDescent="0.25">
      <c r="A11513" s="227"/>
      <c r="B11513" s="234"/>
      <c r="C11513" s="223"/>
      <c r="D11513" s="220"/>
      <c r="E11513" s="260"/>
      <c r="F11513" s="263"/>
      <c r="I11513" s="149"/>
      <c r="J11513" s="149"/>
      <c r="K11513" s="149"/>
      <c r="L11513"/>
    </row>
    <row r="11514" spans="1:12" s="236" customFormat="1" ht="13" x14ac:dyDescent="0.25">
      <c r="A11514" s="227"/>
      <c r="B11514" s="234"/>
      <c r="C11514" s="223"/>
      <c r="D11514" s="220"/>
      <c r="E11514" s="260"/>
      <c r="F11514" s="263"/>
      <c r="I11514" s="149"/>
      <c r="J11514" s="149"/>
      <c r="K11514" s="149"/>
      <c r="L11514"/>
    </row>
    <row r="11515" spans="1:12" s="236" customFormat="1" ht="13" x14ac:dyDescent="0.25">
      <c r="A11515" s="227"/>
      <c r="B11515" s="234"/>
      <c r="C11515" s="223"/>
      <c r="D11515" s="220"/>
      <c r="E11515" s="260"/>
      <c r="F11515" s="263"/>
      <c r="I11515" s="149"/>
      <c r="J11515" s="149"/>
      <c r="K11515" s="149"/>
      <c r="L11515"/>
    </row>
    <row r="11516" spans="1:12" s="236" customFormat="1" ht="13" x14ac:dyDescent="0.25">
      <c r="A11516" s="227"/>
      <c r="B11516" s="234"/>
      <c r="C11516" s="223"/>
      <c r="D11516" s="220"/>
      <c r="E11516" s="260"/>
      <c r="F11516" s="263"/>
      <c r="I11516" s="149"/>
      <c r="J11516" s="149"/>
      <c r="K11516" s="149"/>
      <c r="L11516"/>
    </row>
    <row r="11517" spans="1:12" s="236" customFormat="1" ht="13" x14ac:dyDescent="0.25">
      <c r="A11517" s="227"/>
      <c r="B11517" s="234"/>
      <c r="C11517" s="223"/>
      <c r="D11517" s="220"/>
      <c r="E11517" s="260"/>
      <c r="F11517" s="263"/>
      <c r="I11517" s="149"/>
      <c r="J11517" s="149"/>
      <c r="K11517" s="149"/>
      <c r="L11517"/>
    </row>
    <row r="11518" spans="1:12" s="236" customFormat="1" ht="13" x14ac:dyDescent="0.25">
      <c r="A11518" s="227"/>
      <c r="B11518" s="234"/>
      <c r="C11518" s="223"/>
      <c r="D11518" s="220"/>
      <c r="E11518" s="260"/>
      <c r="F11518" s="263"/>
      <c r="I11518" s="149"/>
      <c r="J11518" s="149"/>
      <c r="K11518" s="149"/>
      <c r="L11518"/>
    </row>
    <row r="11519" spans="1:12" s="236" customFormat="1" ht="13" x14ac:dyDescent="0.25">
      <c r="A11519" s="227"/>
      <c r="B11519" s="234"/>
      <c r="C11519" s="223"/>
      <c r="D11519" s="220"/>
      <c r="E11519" s="260"/>
      <c r="F11519" s="263"/>
      <c r="I11519" s="149"/>
      <c r="J11519" s="149"/>
      <c r="K11519" s="149"/>
      <c r="L11519"/>
    </row>
    <row r="11520" spans="1:12" s="236" customFormat="1" ht="13" x14ac:dyDescent="0.25">
      <c r="A11520" s="227"/>
      <c r="B11520" s="256"/>
      <c r="C11520" s="255"/>
      <c r="D11520" s="255"/>
      <c r="E11520" s="260"/>
      <c r="F11520" s="263"/>
      <c r="I11520" s="149"/>
      <c r="J11520" s="149"/>
      <c r="K11520" s="149"/>
      <c r="L11520"/>
    </row>
    <row r="11521" spans="1:12" s="236" customFormat="1" ht="13" x14ac:dyDescent="0.25">
      <c r="A11521" s="227"/>
      <c r="B11521" s="268" t="s">
        <v>2905</v>
      </c>
      <c r="C11521" s="227"/>
      <c r="D11521" s="227"/>
      <c r="E11521" s="258"/>
      <c r="F11521" s="270"/>
      <c r="I11521" s="149"/>
      <c r="J11521" s="149"/>
      <c r="K11521" s="149"/>
      <c r="L11521"/>
    </row>
    <row r="11522" spans="1:12" s="236" customFormat="1" ht="13" x14ac:dyDescent="0.25">
      <c r="A11522" s="227"/>
      <c r="B11522" s="247"/>
      <c r="C11522" s="227"/>
      <c r="D11522" s="227"/>
      <c r="E11522" s="258"/>
      <c r="F11522" s="263"/>
      <c r="I11522" s="149"/>
      <c r="J11522" s="149"/>
      <c r="K11522" s="149"/>
      <c r="L11522"/>
    </row>
    <row r="11523" spans="1:12" s="236" customFormat="1" ht="13" x14ac:dyDescent="0.25">
      <c r="A11523" s="227"/>
      <c r="B11523" s="247" t="s">
        <v>2976</v>
      </c>
      <c r="C11523" s="227"/>
      <c r="D11523" s="227"/>
      <c r="E11523" s="258"/>
      <c r="F11523" s="263"/>
      <c r="I11523" s="149"/>
      <c r="J11523" s="149"/>
      <c r="K11523" s="149"/>
      <c r="L11523"/>
    </row>
    <row r="11524" spans="1:12" s="236" customFormat="1" ht="13" x14ac:dyDescent="0.25">
      <c r="A11524" s="227"/>
      <c r="B11524" s="256"/>
      <c r="C11524" s="255"/>
      <c r="D11524" s="255"/>
      <c r="E11524" s="260"/>
      <c r="F11524" s="263"/>
      <c r="I11524" s="149"/>
      <c r="J11524" s="149"/>
      <c r="K11524" s="149"/>
      <c r="L11524"/>
    </row>
    <row r="11525" spans="1:12" s="236" customFormat="1" ht="13" x14ac:dyDescent="0.25">
      <c r="A11525" s="227"/>
      <c r="B11525" s="274"/>
      <c r="C11525" s="255"/>
      <c r="D11525" s="255"/>
      <c r="E11525" s="260"/>
      <c r="F11525" s="263"/>
      <c r="I11525" s="149"/>
      <c r="J11525" s="149"/>
      <c r="K11525" s="149"/>
      <c r="L11525"/>
    </row>
    <row r="11526" spans="1:12" s="236" customFormat="1" ht="13" x14ac:dyDescent="0.25">
      <c r="A11526" s="227"/>
      <c r="B11526" s="274" t="str">
        <f>B11523</f>
        <v>Block G: Staffroom &amp; 3 Classroom Block: G-1 Alterations</v>
      </c>
      <c r="C11526" s="255"/>
      <c r="D11526" s="255"/>
      <c r="E11526" s="260"/>
      <c r="F11526" s="263"/>
      <c r="I11526" s="149"/>
      <c r="J11526" s="149"/>
      <c r="K11526" s="149"/>
      <c r="L11526"/>
    </row>
    <row r="11527" spans="1:12" s="236" customFormat="1" ht="13" x14ac:dyDescent="0.25">
      <c r="A11527" s="227"/>
      <c r="B11527" s="254" t="s">
        <v>2933</v>
      </c>
      <c r="C11527" s="255" t="s">
        <v>2910</v>
      </c>
      <c r="D11527" s="255"/>
      <c r="E11527" s="260"/>
      <c r="F11527" s="263"/>
      <c r="I11527" s="149"/>
      <c r="J11527" s="149"/>
      <c r="K11527" s="149"/>
      <c r="L11527"/>
    </row>
    <row r="11528" spans="1:12" s="236" customFormat="1" ht="13" x14ac:dyDescent="0.25">
      <c r="A11528" s="227"/>
      <c r="B11528" s="256"/>
      <c r="C11528" s="255"/>
      <c r="D11528" s="255"/>
      <c r="E11528" s="260"/>
      <c r="F11528" s="263"/>
      <c r="I11528" s="149"/>
      <c r="J11528" s="149"/>
      <c r="K11528" s="149"/>
      <c r="L11528"/>
    </row>
    <row r="11529" spans="1:12" s="236" customFormat="1" ht="13" x14ac:dyDescent="0.25">
      <c r="A11529" s="227"/>
      <c r="B11529" s="269" t="s">
        <v>2909</v>
      </c>
      <c r="C11529" s="255">
        <v>168</v>
      </c>
      <c r="D11529" s="255"/>
      <c r="E11529" s="260"/>
      <c r="F11529" s="263"/>
      <c r="I11529" s="149"/>
      <c r="J11529" s="149"/>
      <c r="K11529" s="149"/>
      <c r="L11529"/>
    </row>
    <row r="11530" spans="1:12" s="236" customFormat="1" ht="13" x14ac:dyDescent="0.25">
      <c r="A11530" s="227"/>
      <c r="B11530" s="269"/>
      <c r="C11530" s="255"/>
      <c r="D11530" s="255"/>
      <c r="E11530" s="260"/>
      <c r="F11530" s="263"/>
      <c r="I11530" s="149"/>
      <c r="J11530" s="149"/>
      <c r="K11530" s="149"/>
      <c r="L11530"/>
    </row>
    <row r="11531" spans="1:12" s="236" customFormat="1" ht="13" x14ac:dyDescent="0.25">
      <c r="A11531" s="227"/>
      <c r="B11531" s="256"/>
      <c r="C11531" s="255"/>
      <c r="D11531" s="255"/>
      <c r="E11531" s="260"/>
      <c r="F11531" s="263"/>
      <c r="I11531" s="149"/>
      <c r="J11531" s="149"/>
      <c r="K11531" s="149"/>
      <c r="L11531"/>
    </row>
    <row r="11532" spans="1:12" s="236" customFormat="1" ht="13" x14ac:dyDescent="0.25">
      <c r="A11532" s="227"/>
      <c r="B11532" s="256"/>
      <c r="C11532" s="255"/>
      <c r="D11532" s="255"/>
      <c r="E11532" s="260"/>
      <c r="F11532" s="263"/>
      <c r="I11532" s="149"/>
      <c r="J11532" s="149"/>
      <c r="K11532" s="149"/>
      <c r="L11532"/>
    </row>
    <row r="11533" spans="1:12" s="236" customFormat="1" ht="13" x14ac:dyDescent="0.25">
      <c r="A11533" s="227"/>
      <c r="B11533" s="256"/>
      <c r="C11533" s="255"/>
      <c r="D11533" s="255"/>
      <c r="E11533" s="260"/>
      <c r="F11533" s="263"/>
      <c r="I11533" s="149"/>
      <c r="J11533" s="149"/>
      <c r="K11533" s="149"/>
      <c r="L11533"/>
    </row>
    <row r="11534" spans="1:12" s="236" customFormat="1" ht="13" x14ac:dyDescent="0.25">
      <c r="A11534" s="227"/>
      <c r="B11534" s="256"/>
      <c r="C11534" s="255"/>
      <c r="D11534" s="255"/>
      <c r="E11534" s="260"/>
      <c r="F11534" s="263"/>
      <c r="I11534" s="149"/>
      <c r="J11534" s="149"/>
      <c r="K11534" s="149"/>
      <c r="L11534"/>
    </row>
    <row r="11535" spans="1:12" s="236" customFormat="1" ht="13" x14ac:dyDescent="0.25">
      <c r="A11535" s="227"/>
      <c r="B11535" s="256"/>
      <c r="C11535" s="255"/>
      <c r="D11535" s="255"/>
      <c r="E11535" s="260"/>
      <c r="F11535" s="263"/>
      <c r="I11535" s="149"/>
      <c r="J11535" s="149"/>
      <c r="K11535" s="149"/>
      <c r="L11535"/>
    </row>
    <row r="11536" spans="1:12" s="236" customFormat="1" ht="13" x14ac:dyDescent="0.25">
      <c r="A11536" s="227"/>
      <c r="B11536" s="256"/>
      <c r="C11536" s="255"/>
      <c r="D11536" s="255"/>
      <c r="E11536" s="260"/>
      <c r="F11536" s="263"/>
      <c r="I11536" s="149"/>
      <c r="J11536" s="149"/>
      <c r="K11536" s="149"/>
      <c r="L11536"/>
    </row>
    <row r="11537" spans="1:12" s="236" customFormat="1" ht="13" x14ac:dyDescent="0.25">
      <c r="A11537" s="227"/>
      <c r="B11537" s="256"/>
      <c r="C11537" s="255"/>
      <c r="D11537" s="255"/>
      <c r="E11537" s="260"/>
      <c r="F11537" s="263"/>
      <c r="I11537" s="149"/>
      <c r="J11537" s="149"/>
      <c r="K11537" s="149"/>
      <c r="L11537"/>
    </row>
    <row r="11538" spans="1:12" s="236" customFormat="1" ht="13" x14ac:dyDescent="0.25">
      <c r="A11538" s="227"/>
      <c r="B11538" s="256"/>
      <c r="C11538" s="255"/>
      <c r="D11538" s="255"/>
      <c r="E11538" s="260"/>
      <c r="F11538" s="263"/>
      <c r="I11538" s="149"/>
      <c r="J11538" s="149"/>
      <c r="K11538" s="149"/>
      <c r="L11538"/>
    </row>
    <row r="11539" spans="1:12" s="236" customFormat="1" ht="13" x14ac:dyDescent="0.25">
      <c r="A11539" s="227"/>
      <c r="B11539" s="256"/>
      <c r="C11539" s="255"/>
      <c r="D11539" s="255"/>
      <c r="E11539" s="260"/>
      <c r="F11539" s="263"/>
      <c r="I11539" s="149"/>
      <c r="J11539" s="149"/>
      <c r="K11539" s="149"/>
      <c r="L11539"/>
    </row>
    <row r="11540" spans="1:12" s="236" customFormat="1" ht="13" x14ac:dyDescent="0.25">
      <c r="A11540" s="227"/>
      <c r="B11540" s="256"/>
      <c r="C11540" s="255"/>
      <c r="D11540" s="255"/>
      <c r="E11540" s="260"/>
      <c r="F11540" s="263"/>
      <c r="I11540" s="149"/>
      <c r="J11540" s="149"/>
      <c r="K11540" s="149"/>
      <c r="L11540"/>
    </row>
    <row r="11541" spans="1:12" s="236" customFormat="1" ht="13" x14ac:dyDescent="0.25">
      <c r="A11541" s="227"/>
      <c r="B11541" s="256"/>
      <c r="C11541" s="255"/>
      <c r="D11541" s="255"/>
      <c r="E11541" s="260"/>
      <c r="F11541" s="263"/>
      <c r="I11541" s="149"/>
      <c r="J11541" s="149"/>
      <c r="K11541" s="149"/>
      <c r="L11541"/>
    </row>
    <row r="11542" spans="1:12" s="236" customFormat="1" ht="13" x14ac:dyDescent="0.25">
      <c r="A11542" s="227"/>
      <c r="B11542" s="256"/>
      <c r="C11542" s="255"/>
      <c r="D11542" s="255"/>
      <c r="E11542" s="260"/>
      <c r="F11542" s="263"/>
      <c r="I11542" s="149"/>
      <c r="J11542" s="149"/>
      <c r="K11542" s="149"/>
      <c r="L11542"/>
    </row>
    <row r="11543" spans="1:12" s="236" customFormat="1" ht="13" x14ac:dyDescent="0.25">
      <c r="A11543" s="227"/>
      <c r="B11543" s="256"/>
      <c r="C11543" s="255"/>
      <c r="D11543" s="255"/>
      <c r="E11543" s="260"/>
      <c r="F11543" s="263"/>
      <c r="I11543" s="149"/>
      <c r="J11543" s="149"/>
      <c r="K11543" s="149"/>
      <c r="L11543"/>
    </row>
    <row r="11544" spans="1:12" s="236" customFormat="1" ht="13" x14ac:dyDescent="0.25">
      <c r="A11544" s="227"/>
      <c r="B11544" s="256"/>
      <c r="C11544" s="255"/>
      <c r="D11544" s="255"/>
      <c r="E11544" s="260"/>
      <c r="F11544" s="263"/>
      <c r="I11544" s="149"/>
      <c r="J11544" s="149"/>
      <c r="K11544" s="149"/>
      <c r="L11544"/>
    </row>
    <row r="11545" spans="1:12" s="236" customFormat="1" ht="13" x14ac:dyDescent="0.25">
      <c r="A11545" s="227"/>
      <c r="B11545" s="256"/>
      <c r="C11545" s="255"/>
      <c r="D11545" s="255"/>
      <c r="E11545" s="260"/>
      <c r="F11545" s="263"/>
      <c r="I11545" s="149"/>
      <c r="J11545" s="149"/>
      <c r="K11545" s="149"/>
      <c r="L11545"/>
    </row>
    <row r="11546" spans="1:12" s="236" customFormat="1" ht="13" x14ac:dyDescent="0.25">
      <c r="A11546" s="227"/>
      <c r="B11546" s="256"/>
      <c r="C11546" s="255"/>
      <c r="D11546" s="255"/>
      <c r="E11546" s="260"/>
      <c r="F11546" s="263"/>
      <c r="I11546" s="149"/>
      <c r="J11546" s="149"/>
      <c r="K11546" s="149"/>
      <c r="L11546"/>
    </row>
    <row r="11547" spans="1:12" s="236" customFormat="1" ht="13" x14ac:dyDescent="0.25">
      <c r="A11547" s="227"/>
      <c r="B11547" s="256"/>
      <c r="C11547" s="255"/>
      <c r="D11547" s="255"/>
      <c r="E11547" s="260"/>
      <c r="F11547" s="263"/>
      <c r="I11547" s="149"/>
      <c r="J11547" s="149"/>
      <c r="K11547" s="149"/>
      <c r="L11547"/>
    </row>
    <row r="11548" spans="1:12" s="236" customFormat="1" ht="13" x14ac:dyDescent="0.25">
      <c r="A11548" s="227"/>
      <c r="B11548" s="256"/>
      <c r="C11548" s="255"/>
      <c r="D11548" s="255"/>
      <c r="E11548" s="260"/>
      <c r="F11548" s="263"/>
      <c r="I11548" s="149"/>
      <c r="J11548" s="149"/>
      <c r="K11548" s="149"/>
      <c r="L11548"/>
    </row>
    <row r="11549" spans="1:12" s="236" customFormat="1" ht="13" x14ac:dyDescent="0.25">
      <c r="A11549" s="227"/>
      <c r="B11549" s="256"/>
      <c r="C11549" s="255"/>
      <c r="D11549" s="255"/>
      <c r="E11549" s="260"/>
      <c r="F11549" s="263"/>
      <c r="I11549" s="149"/>
      <c r="J11549" s="149"/>
      <c r="K11549" s="149"/>
      <c r="L11549"/>
    </row>
    <row r="11550" spans="1:12" s="236" customFormat="1" ht="13" x14ac:dyDescent="0.25">
      <c r="A11550" s="227"/>
      <c r="B11550" s="256"/>
      <c r="C11550" s="255"/>
      <c r="D11550" s="255"/>
      <c r="E11550" s="260"/>
      <c r="F11550" s="263"/>
      <c r="I11550" s="149"/>
      <c r="J11550" s="149"/>
      <c r="K11550" s="149"/>
      <c r="L11550"/>
    </row>
    <row r="11551" spans="1:12" s="236" customFormat="1" ht="13" x14ac:dyDescent="0.25">
      <c r="A11551" s="227"/>
      <c r="B11551" s="256"/>
      <c r="C11551" s="255"/>
      <c r="D11551" s="255"/>
      <c r="E11551" s="260"/>
      <c r="F11551" s="263"/>
      <c r="I11551" s="149"/>
      <c r="J11551" s="149"/>
      <c r="K11551" s="149"/>
      <c r="L11551"/>
    </row>
    <row r="11552" spans="1:12" s="236" customFormat="1" ht="13" x14ac:dyDescent="0.25">
      <c r="A11552" s="227"/>
      <c r="B11552" s="256"/>
      <c r="C11552" s="255"/>
      <c r="D11552" s="255"/>
      <c r="E11552" s="260"/>
      <c r="F11552" s="263"/>
      <c r="I11552" s="149"/>
      <c r="J11552" s="149"/>
      <c r="K11552" s="149"/>
      <c r="L11552"/>
    </row>
    <row r="11553" spans="1:12" s="236" customFormat="1" ht="13" x14ac:dyDescent="0.25">
      <c r="A11553" s="227"/>
      <c r="B11553" s="256"/>
      <c r="C11553" s="255"/>
      <c r="D11553" s="255"/>
      <c r="E11553" s="260"/>
      <c r="F11553" s="263"/>
      <c r="I11553" s="149"/>
      <c r="J11553" s="149"/>
      <c r="K11553" s="149"/>
      <c r="L11553"/>
    </row>
    <row r="11554" spans="1:12" s="236" customFormat="1" ht="13" x14ac:dyDescent="0.25">
      <c r="A11554" s="227"/>
      <c r="B11554" s="256"/>
      <c r="C11554" s="255"/>
      <c r="D11554" s="255"/>
      <c r="E11554" s="260"/>
      <c r="F11554" s="263"/>
      <c r="I11554" s="149"/>
      <c r="J11554" s="149"/>
      <c r="K11554" s="149"/>
      <c r="L11554"/>
    </row>
    <row r="11555" spans="1:12" s="236" customFormat="1" ht="13" x14ac:dyDescent="0.25">
      <c r="A11555" s="227"/>
      <c r="B11555" s="256"/>
      <c r="C11555" s="255"/>
      <c r="D11555" s="255"/>
      <c r="E11555" s="260"/>
      <c r="F11555" s="263"/>
      <c r="I11555" s="149"/>
      <c r="J11555" s="149"/>
      <c r="K11555" s="149"/>
      <c r="L11555"/>
    </row>
    <row r="11556" spans="1:12" s="236" customFormat="1" ht="13" x14ac:dyDescent="0.25">
      <c r="A11556" s="227"/>
      <c r="B11556" s="256"/>
      <c r="C11556" s="255"/>
      <c r="D11556" s="255"/>
      <c r="E11556" s="260"/>
      <c r="F11556" s="263"/>
      <c r="I11556" s="149"/>
      <c r="J11556" s="149"/>
      <c r="K11556" s="149"/>
      <c r="L11556"/>
    </row>
    <row r="11557" spans="1:12" s="236" customFormat="1" ht="13" x14ac:dyDescent="0.25">
      <c r="A11557" s="227"/>
      <c r="B11557" s="256"/>
      <c r="C11557" s="255"/>
      <c r="D11557" s="255"/>
      <c r="E11557" s="260"/>
      <c r="F11557" s="263"/>
      <c r="I11557" s="149"/>
      <c r="J11557" s="149"/>
      <c r="K11557" s="149"/>
      <c r="L11557"/>
    </row>
    <row r="11558" spans="1:12" s="236" customFormat="1" ht="13" x14ac:dyDescent="0.25">
      <c r="A11558" s="227"/>
      <c r="B11558" s="256"/>
      <c r="C11558" s="255"/>
      <c r="D11558" s="255"/>
      <c r="E11558" s="260"/>
      <c r="F11558" s="263"/>
      <c r="I11558" s="149"/>
      <c r="J11558" s="149"/>
      <c r="K11558" s="149"/>
      <c r="L11558"/>
    </row>
    <row r="11559" spans="1:12" s="236" customFormat="1" ht="13" x14ac:dyDescent="0.25">
      <c r="A11559" s="227"/>
      <c r="B11559" s="256"/>
      <c r="C11559" s="255"/>
      <c r="D11559" s="255"/>
      <c r="E11559" s="260"/>
      <c r="F11559" s="263"/>
      <c r="I11559" s="149"/>
      <c r="J11559" s="149"/>
      <c r="K11559" s="149"/>
      <c r="L11559"/>
    </row>
    <row r="11560" spans="1:12" s="236" customFormat="1" ht="13" x14ac:dyDescent="0.25">
      <c r="A11560" s="227"/>
      <c r="B11560" s="256"/>
      <c r="C11560" s="255"/>
      <c r="D11560" s="255"/>
      <c r="E11560" s="260"/>
      <c r="F11560" s="263"/>
      <c r="I11560" s="149"/>
      <c r="J11560" s="149"/>
      <c r="K11560" s="149"/>
      <c r="L11560"/>
    </row>
    <row r="11561" spans="1:12" s="236" customFormat="1" ht="13" x14ac:dyDescent="0.25">
      <c r="A11561" s="227"/>
      <c r="B11561" s="256"/>
      <c r="C11561" s="255"/>
      <c r="D11561" s="255"/>
      <c r="E11561" s="260"/>
      <c r="F11561" s="263"/>
      <c r="I11561" s="149"/>
      <c r="J11561" s="149"/>
      <c r="K11561" s="149"/>
      <c r="L11561"/>
    </row>
    <row r="11562" spans="1:12" s="236" customFormat="1" ht="13" x14ac:dyDescent="0.25">
      <c r="A11562" s="227"/>
      <c r="B11562" s="256"/>
      <c r="C11562" s="255"/>
      <c r="D11562" s="255"/>
      <c r="E11562" s="260"/>
      <c r="F11562" s="263"/>
      <c r="I11562" s="149"/>
      <c r="J11562" s="149"/>
      <c r="K11562" s="149"/>
      <c r="L11562"/>
    </row>
    <row r="11563" spans="1:12" s="236" customFormat="1" ht="13" x14ac:dyDescent="0.25">
      <c r="A11563" s="227"/>
      <c r="B11563" s="256"/>
      <c r="C11563" s="255"/>
      <c r="D11563" s="255"/>
      <c r="E11563" s="260"/>
      <c r="F11563" s="263"/>
      <c r="I11563" s="149"/>
      <c r="J11563" s="149"/>
      <c r="K11563" s="149"/>
      <c r="L11563"/>
    </row>
    <row r="11564" spans="1:12" s="236" customFormat="1" ht="13" x14ac:dyDescent="0.25">
      <c r="A11564" s="227"/>
      <c r="B11564" s="256"/>
      <c r="C11564" s="255"/>
      <c r="D11564" s="255"/>
      <c r="E11564" s="260"/>
      <c r="F11564" s="263"/>
      <c r="I11564" s="149"/>
      <c r="J11564" s="149"/>
      <c r="K11564" s="149"/>
      <c r="L11564"/>
    </row>
    <row r="11565" spans="1:12" s="236" customFormat="1" ht="13" x14ac:dyDescent="0.25">
      <c r="A11565" s="227"/>
      <c r="B11565" s="256"/>
      <c r="C11565" s="255"/>
      <c r="D11565" s="255"/>
      <c r="E11565" s="260"/>
      <c r="F11565" s="263"/>
      <c r="I11565" s="149"/>
      <c r="J11565" s="149"/>
      <c r="K11565" s="149"/>
      <c r="L11565"/>
    </row>
    <row r="11566" spans="1:12" s="236" customFormat="1" ht="13" x14ac:dyDescent="0.25">
      <c r="A11566" s="227"/>
      <c r="B11566" s="256"/>
      <c r="C11566" s="255"/>
      <c r="D11566" s="255"/>
      <c r="E11566" s="260"/>
      <c r="F11566" s="263"/>
      <c r="I11566" s="149"/>
      <c r="J11566" s="149"/>
      <c r="K11566" s="149"/>
      <c r="L11566"/>
    </row>
    <row r="11567" spans="1:12" s="236" customFormat="1" ht="13" x14ac:dyDescent="0.25">
      <c r="A11567" s="227"/>
      <c r="B11567" s="256"/>
      <c r="C11567" s="255"/>
      <c r="D11567" s="255"/>
      <c r="E11567" s="260"/>
      <c r="F11567" s="263"/>
      <c r="I11567" s="149"/>
      <c r="J11567" s="149"/>
      <c r="K11567" s="149"/>
      <c r="L11567"/>
    </row>
    <row r="11568" spans="1:12" s="236" customFormat="1" ht="13" x14ac:dyDescent="0.25">
      <c r="A11568" s="227"/>
      <c r="B11568" s="256"/>
      <c r="C11568" s="255"/>
      <c r="D11568" s="255"/>
      <c r="E11568" s="260"/>
      <c r="F11568" s="263"/>
      <c r="I11568" s="149"/>
      <c r="J11568" s="149"/>
      <c r="K11568" s="149"/>
      <c r="L11568"/>
    </row>
    <row r="11569" spans="1:12" s="236" customFormat="1" ht="13" x14ac:dyDescent="0.25">
      <c r="A11569" s="227"/>
      <c r="B11569" s="256"/>
      <c r="C11569" s="255"/>
      <c r="D11569" s="255"/>
      <c r="E11569" s="260"/>
      <c r="F11569" s="263"/>
      <c r="I11569" s="149"/>
      <c r="J11569" s="149"/>
      <c r="K11569" s="149"/>
      <c r="L11569"/>
    </row>
    <row r="11570" spans="1:12" s="236" customFormat="1" ht="13" x14ac:dyDescent="0.25">
      <c r="A11570" s="227"/>
      <c r="B11570" s="256"/>
      <c r="C11570" s="255"/>
      <c r="D11570" s="255"/>
      <c r="E11570" s="260"/>
      <c r="F11570" s="263"/>
      <c r="I11570" s="149"/>
      <c r="J11570" s="149"/>
      <c r="K11570" s="149"/>
      <c r="L11570"/>
    </row>
    <row r="11571" spans="1:12" s="236" customFormat="1" ht="13" x14ac:dyDescent="0.25">
      <c r="A11571" s="227"/>
      <c r="B11571" s="256"/>
      <c r="C11571" s="255"/>
      <c r="D11571" s="255"/>
      <c r="E11571" s="260"/>
      <c r="F11571" s="263"/>
      <c r="I11571" s="149"/>
      <c r="J11571" s="149"/>
      <c r="K11571" s="149"/>
      <c r="L11571"/>
    </row>
    <row r="11572" spans="1:12" s="236" customFormat="1" ht="13" x14ac:dyDescent="0.25">
      <c r="A11572" s="227"/>
      <c r="B11572" s="256"/>
      <c r="C11572" s="255"/>
      <c r="D11572" s="255"/>
      <c r="E11572" s="260"/>
      <c r="F11572" s="263"/>
      <c r="I11572" s="149"/>
      <c r="J11572" s="149"/>
      <c r="K11572" s="149"/>
      <c r="L11572"/>
    </row>
    <row r="11573" spans="1:12" s="236" customFormat="1" ht="13" x14ac:dyDescent="0.25">
      <c r="A11573" s="227"/>
      <c r="B11573" s="256"/>
      <c r="C11573" s="255"/>
      <c r="D11573" s="255"/>
      <c r="E11573" s="260"/>
      <c r="F11573" s="263"/>
      <c r="I11573" s="149"/>
      <c r="J11573" s="149"/>
      <c r="K11573" s="149"/>
      <c r="L11573"/>
    </row>
    <row r="11574" spans="1:12" s="236" customFormat="1" ht="13" x14ac:dyDescent="0.25">
      <c r="A11574" s="227"/>
      <c r="B11574" s="256"/>
      <c r="C11574" s="255"/>
      <c r="D11574" s="255"/>
      <c r="E11574" s="260"/>
      <c r="F11574" s="263"/>
      <c r="I11574" s="149"/>
      <c r="J11574" s="149"/>
      <c r="K11574" s="149"/>
      <c r="L11574"/>
    </row>
    <row r="11575" spans="1:12" s="236" customFormat="1" ht="13" x14ac:dyDescent="0.25">
      <c r="A11575" s="227"/>
      <c r="B11575" s="256"/>
      <c r="C11575" s="255"/>
      <c r="D11575" s="255"/>
      <c r="E11575" s="260"/>
      <c r="F11575" s="263"/>
      <c r="I11575" s="149"/>
      <c r="J11575" s="149"/>
      <c r="K11575" s="149"/>
      <c r="L11575"/>
    </row>
    <row r="11576" spans="1:12" s="236" customFormat="1" ht="13" x14ac:dyDescent="0.25">
      <c r="A11576" s="227"/>
      <c r="B11576" s="256"/>
      <c r="C11576" s="255"/>
      <c r="D11576" s="255"/>
      <c r="E11576" s="260"/>
      <c r="F11576" s="263"/>
      <c r="I11576" s="149"/>
      <c r="J11576" s="149"/>
      <c r="K11576" s="149"/>
      <c r="L11576"/>
    </row>
    <row r="11577" spans="1:12" s="236" customFormat="1" ht="13" x14ac:dyDescent="0.25">
      <c r="A11577" s="227"/>
      <c r="B11577" s="256"/>
      <c r="C11577" s="255"/>
      <c r="D11577" s="255"/>
      <c r="E11577" s="260"/>
      <c r="F11577" s="263"/>
      <c r="I11577" s="149"/>
      <c r="J11577" s="149"/>
      <c r="K11577" s="149"/>
      <c r="L11577"/>
    </row>
    <row r="11578" spans="1:12" s="236" customFormat="1" ht="13" x14ac:dyDescent="0.25">
      <c r="A11578" s="227"/>
      <c r="B11578" s="256"/>
      <c r="C11578" s="255"/>
      <c r="D11578" s="255"/>
      <c r="E11578" s="260"/>
      <c r="F11578" s="263"/>
      <c r="I11578" s="149"/>
      <c r="J11578" s="149"/>
      <c r="K11578" s="149"/>
      <c r="L11578"/>
    </row>
    <row r="11579" spans="1:12" s="236" customFormat="1" ht="13" x14ac:dyDescent="0.25">
      <c r="A11579" s="227"/>
      <c r="B11579" s="256"/>
      <c r="C11579" s="255"/>
      <c r="D11579" s="255"/>
      <c r="E11579" s="260"/>
      <c r="F11579" s="263"/>
      <c r="I11579" s="149"/>
      <c r="J11579" s="149"/>
      <c r="K11579" s="149"/>
      <c r="L11579"/>
    </row>
    <row r="11580" spans="1:12" s="236" customFormat="1" ht="13" x14ac:dyDescent="0.25">
      <c r="A11580" s="227"/>
      <c r="B11580" s="256"/>
      <c r="C11580" s="255"/>
      <c r="D11580" s="255"/>
      <c r="E11580" s="260"/>
      <c r="F11580" s="263"/>
      <c r="I11580" s="149"/>
      <c r="J11580" s="149"/>
      <c r="K11580" s="149"/>
      <c r="L11580"/>
    </row>
    <row r="11581" spans="1:12" s="236" customFormat="1" ht="13" x14ac:dyDescent="0.25">
      <c r="A11581" s="227"/>
      <c r="B11581" s="256"/>
      <c r="C11581" s="255"/>
      <c r="D11581" s="255"/>
      <c r="E11581" s="260"/>
      <c r="F11581" s="263"/>
      <c r="I11581" s="149"/>
      <c r="J11581" s="149"/>
      <c r="K11581" s="149"/>
      <c r="L11581"/>
    </row>
    <row r="11582" spans="1:12" s="236" customFormat="1" ht="13" x14ac:dyDescent="0.25">
      <c r="A11582" s="227"/>
      <c r="B11582" s="256"/>
      <c r="C11582" s="255"/>
      <c r="D11582" s="255"/>
      <c r="E11582" s="260"/>
      <c r="F11582" s="263"/>
      <c r="I11582" s="149"/>
      <c r="J11582" s="149"/>
      <c r="K11582" s="149"/>
      <c r="L11582"/>
    </row>
    <row r="11583" spans="1:12" s="236" customFormat="1" ht="13" x14ac:dyDescent="0.25">
      <c r="A11583" s="227"/>
      <c r="B11583" s="256"/>
      <c r="C11583" s="255"/>
      <c r="D11583" s="255"/>
      <c r="E11583" s="260"/>
      <c r="F11583" s="263"/>
      <c r="I11583" s="149"/>
      <c r="J11583" s="149"/>
      <c r="K11583" s="149"/>
      <c r="L11583"/>
    </row>
    <row r="11584" spans="1:12" s="236" customFormat="1" ht="13" x14ac:dyDescent="0.25">
      <c r="A11584" s="227"/>
      <c r="B11584" s="256"/>
      <c r="C11584" s="255"/>
      <c r="D11584" s="255"/>
      <c r="E11584" s="260"/>
      <c r="F11584" s="263"/>
      <c r="I11584" s="149"/>
      <c r="J11584" s="149"/>
      <c r="K11584" s="149"/>
      <c r="L11584"/>
    </row>
    <row r="11585" spans="1:12" s="236" customFormat="1" ht="13" x14ac:dyDescent="0.25">
      <c r="A11585" s="227"/>
      <c r="B11585" s="256"/>
      <c r="C11585" s="255"/>
      <c r="D11585" s="255"/>
      <c r="E11585" s="260"/>
      <c r="F11585" s="263"/>
      <c r="I11585" s="149"/>
      <c r="J11585" s="149"/>
      <c r="K11585" s="149"/>
      <c r="L11585"/>
    </row>
    <row r="11586" spans="1:12" s="236" customFormat="1" ht="13" x14ac:dyDescent="0.25">
      <c r="A11586" s="227"/>
      <c r="B11586" s="256"/>
      <c r="C11586" s="255"/>
      <c r="D11586" s="255"/>
      <c r="E11586" s="260"/>
      <c r="F11586" s="263"/>
      <c r="I11586" s="149"/>
      <c r="J11586" s="149"/>
      <c r="K11586" s="149"/>
      <c r="L11586"/>
    </row>
    <row r="11587" spans="1:12" s="236" customFormat="1" ht="13" x14ac:dyDescent="0.25">
      <c r="A11587" s="227"/>
      <c r="B11587" s="256"/>
      <c r="C11587" s="255"/>
      <c r="D11587" s="255"/>
      <c r="E11587" s="260"/>
      <c r="F11587" s="263"/>
      <c r="I11587" s="149"/>
      <c r="J11587" s="149"/>
      <c r="K11587" s="149"/>
      <c r="L11587"/>
    </row>
    <row r="11588" spans="1:12" s="236" customFormat="1" ht="13" x14ac:dyDescent="0.25">
      <c r="A11588" s="227"/>
      <c r="B11588" s="256"/>
      <c r="C11588" s="255"/>
      <c r="D11588" s="255"/>
      <c r="E11588" s="260"/>
      <c r="F11588" s="263"/>
      <c r="I11588" s="149"/>
      <c r="J11588" s="149"/>
      <c r="K11588" s="149"/>
      <c r="L11588"/>
    </row>
    <row r="11589" spans="1:12" s="236" customFormat="1" ht="13" x14ac:dyDescent="0.25">
      <c r="A11589" s="227"/>
      <c r="B11589" s="256"/>
      <c r="C11589" s="255"/>
      <c r="D11589" s="255"/>
      <c r="E11589" s="260"/>
      <c r="F11589" s="263"/>
      <c r="I11589" s="149"/>
      <c r="J11589" s="149"/>
      <c r="K11589" s="149"/>
      <c r="L11589"/>
    </row>
    <row r="11590" spans="1:12" s="236" customFormat="1" ht="13" x14ac:dyDescent="0.25">
      <c r="A11590" s="227"/>
      <c r="B11590" s="256"/>
      <c r="C11590" s="255"/>
      <c r="D11590" s="255"/>
      <c r="E11590" s="260"/>
      <c r="F11590" s="263"/>
      <c r="I11590" s="149"/>
      <c r="J11590" s="149"/>
      <c r="K11590" s="149"/>
      <c r="L11590"/>
    </row>
    <row r="11591" spans="1:12" s="236" customFormat="1" ht="13" x14ac:dyDescent="0.25">
      <c r="A11591" s="227"/>
      <c r="B11591" s="256"/>
      <c r="C11591" s="255"/>
      <c r="D11591" s="255"/>
      <c r="E11591" s="260"/>
      <c r="F11591" s="263"/>
      <c r="I11591" s="149"/>
      <c r="J11591" s="149"/>
      <c r="K11591" s="149"/>
      <c r="L11591"/>
    </row>
    <row r="11592" spans="1:12" s="236" customFormat="1" ht="13" x14ac:dyDescent="0.25">
      <c r="A11592" s="227"/>
      <c r="B11592" s="256"/>
      <c r="C11592" s="255"/>
      <c r="D11592" s="255"/>
      <c r="E11592" s="260"/>
      <c r="F11592" s="263"/>
      <c r="I11592" s="149"/>
      <c r="J11592" s="149"/>
      <c r="K11592" s="149"/>
      <c r="L11592"/>
    </row>
    <row r="11593" spans="1:12" s="236" customFormat="1" ht="13" x14ac:dyDescent="0.25">
      <c r="A11593" s="227"/>
      <c r="B11593" s="256"/>
      <c r="C11593" s="255"/>
      <c r="D11593" s="255"/>
      <c r="E11593" s="260"/>
      <c r="F11593" s="263"/>
      <c r="I11593" s="149"/>
      <c r="J11593" s="149"/>
      <c r="K11593" s="149"/>
      <c r="L11593"/>
    </row>
    <row r="11594" spans="1:12" s="236" customFormat="1" ht="13" x14ac:dyDescent="0.25">
      <c r="A11594" s="227"/>
      <c r="B11594" s="268" t="s">
        <v>1019</v>
      </c>
      <c r="C11594" s="227"/>
      <c r="D11594" s="227"/>
      <c r="E11594" s="258"/>
      <c r="F11594" s="270"/>
      <c r="I11594" s="149"/>
      <c r="J11594" s="149"/>
      <c r="K11594" s="149"/>
      <c r="L11594"/>
    </row>
    <row r="11595" spans="1:12" s="236" customFormat="1" ht="13" x14ac:dyDescent="0.25">
      <c r="A11595" s="227"/>
      <c r="B11595" s="247"/>
      <c r="C11595" s="227"/>
      <c r="D11595" s="227"/>
      <c r="E11595" s="258"/>
      <c r="F11595" s="263"/>
      <c r="I11595" s="149"/>
      <c r="J11595" s="149"/>
      <c r="K11595" s="149"/>
      <c r="L11595"/>
    </row>
    <row r="11596" spans="1:12" s="236" customFormat="1" ht="13" x14ac:dyDescent="0.25">
      <c r="A11596" s="227"/>
      <c r="B11596" s="247" t="str">
        <f>B11523</f>
        <v>Block G: Staffroom &amp; 3 Classroom Block: G-1 Alterations</v>
      </c>
      <c r="C11596" s="227"/>
      <c r="D11596" s="227"/>
      <c r="E11596" s="258"/>
      <c r="F11596" s="263"/>
      <c r="I11596" s="149"/>
      <c r="J11596" s="149"/>
      <c r="K11596" s="149"/>
      <c r="L11596"/>
    </row>
    <row r="11597" spans="1:12" s="236" customFormat="1" ht="13" x14ac:dyDescent="0.25">
      <c r="A11597" s="227"/>
      <c r="B11597" s="247"/>
      <c r="C11597" s="227"/>
      <c r="D11597" s="227"/>
      <c r="E11597" s="258"/>
      <c r="F11597" s="263"/>
      <c r="I11597" s="149"/>
      <c r="J11597" s="149"/>
      <c r="K11597" s="149"/>
      <c r="L11597"/>
    </row>
    <row r="11598" spans="1:12" s="236" customFormat="1" ht="13" x14ac:dyDescent="0.25">
      <c r="A11598" s="227"/>
      <c r="B11598" s="230" t="s">
        <v>459</v>
      </c>
      <c r="C11598" s="220"/>
      <c r="D11598" s="220"/>
      <c r="E11598" s="260"/>
      <c r="F11598" s="263"/>
      <c r="I11598" s="149"/>
      <c r="J11598" s="149"/>
      <c r="K11598" s="149"/>
      <c r="L11598"/>
    </row>
    <row r="11599" spans="1:12" s="236" customFormat="1" ht="13" x14ac:dyDescent="0.25">
      <c r="A11599" s="227"/>
      <c r="B11599" s="230"/>
      <c r="C11599" s="220"/>
      <c r="D11599" s="220"/>
      <c r="E11599" s="260"/>
      <c r="F11599" s="263"/>
      <c r="I11599" s="149"/>
      <c r="J11599" s="149"/>
      <c r="K11599" s="149"/>
      <c r="L11599"/>
    </row>
    <row r="11600" spans="1:12" s="236" customFormat="1" ht="13" x14ac:dyDescent="0.25">
      <c r="A11600" s="224" t="s">
        <v>2574</v>
      </c>
      <c r="B11600" s="229" t="s">
        <v>358</v>
      </c>
      <c r="C11600" s="272"/>
      <c r="D11600" s="272"/>
      <c r="E11600" s="217"/>
      <c r="F11600" s="285"/>
      <c r="I11600" s="149"/>
      <c r="J11600" s="149"/>
      <c r="K11600" s="149"/>
      <c r="L11600"/>
    </row>
    <row r="11601" spans="1:12" s="236" customFormat="1" x14ac:dyDescent="0.25">
      <c r="A11601" s="272"/>
      <c r="B11601" s="273"/>
      <c r="C11601" s="272"/>
      <c r="D11601" s="272"/>
      <c r="E11601" s="217"/>
      <c r="F11601" s="285"/>
      <c r="I11601" s="149"/>
      <c r="J11601" s="149"/>
      <c r="K11601" s="149"/>
      <c r="L11601"/>
    </row>
    <row r="11602" spans="1:12" s="236" customFormat="1" ht="13" x14ac:dyDescent="0.25">
      <c r="A11602" s="272"/>
      <c r="B11602" s="229" t="s">
        <v>276</v>
      </c>
      <c r="C11602" s="272"/>
      <c r="D11602" s="272"/>
      <c r="E11602" s="217"/>
      <c r="F11602" s="285"/>
      <c r="I11602" s="149"/>
      <c r="J11602" s="149"/>
      <c r="K11602" s="149"/>
      <c r="L11602"/>
    </row>
    <row r="11603" spans="1:12" s="236" customFormat="1" ht="13" x14ac:dyDescent="0.25">
      <c r="A11603" s="272"/>
      <c r="B11603" s="229"/>
      <c r="C11603" s="272"/>
      <c r="D11603" s="272"/>
      <c r="E11603" s="217"/>
      <c r="F11603" s="285"/>
      <c r="I11603" s="149"/>
      <c r="J11603" s="149"/>
      <c r="K11603" s="149"/>
      <c r="L11603"/>
    </row>
    <row r="11604" spans="1:12" s="236" customFormat="1" ht="13" x14ac:dyDescent="0.25">
      <c r="A11604" s="272"/>
      <c r="B11604" s="229" t="s">
        <v>274</v>
      </c>
      <c r="C11604" s="272"/>
      <c r="D11604" s="272"/>
      <c r="E11604" s="217"/>
      <c r="F11604" s="285"/>
      <c r="I11604" s="149"/>
      <c r="J11604" s="149"/>
      <c r="K11604" s="149"/>
      <c r="L11604"/>
    </row>
    <row r="11605" spans="1:12" s="236" customFormat="1" ht="13" x14ac:dyDescent="0.25">
      <c r="A11605" s="272"/>
      <c r="B11605" s="229"/>
      <c r="C11605" s="272"/>
      <c r="D11605" s="272"/>
      <c r="E11605" s="217"/>
      <c r="F11605" s="285"/>
      <c r="I11605" s="149"/>
      <c r="J11605" s="149"/>
      <c r="K11605" s="149"/>
      <c r="L11605"/>
    </row>
    <row r="11606" spans="1:12" s="236" customFormat="1" ht="14.5" x14ac:dyDescent="0.25">
      <c r="A11606" s="272" t="s">
        <v>2575</v>
      </c>
      <c r="B11606" s="273" t="s">
        <v>548</v>
      </c>
      <c r="C11606" s="272" t="s">
        <v>2058</v>
      </c>
      <c r="D11606" s="272">
        <v>5</v>
      </c>
      <c r="E11606" s="217"/>
      <c r="F11606" s="285"/>
      <c r="I11606" s="149"/>
      <c r="J11606" s="149"/>
      <c r="K11606" s="149"/>
      <c r="L11606"/>
    </row>
    <row r="11607" spans="1:12" s="236" customFormat="1" x14ac:dyDescent="0.25">
      <c r="A11607" s="272"/>
      <c r="B11607" s="273"/>
      <c r="C11607" s="272"/>
      <c r="D11607" s="272"/>
      <c r="E11607" s="217"/>
      <c r="F11607" s="285"/>
      <c r="I11607" s="149"/>
      <c r="J11607" s="149"/>
      <c r="K11607" s="149"/>
      <c r="L11607"/>
    </row>
    <row r="11608" spans="1:12" s="236" customFormat="1" ht="13" x14ac:dyDescent="0.25">
      <c r="A11608" s="272"/>
      <c r="B11608" s="229" t="s">
        <v>2065</v>
      </c>
      <c r="C11608" s="272"/>
      <c r="D11608" s="272"/>
      <c r="E11608" s="217"/>
      <c r="F11608" s="285"/>
      <c r="I11608" s="149"/>
      <c r="J11608" s="149"/>
      <c r="K11608" s="149"/>
      <c r="L11608"/>
    </row>
    <row r="11609" spans="1:12" s="236" customFormat="1" ht="13" x14ac:dyDescent="0.25">
      <c r="A11609" s="272"/>
      <c r="B11609" s="229"/>
      <c r="C11609" s="272"/>
      <c r="D11609" s="272"/>
      <c r="E11609" s="217"/>
      <c r="F11609" s="285"/>
      <c r="I11609" s="149"/>
      <c r="J11609" s="149"/>
      <c r="K11609" s="149"/>
      <c r="L11609"/>
    </row>
    <row r="11610" spans="1:12" s="236" customFormat="1" ht="14.5" x14ac:dyDescent="0.25">
      <c r="A11610" s="272" t="s">
        <v>2576</v>
      </c>
      <c r="B11610" s="273" t="s">
        <v>271</v>
      </c>
      <c r="C11610" s="272" t="s">
        <v>2058</v>
      </c>
      <c r="D11610" s="272">
        <v>1</v>
      </c>
      <c r="E11610" s="217"/>
      <c r="F11610" s="285"/>
      <c r="I11610" s="149"/>
      <c r="J11610" s="149"/>
      <c r="K11610" s="149"/>
      <c r="L11610"/>
    </row>
    <row r="11611" spans="1:12" s="236" customFormat="1" ht="14.5" x14ac:dyDescent="0.25">
      <c r="A11611" s="272" t="s">
        <v>2577</v>
      </c>
      <c r="B11611" s="273" t="s">
        <v>270</v>
      </c>
      <c r="C11611" s="272" t="s">
        <v>2058</v>
      </c>
      <c r="D11611" s="272">
        <v>1</v>
      </c>
      <c r="E11611" s="217"/>
      <c r="F11611" s="285"/>
      <c r="I11611" s="149"/>
      <c r="J11611" s="149"/>
      <c r="K11611" s="149"/>
      <c r="L11611"/>
    </row>
    <row r="11612" spans="1:12" s="236" customFormat="1" x14ac:dyDescent="0.25">
      <c r="A11612" s="272"/>
      <c r="B11612" s="273"/>
      <c r="C11612" s="272"/>
      <c r="D11612" s="272"/>
      <c r="E11612" s="217"/>
      <c r="F11612" s="285"/>
      <c r="I11612" s="149"/>
      <c r="J11612" s="149"/>
      <c r="K11612" s="149"/>
      <c r="L11612"/>
    </row>
    <row r="11613" spans="1:12" s="236" customFormat="1" ht="13" x14ac:dyDescent="0.25">
      <c r="A11613" s="272"/>
      <c r="B11613" s="229" t="s">
        <v>269</v>
      </c>
      <c r="C11613" s="272"/>
      <c r="D11613" s="272"/>
      <c r="E11613" s="217"/>
      <c r="F11613" s="285"/>
      <c r="I11613" s="149"/>
      <c r="J11613" s="149"/>
      <c r="K11613" s="149"/>
      <c r="L11613"/>
    </row>
    <row r="11614" spans="1:12" s="236" customFormat="1" ht="13" x14ac:dyDescent="0.25">
      <c r="A11614" s="272"/>
      <c r="B11614" s="229"/>
      <c r="C11614" s="272"/>
      <c r="D11614" s="272"/>
      <c r="E11614" s="217"/>
      <c r="F11614" s="285"/>
      <c r="I11614" s="149"/>
      <c r="J11614" s="149"/>
      <c r="K11614" s="149"/>
      <c r="L11614"/>
    </row>
    <row r="11615" spans="1:12" s="236" customFormat="1" ht="25" x14ac:dyDescent="0.25">
      <c r="A11615" s="272" t="s">
        <v>2578</v>
      </c>
      <c r="B11615" s="273" t="s">
        <v>2096</v>
      </c>
      <c r="C11615" s="272" t="s">
        <v>2058</v>
      </c>
      <c r="D11615" s="272">
        <v>5</v>
      </c>
      <c r="E11615" s="217"/>
      <c r="F11615" s="285"/>
      <c r="I11615" s="149"/>
      <c r="J11615" s="149"/>
      <c r="K11615" s="149"/>
      <c r="L11615"/>
    </row>
    <row r="11616" spans="1:12" s="236" customFormat="1" x14ac:dyDescent="0.25">
      <c r="A11616" s="272"/>
      <c r="B11616" s="273"/>
      <c r="C11616" s="272"/>
      <c r="D11616" s="272"/>
      <c r="E11616" s="217"/>
      <c r="F11616" s="285"/>
      <c r="I11616" s="149"/>
      <c r="J11616" s="149"/>
      <c r="K11616" s="149"/>
      <c r="L11616"/>
    </row>
    <row r="11617" spans="1:12" s="236" customFormat="1" x14ac:dyDescent="0.25">
      <c r="A11617" s="272" t="s">
        <v>2579</v>
      </c>
      <c r="B11617" s="273" t="s">
        <v>2097</v>
      </c>
      <c r="C11617" s="272" t="s">
        <v>4</v>
      </c>
      <c r="D11617" s="272">
        <v>1</v>
      </c>
      <c r="E11617" s="217"/>
      <c r="F11617" s="285"/>
      <c r="I11617" s="149"/>
      <c r="J11617" s="149"/>
      <c r="K11617" s="149"/>
      <c r="L11617"/>
    </row>
    <row r="11618" spans="1:12" s="236" customFormat="1" x14ac:dyDescent="0.25">
      <c r="A11618" s="272"/>
      <c r="B11618" s="273"/>
      <c r="C11618" s="272"/>
      <c r="D11618" s="272"/>
      <c r="E11618" s="217"/>
      <c r="F11618" s="285"/>
      <c r="I11618" s="149"/>
      <c r="J11618" s="149"/>
      <c r="K11618" s="149"/>
      <c r="L11618"/>
    </row>
    <row r="11619" spans="1:12" s="236" customFormat="1" ht="13" x14ac:dyDescent="0.25">
      <c r="A11619" s="272"/>
      <c r="B11619" s="229" t="s">
        <v>257</v>
      </c>
      <c r="C11619" s="272"/>
      <c r="D11619" s="272"/>
      <c r="E11619" s="217"/>
      <c r="F11619" s="285"/>
      <c r="I11619" s="149"/>
      <c r="J11619" s="149"/>
      <c r="K11619" s="149"/>
      <c r="L11619"/>
    </row>
    <row r="11620" spans="1:12" s="236" customFormat="1" x14ac:dyDescent="0.25">
      <c r="A11620" s="272"/>
      <c r="B11620" s="273"/>
      <c r="C11620" s="272"/>
      <c r="D11620" s="272"/>
      <c r="E11620" s="217"/>
      <c r="F11620" s="285"/>
      <c r="I11620" s="149"/>
      <c r="J11620" s="149"/>
      <c r="K11620" s="149"/>
      <c r="L11620"/>
    </row>
    <row r="11621" spans="1:12" s="236" customFormat="1" ht="37.5" x14ac:dyDescent="0.25">
      <c r="A11621" s="272" t="s">
        <v>2580</v>
      </c>
      <c r="B11621" s="273" t="s">
        <v>2101</v>
      </c>
      <c r="C11621" s="272" t="s">
        <v>621</v>
      </c>
      <c r="D11621" s="272">
        <v>30</v>
      </c>
      <c r="E11621" s="217"/>
      <c r="F11621" s="285"/>
      <c r="I11621" s="149"/>
      <c r="J11621" s="149"/>
      <c r="K11621" s="149"/>
      <c r="L11621"/>
    </row>
    <row r="11622" spans="1:12" s="236" customFormat="1" x14ac:dyDescent="0.25">
      <c r="A11622" s="272"/>
      <c r="B11622" s="273"/>
      <c r="C11622" s="272"/>
      <c r="D11622" s="272"/>
      <c r="E11622" s="217"/>
      <c r="F11622" s="285"/>
      <c r="I11622" s="149"/>
      <c r="J11622" s="149"/>
      <c r="K11622" s="149"/>
      <c r="L11622"/>
    </row>
    <row r="11623" spans="1:12" s="236" customFormat="1" ht="13" x14ac:dyDescent="0.25">
      <c r="A11623" s="272"/>
      <c r="B11623" s="229" t="s">
        <v>252</v>
      </c>
      <c r="C11623" s="272"/>
      <c r="D11623" s="272"/>
      <c r="E11623" s="217"/>
      <c r="F11623" s="285"/>
      <c r="I11623" s="149"/>
      <c r="J11623" s="149"/>
      <c r="K11623" s="149"/>
      <c r="L11623"/>
    </row>
    <row r="11624" spans="1:12" s="236" customFormat="1" ht="13" x14ac:dyDescent="0.25">
      <c r="A11624" s="272"/>
      <c r="B11624" s="229"/>
      <c r="C11624" s="272"/>
      <c r="D11624" s="272"/>
      <c r="E11624" s="217"/>
      <c r="F11624" s="285"/>
      <c r="I11624" s="149"/>
      <c r="J11624" s="149"/>
      <c r="K11624" s="149"/>
      <c r="L11624"/>
    </row>
    <row r="11625" spans="1:12" s="236" customFormat="1" ht="13" x14ac:dyDescent="0.25">
      <c r="A11625" s="272"/>
      <c r="B11625" s="229" t="s">
        <v>251</v>
      </c>
      <c r="C11625" s="272"/>
      <c r="D11625" s="272"/>
      <c r="E11625" s="217"/>
      <c r="F11625" s="285"/>
      <c r="I11625" s="149"/>
      <c r="J11625" s="149"/>
      <c r="K11625" s="149"/>
      <c r="L11625"/>
    </row>
    <row r="11626" spans="1:12" s="236" customFormat="1" x14ac:dyDescent="0.25">
      <c r="A11626" s="272"/>
      <c r="B11626" s="273"/>
      <c r="C11626" s="272"/>
      <c r="D11626" s="272"/>
      <c r="E11626" s="217"/>
      <c r="F11626" s="285"/>
      <c r="I11626" s="149"/>
      <c r="J11626" s="149"/>
      <c r="K11626" s="149"/>
      <c r="L11626"/>
    </row>
    <row r="11627" spans="1:12" s="236" customFormat="1" ht="25" x14ac:dyDescent="0.25">
      <c r="A11627" s="272" t="s">
        <v>2581</v>
      </c>
      <c r="B11627" s="273" t="s">
        <v>2066</v>
      </c>
      <c r="C11627" s="272" t="s">
        <v>621</v>
      </c>
      <c r="D11627" s="272">
        <v>30</v>
      </c>
      <c r="E11627" s="217"/>
      <c r="F11627" s="285"/>
      <c r="I11627" s="149"/>
      <c r="J11627" s="149"/>
      <c r="K11627" s="149"/>
      <c r="L11627"/>
    </row>
    <row r="11628" spans="1:12" s="236" customFormat="1" x14ac:dyDescent="0.25">
      <c r="A11628" s="272"/>
      <c r="B11628" s="273"/>
      <c r="C11628" s="272"/>
      <c r="D11628" s="272"/>
      <c r="E11628" s="217"/>
      <c r="F11628" s="285"/>
      <c r="I11628" s="149"/>
      <c r="J11628" s="149"/>
      <c r="K11628" s="149"/>
      <c r="L11628"/>
    </row>
    <row r="11629" spans="1:12" s="236" customFormat="1" ht="14.5" x14ac:dyDescent="0.25">
      <c r="A11629" s="272" t="s">
        <v>2582</v>
      </c>
      <c r="B11629" s="273" t="s">
        <v>247</v>
      </c>
      <c r="C11629" s="272" t="s">
        <v>621</v>
      </c>
      <c r="D11629" s="272">
        <v>10</v>
      </c>
      <c r="E11629" s="217"/>
      <c r="F11629" s="285"/>
      <c r="I11629" s="149"/>
      <c r="J11629" s="149"/>
      <c r="K11629" s="149"/>
      <c r="L11629"/>
    </row>
    <row r="11630" spans="1:12" s="236" customFormat="1" x14ac:dyDescent="0.25">
      <c r="A11630" s="220"/>
      <c r="B11630" s="233"/>
      <c r="C11630" s="220"/>
      <c r="D11630" s="220"/>
      <c r="E11630" s="260"/>
      <c r="F11630" s="263"/>
      <c r="I11630" s="149"/>
      <c r="J11630" s="149"/>
      <c r="K11630" s="149"/>
      <c r="L11630"/>
    </row>
    <row r="11631" spans="1:12" s="236" customFormat="1" x14ac:dyDescent="0.25">
      <c r="A11631" s="220"/>
      <c r="B11631" s="233"/>
      <c r="C11631" s="220"/>
      <c r="D11631" s="220"/>
      <c r="E11631" s="260"/>
      <c r="F11631" s="263"/>
      <c r="I11631" s="149"/>
      <c r="J11631" s="149"/>
      <c r="K11631" s="149"/>
      <c r="L11631"/>
    </row>
    <row r="11632" spans="1:12" s="236" customFormat="1" ht="13" x14ac:dyDescent="0.25">
      <c r="A11632" s="220"/>
      <c r="B11632" s="230"/>
      <c r="C11632" s="220"/>
      <c r="D11632" s="220"/>
      <c r="E11632" s="260"/>
      <c r="F11632" s="263"/>
      <c r="I11632" s="149"/>
      <c r="J11632" s="149"/>
      <c r="K11632" s="149"/>
      <c r="L11632"/>
    </row>
    <row r="11633" spans="1:12" s="236" customFormat="1" x14ac:dyDescent="0.25">
      <c r="A11633" s="220"/>
      <c r="B11633" s="233"/>
      <c r="C11633" s="220"/>
      <c r="D11633" s="220"/>
      <c r="E11633" s="260"/>
      <c r="F11633" s="263"/>
      <c r="I11633" s="149"/>
      <c r="J11633" s="149"/>
      <c r="K11633" s="149"/>
      <c r="L11633"/>
    </row>
    <row r="11634" spans="1:12" s="236" customFormat="1" x14ac:dyDescent="0.25">
      <c r="A11634" s="220"/>
      <c r="B11634" s="233"/>
      <c r="C11634" s="220"/>
      <c r="D11634" s="220"/>
      <c r="E11634" s="260"/>
      <c r="F11634" s="263"/>
      <c r="I11634" s="149"/>
      <c r="J11634" s="149"/>
      <c r="K11634" s="149"/>
      <c r="L11634"/>
    </row>
    <row r="11635" spans="1:12" s="236" customFormat="1" x14ac:dyDescent="0.25">
      <c r="A11635" s="220"/>
      <c r="B11635" s="233"/>
      <c r="C11635" s="220"/>
      <c r="D11635" s="220"/>
      <c r="E11635" s="260"/>
      <c r="F11635" s="263"/>
      <c r="I11635" s="149"/>
      <c r="J11635" s="149"/>
      <c r="K11635" s="149"/>
      <c r="L11635"/>
    </row>
    <row r="11636" spans="1:12" s="236" customFormat="1" x14ac:dyDescent="0.25">
      <c r="A11636" s="220"/>
      <c r="B11636" s="233"/>
      <c r="C11636" s="220"/>
      <c r="D11636" s="220"/>
      <c r="E11636" s="260"/>
      <c r="F11636" s="263"/>
      <c r="I11636" s="149"/>
      <c r="J11636" s="149"/>
      <c r="K11636" s="149"/>
      <c r="L11636"/>
    </row>
    <row r="11637" spans="1:12" s="236" customFormat="1" x14ac:dyDescent="0.25">
      <c r="A11637" s="220"/>
      <c r="B11637" s="233"/>
      <c r="C11637" s="220"/>
      <c r="D11637" s="220"/>
      <c r="E11637" s="260"/>
      <c r="F11637" s="263"/>
      <c r="I11637" s="149"/>
      <c r="J11637" s="149"/>
      <c r="K11637" s="149"/>
      <c r="L11637"/>
    </row>
    <row r="11638" spans="1:12" s="236" customFormat="1" x14ac:dyDescent="0.25">
      <c r="A11638" s="220"/>
      <c r="B11638" s="233"/>
      <c r="C11638" s="220"/>
      <c r="D11638" s="220"/>
      <c r="E11638" s="260"/>
      <c r="F11638" s="263"/>
      <c r="I11638" s="149"/>
      <c r="J11638" s="149"/>
      <c r="K11638" s="149"/>
      <c r="L11638"/>
    </row>
    <row r="11639" spans="1:12" s="236" customFormat="1" x14ac:dyDescent="0.25">
      <c r="A11639" s="220"/>
      <c r="B11639" s="233"/>
      <c r="C11639" s="220"/>
      <c r="D11639" s="220"/>
      <c r="E11639" s="260"/>
      <c r="F11639" s="263"/>
      <c r="I11639" s="149"/>
      <c r="J11639" s="149"/>
      <c r="K11639" s="149"/>
      <c r="L11639"/>
    </row>
    <row r="11640" spans="1:12" s="236" customFormat="1" x14ac:dyDescent="0.25">
      <c r="A11640" s="220"/>
      <c r="B11640" s="233"/>
      <c r="C11640" s="220"/>
      <c r="D11640" s="220"/>
      <c r="E11640" s="260"/>
      <c r="F11640" s="263"/>
      <c r="I11640" s="149"/>
      <c r="J11640" s="149"/>
      <c r="K11640" s="149"/>
      <c r="L11640"/>
    </row>
    <row r="11641" spans="1:12" s="236" customFormat="1" x14ac:dyDescent="0.25">
      <c r="A11641" s="220"/>
      <c r="B11641" s="233"/>
      <c r="C11641" s="220"/>
      <c r="D11641" s="220"/>
      <c r="E11641" s="260"/>
      <c r="F11641" s="263"/>
      <c r="I11641" s="149"/>
      <c r="J11641" s="149"/>
      <c r="K11641" s="149"/>
      <c r="L11641"/>
    </row>
    <row r="11642" spans="1:12" s="236" customFormat="1" x14ac:dyDescent="0.25">
      <c r="A11642" s="220"/>
      <c r="B11642" s="233"/>
      <c r="C11642" s="220"/>
      <c r="D11642" s="220"/>
      <c r="E11642" s="260"/>
      <c r="F11642" s="263"/>
      <c r="I11642" s="149"/>
      <c r="J11642" s="149"/>
      <c r="K11642" s="149"/>
      <c r="L11642"/>
    </row>
    <row r="11643" spans="1:12" s="236" customFormat="1" x14ac:dyDescent="0.25">
      <c r="A11643" s="220"/>
      <c r="B11643" s="233"/>
      <c r="C11643" s="220"/>
      <c r="D11643" s="220"/>
      <c r="E11643" s="260"/>
      <c r="F11643" s="263"/>
      <c r="I11643" s="149"/>
      <c r="J11643" s="149"/>
      <c r="K11643" s="149"/>
      <c r="L11643"/>
    </row>
    <row r="11644" spans="1:12" s="236" customFormat="1" x14ac:dyDescent="0.25">
      <c r="A11644" s="220"/>
      <c r="B11644" s="233"/>
      <c r="C11644" s="220"/>
      <c r="D11644" s="220"/>
      <c r="E11644" s="260"/>
      <c r="F11644" s="263"/>
      <c r="I11644" s="149"/>
      <c r="J11644" s="149"/>
      <c r="K11644" s="149"/>
      <c r="L11644"/>
    </row>
    <row r="11645" spans="1:12" s="236" customFormat="1" x14ac:dyDescent="0.25">
      <c r="A11645" s="220"/>
      <c r="B11645" s="233"/>
      <c r="C11645" s="220"/>
      <c r="D11645" s="220"/>
      <c r="E11645" s="260"/>
      <c r="F11645" s="263"/>
      <c r="I11645" s="149"/>
      <c r="J11645" s="149"/>
      <c r="K11645" s="149"/>
      <c r="L11645"/>
    </row>
    <row r="11646" spans="1:12" s="236" customFormat="1" x14ac:dyDescent="0.25">
      <c r="A11646" s="220"/>
      <c r="B11646" s="233"/>
      <c r="C11646" s="220"/>
      <c r="D11646" s="220"/>
      <c r="E11646" s="260"/>
      <c r="F11646" s="263"/>
      <c r="I11646" s="149"/>
      <c r="J11646" s="149"/>
      <c r="K11646" s="149"/>
      <c r="L11646"/>
    </row>
    <row r="11647" spans="1:12" s="236" customFormat="1" x14ac:dyDescent="0.25">
      <c r="A11647" s="220"/>
      <c r="B11647" s="233"/>
      <c r="C11647" s="220"/>
      <c r="D11647" s="220"/>
      <c r="E11647" s="260"/>
      <c r="F11647" s="263"/>
      <c r="I11647" s="149"/>
      <c r="J11647" s="149"/>
      <c r="K11647" s="149"/>
      <c r="L11647"/>
    </row>
    <row r="11648" spans="1:12" s="236" customFormat="1" x14ac:dyDescent="0.25">
      <c r="A11648" s="220"/>
      <c r="B11648" s="233"/>
      <c r="C11648" s="220"/>
      <c r="D11648" s="220"/>
      <c r="E11648" s="260"/>
      <c r="F11648" s="263"/>
      <c r="I11648" s="149"/>
      <c r="J11648" s="149"/>
      <c r="K11648" s="149"/>
      <c r="L11648"/>
    </row>
    <row r="11649" spans="1:12" s="236" customFormat="1" x14ac:dyDescent="0.25">
      <c r="A11649" s="220"/>
      <c r="B11649" s="233"/>
      <c r="C11649" s="220"/>
      <c r="D11649" s="220"/>
      <c r="E11649" s="260"/>
      <c r="F11649" s="263"/>
      <c r="I11649" s="149"/>
      <c r="J11649" s="149"/>
      <c r="K11649" s="149"/>
      <c r="L11649"/>
    </row>
    <row r="11650" spans="1:12" s="236" customFormat="1" x14ac:dyDescent="0.25">
      <c r="A11650" s="220"/>
      <c r="B11650" s="233"/>
      <c r="C11650" s="220"/>
      <c r="D11650" s="220"/>
      <c r="E11650" s="260"/>
      <c r="F11650" s="263"/>
      <c r="I11650" s="149"/>
      <c r="J11650" s="149"/>
      <c r="K11650" s="149"/>
      <c r="L11650"/>
    </row>
    <row r="11651" spans="1:12" s="236" customFormat="1" x14ac:dyDescent="0.25">
      <c r="A11651" s="220"/>
      <c r="B11651" s="233"/>
      <c r="C11651" s="220"/>
      <c r="D11651" s="220"/>
      <c r="E11651" s="260"/>
      <c r="F11651" s="263"/>
      <c r="I11651" s="149"/>
      <c r="J11651" s="149"/>
      <c r="K11651" s="149"/>
      <c r="L11651"/>
    </row>
    <row r="11652" spans="1:12" s="236" customFormat="1" x14ac:dyDescent="0.25">
      <c r="A11652" s="220"/>
      <c r="B11652" s="233"/>
      <c r="C11652" s="220"/>
      <c r="D11652" s="220"/>
      <c r="E11652" s="260"/>
      <c r="F11652" s="263"/>
      <c r="I11652" s="149"/>
      <c r="J11652" s="149"/>
      <c r="K11652" s="149"/>
      <c r="L11652"/>
    </row>
    <row r="11653" spans="1:12" s="236" customFormat="1" x14ac:dyDescent="0.25">
      <c r="A11653" s="220"/>
      <c r="B11653" s="233"/>
      <c r="C11653" s="220"/>
      <c r="D11653" s="220"/>
      <c r="E11653" s="260"/>
      <c r="F11653" s="263"/>
      <c r="I11653" s="149"/>
      <c r="J11653" s="149"/>
      <c r="K11653" s="149"/>
      <c r="L11653"/>
    </row>
    <row r="11654" spans="1:12" s="236" customFormat="1" x14ac:dyDescent="0.25">
      <c r="A11654" s="220"/>
      <c r="B11654" s="233"/>
      <c r="C11654" s="220"/>
      <c r="D11654" s="220"/>
      <c r="E11654" s="260"/>
      <c r="F11654" s="263"/>
      <c r="I11654" s="149"/>
      <c r="J11654" s="149"/>
      <c r="K11654" s="149"/>
      <c r="L11654"/>
    </row>
    <row r="11655" spans="1:12" s="236" customFormat="1" x14ac:dyDescent="0.25">
      <c r="A11655" s="220"/>
      <c r="B11655" s="233"/>
      <c r="C11655" s="220"/>
      <c r="D11655" s="220"/>
      <c r="E11655" s="260"/>
      <c r="F11655" s="263"/>
      <c r="I11655" s="149"/>
      <c r="J11655" s="149"/>
      <c r="K11655" s="149"/>
      <c r="L11655"/>
    </row>
    <row r="11656" spans="1:12" s="236" customFormat="1" ht="13" x14ac:dyDescent="0.25">
      <c r="A11656" s="227"/>
      <c r="B11656" s="234"/>
      <c r="C11656" s="223"/>
      <c r="D11656" s="220"/>
      <c r="E11656" s="260"/>
      <c r="F11656" s="263"/>
      <c r="I11656" s="149"/>
      <c r="J11656" s="149"/>
      <c r="K11656" s="149"/>
      <c r="L11656"/>
    </row>
    <row r="11657" spans="1:12" s="236" customFormat="1" ht="13" x14ac:dyDescent="0.25">
      <c r="A11657" s="227"/>
      <c r="B11657" s="234"/>
      <c r="C11657" s="223"/>
      <c r="D11657" s="220"/>
      <c r="E11657" s="260"/>
      <c r="F11657" s="263"/>
      <c r="I11657" s="149"/>
      <c r="J11657" s="149"/>
      <c r="K11657" s="149"/>
      <c r="L11657"/>
    </row>
    <row r="11658" spans="1:12" s="236" customFormat="1" ht="13" x14ac:dyDescent="0.25">
      <c r="A11658" s="227"/>
      <c r="B11658" s="234"/>
      <c r="C11658" s="223"/>
      <c r="D11658" s="220"/>
      <c r="E11658" s="260"/>
      <c r="F11658" s="263"/>
      <c r="I11658" s="149"/>
      <c r="J11658" s="149"/>
      <c r="K11658" s="149"/>
      <c r="L11658"/>
    </row>
    <row r="11659" spans="1:12" s="236" customFormat="1" ht="13" x14ac:dyDescent="0.25">
      <c r="A11659" s="227"/>
      <c r="B11659" s="234"/>
      <c r="C11659" s="223"/>
      <c r="D11659" s="220"/>
      <c r="E11659" s="260"/>
      <c r="F11659" s="263"/>
      <c r="I11659" s="149"/>
      <c r="J11659" s="149"/>
      <c r="K11659" s="149"/>
      <c r="L11659"/>
    </row>
    <row r="11660" spans="1:12" s="236" customFormat="1" ht="13" x14ac:dyDescent="0.25">
      <c r="A11660" s="227"/>
      <c r="B11660" s="234"/>
      <c r="C11660" s="223"/>
      <c r="D11660" s="220"/>
      <c r="E11660" s="260"/>
      <c r="F11660" s="263"/>
      <c r="I11660" s="149"/>
      <c r="J11660" s="149"/>
      <c r="K11660" s="149"/>
      <c r="L11660"/>
    </row>
    <row r="11661" spans="1:12" s="236" customFormat="1" ht="13" x14ac:dyDescent="0.25">
      <c r="A11661" s="227"/>
      <c r="B11661" s="234"/>
      <c r="C11661" s="223"/>
      <c r="D11661" s="220"/>
      <c r="E11661" s="260"/>
      <c r="F11661" s="263"/>
      <c r="I11661" s="149"/>
      <c r="J11661" s="149"/>
      <c r="K11661" s="149"/>
      <c r="L11661"/>
    </row>
    <row r="11662" spans="1:12" s="236" customFormat="1" ht="13" x14ac:dyDescent="0.25">
      <c r="A11662" s="227"/>
      <c r="B11662" s="256"/>
      <c r="C11662" s="255"/>
      <c r="D11662" s="255"/>
      <c r="E11662" s="260"/>
      <c r="F11662" s="263"/>
      <c r="I11662" s="149"/>
      <c r="J11662" s="149"/>
      <c r="K11662" s="149"/>
      <c r="L11662"/>
    </row>
    <row r="11663" spans="1:12" s="236" customFormat="1" ht="13" x14ac:dyDescent="0.25">
      <c r="A11663" s="227"/>
      <c r="B11663" s="268" t="s">
        <v>2905</v>
      </c>
      <c r="C11663" s="227"/>
      <c r="D11663" s="227"/>
      <c r="E11663" s="258"/>
      <c r="F11663" s="270"/>
      <c r="I11663" s="149"/>
      <c r="J11663" s="149"/>
      <c r="K11663" s="149"/>
      <c r="L11663"/>
    </row>
    <row r="11664" spans="1:12" s="236" customFormat="1" ht="13" x14ac:dyDescent="0.25">
      <c r="A11664" s="227"/>
      <c r="B11664" s="247"/>
      <c r="C11664" s="227"/>
      <c r="D11664" s="227"/>
      <c r="E11664" s="258"/>
      <c r="F11664" s="263"/>
      <c r="I11664" s="149"/>
      <c r="J11664" s="149"/>
      <c r="K11664" s="149"/>
      <c r="L11664"/>
    </row>
    <row r="11665" spans="1:12" s="236" customFormat="1" ht="13" x14ac:dyDescent="0.25">
      <c r="A11665" s="227"/>
      <c r="B11665" s="247" t="s">
        <v>2967</v>
      </c>
      <c r="C11665" s="227"/>
      <c r="D11665" s="227"/>
      <c r="E11665" s="258"/>
      <c r="F11665" s="263"/>
      <c r="I11665" s="149"/>
      <c r="J11665" s="149"/>
      <c r="K11665" s="149"/>
      <c r="L11665"/>
    </row>
    <row r="11666" spans="1:12" s="236" customFormat="1" ht="13" x14ac:dyDescent="0.25">
      <c r="A11666" s="227"/>
      <c r="B11666" s="256"/>
      <c r="C11666" s="255"/>
      <c r="D11666" s="255"/>
      <c r="E11666" s="260"/>
      <c r="F11666" s="263"/>
      <c r="I11666" s="149"/>
      <c r="J11666" s="149"/>
      <c r="K11666" s="149"/>
      <c r="L11666"/>
    </row>
    <row r="11667" spans="1:12" s="236" customFormat="1" ht="13" x14ac:dyDescent="0.25">
      <c r="A11667" s="227"/>
      <c r="B11667" s="274"/>
      <c r="C11667" s="255"/>
      <c r="D11667" s="255"/>
      <c r="E11667" s="260"/>
      <c r="F11667" s="263"/>
      <c r="I11667" s="149"/>
      <c r="J11667" s="149"/>
      <c r="K11667" s="149"/>
      <c r="L11667"/>
    </row>
    <row r="11668" spans="1:12" s="236" customFormat="1" ht="13" x14ac:dyDescent="0.25">
      <c r="A11668" s="227"/>
      <c r="B11668" s="274" t="str">
        <f>B11665</f>
        <v>Block G: Staffroom &amp; 3 Classroom Block: G-2 Earthworks</v>
      </c>
      <c r="C11668" s="255"/>
      <c r="D11668" s="255"/>
      <c r="E11668" s="260"/>
      <c r="F11668" s="263"/>
      <c r="I11668" s="149"/>
      <c r="J11668" s="149"/>
      <c r="K11668" s="149"/>
      <c r="L11668"/>
    </row>
    <row r="11669" spans="1:12" s="236" customFormat="1" ht="13" x14ac:dyDescent="0.25">
      <c r="A11669" s="227"/>
      <c r="B11669" s="254" t="s">
        <v>2933</v>
      </c>
      <c r="C11669" s="255" t="s">
        <v>2910</v>
      </c>
      <c r="D11669" s="255"/>
      <c r="E11669" s="260"/>
      <c r="F11669" s="263"/>
      <c r="I11669" s="149"/>
      <c r="J11669" s="149"/>
      <c r="K11669" s="149"/>
      <c r="L11669"/>
    </row>
    <row r="11670" spans="1:12" s="236" customFormat="1" ht="13" x14ac:dyDescent="0.25">
      <c r="A11670" s="227"/>
      <c r="B11670" s="256"/>
      <c r="C11670" s="255"/>
      <c r="D11670" s="255"/>
      <c r="E11670" s="260"/>
      <c r="F11670" s="263"/>
      <c r="I11670" s="149"/>
      <c r="J11670" s="149"/>
      <c r="K11670" s="149"/>
      <c r="L11670"/>
    </row>
    <row r="11671" spans="1:12" s="236" customFormat="1" ht="13" x14ac:dyDescent="0.25">
      <c r="A11671" s="227"/>
      <c r="B11671" s="269" t="s">
        <v>2909</v>
      </c>
      <c r="C11671" s="255">
        <v>170</v>
      </c>
      <c r="D11671" s="255"/>
      <c r="E11671" s="260"/>
      <c r="F11671" s="263"/>
      <c r="I11671" s="149"/>
      <c r="J11671" s="149"/>
      <c r="K11671" s="149"/>
      <c r="L11671"/>
    </row>
    <row r="11672" spans="1:12" s="236" customFormat="1" ht="13" x14ac:dyDescent="0.25">
      <c r="A11672" s="227"/>
      <c r="B11672" s="269"/>
      <c r="C11672" s="255"/>
      <c r="D11672" s="255"/>
      <c r="E11672" s="260"/>
      <c r="F11672" s="263"/>
      <c r="I11672" s="149"/>
      <c r="J11672" s="149"/>
      <c r="K11672" s="149"/>
      <c r="L11672"/>
    </row>
    <row r="11673" spans="1:12" s="236" customFormat="1" ht="13" x14ac:dyDescent="0.25">
      <c r="A11673" s="227"/>
      <c r="B11673" s="256"/>
      <c r="C11673" s="255"/>
      <c r="D11673" s="255"/>
      <c r="E11673" s="260"/>
      <c r="F11673" s="263"/>
      <c r="I11673" s="149"/>
      <c r="J11673" s="149"/>
      <c r="K11673" s="149"/>
      <c r="L11673"/>
    </row>
    <row r="11674" spans="1:12" s="236" customFormat="1" ht="13" x14ac:dyDescent="0.25">
      <c r="A11674" s="227"/>
      <c r="B11674" s="256"/>
      <c r="C11674" s="255"/>
      <c r="D11674" s="255"/>
      <c r="E11674" s="260"/>
      <c r="F11674" s="263"/>
      <c r="I11674" s="149"/>
      <c r="J11674" s="149"/>
      <c r="K11674" s="149"/>
      <c r="L11674"/>
    </row>
    <row r="11675" spans="1:12" s="236" customFormat="1" ht="13" x14ac:dyDescent="0.25">
      <c r="A11675" s="227"/>
      <c r="B11675" s="256"/>
      <c r="C11675" s="255"/>
      <c r="D11675" s="255"/>
      <c r="E11675" s="260"/>
      <c r="F11675" s="263"/>
      <c r="I11675" s="149"/>
      <c r="J11675" s="149"/>
      <c r="K11675" s="149"/>
      <c r="L11675"/>
    </row>
    <row r="11676" spans="1:12" s="236" customFormat="1" ht="13" x14ac:dyDescent="0.25">
      <c r="A11676" s="227"/>
      <c r="B11676" s="256"/>
      <c r="C11676" s="255"/>
      <c r="D11676" s="255"/>
      <c r="E11676" s="260"/>
      <c r="F11676" s="263"/>
      <c r="I11676" s="149"/>
      <c r="J11676" s="149"/>
      <c r="K11676" s="149"/>
      <c r="L11676"/>
    </row>
    <row r="11677" spans="1:12" s="236" customFormat="1" ht="13" x14ac:dyDescent="0.25">
      <c r="A11677" s="227"/>
      <c r="B11677" s="256"/>
      <c r="C11677" s="255"/>
      <c r="D11677" s="255"/>
      <c r="E11677" s="260"/>
      <c r="F11677" s="263"/>
      <c r="I11677" s="149"/>
      <c r="J11677" s="149"/>
      <c r="K11677" s="149"/>
      <c r="L11677"/>
    </row>
    <row r="11678" spans="1:12" s="236" customFormat="1" ht="13" x14ac:dyDescent="0.25">
      <c r="A11678" s="227"/>
      <c r="B11678" s="256"/>
      <c r="C11678" s="255"/>
      <c r="D11678" s="255"/>
      <c r="E11678" s="260"/>
      <c r="F11678" s="263"/>
      <c r="I11678" s="149"/>
      <c r="J11678" s="149"/>
      <c r="K11678" s="149"/>
      <c r="L11678"/>
    </row>
    <row r="11679" spans="1:12" s="236" customFormat="1" ht="13" x14ac:dyDescent="0.25">
      <c r="A11679" s="227"/>
      <c r="B11679" s="256"/>
      <c r="C11679" s="255"/>
      <c r="D11679" s="255"/>
      <c r="E11679" s="260"/>
      <c r="F11679" s="263"/>
      <c r="I11679" s="149"/>
      <c r="J11679" s="149"/>
      <c r="K11679" s="149"/>
      <c r="L11679"/>
    </row>
    <row r="11680" spans="1:12" s="236" customFormat="1" ht="13" x14ac:dyDescent="0.25">
      <c r="A11680" s="227"/>
      <c r="B11680" s="256"/>
      <c r="C11680" s="255"/>
      <c r="D11680" s="255"/>
      <c r="E11680" s="260"/>
      <c r="F11680" s="263"/>
      <c r="I11680" s="149"/>
      <c r="J11680" s="149"/>
      <c r="K11680" s="149"/>
      <c r="L11680"/>
    </row>
    <row r="11681" spans="1:12" s="236" customFormat="1" ht="13" x14ac:dyDescent="0.25">
      <c r="A11681" s="227"/>
      <c r="B11681" s="256"/>
      <c r="C11681" s="255"/>
      <c r="D11681" s="255"/>
      <c r="E11681" s="260"/>
      <c r="F11681" s="263"/>
      <c r="I11681" s="149"/>
      <c r="J11681" s="149"/>
      <c r="K11681" s="149"/>
      <c r="L11681"/>
    </row>
    <row r="11682" spans="1:12" s="236" customFormat="1" ht="13" x14ac:dyDescent="0.25">
      <c r="A11682" s="227"/>
      <c r="B11682" s="256"/>
      <c r="C11682" s="255"/>
      <c r="D11682" s="255"/>
      <c r="E11682" s="260"/>
      <c r="F11682" s="263"/>
      <c r="I11682" s="149"/>
      <c r="J11682" s="149"/>
      <c r="K11682" s="149"/>
      <c r="L11682"/>
    </row>
    <row r="11683" spans="1:12" s="236" customFormat="1" ht="13" x14ac:dyDescent="0.25">
      <c r="A11683" s="227"/>
      <c r="B11683" s="256"/>
      <c r="C11683" s="255"/>
      <c r="D11683" s="255"/>
      <c r="E11683" s="260"/>
      <c r="F11683" s="263"/>
      <c r="I11683" s="149"/>
      <c r="J11683" s="149"/>
      <c r="K11683" s="149"/>
      <c r="L11683"/>
    </row>
    <row r="11684" spans="1:12" s="236" customFormat="1" ht="13" x14ac:dyDescent="0.25">
      <c r="A11684" s="227"/>
      <c r="B11684" s="256"/>
      <c r="C11684" s="255"/>
      <c r="D11684" s="255"/>
      <c r="E11684" s="260"/>
      <c r="F11684" s="263"/>
      <c r="I11684" s="149"/>
      <c r="J11684" s="149"/>
      <c r="K11684" s="149"/>
      <c r="L11684"/>
    </row>
    <row r="11685" spans="1:12" s="236" customFormat="1" ht="13" x14ac:dyDescent="0.25">
      <c r="A11685" s="227"/>
      <c r="B11685" s="256"/>
      <c r="C11685" s="255"/>
      <c r="D11685" s="255"/>
      <c r="E11685" s="260"/>
      <c r="F11685" s="263"/>
      <c r="I11685" s="149"/>
      <c r="J11685" s="149"/>
      <c r="K11685" s="149"/>
      <c r="L11685"/>
    </row>
    <row r="11686" spans="1:12" s="236" customFormat="1" ht="13" x14ac:dyDescent="0.25">
      <c r="A11686" s="227"/>
      <c r="B11686" s="256"/>
      <c r="C11686" s="255"/>
      <c r="D11686" s="255"/>
      <c r="E11686" s="260"/>
      <c r="F11686" s="263"/>
      <c r="I11686" s="149"/>
      <c r="J11686" s="149"/>
      <c r="K11686" s="149"/>
      <c r="L11686"/>
    </row>
    <row r="11687" spans="1:12" s="236" customFormat="1" ht="13" x14ac:dyDescent="0.25">
      <c r="A11687" s="227"/>
      <c r="B11687" s="256"/>
      <c r="C11687" s="255"/>
      <c r="D11687" s="255"/>
      <c r="E11687" s="260"/>
      <c r="F11687" s="263"/>
      <c r="I11687" s="149"/>
      <c r="J11687" s="149"/>
      <c r="K11687" s="149"/>
      <c r="L11687"/>
    </row>
    <row r="11688" spans="1:12" s="236" customFormat="1" ht="13" x14ac:dyDescent="0.25">
      <c r="A11688" s="227"/>
      <c r="B11688" s="256"/>
      <c r="C11688" s="255"/>
      <c r="D11688" s="255"/>
      <c r="E11688" s="260"/>
      <c r="F11688" s="263"/>
      <c r="I11688" s="149"/>
      <c r="J11688" s="149"/>
      <c r="K11688" s="149"/>
      <c r="L11688"/>
    </row>
    <row r="11689" spans="1:12" s="236" customFormat="1" ht="13" x14ac:dyDescent="0.25">
      <c r="A11689" s="227"/>
      <c r="B11689" s="256"/>
      <c r="C11689" s="255"/>
      <c r="D11689" s="255"/>
      <c r="E11689" s="260"/>
      <c r="F11689" s="263"/>
      <c r="I11689" s="149"/>
      <c r="J11689" s="149"/>
      <c r="K11689" s="149"/>
      <c r="L11689"/>
    </row>
    <row r="11690" spans="1:12" s="236" customFormat="1" ht="13" x14ac:dyDescent="0.25">
      <c r="A11690" s="227"/>
      <c r="B11690" s="256"/>
      <c r="C11690" s="255"/>
      <c r="D11690" s="255"/>
      <c r="E11690" s="260"/>
      <c r="F11690" s="263"/>
      <c r="I11690" s="149"/>
      <c r="J11690" s="149"/>
      <c r="K11690" s="149"/>
      <c r="L11690"/>
    </row>
    <row r="11691" spans="1:12" s="236" customFormat="1" ht="13" x14ac:dyDescent="0.25">
      <c r="A11691" s="227"/>
      <c r="B11691" s="256"/>
      <c r="C11691" s="255"/>
      <c r="D11691" s="255"/>
      <c r="E11691" s="260"/>
      <c r="F11691" s="263"/>
      <c r="I11691" s="149"/>
      <c r="J11691" s="149"/>
      <c r="K11691" s="149"/>
      <c r="L11691"/>
    </row>
    <row r="11692" spans="1:12" s="236" customFormat="1" ht="13" x14ac:dyDescent="0.25">
      <c r="A11692" s="227"/>
      <c r="B11692" s="256"/>
      <c r="C11692" s="255"/>
      <c r="D11692" s="255"/>
      <c r="E11692" s="260"/>
      <c r="F11692" s="263"/>
      <c r="I11692" s="149"/>
      <c r="J11692" s="149"/>
      <c r="K11692" s="149"/>
      <c r="L11692"/>
    </row>
    <row r="11693" spans="1:12" s="236" customFormat="1" ht="13" x14ac:dyDescent="0.25">
      <c r="A11693" s="227"/>
      <c r="B11693" s="256"/>
      <c r="C11693" s="255"/>
      <c r="D11693" s="255"/>
      <c r="E11693" s="260"/>
      <c r="F11693" s="263"/>
      <c r="I11693" s="149"/>
      <c r="J11693" s="149"/>
      <c r="K11693" s="149"/>
      <c r="L11693"/>
    </row>
    <row r="11694" spans="1:12" s="236" customFormat="1" ht="13" x14ac:dyDescent="0.25">
      <c r="A11694" s="227"/>
      <c r="B11694" s="256"/>
      <c r="C11694" s="255"/>
      <c r="D11694" s="255"/>
      <c r="E11694" s="260"/>
      <c r="F11694" s="263"/>
      <c r="I11694" s="149"/>
      <c r="J11694" s="149"/>
      <c r="K11694" s="149"/>
      <c r="L11694"/>
    </row>
    <row r="11695" spans="1:12" s="236" customFormat="1" ht="13" x14ac:dyDescent="0.25">
      <c r="A11695" s="227"/>
      <c r="B11695" s="256"/>
      <c r="C11695" s="255"/>
      <c r="D11695" s="255"/>
      <c r="E11695" s="260"/>
      <c r="F11695" s="263"/>
      <c r="I11695" s="149"/>
      <c r="J11695" s="149"/>
      <c r="K11695" s="149"/>
      <c r="L11695"/>
    </row>
    <row r="11696" spans="1:12" s="236" customFormat="1" ht="13" x14ac:dyDescent="0.25">
      <c r="A11696" s="227"/>
      <c r="B11696" s="256"/>
      <c r="C11696" s="255"/>
      <c r="D11696" s="255"/>
      <c r="E11696" s="260"/>
      <c r="F11696" s="263"/>
      <c r="I11696" s="149"/>
      <c r="J11696" s="149"/>
      <c r="K11696" s="149"/>
      <c r="L11696"/>
    </row>
    <row r="11697" spans="1:12" s="236" customFormat="1" ht="13" x14ac:dyDescent="0.25">
      <c r="A11697" s="227"/>
      <c r="B11697" s="256"/>
      <c r="C11697" s="255"/>
      <c r="D11697" s="255"/>
      <c r="E11697" s="260"/>
      <c r="F11697" s="263"/>
      <c r="I11697" s="149"/>
      <c r="J11697" s="149"/>
      <c r="K11697" s="149"/>
      <c r="L11697"/>
    </row>
    <row r="11698" spans="1:12" s="236" customFormat="1" ht="13" x14ac:dyDescent="0.25">
      <c r="A11698" s="227"/>
      <c r="B11698" s="256"/>
      <c r="C11698" s="255"/>
      <c r="D11698" s="255"/>
      <c r="E11698" s="260"/>
      <c r="F11698" s="263"/>
      <c r="I11698" s="149"/>
      <c r="J11698" s="149"/>
      <c r="K11698" s="149"/>
      <c r="L11698"/>
    </row>
    <row r="11699" spans="1:12" s="236" customFormat="1" ht="13" x14ac:dyDescent="0.25">
      <c r="A11699" s="227"/>
      <c r="B11699" s="256"/>
      <c r="C11699" s="255"/>
      <c r="D11699" s="255"/>
      <c r="E11699" s="260"/>
      <c r="F11699" s="263"/>
      <c r="I11699" s="149"/>
      <c r="J11699" s="149"/>
      <c r="K11699" s="149"/>
      <c r="L11699"/>
    </row>
    <row r="11700" spans="1:12" s="236" customFormat="1" ht="13" x14ac:dyDescent="0.25">
      <c r="A11700" s="227"/>
      <c r="B11700" s="256"/>
      <c r="C11700" s="255"/>
      <c r="D11700" s="255"/>
      <c r="E11700" s="260"/>
      <c r="F11700" s="263"/>
      <c r="I11700" s="149"/>
      <c r="J11700" s="149"/>
      <c r="K11700" s="149"/>
      <c r="L11700"/>
    </row>
    <row r="11701" spans="1:12" s="236" customFormat="1" ht="13" x14ac:dyDescent="0.25">
      <c r="A11701" s="227"/>
      <c r="B11701" s="256"/>
      <c r="C11701" s="255"/>
      <c r="D11701" s="255"/>
      <c r="E11701" s="260"/>
      <c r="F11701" s="263"/>
      <c r="I11701" s="149"/>
      <c r="J11701" s="149"/>
      <c r="K11701" s="149"/>
      <c r="L11701"/>
    </row>
    <row r="11702" spans="1:12" s="236" customFormat="1" ht="13" x14ac:dyDescent="0.25">
      <c r="A11702" s="227"/>
      <c r="B11702" s="256"/>
      <c r="C11702" s="255"/>
      <c r="D11702" s="255"/>
      <c r="E11702" s="260"/>
      <c r="F11702" s="263"/>
      <c r="I11702" s="149"/>
      <c r="J11702" s="149"/>
      <c r="K11702" s="149"/>
      <c r="L11702"/>
    </row>
    <row r="11703" spans="1:12" s="236" customFormat="1" ht="13" x14ac:dyDescent="0.25">
      <c r="A11703" s="227"/>
      <c r="B11703" s="256"/>
      <c r="C11703" s="255"/>
      <c r="D11703" s="255"/>
      <c r="E11703" s="260"/>
      <c r="F11703" s="263"/>
      <c r="I11703" s="149"/>
      <c r="J11703" s="149"/>
      <c r="K11703" s="149"/>
      <c r="L11703"/>
    </row>
    <row r="11704" spans="1:12" s="236" customFormat="1" ht="13" x14ac:dyDescent="0.25">
      <c r="A11704" s="227"/>
      <c r="B11704" s="256"/>
      <c r="C11704" s="255"/>
      <c r="D11704" s="255"/>
      <c r="E11704" s="260"/>
      <c r="F11704" s="263"/>
      <c r="I11704" s="149"/>
      <c r="J11704" s="149"/>
      <c r="K11704" s="149"/>
      <c r="L11704"/>
    </row>
    <row r="11705" spans="1:12" s="236" customFormat="1" ht="13" x14ac:dyDescent="0.25">
      <c r="A11705" s="227"/>
      <c r="B11705" s="256"/>
      <c r="C11705" s="255"/>
      <c r="D11705" s="255"/>
      <c r="E11705" s="260"/>
      <c r="F11705" s="263"/>
      <c r="I11705" s="149"/>
      <c r="J11705" s="149"/>
      <c r="K11705" s="149"/>
      <c r="L11705"/>
    </row>
    <row r="11706" spans="1:12" s="236" customFormat="1" ht="13" x14ac:dyDescent="0.25">
      <c r="A11706" s="227"/>
      <c r="B11706" s="256"/>
      <c r="C11706" s="255"/>
      <c r="D11706" s="255"/>
      <c r="E11706" s="260"/>
      <c r="F11706" s="263"/>
      <c r="I11706" s="149"/>
      <c r="J11706" s="149"/>
      <c r="K11706" s="149"/>
      <c r="L11706"/>
    </row>
    <row r="11707" spans="1:12" s="236" customFormat="1" ht="13" x14ac:dyDescent="0.25">
      <c r="A11707" s="227"/>
      <c r="B11707" s="256"/>
      <c r="C11707" s="255"/>
      <c r="D11707" s="255"/>
      <c r="E11707" s="260"/>
      <c r="F11707" s="263"/>
      <c r="I11707" s="149"/>
      <c r="J11707" s="149"/>
      <c r="K11707" s="149"/>
      <c r="L11707"/>
    </row>
    <row r="11708" spans="1:12" s="236" customFormat="1" ht="13" x14ac:dyDescent="0.25">
      <c r="A11708" s="227"/>
      <c r="B11708" s="256"/>
      <c r="C11708" s="255"/>
      <c r="D11708" s="255"/>
      <c r="E11708" s="260"/>
      <c r="F11708" s="263"/>
      <c r="I11708" s="149"/>
      <c r="J11708" s="149"/>
      <c r="K11708" s="149"/>
      <c r="L11708"/>
    </row>
    <row r="11709" spans="1:12" s="236" customFormat="1" ht="13" x14ac:dyDescent="0.25">
      <c r="A11709" s="227"/>
      <c r="B11709" s="256"/>
      <c r="C11709" s="255"/>
      <c r="D11709" s="255"/>
      <c r="E11709" s="260"/>
      <c r="F11709" s="263"/>
      <c r="I11709" s="149"/>
      <c r="J11709" s="149"/>
      <c r="K11709" s="149"/>
      <c r="L11709"/>
    </row>
    <row r="11710" spans="1:12" s="236" customFormat="1" ht="13" x14ac:dyDescent="0.25">
      <c r="A11710" s="227"/>
      <c r="B11710" s="256"/>
      <c r="C11710" s="255"/>
      <c r="D11710" s="255"/>
      <c r="E11710" s="260"/>
      <c r="F11710" s="263"/>
      <c r="I11710" s="149"/>
      <c r="J11710" s="149"/>
      <c r="K11710" s="149"/>
      <c r="L11710"/>
    </row>
    <row r="11711" spans="1:12" s="236" customFormat="1" ht="13" x14ac:dyDescent="0.25">
      <c r="A11711" s="227"/>
      <c r="B11711" s="256"/>
      <c r="C11711" s="255"/>
      <c r="D11711" s="255"/>
      <c r="E11711" s="260"/>
      <c r="F11711" s="263"/>
      <c r="I11711" s="149"/>
      <c r="J11711" s="149"/>
      <c r="K11711" s="149"/>
      <c r="L11711"/>
    </row>
    <row r="11712" spans="1:12" s="236" customFormat="1" ht="13" x14ac:dyDescent="0.25">
      <c r="A11712" s="227"/>
      <c r="B11712" s="256"/>
      <c r="C11712" s="255"/>
      <c r="D11712" s="255"/>
      <c r="E11712" s="260"/>
      <c r="F11712" s="263"/>
      <c r="I11712" s="149"/>
      <c r="J11712" s="149"/>
      <c r="K11712" s="149"/>
      <c r="L11712"/>
    </row>
    <row r="11713" spans="1:12" s="236" customFormat="1" ht="13" x14ac:dyDescent="0.25">
      <c r="A11713" s="227"/>
      <c r="B11713" s="256"/>
      <c r="C11713" s="255"/>
      <c r="D11713" s="255"/>
      <c r="E11713" s="260"/>
      <c r="F11713" s="263"/>
      <c r="I11713" s="149"/>
      <c r="J11713" s="149"/>
      <c r="K11713" s="149"/>
      <c r="L11713"/>
    </row>
    <row r="11714" spans="1:12" s="236" customFormat="1" ht="13" x14ac:dyDescent="0.25">
      <c r="A11714" s="227"/>
      <c r="B11714" s="256"/>
      <c r="C11714" s="255"/>
      <c r="D11714" s="255"/>
      <c r="E11714" s="260"/>
      <c r="F11714" s="263"/>
      <c r="I11714" s="149"/>
      <c r="J11714" s="149"/>
      <c r="K11714" s="149"/>
      <c r="L11714"/>
    </row>
    <row r="11715" spans="1:12" s="236" customFormat="1" ht="13" x14ac:dyDescent="0.25">
      <c r="A11715" s="227"/>
      <c r="B11715" s="256"/>
      <c r="C11715" s="255"/>
      <c r="D11715" s="255"/>
      <c r="E11715" s="260"/>
      <c r="F11715" s="263"/>
      <c r="I11715" s="149"/>
      <c r="J11715" s="149"/>
      <c r="K11715" s="149"/>
      <c r="L11715"/>
    </row>
    <row r="11716" spans="1:12" s="236" customFormat="1" ht="13" x14ac:dyDescent="0.25">
      <c r="A11716" s="227"/>
      <c r="B11716" s="256"/>
      <c r="C11716" s="255"/>
      <c r="D11716" s="255"/>
      <c r="E11716" s="260"/>
      <c r="F11716" s="263"/>
      <c r="I11716" s="149"/>
      <c r="J11716" s="149"/>
      <c r="K11716" s="149"/>
      <c r="L11716"/>
    </row>
    <row r="11717" spans="1:12" s="236" customFormat="1" ht="13" x14ac:dyDescent="0.25">
      <c r="A11717" s="227"/>
      <c r="B11717" s="256"/>
      <c r="C11717" s="255"/>
      <c r="D11717" s="255"/>
      <c r="E11717" s="260"/>
      <c r="F11717" s="263"/>
      <c r="I11717" s="149"/>
      <c r="J11717" s="149"/>
      <c r="K11717" s="149"/>
      <c r="L11717"/>
    </row>
    <row r="11718" spans="1:12" s="236" customFormat="1" ht="13" x14ac:dyDescent="0.25">
      <c r="A11718" s="227"/>
      <c r="B11718" s="256"/>
      <c r="C11718" s="255"/>
      <c r="D11718" s="255"/>
      <c r="E11718" s="260"/>
      <c r="F11718" s="263"/>
      <c r="I11718" s="149"/>
      <c r="J11718" s="149"/>
      <c r="K11718" s="149"/>
      <c r="L11718"/>
    </row>
    <row r="11719" spans="1:12" s="236" customFormat="1" ht="13" x14ac:dyDescent="0.25">
      <c r="A11719" s="227"/>
      <c r="B11719" s="256"/>
      <c r="C11719" s="255"/>
      <c r="D11719" s="255"/>
      <c r="E11719" s="260"/>
      <c r="F11719" s="263"/>
      <c r="I11719" s="149"/>
      <c r="J11719" s="149"/>
      <c r="K11719" s="149"/>
      <c r="L11719"/>
    </row>
    <row r="11720" spans="1:12" s="236" customFormat="1" ht="13" x14ac:dyDescent="0.25">
      <c r="A11720" s="227"/>
      <c r="B11720" s="256"/>
      <c r="C11720" s="255"/>
      <c r="D11720" s="255"/>
      <c r="E11720" s="260"/>
      <c r="F11720" s="263"/>
      <c r="I11720" s="149"/>
      <c r="J11720" s="149"/>
      <c r="K11720" s="149"/>
      <c r="L11720"/>
    </row>
    <row r="11721" spans="1:12" s="236" customFormat="1" ht="13" x14ac:dyDescent="0.25">
      <c r="A11721" s="227"/>
      <c r="B11721" s="256"/>
      <c r="C11721" s="255"/>
      <c r="D11721" s="255"/>
      <c r="E11721" s="260"/>
      <c r="F11721" s="263"/>
      <c r="I11721" s="149"/>
      <c r="J11721" s="149"/>
      <c r="K11721" s="149"/>
      <c r="L11721"/>
    </row>
    <row r="11722" spans="1:12" s="236" customFormat="1" ht="13" x14ac:dyDescent="0.25">
      <c r="A11722" s="227"/>
      <c r="B11722" s="256"/>
      <c r="C11722" s="255"/>
      <c r="D11722" s="255"/>
      <c r="E11722" s="260"/>
      <c r="F11722" s="263"/>
      <c r="I11722" s="149"/>
      <c r="J11722" s="149"/>
      <c r="K11722" s="149"/>
      <c r="L11722"/>
    </row>
    <row r="11723" spans="1:12" s="236" customFormat="1" ht="13" x14ac:dyDescent="0.25">
      <c r="A11723" s="227"/>
      <c r="B11723" s="256"/>
      <c r="C11723" s="255"/>
      <c r="D11723" s="255"/>
      <c r="E11723" s="260"/>
      <c r="F11723" s="263"/>
      <c r="I11723" s="149"/>
      <c r="J11723" s="149"/>
      <c r="K11723" s="149"/>
      <c r="L11723"/>
    </row>
    <row r="11724" spans="1:12" s="236" customFormat="1" ht="13" x14ac:dyDescent="0.25">
      <c r="A11724" s="227"/>
      <c r="B11724" s="256"/>
      <c r="C11724" s="255"/>
      <c r="D11724" s="255"/>
      <c r="E11724" s="260"/>
      <c r="F11724" s="263"/>
      <c r="I11724" s="149"/>
      <c r="J11724" s="149"/>
      <c r="K11724" s="149"/>
      <c r="L11724"/>
    </row>
    <row r="11725" spans="1:12" s="236" customFormat="1" ht="13" x14ac:dyDescent="0.25">
      <c r="A11725" s="227"/>
      <c r="B11725" s="256"/>
      <c r="C11725" s="255"/>
      <c r="D11725" s="255"/>
      <c r="E11725" s="260"/>
      <c r="F11725" s="263"/>
      <c r="I11725" s="149"/>
      <c r="J11725" s="149"/>
      <c r="K11725" s="149"/>
      <c r="L11725"/>
    </row>
    <row r="11726" spans="1:12" s="236" customFormat="1" ht="13" x14ac:dyDescent="0.25">
      <c r="A11726" s="227"/>
      <c r="B11726" s="256"/>
      <c r="C11726" s="255"/>
      <c r="D11726" s="255"/>
      <c r="E11726" s="260"/>
      <c r="F11726" s="263"/>
      <c r="I11726" s="149"/>
      <c r="J11726" s="149"/>
      <c r="K11726" s="149"/>
      <c r="L11726"/>
    </row>
    <row r="11727" spans="1:12" s="236" customFormat="1" ht="13" x14ac:dyDescent="0.25">
      <c r="A11727" s="227"/>
      <c r="B11727" s="256"/>
      <c r="C11727" s="255"/>
      <c r="D11727" s="255"/>
      <c r="E11727" s="260"/>
      <c r="F11727" s="263"/>
      <c r="I11727" s="149"/>
      <c r="J11727" s="149"/>
      <c r="K11727" s="149"/>
      <c r="L11727"/>
    </row>
    <row r="11728" spans="1:12" s="236" customFormat="1" ht="13" x14ac:dyDescent="0.25">
      <c r="A11728" s="227"/>
      <c r="B11728" s="256"/>
      <c r="C11728" s="255"/>
      <c r="D11728" s="255"/>
      <c r="E11728" s="260"/>
      <c r="F11728" s="263"/>
      <c r="I11728" s="149"/>
      <c r="J11728" s="149"/>
      <c r="K11728" s="149"/>
      <c r="L11728"/>
    </row>
    <row r="11729" spans="1:12" s="236" customFormat="1" ht="13" x14ac:dyDescent="0.25">
      <c r="A11729" s="227"/>
      <c r="B11729" s="256"/>
      <c r="C11729" s="255"/>
      <c r="D11729" s="255"/>
      <c r="E11729" s="260"/>
      <c r="F11729" s="263"/>
      <c r="I11729" s="149"/>
      <c r="J11729" s="149"/>
      <c r="K11729" s="149"/>
      <c r="L11729"/>
    </row>
    <row r="11730" spans="1:12" s="236" customFormat="1" ht="13" x14ac:dyDescent="0.25">
      <c r="A11730" s="227"/>
      <c r="B11730" s="256"/>
      <c r="C11730" s="255"/>
      <c r="D11730" s="255"/>
      <c r="E11730" s="260"/>
      <c r="F11730" s="263"/>
      <c r="I11730" s="149"/>
      <c r="J11730" s="149"/>
      <c r="K11730" s="149"/>
      <c r="L11730"/>
    </row>
    <row r="11731" spans="1:12" s="236" customFormat="1" ht="13" x14ac:dyDescent="0.25">
      <c r="A11731" s="227"/>
      <c r="B11731" s="256"/>
      <c r="C11731" s="255"/>
      <c r="D11731" s="255"/>
      <c r="E11731" s="260"/>
      <c r="F11731" s="263"/>
      <c r="I11731" s="149"/>
      <c r="J11731" s="149"/>
      <c r="K11731" s="149"/>
      <c r="L11731"/>
    </row>
    <row r="11732" spans="1:12" s="236" customFormat="1" ht="13" x14ac:dyDescent="0.25">
      <c r="A11732" s="227"/>
      <c r="B11732" s="256"/>
      <c r="C11732" s="255"/>
      <c r="D11732" s="255"/>
      <c r="E11732" s="260"/>
      <c r="F11732" s="263"/>
      <c r="I11732" s="149"/>
      <c r="J11732" s="149"/>
      <c r="K11732" s="149"/>
      <c r="L11732"/>
    </row>
    <row r="11733" spans="1:12" s="236" customFormat="1" ht="13" x14ac:dyDescent="0.25">
      <c r="A11733" s="227"/>
      <c r="B11733" s="256"/>
      <c r="C11733" s="255"/>
      <c r="D11733" s="255"/>
      <c r="E11733" s="260"/>
      <c r="F11733" s="263"/>
      <c r="I11733" s="149"/>
      <c r="J11733" s="149"/>
      <c r="K11733" s="149"/>
      <c r="L11733"/>
    </row>
    <row r="11734" spans="1:12" s="236" customFormat="1" ht="13" x14ac:dyDescent="0.25">
      <c r="A11734" s="227"/>
      <c r="B11734" s="256"/>
      <c r="C11734" s="255"/>
      <c r="D11734" s="255"/>
      <c r="E11734" s="260"/>
      <c r="F11734" s="263"/>
      <c r="I11734" s="149"/>
      <c r="J11734" s="149"/>
      <c r="K11734" s="149"/>
      <c r="L11734"/>
    </row>
    <row r="11735" spans="1:12" s="236" customFormat="1" ht="13" x14ac:dyDescent="0.25">
      <c r="A11735" s="227"/>
      <c r="B11735" s="256"/>
      <c r="C11735" s="255"/>
      <c r="D11735" s="255"/>
      <c r="E11735" s="260"/>
      <c r="F11735" s="263"/>
      <c r="I11735" s="149"/>
      <c r="J11735" s="149"/>
      <c r="K11735" s="149"/>
      <c r="L11735"/>
    </row>
    <row r="11736" spans="1:12" s="236" customFormat="1" ht="13" x14ac:dyDescent="0.25">
      <c r="A11736" s="227"/>
      <c r="B11736" s="268" t="s">
        <v>1019</v>
      </c>
      <c r="C11736" s="227"/>
      <c r="D11736" s="227"/>
      <c r="E11736" s="258"/>
      <c r="F11736" s="270"/>
      <c r="I11736" s="149"/>
      <c r="J11736" s="149"/>
      <c r="K11736" s="149"/>
      <c r="L11736"/>
    </row>
    <row r="11737" spans="1:12" s="236" customFormat="1" ht="13" x14ac:dyDescent="0.25">
      <c r="A11737" s="227"/>
      <c r="B11737" s="247"/>
      <c r="C11737" s="227"/>
      <c r="D11737" s="227"/>
      <c r="E11737" s="258"/>
      <c r="F11737" s="263"/>
      <c r="I11737" s="149"/>
      <c r="J11737" s="149"/>
      <c r="K11737" s="149"/>
      <c r="L11737"/>
    </row>
    <row r="11738" spans="1:12" s="236" customFormat="1" ht="13" x14ac:dyDescent="0.25">
      <c r="A11738" s="227"/>
      <c r="B11738" s="247" t="str">
        <f>B11665</f>
        <v>Block G: Staffroom &amp; 3 Classroom Block: G-2 Earthworks</v>
      </c>
      <c r="C11738" s="227"/>
      <c r="D11738" s="227"/>
      <c r="E11738" s="258"/>
      <c r="F11738" s="263"/>
      <c r="I11738" s="149"/>
      <c r="J11738" s="149"/>
      <c r="K11738" s="149"/>
      <c r="L11738"/>
    </row>
    <row r="11739" spans="1:12" s="236" customFormat="1" x14ac:dyDescent="0.25">
      <c r="A11739" s="220"/>
      <c r="B11739" s="233"/>
      <c r="C11739" s="220"/>
      <c r="D11739" s="220"/>
      <c r="E11739" s="260"/>
      <c r="F11739" s="263"/>
      <c r="I11739" s="149"/>
      <c r="J11739" s="149"/>
      <c r="K11739" s="149"/>
      <c r="L11739"/>
    </row>
    <row r="11740" spans="1:12" s="236" customFormat="1" x14ac:dyDescent="0.25">
      <c r="A11740" s="220"/>
      <c r="B11740" s="233"/>
      <c r="C11740" s="220"/>
      <c r="D11740" s="220"/>
      <c r="E11740" s="260"/>
      <c r="F11740" s="263"/>
      <c r="I11740" s="149"/>
      <c r="J11740" s="149"/>
      <c r="K11740" s="149"/>
      <c r="L11740"/>
    </row>
    <row r="11741" spans="1:12" s="236" customFormat="1" ht="13" x14ac:dyDescent="0.25">
      <c r="A11741" s="224" t="s">
        <v>2583</v>
      </c>
      <c r="B11741" s="229" t="s">
        <v>637</v>
      </c>
      <c r="C11741" s="272"/>
      <c r="D11741" s="272"/>
      <c r="E11741" s="217"/>
      <c r="F11741" s="285"/>
      <c r="I11741" s="149"/>
      <c r="J11741" s="149"/>
      <c r="K11741" s="149"/>
      <c r="L11741"/>
    </row>
    <row r="11742" spans="1:12" s="236" customFormat="1" x14ac:dyDescent="0.25">
      <c r="A11742" s="272"/>
      <c r="B11742" s="273"/>
      <c r="C11742" s="272"/>
      <c r="D11742" s="272"/>
      <c r="E11742" s="217"/>
      <c r="F11742" s="285"/>
      <c r="I11742" s="149"/>
      <c r="J11742" s="149"/>
      <c r="K11742" s="149"/>
      <c r="L11742"/>
    </row>
    <row r="11743" spans="1:12" s="236" customFormat="1" ht="13" x14ac:dyDescent="0.25">
      <c r="A11743" s="272"/>
      <c r="B11743" s="229" t="s">
        <v>244</v>
      </c>
      <c r="C11743" s="221"/>
      <c r="D11743" s="221"/>
      <c r="E11743" s="217"/>
      <c r="F11743" s="285"/>
      <c r="I11743" s="149"/>
      <c r="J11743" s="149"/>
      <c r="K11743" s="149"/>
      <c r="L11743"/>
    </row>
    <row r="11744" spans="1:12" s="236" customFormat="1" x14ac:dyDescent="0.25">
      <c r="A11744" s="272"/>
      <c r="B11744" s="231"/>
      <c r="C11744" s="221"/>
      <c r="D11744" s="221"/>
      <c r="E11744" s="217"/>
      <c r="F11744" s="285"/>
      <c r="I11744" s="149"/>
      <c r="J11744" s="149"/>
      <c r="K11744" s="149"/>
      <c r="L11744"/>
    </row>
    <row r="11745" spans="1:12" s="236" customFormat="1" ht="25" x14ac:dyDescent="0.25">
      <c r="A11745" s="272" t="s">
        <v>2584</v>
      </c>
      <c r="B11745" s="273" t="s">
        <v>2105</v>
      </c>
      <c r="C11745" s="272" t="s">
        <v>1</v>
      </c>
      <c r="D11745" s="272">
        <v>5</v>
      </c>
      <c r="E11745" s="217"/>
      <c r="F11745" s="285"/>
      <c r="I11745" s="149"/>
      <c r="J11745" s="149"/>
      <c r="K11745" s="149"/>
      <c r="L11745"/>
    </row>
    <row r="11746" spans="1:12" s="236" customFormat="1" x14ac:dyDescent="0.25">
      <c r="A11746" s="272"/>
      <c r="B11746" s="273"/>
      <c r="C11746" s="272"/>
      <c r="D11746" s="272"/>
      <c r="E11746" s="217"/>
      <c r="F11746" s="285"/>
      <c r="I11746" s="149"/>
      <c r="J11746" s="149"/>
      <c r="K11746" s="149"/>
      <c r="L11746"/>
    </row>
    <row r="11747" spans="1:12" s="236" customFormat="1" ht="13" x14ac:dyDescent="0.25">
      <c r="A11747" s="272"/>
      <c r="B11747" s="229" t="s">
        <v>234</v>
      </c>
      <c r="C11747" s="272"/>
      <c r="D11747" s="272"/>
      <c r="E11747" s="217"/>
      <c r="F11747" s="285"/>
      <c r="I11747" s="149"/>
      <c r="J11747" s="149"/>
      <c r="K11747" s="149"/>
      <c r="L11747"/>
    </row>
    <row r="11748" spans="1:12" s="236" customFormat="1" ht="13" x14ac:dyDescent="0.25">
      <c r="A11748" s="272"/>
      <c r="B11748" s="229"/>
      <c r="C11748" s="272"/>
      <c r="D11748" s="272"/>
      <c r="E11748" s="217"/>
      <c r="F11748" s="285"/>
      <c r="I11748" s="149"/>
      <c r="J11748" s="149"/>
      <c r="K11748" s="149"/>
      <c r="L11748"/>
    </row>
    <row r="11749" spans="1:12" s="236" customFormat="1" x14ac:dyDescent="0.25">
      <c r="A11749" s="272" t="s">
        <v>2585</v>
      </c>
      <c r="B11749" s="273" t="s">
        <v>2106</v>
      </c>
      <c r="C11749" s="272" t="s">
        <v>2</v>
      </c>
      <c r="D11749" s="272">
        <v>2</v>
      </c>
      <c r="E11749" s="217"/>
      <c r="F11749" s="285"/>
      <c r="I11749" s="149"/>
      <c r="J11749" s="149"/>
      <c r="K11749" s="149"/>
      <c r="L11749"/>
    </row>
    <row r="11750" spans="1:12" s="236" customFormat="1" x14ac:dyDescent="0.25">
      <c r="A11750" s="272"/>
      <c r="B11750" s="273"/>
      <c r="C11750" s="272"/>
      <c r="D11750" s="272"/>
      <c r="E11750" s="217"/>
      <c r="F11750" s="285"/>
      <c r="I11750" s="149"/>
      <c r="J11750" s="149"/>
      <c r="K11750" s="149"/>
      <c r="L11750"/>
    </row>
    <row r="11751" spans="1:12" s="236" customFormat="1" ht="13" x14ac:dyDescent="0.25">
      <c r="A11751" s="272"/>
      <c r="B11751" s="229" t="s">
        <v>231</v>
      </c>
      <c r="C11751" s="272"/>
      <c r="D11751" s="272"/>
      <c r="E11751" s="217"/>
      <c r="F11751" s="285"/>
      <c r="I11751" s="149"/>
      <c r="J11751" s="149"/>
      <c r="K11751" s="149"/>
      <c r="L11751"/>
    </row>
    <row r="11752" spans="1:12" s="236" customFormat="1" x14ac:dyDescent="0.25">
      <c r="A11752" s="272"/>
      <c r="B11752" s="273"/>
      <c r="C11752" s="272"/>
      <c r="D11752" s="272"/>
      <c r="E11752" s="217"/>
      <c r="F11752" s="285"/>
      <c r="I11752" s="149"/>
      <c r="J11752" s="149"/>
      <c r="K11752" s="149"/>
      <c r="L11752"/>
    </row>
    <row r="11753" spans="1:12" s="236" customFormat="1" ht="13" x14ac:dyDescent="0.25">
      <c r="A11753" s="272"/>
      <c r="B11753" s="229" t="s">
        <v>2494</v>
      </c>
      <c r="C11753" s="272"/>
      <c r="D11753" s="272"/>
      <c r="E11753" s="217"/>
      <c r="F11753" s="285"/>
      <c r="I11753" s="149"/>
      <c r="J11753" s="149"/>
      <c r="K11753" s="149"/>
      <c r="L11753"/>
    </row>
    <row r="11754" spans="1:12" s="236" customFormat="1" x14ac:dyDescent="0.25">
      <c r="A11754" s="272"/>
      <c r="B11754" s="273"/>
      <c r="C11754" s="272"/>
      <c r="D11754" s="272"/>
      <c r="E11754" s="217"/>
      <c r="F11754" s="285"/>
      <c r="I11754" s="149"/>
      <c r="J11754" s="149"/>
      <c r="K11754" s="149"/>
      <c r="L11754"/>
    </row>
    <row r="11755" spans="1:12" s="236" customFormat="1" ht="14.5" x14ac:dyDescent="0.25">
      <c r="A11755" s="272" t="s">
        <v>2586</v>
      </c>
      <c r="B11755" s="273" t="s">
        <v>228</v>
      </c>
      <c r="C11755" s="272" t="s">
        <v>621</v>
      </c>
      <c r="D11755" s="272">
        <v>30</v>
      </c>
      <c r="E11755" s="217"/>
      <c r="F11755" s="285"/>
      <c r="I11755" s="149"/>
      <c r="J11755" s="149"/>
      <c r="K11755" s="149"/>
      <c r="L11755"/>
    </row>
    <row r="11756" spans="1:12" s="236" customFormat="1" x14ac:dyDescent="0.25">
      <c r="A11756" s="272"/>
      <c r="B11756" s="273"/>
      <c r="C11756" s="272"/>
      <c r="D11756" s="272"/>
      <c r="E11756" s="217"/>
      <c r="F11756" s="285"/>
      <c r="I11756" s="149"/>
      <c r="J11756" s="149"/>
      <c r="K11756" s="149"/>
      <c r="L11756"/>
    </row>
    <row r="11757" spans="1:12" s="236" customFormat="1" ht="13" x14ac:dyDescent="0.25">
      <c r="A11757" s="272"/>
      <c r="B11757" s="229" t="s">
        <v>227</v>
      </c>
      <c r="C11757" s="272"/>
      <c r="D11757" s="272"/>
      <c r="E11757" s="217"/>
      <c r="F11757" s="285"/>
      <c r="I11757" s="149"/>
      <c r="J11757" s="149"/>
      <c r="K11757" s="149"/>
      <c r="L11757"/>
    </row>
    <row r="11758" spans="1:12" s="236" customFormat="1" x14ac:dyDescent="0.25">
      <c r="A11758" s="272"/>
      <c r="B11758" s="273"/>
      <c r="C11758" s="272"/>
      <c r="D11758" s="272"/>
      <c r="E11758" s="217"/>
      <c r="F11758" s="285"/>
      <c r="I11758" s="149"/>
      <c r="J11758" s="149"/>
      <c r="K11758" s="149"/>
      <c r="L11758"/>
    </row>
    <row r="11759" spans="1:12" s="236" customFormat="1" ht="14.5" x14ac:dyDescent="0.25">
      <c r="A11759" s="272" t="s">
        <v>2587</v>
      </c>
      <c r="B11759" s="273" t="s">
        <v>550</v>
      </c>
      <c r="C11759" s="272" t="s">
        <v>621</v>
      </c>
      <c r="D11759" s="272">
        <v>10</v>
      </c>
      <c r="E11759" s="217"/>
      <c r="F11759" s="285"/>
      <c r="I11759" s="149"/>
      <c r="J11759" s="149"/>
      <c r="K11759" s="149"/>
      <c r="L11759"/>
    </row>
    <row r="11760" spans="1:12" s="236" customFormat="1" x14ac:dyDescent="0.25">
      <c r="A11760" s="272"/>
      <c r="B11760" s="273"/>
      <c r="C11760" s="272"/>
      <c r="D11760" s="272"/>
      <c r="E11760" s="217"/>
      <c r="F11760" s="285"/>
      <c r="I11760" s="149"/>
      <c r="J11760" s="149"/>
      <c r="K11760" s="149"/>
      <c r="L11760"/>
    </row>
    <row r="11761" spans="1:12" s="236" customFormat="1" ht="13" x14ac:dyDescent="0.25">
      <c r="A11761" s="272"/>
      <c r="B11761" s="229" t="s">
        <v>224</v>
      </c>
      <c r="C11761" s="272"/>
      <c r="D11761" s="272"/>
      <c r="E11761" s="217"/>
      <c r="F11761" s="285"/>
      <c r="I11761" s="149"/>
      <c r="J11761" s="149"/>
      <c r="K11761" s="149"/>
      <c r="L11761"/>
    </row>
    <row r="11762" spans="1:12" s="236" customFormat="1" x14ac:dyDescent="0.25">
      <c r="A11762" s="272"/>
      <c r="B11762" s="273"/>
      <c r="C11762" s="272"/>
      <c r="D11762" s="272"/>
      <c r="E11762" s="217"/>
      <c r="F11762" s="285"/>
      <c r="I11762" s="149"/>
      <c r="J11762" s="149"/>
      <c r="K11762" s="149"/>
      <c r="L11762"/>
    </row>
    <row r="11763" spans="1:12" s="236" customFormat="1" ht="13" x14ac:dyDescent="0.25">
      <c r="A11763" s="272"/>
      <c r="B11763" s="229" t="s">
        <v>2113</v>
      </c>
      <c r="C11763" s="272"/>
      <c r="D11763" s="272"/>
      <c r="E11763" s="217"/>
      <c r="F11763" s="285"/>
      <c r="I11763" s="149"/>
      <c r="J11763" s="149"/>
      <c r="K11763" s="149"/>
      <c r="L11763"/>
    </row>
    <row r="11764" spans="1:12" s="236" customFormat="1" x14ac:dyDescent="0.25">
      <c r="A11764" s="272"/>
      <c r="B11764" s="273"/>
      <c r="C11764" s="272"/>
      <c r="D11764" s="272"/>
      <c r="E11764" s="217"/>
      <c r="F11764" s="285"/>
      <c r="I11764" s="149"/>
      <c r="J11764" s="149"/>
      <c r="K11764" s="149"/>
      <c r="L11764"/>
    </row>
    <row r="11765" spans="1:12" s="236" customFormat="1" x14ac:dyDescent="0.25">
      <c r="A11765" s="272" t="s">
        <v>2588</v>
      </c>
      <c r="B11765" s="273" t="s">
        <v>221</v>
      </c>
      <c r="C11765" s="272" t="s">
        <v>11</v>
      </c>
      <c r="D11765" s="272">
        <v>34</v>
      </c>
      <c r="E11765" s="217"/>
      <c r="F11765" s="285"/>
      <c r="I11765" s="149"/>
      <c r="J11765" s="149"/>
      <c r="K11765" s="149"/>
      <c r="L11765"/>
    </row>
    <row r="11766" spans="1:12" s="236" customFormat="1" x14ac:dyDescent="0.25">
      <c r="A11766" s="272"/>
      <c r="B11766" s="273"/>
      <c r="C11766" s="272"/>
      <c r="D11766" s="272"/>
      <c r="E11766" s="217"/>
      <c r="F11766" s="285"/>
      <c r="I11766" s="149"/>
      <c r="J11766" s="149"/>
      <c r="K11766" s="149"/>
      <c r="L11766"/>
    </row>
    <row r="11767" spans="1:12" s="236" customFormat="1" ht="26" x14ac:dyDescent="0.25">
      <c r="A11767" s="272"/>
      <c r="B11767" s="229" t="s">
        <v>2115</v>
      </c>
      <c r="C11767" s="272"/>
      <c r="D11767" s="272"/>
      <c r="E11767" s="217"/>
      <c r="F11767" s="285"/>
      <c r="I11767" s="149"/>
      <c r="J11767" s="149"/>
      <c r="K11767" s="149"/>
      <c r="L11767"/>
    </row>
    <row r="11768" spans="1:12" s="236" customFormat="1" x14ac:dyDescent="0.25">
      <c r="A11768" s="272"/>
      <c r="B11768" s="273"/>
      <c r="C11768" s="272"/>
      <c r="D11768" s="272"/>
      <c r="E11768" s="217"/>
      <c r="F11768" s="285"/>
      <c r="I11768" s="149"/>
      <c r="J11768" s="149"/>
      <c r="K11768" s="149"/>
      <c r="L11768"/>
    </row>
    <row r="11769" spans="1:12" s="236" customFormat="1" x14ac:dyDescent="0.25">
      <c r="A11769" s="272" t="s">
        <v>2589</v>
      </c>
      <c r="B11769" s="273" t="s">
        <v>218</v>
      </c>
      <c r="C11769" s="272" t="s">
        <v>11</v>
      </c>
      <c r="D11769" s="272">
        <v>34</v>
      </c>
      <c r="E11769" s="217"/>
      <c r="F11769" s="285"/>
      <c r="I11769" s="149"/>
      <c r="J11769" s="149"/>
      <c r="K11769" s="149"/>
      <c r="L11769"/>
    </row>
    <row r="11770" spans="1:12" s="236" customFormat="1" x14ac:dyDescent="0.25">
      <c r="A11770" s="272"/>
      <c r="B11770" s="273"/>
      <c r="C11770" s="272"/>
      <c r="D11770" s="272"/>
      <c r="E11770" s="217"/>
      <c r="F11770" s="285"/>
      <c r="I11770" s="149"/>
      <c r="J11770" s="149"/>
      <c r="K11770" s="149"/>
      <c r="L11770"/>
    </row>
    <row r="11771" spans="1:12" s="236" customFormat="1" ht="13" x14ac:dyDescent="0.25">
      <c r="A11771" s="272"/>
      <c r="B11771" s="229" t="s">
        <v>217</v>
      </c>
      <c r="C11771" s="272"/>
      <c r="D11771" s="272"/>
      <c r="E11771" s="217"/>
      <c r="F11771" s="285"/>
      <c r="I11771" s="149"/>
      <c r="J11771" s="149"/>
      <c r="K11771" s="149"/>
      <c r="L11771"/>
    </row>
    <row r="11772" spans="1:12" s="236" customFormat="1" ht="13" x14ac:dyDescent="0.25">
      <c r="A11772" s="272"/>
      <c r="B11772" s="229"/>
      <c r="C11772" s="272"/>
      <c r="D11772" s="272"/>
      <c r="E11772" s="217"/>
      <c r="F11772" s="285"/>
      <c r="I11772" s="149"/>
      <c r="J11772" s="149"/>
      <c r="K11772" s="149"/>
      <c r="L11772"/>
    </row>
    <row r="11773" spans="1:12" s="236" customFormat="1" x14ac:dyDescent="0.25">
      <c r="A11773" s="272" t="s">
        <v>2590</v>
      </c>
      <c r="B11773" s="273" t="s">
        <v>216</v>
      </c>
      <c r="C11773" s="272" t="s">
        <v>11</v>
      </c>
      <c r="D11773" s="272">
        <v>34</v>
      </c>
      <c r="E11773" s="217"/>
      <c r="F11773" s="285"/>
      <c r="I11773" s="149"/>
      <c r="J11773" s="149"/>
      <c r="K11773" s="149"/>
      <c r="L11773"/>
    </row>
    <row r="11774" spans="1:12" s="236" customFormat="1" x14ac:dyDescent="0.25">
      <c r="A11774" s="272"/>
      <c r="B11774" s="273"/>
      <c r="C11774" s="272"/>
      <c r="D11774" s="272"/>
      <c r="E11774" s="217"/>
      <c r="F11774" s="285"/>
      <c r="I11774" s="149"/>
      <c r="J11774" s="149"/>
      <c r="K11774" s="149"/>
      <c r="L11774"/>
    </row>
    <row r="11775" spans="1:12" s="236" customFormat="1" ht="13" x14ac:dyDescent="0.25">
      <c r="A11775" s="272"/>
      <c r="B11775" s="229" t="s">
        <v>209</v>
      </c>
      <c r="C11775" s="272"/>
      <c r="D11775" s="272"/>
      <c r="E11775" s="217"/>
      <c r="F11775" s="285"/>
      <c r="I11775" s="149"/>
      <c r="J11775" s="149"/>
      <c r="K11775" s="149"/>
      <c r="L11775"/>
    </row>
    <row r="11776" spans="1:12" s="236" customFormat="1" x14ac:dyDescent="0.25">
      <c r="A11776" s="272"/>
      <c r="B11776" s="273"/>
      <c r="C11776" s="272"/>
      <c r="D11776" s="272"/>
      <c r="E11776" s="217"/>
      <c r="F11776" s="285"/>
      <c r="I11776" s="149"/>
      <c r="J11776" s="149"/>
      <c r="K11776" s="149"/>
      <c r="L11776"/>
    </row>
    <row r="11777" spans="1:12" s="236" customFormat="1" ht="14.5" x14ac:dyDescent="0.25">
      <c r="A11777" s="272" t="s">
        <v>2591</v>
      </c>
      <c r="B11777" s="273" t="s">
        <v>2118</v>
      </c>
      <c r="C11777" s="272" t="s">
        <v>621</v>
      </c>
      <c r="D11777" s="272">
        <v>30</v>
      </c>
      <c r="E11777" s="217"/>
      <c r="F11777" s="285"/>
      <c r="I11777" s="149"/>
      <c r="J11777" s="149"/>
      <c r="K11777" s="149"/>
      <c r="L11777"/>
    </row>
    <row r="11778" spans="1:12" s="236" customFormat="1" x14ac:dyDescent="0.25">
      <c r="A11778" s="220"/>
      <c r="B11778" s="233"/>
      <c r="C11778" s="220"/>
      <c r="D11778" s="220"/>
      <c r="E11778" s="260"/>
      <c r="F11778" s="263"/>
      <c r="I11778" s="149"/>
      <c r="J11778" s="149"/>
      <c r="K11778" s="149"/>
      <c r="L11778"/>
    </row>
    <row r="11779" spans="1:12" s="236" customFormat="1" ht="13" x14ac:dyDescent="0.25">
      <c r="A11779" s="220"/>
      <c r="B11779" s="230"/>
      <c r="C11779" s="220"/>
      <c r="D11779" s="220"/>
      <c r="E11779" s="260"/>
      <c r="F11779" s="263"/>
      <c r="I11779" s="149"/>
      <c r="J11779" s="149"/>
      <c r="K11779" s="149"/>
      <c r="L11779"/>
    </row>
    <row r="11780" spans="1:12" s="236" customFormat="1" ht="13" x14ac:dyDescent="0.25">
      <c r="A11780" s="220"/>
      <c r="B11780" s="230"/>
      <c r="C11780" s="220"/>
      <c r="D11780" s="220"/>
      <c r="E11780" s="260"/>
      <c r="F11780" s="263"/>
      <c r="I11780" s="149"/>
      <c r="J11780" s="149"/>
      <c r="K11780" s="149"/>
      <c r="L11780"/>
    </row>
    <row r="11781" spans="1:12" s="236" customFormat="1" ht="13" x14ac:dyDescent="0.25">
      <c r="A11781" s="220"/>
      <c r="B11781" s="230"/>
      <c r="C11781" s="220"/>
      <c r="D11781" s="220"/>
      <c r="E11781" s="260"/>
      <c r="F11781" s="263"/>
      <c r="I11781" s="149"/>
      <c r="J11781" s="149"/>
      <c r="K11781" s="149"/>
      <c r="L11781"/>
    </row>
    <row r="11782" spans="1:12" s="236" customFormat="1" ht="13" x14ac:dyDescent="0.25">
      <c r="A11782" s="220"/>
      <c r="B11782" s="230"/>
      <c r="C11782" s="220"/>
      <c r="D11782" s="220"/>
      <c r="E11782" s="260"/>
      <c r="F11782" s="263"/>
      <c r="I11782" s="149"/>
      <c r="J11782" s="149"/>
      <c r="K11782" s="149"/>
      <c r="L11782"/>
    </row>
    <row r="11783" spans="1:12" s="236" customFormat="1" ht="13" x14ac:dyDescent="0.25">
      <c r="A11783" s="220"/>
      <c r="B11783" s="230"/>
      <c r="C11783" s="220"/>
      <c r="D11783" s="220"/>
      <c r="E11783" s="260"/>
      <c r="F11783" s="263"/>
      <c r="I11783" s="149"/>
      <c r="J11783" s="149"/>
      <c r="K11783" s="149"/>
      <c r="L11783"/>
    </row>
    <row r="11784" spans="1:12" s="236" customFormat="1" ht="13" x14ac:dyDescent="0.25">
      <c r="A11784" s="220"/>
      <c r="B11784" s="230"/>
      <c r="C11784" s="220"/>
      <c r="D11784" s="220"/>
      <c r="E11784" s="260"/>
      <c r="F11784" s="263"/>
      <c r="I11784" s="149"/>
      <c r="J11784" s="149"/>
      <c r="K11784" s="149"/>
      <c r="L11784"/>
    </row>
    <row r="11785" spans="1:12" s="236" customFormat="1" ht="13" x14ac:dyDescent="0.25">
      <c r="A11785" s="220"/>
      <c r="B11785" s="230"/>
      <c r="C11785" s="220"/>
      <c r="D11785" s="220"/>
      <c r="E11785" s="260"/>
      <c r="F11785" s="263"/>
      <c r="I11785" s="149"/>
      <c r="J11785" s="149"/>
      <c r="K11785" s="149"/>
      <c r="L11785"/>
    </row>
    <row r="11786" spans="1:12" s="236" customFormat="1" ht="13" x14ac:dyDescent="0.25">
      <c r="A11786" s="220"/>
      <c r="B11786" s="230"/>
      <c r="C11786" s="220"/>
      <c r="D11786" s="220"/>
      <c r="E11786" s="260"/>
      <c r="F11786" s="263"/>
      <c r="I11786" s="149"/>
      <c r="J11786" s="149"/>
      <c r="K11786" s="149"/>
      <c r="L11786"/>
    </row>
    <row r="11787" spans="1:12" s="236" customFormat="1" ht="13" x14ac:dyDescent="0.25">
      <c r="A11787" s="220"/>
      <c r="B11787" s="230"/>
      <c r="C11787" s="220"/>
      <c r="D11787" s="220"/>
      <c r="E11787" s="260"/>
      <c r="F11787" s="263"/>
      <c r="I11787" s="149"/>
      <c r="J11787" s="149"/>
      <c r="K11787" s="149"/>
      <c r="L11787"/>
    </row>
    <row r="11788" spans="1:12" s="236" customFormat="1" ht="13" x14ac:dyDescent="0.25">
      <c r="A11788" s="220"/>
      <c r="B11788" s="230"/>
      <c r="C11788" s="220"/>
      <c r="D11788" s="220"/>
      <c r="E11788" s="260"/>
      <c r="F11788" s="263"/>
      <c r="I11788" s="149"/>
      <c r="J11788" s="149"/>
      <c r="K11788" s="149"/>
      <c r="L11788"/>
    </row>
    <row r="11789" spans="1:12" s="236" customFormat="1" ht="13" x14ac:dyDescent="0.25">
      <c r="A11789" s="220"/>
      <c r="B11789" s="230"/>
      <c r="C11789" s="220"/>
      <c r="D11789" s="220"/>
      <c r="E11789" s="260"/>
      <c r="F11789" s="263"/>
      <c r="I11789" s="149"/>
      <c r="J11789" s="149"/>
      <c r="K11789" s="149"/>
      <c r="L11789"/>
    </row>
    <row r="11790" spans="1:12" s="236" customFormat="1" ht="13" x14ac:dyDescent="0.25">
      <c r="A11790" s="220"/>
      <c r="B11790" s="230"/>
      <c r="C11790" s="220"/>
      <c r="D11790" s="220"/>
      <c r="E11790" s="260"/>
      <c r="F11790" s="263"/>
      <c r="I11790" s="149"/>
      <c r="J11790" s="149"/>
      <c r="K11790" s="149"/>
      <c r="L11790"/>
    </row>
    <row r="11791" spans="1:12" s="236" customFormat="1" ht="13" x14ac:dyDescent="0.25">
      <c r="A11791" s="220"/>
      <c r="B11791" s="230"/>
      <c r="C11791" s="220"/>
      <c r="D11791" s="220"/>
      <c r="E11791" s="260"/>
      <c r="F11791" s="263"/>
      <c r="I11791" s="149"/>
      <c r="J11791" s="149"/>
      <c r="K11791" s="149"/>
      <c r="L11791"/>
    </row>
    <row r="11792" spans="1:12" s="236" customFormat="1" ht="13" x14ac:dyDescent="0.25">
      <c r="A11792" s="220"/>
      <c r="B11792" s="230"/>
      <c r="C11792" s="220"/>
      <c r="D11792" s="220"/>
      <c r="E11792" s="260"/>
      <c r="F11792" s="263"/>
      <c r="I11792" s="149"/>
      <c r="J11792" s="149"/>
      <c r="K11792" s="149"/>
      <c r="L11792"/>
    </row>
    <row r="11793" spans="1:12" s="236" customFormat="1" ht="13" x14ac:dyDescent="0.25">
      <c r="A11793" s="220"/>
      <c r="B11793" s="230"/>
      <c r="C11793" s="220"/>
      <c r="D11793" s="220"/>
      <c r="E11793" s="260"/>
      <c r="F11793" s="263"/>
      <c r="I11793" s="149"/>
      <c r="J11793" s="149"/>
      <c r="K11793" s="149"/>
      <c r="L11793"/>
    </row>
    <row r="11794" spans="1:12" s="236" customFormat="1" ht="13" x14ac:dyDescent="0.25">
      <c r="A11794" s="220"/>
      <c r="B11794" s="230"/>
      <c r="C11794" s="220"/>
      <c r="D11794" s="220"/>
      <c r="E11794" s="260"/>
      <c r="F11794" s="263"/>
      <c r="I11794" s="149"/>
      <c r="J11794" s="149"/>
      <c r="K11794" s="149"/>
      <c r="L11794"/>
    </row>
    <row r="11795" spans="1:12" s="236" customFormat="1" ht="13" x14ac:dyDescent="0.25">
      <c r="A11795" s="220"/>
      <c r="B11795" s="230"/>
      <c r="C11795" s="220"/>
      <c r="D11795" s="220"/>
      <c r="E11795" s="260"/>
      <c r="F11795" s="263"/>
      <c r="I11795" s="149"/>
      <c r="J11795" s="149"/>
      <c r="K11795" s="149"/>
      <c r="L11795"/>
    </row>
    <row r="11796" spans="1:12" s="236" customFormat="1" ht="13" x14ac:dyDescent="0.25">
      <c r="A11796" s="220"/>
      <c r="B11796" s="230"/>
      <c r="C11796" s="220"/>
      <c r="D11796" s="220"/>
      <c r="E11796" s="260"/>
      <c r="F11796" s="263"/>
      <c r="I11796" s="149"/>
      <c r="J11796" s="149"/>
      <c r="K11796" s="149"/>
      <c r="L11796"/>
    </row>
    <row r="11797" spans="1:12" s="236" customFormat="1" ht="13" x14ac:dyDescent="0.25">
      <c r="A11797" s="220"/>
      <c r="B11797" s="230"/>
      <c r="C11797" s="220"/>
      <c r="D11797" s="220"/>
      <c r="E11797" s="260"/>
      <c r="F11797" s="263"/>
      <c r="I11797" s="149"/>
      <c r="J11797" s="149"/>
      <c r="K11797" s="149"/>
      <c r="L11797"/>
    </row>
    <row r="11798" spans="1:12" s="236" customFormat="1" ht="13" x14ac:dyDescent="0.25">
      <c r="A11798" s="220"/>
      <c r="B11798" s="230"/>
      <c r="C11798" s="220"/>
      <c r="D11798" s="220"/>
      <c r="E11798" s="260"/>
      <c r="F11798" s="263"/>
      <c r="I11798" s="149"/>
      <c r="J11798" s="149"/>
      <c r="K11798" s="149"/>
      <c r="L11798"/>
    </row>
    <row r="11799" spans="1:12" s="236" customFormat="1" ht="13" x14ac:dyDescent="0.25">
      <c r="A11799" s="220"/>
      <c r="B11799" s="230"/>
      <c r="C11799" s="220"/>
      <c r="D11799" s="220"/>
      <c r="E11799" s="260"/>
      <c r="F11799" s="263"/>
      <c r="I11799" s="149"/>
      <c r="J11799" s="149"/>
      <c r="K11799" s="149"/>
      <c r="L11799"/>
    </row>
    <row r="11800" spans="1:12" s="236" customFormat="1" ht="13" x14ac:dyDescent="0.25">
      <c r="A11800" s="220"/>
      <c r="B11800" s="230"/>
      <c r="C11800" s="220"/>
      <c r="D11800" s="220"/>
      <c r="E11800" s="260"/>
      <c r="F11800" s="263"/>
      <c r="I11800" s="149"/>
      <c r="J11800" s="149"/>
      <c r="K11800" s="149"/>
      <c r="L11800"/>
    </row>
    <row r="11801" spans="1:12" s="236" customFormat="1" ht="13" x14ac:dyDescent="0.25">
      <c r="A11801" s="220"/>
      <c r="B11801" s="230"/>
      <c r="C11801" s="220"/>
      <c r="D11801" s="220"/>
      <c r="E11801" s="260"/>
      <c r="F11801" s="263"/>
      <c r="I11801" s="149"/>
      <c r="J11801" s="149"/>
      <c r="K11801" s="149"/>
      <c r="L11801"/>
    </row>
    <row r="11802" spans="1:12" s="236" customFormat="1" ht="13" x14ac:dyDescent="0.25">
      <c r="A11802" s="220"/>
      <c r="B11802" s="230"/>
      <c r="C11802" s="220"/>
      <c r="D11802" s="220"/>
      <c r="E11802" s="260"/>
      <c r="F11802" s="263"/>
      <c r="I11802" s="149"/>
      <c r="J11802" s="149"/>
      <c r="K11802" s="149"/>
      <c r="L11802"/>
    </row>
    <row r="11803" spans="1:12" s="236" customFormat="1" ht="13" x14ac:dyDescent="0.25">
      <c r="A11803" s="220"/>
      <c r="B11803" s="230"/>
      <c r="C11803" s="220"/>
      <c r="D11803" s="220"/>
      <c r="E11803" s="260"/>
      <c r="F11803" s="263"/>
      <c r="I11803" s="149"/>
      <c r="J11803" s="149"/>
      <c r="K11803" s="149"/>
      <c r="L11803"/>
    </row>
    <row r="11804" spans="1:12" s="236" customFormat="1" ht="13" x14ac:dyDescent="0.25">
      <c r="A11804" s="220"/>
      <c r="B11804" s="230"/>
      <c r="C11804" s="220"/>
      <c r="D11804" s="220"/>
      <c r="E11804" s="260"/>
      <c r="F11804" s="263"/>
      <c r="I11804" s="149"/>
      <c r="J11804" s="149"/>
      <c r="K11804" s="149"/>
      <c r="L11804"/>
    </row>
    <row r="11805" spans="1:12" s="236" customFormat="1" ht="13" x14ac:dyDescent="0.25">
      <c r="A11805" s="227"/>
      <c r="B11805" s="268" t="s">
        <v>2905</v>
      </c>
      <c r="C11805" s="227"/>
      <c r="D11805" s="227"/>
      <c r="E11805" s="258"/>
      <c r="F11805" s="270"/>
      <c r="I11805" s="149"/>
      <c r="J11805" s="149"/>
      <c r="K11805" s="149"/>
      <c r="L11805"/>
    </row>
    <row r="11806" spans="1:12" s="236" customFormat="1" ht="13" x14ac:dyDescent="0.25">
      <c r="A11806" s="227"/>
      <c r="B11806" s="247"/>
      <c r="C11806" s="227"/>
      <c r="D11806" s="227"/>
      <c r="E11806" s="258"/>
      <c r="F11806" s="263"/>
      <c r="I11806" s="149"/>
      <c r="J11806" s="149"/>
      <c r="K11806" s="149"/>
      <c r="L11806"/>
    </row>
    <row r="11807" spans="1:12" s="236" customFormat="1" ht="25" x14ac:dyDescent="0.25">
      <c r="A11807" s="227"/>
      <c r="B11807" s="247" t="s">
        <v>2968</v>
      </c>
      <c r="C11807" s="227"/>
      <c r="D11807" s="227"/>
      <c r="E11807" s="258"/>
      <c r="F11807" s="263"/>
      <c r="I11807" s="149"/>
      <c r="J11807" s="149"/>
      <c r="K11807" s="149"/>
      <c r="L11807"/>
    </row>
    <row r="11808" spans="1:12" s="236" customFormat="1" ht="13" x14ac:dyDescent="0.25">
      <c r="A11808" s="227"/>
      <c r="B11808" s="256"/>
      <c r="C11808" s="255"/>
      <c r="D11808" s="255"/>
      <c r="E11808" s="260"/>
      <c r="F11808" s="263"/>
      <c r="I11808" s="149"/>
      <c r="J11808" s="149"/>
      <c r="K11808" s="149"/>
      <c r="L11808"/>
    </row>
    <row r="11809" spans="1:12" s="236" customFormat="1" ht="13" x14ac:dyDescent="0.25">
      <c r="A11809" s="227"/>
      <c r="B11809" s="274"/>
      <c r="C11809" s="255"/>
      <c r="D11809" s="255"/>
      <c r="E11809" s="260"/>
      <c r="F11809" s="263"/>
      <c r="I11809" s="149"/>
      <c r="J11809" s="149"/>
      <c r="K11809" s="149"/>
      <c r="L11809"/>
    </row>
    <row r="11810" spans="1:12" s="236" customFormat="1" ht="26" x14ac:dyDescent="0.25">
      <c r="A11810" s="227"/>
      <c r="B11810" s="274" t="str">
        <f>B11807</f>
        <v>Block G: Staffroom &amp; 3 Classroom Block: G-3  Concrete, Formwork and Reinforcement</v>
      </c>
      <c r="C11810" s="255"/>
      <c r="D11810" s="255"/>
      <c r="E11810" s="260"/>
      <c r="F11810" s="263"/>
      <c r="I11810" s="149"/>
      <c r="J11810" s="149"/>
      <c r="K11810" s="149"/>
      <c r="L11810"/>
    </row>
    <row r="11811" spans="1:12" s="236" customFormat="1" ht="13" x14ac:dyDescent="0.25">
      <c r="A11811" s="227"/>
      <c r="B11811" s="254" t="s">
        <v>2933</v>
      </c>
      <c r="C11811" s="255" t="s">
        <v>2910</v>
      </c>
      <c r="D11811" s="255"/>
      <c r="E11811" s="260"/>
      <c r="F11811" s="263"/>
      <c r="I11811" s="149"/>
      <c r="J11811" s="149"/>
      <c r="K11811" s="149"/>
      <c r="L11811"/>
    </row>
    <row r="11812" spans="1:12" s="236" customFormat="1" ht="13" x14ac:dyDescent="0.25">
      <c r="A11812" s="227"/>
      <c r="B11812" s="256"/>
      <c r="C11812" s="255"/>
      <c r="D11812" s="255"/>
      <c r="E11812" s="260"/>
      <c r="F11812" s="263"/>
      <c r="I11812" s="149"/>
      <c r="J11812" s="149"/>
      <c r="K11812" s="149"/>
      <c r="L11812"/>
    </row>
    <row r="11813" spans="1:12" s="236" customFormat="1" ht="13" x14ac:dyDescent="0.25">
      <c r="A11813" s="227"/>
      <c r="B11813" s="269" t="s">
        <v>2909</v>
      </c>
      <c r="C11813" s="255">
        <v>172</v>
      </c>
      <c r="D11813" s="255"/>
      <c r="E11813" s="260"/>
      <c r="F11813" s="263"/>
      <c r="I11813" s="149"/>
      <c r="J11813" s="149"/>
      <c r="K11813" s="149"/>
      <c r="L11813"/>
    </row>
    <row r="11814" spans="1:12" s="236" customFormat="1" ht="13" x14ac:dyDescent="0.25">
      <c r="A11814" s="227"/>
      <c r="B11814" s="269"/>
      <c r="C11814" s="255"/>
      <c r="D11814" s="255"/>
      <c r="E11814" s="260"/>
      <c r="F11814" s="263"/>
      <c r="I11814" s="149"/>
      <c r="J11814" s="149"/>
      <c r="K11814" s="149"/>
      <c r="L11814"/>
    </row>
    <row r="11815" spans="1:12" s="236" customFormat="1" ht="13" x14ac:dyDescent="0.25">
      <c r="A11815" s="227"/>
      <c r="B11815" s="256"/>
      <c r="C11815" s="255"/>
      <c r="D11815" s="255"/>
      <c r="E11815" s="260"/>
      <c r="F11815" s="263"/>
      <c r="I11815" s="149"/>
      <c r="J11815" s="149"/>
      <c r="K11815" s="149"/>
      <c r="L11815"/>
    </row>
    <row r="11816" spans="1:12" s="236" customFormat="1" ht="13" x14ac:dyDescent="0.25">
      <c r="A11816" s="227"/>
      <c r="B11816" s="256"/>
      <c r="C11816" s="255"/>
      <c r="D11816" s="255"/>
      <c r="E11816" s="260"/>
      <c r="F11816" s="263"/>
      <c r="I11816" s="149"/>
      <c r="J11816" s="149"/>
      <c r="K11816" s="149"/>
      <c r="L11816"/>
    </row>
    <row r="11817" spans="1:12" s="236" customFormat="1" ht="13" x14ac:dyDescent="0.25">
      <c r="A11817" s="227"/>
      <c r="B11817" s="256"/>
      <c r="C11817" s="255"/>
      <c r="D11817" s="255"/>
      <c r="E11817" s="260"/>
      <c r="F11817" s="263"/>
      <c r="I11817" s="149"/>
      <c r="J11817" s="149"/>
      <c r="K11817" s="149"/>
      <c r="L11817"/>
    </row>
    <row r="11818" spans="1:12" s="236" customFormat="1" ht="13" x14ac:dyDescent="0.25">
      <c r="A11818" s="227"/>
      <c r="B11818" s="256"/>
      <c r="C11818" s="255"/>
      <c r="D11818" s="255"/>
      <c r="E11818" s="260"/>
      <c r="F11818" s="263"/>
      <c r="I11818" s="149"/>
      <c r="J11818" s="149"/>
      <c r="K11818" s="149"/>
      <c r="L11818"/>
    </row>
    <row r="11819" spans="1:12" s="236" customFormat="1" ht="13" x14ac:dyDescent="0.25">
      <c r="A11819" s="227"/>
      <c r="B11819" s="256"/>
      <c r="C11819" s="255"/>
      <c r="D11819" s="255"/>
      <c r="E11819" s="260"/>
      <c r="F11819" s="263"/>
      <c r="I11819" s="149"/>
      <c r="J11819" s="149"/>
      <c r="K11819" s="149"/>
      <c r="L11819"/>
    </row>
    <row r="11820" spans="1:12" s="236" customFormat="1" ht="13" x14ac:dyDescent="0.25">
      <c r="A11820" s="227"/>
      <c r="B11820" s="256"/>
      <c r="C11820" s="255"/>
      <c r="D11820" s="255"/>
      <c r="E11820" s="260"/>
      <c r="F11820" s="263"/>
      <c r="I11820" s="149"/>
      <c r="J11820" s="149"/>
      <c r="K11820" s="149"/>
      <c r="L11820"/>
    </row>
    <row r="11821" spans="1:12" s="236" customFormat="1" ht="13" x14ac:dyDescent="0.25">
      <c r="A11821" s="227"/>
      <c r="B11821" s="256"/>
      <c r="C11821" s="255"/>
      <c r="D11821" s="255"/>
      <c r="E11821" s="260"/>
      <c r="F11821" s="263"/>
      <c r="I11821" s="149"/>
      <c r="J11821" s="149"/>
      <c r="K11821" s="149"/>
      <c r="L11821"/>
    </row>
    <row r="11822" spans="1:12" s="236" customFormat="1" ht="13" x14ac:dyDescent="0.25">
      <c r="A11822" s="227"/>
      <c r="B11822" s="256"/>
      <c r="C11822" s="255"/>
      <c r="D11822" s="255"/>
      <c r="E11822" s="260"/>
      <c r="F11822" s="263"/>
      <c r="I11822" s="149"/>
      <c r="J11822" s="149"/>
      <c r="K11822" s="149"/>
      <c r="L11822"/>
    </row>
    <row r="11823" spans="1:12" s="236" customFormat="1" ht="13" x14ac:dyDescent="0.25">
      <c r="A11823" s="227"/>
      <c r="B11823" s="256"/>
      <c r="C11823" s="255"/>
      <c r="D11823" s="255"/>
      <c r="E11823" s="260"/>
      <c r="F11823" s="263"/>
      <c r="I11823" s="149"/>
      <c r="J11823" s="149"/>
      <c r="K11823" s="149"/>
      <c r="L11823"/>
    </row>
    <row r="11824" spans="1:12" s="236" customFormat="1" ht="13" x14ac:dyDescent="0.25">
      <c r="A11824" s="227"/>
      <c r="B11824" s="256"/>
      <c r="C11824" s="255"/>
      <c r="D11824" s="255"/>
      <c r="E11824" s="260"/>
      <c r="F11824" s="263"/>
      <c r="I11824" s="149"/>
      <c r="J11824" s="149"/>
      <c r="K11824" s="149"/>
      <c r="L11824"/>
    </row>
    <row r="11825" spans="1:12" s="236" customFormat="1" ht="13" x14ac:dyDescent="0.25">
      <c r="A11825" s="227"/>
      <c r="B11825" s="256"/>
      <c r="C11825" s="255"/>
      <c r="D11825" s="255"/>
      <c r="E11825" s="260"/>
      <c r="F11825" s="263"/>
      <c r="I11825" s="149"/>
      <c r="J11825" s="149"/>
      <c r="K11825" s="149"/>
      <c r="L11825"/>
    </row>
    <row r="11826" spans="1:12" s="236" customFormat="1" ht="13" x14ac:dyDescent="0.25">
      <c r="A11826" s="227"/>
      <c r="B11826" s="256"/>
      <c r="C11826" s="255"/>
      <c r="D11826" s="255"/>
      <c r="E11826" s="260"/>
      <c r="F11826" s="263"/>
      <c r="I11826" s="149"/>
      <c r="J11826" s="149"/>
      <c r="K11826" s="149"/>
      <c r="L11826"/>
    </row>
    <row r="11827" spans="1:12" s="236" customFormat="1" ht="13" x14ac:dyDescent="0.25">
      <c r="A11827" s="227"/>
      <c r="B11827" s="256"/>
      <c r="C11827" s="255"/>
      <c r="D11827" s="255"/>
      <c r="E11827" s="260"/>
      <c r="F11827" s="263"/>
      <c r="I11827" s="149"/>
      <c r="J11827" s="149"/>
      <c r="K11827" s="149"/>
      <c r="L11827"/>
    </row>
    <row r="11828" spans="1:12" s="236" customFormat="1" ht="13" x14ac:dyDescent="0.25">
      <c r="A11828" s="227"/>
      <c r="B11828" s="256"/>
      <c r="C11828" s="255"/>
      <c r="D11828" s="255"/>
      <c r="E11828" s="260"/>
      <c r="F11828" s="263"/>
      <c r="I11828" s="149"/>
      <c r="J11828" s="149"/>
      <c r="K11828" s="149"/>
      <c r="L11828"/>
    </row>
    <row r="11829" spans="1:12" s="236" customFormat="1" ht="13" x14ac:dyDescent="0.25">
      <c r="A11829" s="227"/>
      <c r="B11829" s="256"/>
      <c r="C11829" s="255"/>
      <c r="D11829" s="255"/>
      <c r="E11829" s="260"/>
      <c r="F11829" s="263"/>
      <c r="I11829" s="149"/>
      <c r="J11829" s="149"/>
      <c r="K11829" s="149"/>
      <c r="L11829"/>
    </row>
    <row r="11830" spans="1:12" s="236" customFormat="1" ht="13" x14ac:dyDescent="0.25">
      <c r="A11830" s="227"/>
      <c r="B11830" s="256"/>
      <c r="C11830" s="255"/>
      <c r="D11830" s="255"/>
      <c r="E11830" s="260"/>
      <c r="F11830" s="263"/>
      <c r="I11830" s="149"/>
      <c r="J11830" s="149"/>
      <c r="K11830" s="149"/>
      <c r="L11830"/>
    </row>
    <row r="11831" spans="1:12" s="236" customFormat="1" ht="13" x14ac:dyDescent="0.25">
      <c r="A11831" s="227"/>
      <c r="B11831" s="256"/>
      <c r="C11831" s="255"/>
      <c r="D11831" s="255"/>
      <c r="E11831" s="260"/>
      <c r="F11831" s="263"/>
      <c r="I11831" s="149"/>
      <c r="J11831" s="149"/>
      <c r="K11831" s="149"/>
      <c r="L11831"/>
    </row>
    <row r="11832" spans="1:12" s="236" customFormat="1" ht="13" x14ac:dyDescent="0.25">
      <c r="A11832" s="227"/>
      <c r="B11832" s="256"/>
      <c r="C11832" s="255"/>
      <c r="D11832" s="255"/>
      <c r="E11832" s="260"/>
      <c r="F11832" s="263"/>
      <c r="I11832" s="149"/>
      <c r="J11832" s="149"/>
      <c r="K11832" s="149"/>
      <c r="L11832"/>
    </row>
    <row r="11833" spans="1:12" s="236" customFormat="1" ht="13" x14ac:dyDescent="0.25">
      <c r="A11833" s="227"/>
      <c r="B11833" s="256"/>
      <c r="C11833" s="255"/>
      <c r="D11833" s="255"/>
      <c r="E11833" s="260"/>
      <c r="F11833" s="263"/>
      <c r="I11833" s="149"/>
      <c r="J11833" s="149"/>
      <c r="K11833" s="149"/>
      <c r="L11833"/>
    </row>
    <row r="11834" spans="1:12" s="236" customFormat="1" ht="13" x14ac:dyDescent="0.25">
      <c r="A11834" s="227"/>
      <c r="B11834" s="256"/>
      <c r="C11834" s="255"/>
      <c r="D11834" s="255"/>
      <c r="E11834" s="260"/>
      <c r="F11834" s="263"/>
      <c r="I11834" s="149"/>
      <c r="J11834" s="149"/>
      <c r="K11834" s="149"/>
      <c r="L11834"/>
    </row>
    <row r="11835" spans="1:12" s="236" customFormat="1" ht="13" x14ac:dyDescent="0.25">
      <c r="A11835" s="227"/>
      <c r="B11835" s="256"/>
      <c r="C11835" s="255"/>
      <c r="D11835" s="255"/>
      <c r="E11835" s="260"/>
      <c r="F11835" s="263"/>
      <c r="I11835" s="149"/>
      <c r="J11835" s="149"/>
      <c r="K11835" s="149"/>
      <c r="L11835"/>
    </row>
    <row r="11836" spans="1:12" s="236" customFormat="1" ht="13" x14ac:dyDescent="0.25">
      <c r="A11836" s="227"/>
      <c r="B11836" s="256"/>
      <c r="C11836" s="255"/>
      <c r="D11836" s="255"/>
      <c r="E11836" s="260"/>
      <c r="F11836" s="263"/>
      <c r="I11836" s="149"/>
      <c r="J11836" s="149"/>
      <c r="K11836" s="149"/>
      <c r="L11836"/>
    </row>
    <row r="11837" spans="1:12" s="236" customFormat="1" ht="13" x14ac:dyDescent="0.25">
      <c r="A11837" s="227"/>
      <c r="B11837" s="256"/>
      <c r="C11837" s="255"/>
      <c r="D11837" s="255"/>
      <c r="E11837" s="260"/>
      <c r="F11837" s="263"/>
      <c r="I11837" s="149"/>
      <c r="J11837" s="149"/>
      <c r="K11837" s="149"/>
      <c r="L11837"/>
    </row>
    <row r="11838" spans="1:12" s="236" customFormat="1" ht="13" x14ac:dyDescent="0.25">
      <c r="A11838" s="227"/>
      <c r="B11838" s="256"/>
      <c r="C11838" s="255"/>
      <c r="D11838" s="255"/>
      <c r="E11838" s="260"/>
      <c r="F11838" s="263"/>
      <c r="I11838" s="149"/>
      <c r="J11838" s="149"/>
      <c r="K11838" s="149"/>
      <c r="L11838"/>
    </row>
    <row r="11839" spans="1:12" s="236" customFormat="1" ht="13" x14ac:dyDescent="0.25">
      <c r="A11839" s="227"/>
      <c r="B11839" s="256"/>
      <c r="C11839" s="255"/>
      <c r="D11839" s="255"/>
      <c r="E11839" s="260"/>
      <c r="F11839" s="263"/>
      <c r="I11839" s="149"/>
      <c r="J11839" s="149"/>
      <c r="K11839" s="149"/>
      <c r="L11839"/>
    </row>
    <row r="11840" spans="1:12" s="236" customFormat="1" ht="13" x14ac:dyDescent="0.25">
      <c r="A11840" s="227"/>
      <c r="B11840" s="256"/>
      <c r="C11840" s="255"/>
      <c r="D11840" s="255"/>
      <c r="E11840" s="260"/>
      <c r="F11840" s="263"/>
      <c r="I11840" s="149"/>
      <c r="J11840" s="149"/>
      <c r="K11840" s="149"/>
      <c r="L11840"/>
    </row>
    <row r="11841" spans="1:12" s="236" customFormat="1" ht="13" x14ac:dyDescent="0.25">
      <c r="A11841" s="227"/>
      <c r="B11841" s="256"/>
      <c r="C11841" s="255"/>
      <c r="D11841" s="255"/>
      <c r="E11841" s="260"/>
      <c r="F11841" s="263"/>
      <c r="I11841" s="149"/>
      <c r="J11841" s="149"/>
      <c r="K11841" s="149"/>
      <c r="L11841"/>
    </row>
    <row r="11842" spans="1:12" s="236" customFormat="1" ht="13" x14ac:dyDescent="0.25">
      <c r="A11842" s="227"/>
      <c r="B11842" s="256"/>
      <c r="C11842" s="255"/>
      <c r="D11842" s="255"/>
      <c r="E11842" s="260"/>
      <c r="F11842" s="263"/>
      <c r="I11842" s="149"/>
      <c r="J11842" s="149"/>
      <c r="K11842" s="149"/>
      <c r="L11842"/>
    </row>
    <row r="11843" spans="1:12" s="236" customFormat="1" ht="13" x14ac:dyDescent="0.25">
      <c r="A11843" s="227"/>
      <c r="B11843" s="256"/>
      <c r="C11843" s="255"/>
      <c r="D11843" s="255"/>
      <c r="E11843" s="260"/>
      <c r="F11843" s="263"/>
      <c r="I11843" s="149"/>
      <c r="J11843" s="149"/>
      <c r="K11843" s="149"/>
      <c r="L11843"/>
    </row>
    <row r="11844" spans="1:12" s="236" customFormat="1" ht="13" x14ac:dyDescent="0.25">
      <c r="A11844" s="227"/>
      <c r="B11844" s="256"/>
      <c r="C11844" s="255"/>
      <c r="D11844" s="255"/>
      <c r="E11844" s="260"/>
      <c r="F11844" s="263"/>
      <c r="I11844" s="149"/>
      <c r="J11844" s="149"/>
      <c r="K11844" s="149"/>
      <c r="L11844"/>
    </row>
    <row r="11845" spans="1:12" s="236" customFormat="1" ht="13" x14ac:dyDescent="0.25">
      <c r="A11845" s="227"/>
      <c r="B11845" s="256"/>
      <c r="C11845" s="255"/>
      <c r="D11845" s="255"/>
      <c r="E11845" s="260"/>
      <c r="F11845" s="263"/>
      <c r="I11845" s="149"/>
      <c r="J11845" s="149"/>
      <c r="K11845" s="149"/>
      <c r="L11845"/>
    </row>
    <row r="11846" spans="1:12" s="236" customFormat="1" ht="13" x14ac:dyDescent="0.25">
      <c r="A11846" s="227"/>
      <c r="B11846" s="256"/>
      <c r="C11846" s="255"/>
      <c r="D11846" s="255"/>
      <c r="E11846" s="260"/>
      <c r="F11846" s="263"/>
      <c r="I11846" s="149"/>
      <c r="J11846" s="149"/>
      <c r="K11846" s="149"/>
      <c r="L11846"/>
    </row>
    <row r="11847" spans="1:12" s="236" customFormat="1" ht="13" x14ac:dyDescent="0.25">
      <c r="A11847" s="227"/>
      <c r="B11847" s="256"/>
      <c r="C11847" s="255"/>
      <c r="D11847" s="255"/>
      <c r="E11847" s="260"/>
      <c r="F11847" s="263"/>
      <c r="I11847" s="149"/>
      <c r="J11847" s="149"/>
      <c r="K11847" s="149"/>
      <c r="L11847"/>
    </row>
    <row r="11848" spans="1:12" s="236" customFormat="1" ht="13" x14ac:dyDescent="0.25">
      <c r="A11848" s="227"/>
      <c r="B11848" s="256"/>
      <c r="C11848" s="255"/>
      <c r="D11848" s="255"/>
      <c r="E11848" s="260"/>
      <c r="F11848" s="263"/>
      <c r="I11848" s="149"/>
      <c r="J11848" s="149"/>
      <c r="K11848" s="149"/>
      <c r="L11848"/>
    </row>
    <row r="11849" spans="1:12" s="236" customFormat="1" ht="13" x14ac:dyDescent="0.25">
      <c r="A11849" s="227"/>
      <c r="B11849" s="256"/>
      <c r="C11849" s="255"/>
      <c r="D11849" s="255"/>
      <c r="E11849" s="260"/>
      <c r="F11849" s="263"/>
      <c r="I11849" s="149"/>
      <c r="J11849" s="149"/>
      <c r="K11849" s="149"/>
      <c r="L11849"/>
    </row>
    <row r="11850" spans="1:12" s="236" customFormat="1" ht="13" x14ac:dyDescent="0.25">
      <c r="A11850" s="227"/>
      <c r="B11850" s="256"/>
      <c r="C11850" s="255"/>
      <c r="D11850" s="255"/>
      <c r="E11850" s="260"/>
      <c r="F11850" s="263"/>
      <c r="I11850" s="149"/>
      <c r="J11850" s="149"/>
      <c r="K11850" s="149"/>
      <c r="L11850"/>
    </row>
    <row r="11851" spans="1:12" s="236" customFormat="1" ht="13" x14ac:dyDescent="0.25">
      <c r="A11851" s="227"/>
      <c r="B11851" s="256"/>
      <c r="C11851" s="255"/>
      <c r="D11851" s="255"/>
      <c r="E11851" s="260"/>
      <c r="F11851" s="263"/>
      <c r="I11851" s="149"/>
      <c r="J11851" s="149"/>
      <c r="K11851" s="149"/>
      <c r="L11851"/>
    </row>
    <row r="11852" spans="1:12" s="236" customFormat="1" ht="13" x14ac:dyDescent="0.25">
      <c r="A11852" s="227"/>
      <c r="B11852" s="256"/>
      <c r="C11852" s="255"/>
      <c r="D11852" s="255"/>
      <c r="E11852" s="260"/>
      <c r="F11852" s="263"/>
      <c r="I11852" s="149"/>
      <c r="J11852" s="149"/>
      <c r="K11852" s="149"/>
      <c r="L11852"/>
    </row>
    <row r="11853" spans="1:12" s="236" customFormat="1" ht="13" x14ac:dyDescent="0.25">
      <c r="A11853" s="227"/>
      <c r="B11853" s="256"/>
      <c r="C11853" s="255"/>
      <c r="D11853" s="255"/>
      <c r="E11853" s="260"/>
      <c r="F11853" s="263"/>
      <c r="I11853" s="149"/>
      <c r="J11853" s="149"/>
      <c r="K11853" s="149"/>
      <c r="L11853"/>
    </row>
    <row r="11854" spans="1:12" s="236" customFormat="1" ht="13" x14ac:dyDescent="0.25">
      <c r="A11854" s="227"/>
      <c r="B11854" s="256"/>
      <c r="C11854" s="255"/>
      <c r="D11854" s="255"/>
      <c r="E11854" s="260"/>
      <c r="F11854" s="263"/>
      <c r="I11854" s="149"/>
      <c r="J11854" s="149"/>
      <c r="K11854" s="149"/>
      <c r="L11854"/>
    </row>
    <row r="11855" spans="1:12" s="236" customFormat="1" ht="13" x14ac:dyDescent="0.25">
      <c r="A11855" s="227"/>
      <c r="B11855" s="256"/>
      <c r="C11855" s="255"/>
      <c r="D11855" s="255"/>
      <c r="E11855" s="260"/>
      <c r="F11855" s="263"/>
      <c r="I11855" s="149"/>
      <c r="J11855" s="149"/>
      <c r="K11855" s="149"/>
      <c r="L11855"/>
    </row>
    <row r="11856" spans="1:12" s="236" customFormat="1" ht="13" x14ac:dyDescent="0.25">
      <c r="A11856" s="227"/>
      <c r="B11856" s="256"/>
      <c r="C11856" s="255"/>
      <c r="D11856" s="255"/>
      <c r="E11856" s="260"/>
      <c r="F11856" s="263"/>
      <c r="I11856" s="149"/>
      <c r="J11856" s="149"/>
      <c r="K11856" s="149"/>
      <c r="L11856"/>
    </row>
    <row r="11857" spans="1:12" s="236" customFormat="1" ht="13" x14ac:dyDescent="0.25">
      <c r="A11857" s="227"/>
      <c r="B11857" s="256"/>
      <c r="C11857" s="255"/>
      <c r="D11857" s="255"/>
      <c r="E11857" s="260"/>
      <c r="F11857" s="263"/>
      <c r="I11857" s="149"/>
      <c r="J11857" s="149"/>
      <c r="K11857" s="149"/>
      <c r="L11857"/>
    </row>
    <row r="11858" spans="1:12" s="236" customFormat="1" ht="13" x14ac:dyDescent="0.25">
      <c r="A11858" s="227"/>
      <c r="B11858" s="256"/>
      <c r="C11858" s="255"/>
      <c r="D11858" s="255"/>
      <c r="E11858" s="260"/>
      <c r="F11858" s="263"/>
      <c r="I11858" s="149"/>
      <c r="J11858" s="149"/>
      <c r="K11858" s="149"/>
      <c r="L11858"/>
    </row>
    <row r="11859" spans="1:12" s="236" customFormat="1" ht="13" x14ac:dyDescent="0.25">
      <c r="A11859" s="227"/>
      <c r="B11859" s="256"/>
      <c r="C11859" s="255"/>
      <c r="D11859" s="255"/>
      <c r="E11859" s="260"/>
      <c r="F11859" s="263"/>
      <c r="I11859" s="149"/>
      <c r="J11859" s="149"/>
      <c r="K11859" s="149"/>
      <c r="L11859"/>
    </row>
    <row r="11860" spans="1:12" s="236" customFormat="1" ht="13" x14ac:dyDescent="0.25">
      <c r="A11860" s="227"/>
      <c r="B11860" s="256"/>
      <c r="C11860" s="255"/>
      <c r="D11860" s="255"/>
      <c r="E11860" s="260"/>
      <c r="F11860" s="263"/>
      <c r="I11860" s="149"/>
      <c r="J11860" s="149"/>
      <c r="K11860" s="149"/>
      <c r="L11860"/>
    </row>
    <row r="11861" spans="1:12" s="236" customFormat="1" ht="13" x14ac:dyDescent="0.25">
      <c r="A11861" s="227"/>
      <c r="B11861" s="256"/>
      <c r="C11861" s="255"/>
      <c r="D11861" s="255"/>
      <c r="E11861" s="260"/>
      <c r="F11861" s="263"/>
      <c r="I11861" s="149"/>
      <c r="J11861" s="149"/>
      <c r="K11861" s="149"/>
      <c r="L11861"/>
    </row>
    <row r="11862" spans="1:12" s="236" customFormat="1" ht="13" x14ac:dyDescent="0.25">
      <c r="A11862" s="227"/>
      <c r="B11862" s="256"/>
      <c r="C11862" s="255"/>
      <c r="D11862" s="255"/>
      <c r="E11862" s="260"/>
      <c r="F11862" s="263"/>
      <c r="I11862" s="149"/>
      <c r="J11862" s="149"/>
      <c r="K11862" s="149"/>
      <c r="L11862"/>
    </row>
    <row r="11863" spans="1:12" s="236" customFormat="1" ht="13" x14ac:dyDescent="0.25">
      <c r="A11863" s="227"/>
      <c r="B11863" s="256"/>
      <c r="C11863" s="255"/>
      <c r="D11863" s="255"/>
      <c r="E11863" s="260"/>
      <c r="F11863" s="263"/>
      <c r="I11863" s="149"/>
      <c r="J11863" s="149"/>
      <c r="K11863" s="149"/>
      <c r="L11863"/>
    </row>
    <row r="11864" spans="1:12" s="236" customFormat="1" ht="13" x14ac:dyDescent="0.25">
      <c r="A11864" s="227"/>
      <c r="B11864" s="256"/>
      <c r="C11864" s="255"/>
      <c r="D11864" s="255"/>
      <c r="E11864" s="260"/>
      <c r="F11864" s="263"/>
      <c r="I11864" s="149"/>
      <c r="J11864" s="149"/>
      <c r="K11864" s="149"/>
      <c r="L11864"/>
    </row>
    <row r="11865" spans="1:12" s="236" customFormat="1" ht="13" x14ac:dyDescent="0.25">
      <c r="A11865" s="227"/>
      <c r="B11865" s="256"/>
      <c r="C11865" s="255"/>
      <c r="D11865" s="255"/>
      <c r="E11865" s="260"/>
      <c r="F11865" s="263"/>
      <c r="I11865" s="149"/>
      <c r="J11865" s="149"/>
      <c r="K11865" s="149"/>
      <c r="L11865"/>
    </row>
    <row r="11866" spans="1:12" s="236" customFormat="1" ht="13" x14ac:dyDescent="0.25">
      <c r="A11866" s="227"/>
      <c r="B11866" s="256"/>
      <c r="C11866" s="255"/>
      <c r="D11866" s="255"/>
      <c r="E11866" s="260"/>
      <c r="F11866" s="263"/>
      <c r="I11866" s="149"/>
      <c r="J11866" s="149"/>
      <c r="K11866" s="149"/>
      <c r="L11866"/>
    </row>
    <row r="11867" spans="1:12" s="236" customFormat="1" ht="13" x14ac:dyDescent="0.25">
      <c r="A11867" s="227"/>
      <c r="B11867" s="256"/>
      <c r="C11867" s="255"/>
      <c r="D11867" s="255"/>
      <c r="E11867" s="260"/>
      <c r="F11867" s="263"/>
      <c r="I11867" s="149"/>
      <c r="J11867" s="149"/>
      <c r="K11867" s="149"/>
      <c r="L11867"/>
    </row>
    <row r="11868" spans="1:12" s="236" customFormat="1" ht="13" x14ac:dyDescent="0.25">
      <c r="A11868" s="227"/>
      <c r="B11868" s="256"/>
      <c r="C11868" s="255"/>
      <c r="D11868" s="255"/>
      <c r="E11868" s="260"/>
      <c r="F11868" s="263"/>
      <c r="I11868" s="149"/>
      <c r="J11868" s="149"/>
      <c r="K11868" s="149"/>
      <c r="L11868"/>
    </row>
    <row r="11869" spans="1:12" s="236" customFormat="1" ht="13" x14ac:dyDescent="0.25">
      <c r="A11869" s="227"/>
      <c r="B11869" s="256"/>
      <c r="C11869" s="255"/>
      <c r="D11869" s="255"/>
      <c r="E11869" s="260"/>
      <c r="F11869" s="263"/>
      <c r="I11869" s="149"/>
      <c r="J11869" s="149"/>
      <c r="K11869" s="149"/>
      <c r="L11869"/>
    </row>
    <row r="11870" spans="1:12" s="236" customFormat="1" ht="13" x14ac:dyDescent="0.25">
      <c r="A11870" s="227"/>
      <c r="B11870" s="256"/>
      <c r="C11870" s="255"/>
      <c r="D11870" s="255"/>
      <c r="E11870" s="260"/>
      <c r="F11870" s="263"/>
      <c r="I11870" s="149"/>
      <c r="J11870" s="149"/>
      <c r="K11870" s="149"/>
      <c r="L11870"/>
    </row>
    <row r="11871" spans="1:12" s="236" customFormat="1" ht="13" x14ac:dyDescent="0.25">
      <c r="A11871" s="227"/>
      <c r="B11871" s="256"/>
      <c r="C11871" s="255"/>
      <c r="D11871" s="255"/>
      <c r="E11871" s="260"/>
      <c r="F11871" s="263"/>
      <c r="I11871" s="149"/>
      <c r="J11871" s="149"/>
      <c r="K11871" s="149"/>
      <c r="L11871"/>
    </row>
    <row r="11872" spans="1:12" s="236" customFormat="1" ht="13" x14ac:dyDescent="0.25">
      <c r="A11872" s="227"/>
      <c r="B11872" s="256"/>
      <c r="C11872" s="255"/>
      <c r="D11872" s="255"/>
      <c r="E11872" s="260"/>
      <c r="F11872" s="263"/>
      <c r="I11872" s="149"/>
      <c r="J11872" s="149"/>
      <c r="K11872" s="149"/>
      <c r="L11872"/>
    </row>
    <row r="11873" spans="1:12" s="236" customFormat="1" ht="13" x14ac:dyDescent="0.25">
      <c r="A11873" s="227"/>
      <c r="B11873" s="256"/>
      <c r="C11873" s="255"/>
      <c r="D11873" s="255"/>
      <c r="E11873" s="260"/>
      <c r="F11873" s="263"/>
      <c r="I11873" s="149"/>
      <c r="J11873" s="149"/>
      <c r="K11873" s="149"/>
      <c r="L11873"/>
    </row>
    <row r="11874" spans="1:12" s="236" customFormat="1" ht="13" x14ac:dyDescent="0.25">
      <c r="A11874" s="227"/>
      <c r="B11874" s="256"/>
      <c r="C11874" s="255"/>
      <c r="D11874" s="255"/>
      <c r="E11874" s="260"/>
      <c r="F11874" s="263"/>
      <c r="I11874" s="149"/>
      <c r="J11874" s="149"/>
      <c r="K11874" s="149"/>
      <c r="L11874"/>
    </row>
    <row r="11875" spans="1:12" s="236" customFormat="1" ht="13" x14ac:dyDescent="0.25">
      <c r="A11875" s="227"/>
      <c r="B11875" s="256"/>
      <c r="C11875" s="255"/>
      <c r="D11875" s="255"/>
      <c r="E11875" s="260"/>
      <c r="F11875" s="263"/>
      <c r="I11875" s="149"/>
      <c r="J11875" s="149"/>
      <c r="K11875" s="149"/>
      <c r="L11875"/>
    </row>
    <row r="11876" spans="1:12" s="236" customFormat="1" ht="13" x14ac:dyDescent="0.25">
      <c r="A11876" s="227"/>
      <c r="B11876" s="268" t="s">
        <v>1019</v>
      </c>
      <c r="C11876" s="227"/>
      <c r="D11876" s="227"/>
      <c r="E11876" s="258"/>
      <c r="F11876" s="270"/>
      <c r="I11876" s="149"/>
      <c r="J11876" s="149"/>
      <c r="K11876" s="149"/>
      <c r="L11876"/>
    </row>
    <row r="11877" spans="1:12" s="236" customFormat="1" ht="13" x14ac:dyDescent="0.25">
      <c r="A11877" s="227"/>
      <c r="B11877" s="247"/>
      <c r="C11877" s="227"/>
      <c r="D11877" s="227"/>
      <c r="E11877" s="258"/>
      <c r="F11877" s="263"/>
      <c r="I11877" s="149"/>
      <c r="J11877" s="149"/>
      <c r="K11877" s="149"/>
      <c r="L11877"/>
    </row>
    <row r="11878" spans="1:12" s="236" customFormat="1" ht="25" x14ac:dyDescent="0.25">
      <c r="A11878" s="227"/>
      <c r="B11878" s="247" t="str">
        <f>B11807</f>
        <v>Block G: Staffroom &amp; 3 Classroom Block: G-3  Concrete, Formwork and Reinforcement</v>
      </c>
      <c r="C11878" s="227"/>
      <c r="D11878" s="227"/>
      <c r="E11878" s="258"/>
      <c r="F11878" s="263"/>
      <c r="I11878" s="149"/>
      <c r="J11878" s="149"/>
      <c r="K11878" s="149"/>
      <c r="L11878"/>
    </row>
    <row r="11879" spans="1:12" s="236" customFormat="1" x14ac:dyDescent="0.25">
      <c r="A11879" s="220"/>
      <c r="B11879" s="233"/>
      <c r="C11879" s="220"/>
      <c r="D11879" s="220"/>
      <c r="E11879" s="260"/>
      <c r="F11879" s="263"/>
      <c r="I11879" s="149"/>
      <c r="J11879" s="149"/>
      <c r="K11879" s="149"/>
      <c r="L11879"/>
    </row>
    <row r="11880" spans="1:12" s="236" customFormat="1" ht="13" x14ac:dyDescent="0.25">
      <c r="A11880" s="224" t="s">
        <v>2592</v>
      </c>
      <c r="B11880" s="229" t="s">
        <v>200</v>
      </c>
      <c r="C11880" s="272"/>
      <c r="D11880" s="272"/>
      <c r="E11880" s="217"/>
      <c r="F11880" s="285"/>
      <c r="I11880" s="149"/>
      <c r="J11880" s="149"/>
      <c r="K11880" s="149"/>
      <c r="L11880"/>
    </row>
    <row r="11881" spans="1:12" s="236" customFormat="1" x14ac:dyDescent="0.25">
      <c r="A11881" s="272"/>
      <c r="B11881" s="273"/>
      <c r="C11881" s="272"/>
      <c r="D11881" s="272"/>
      <c r="E11881" s="217"/>
      <c r="F11881" s="285"/>
      <c r="I11881" s="149"/>
      <c r="J11881" s="149"/>
      <c r="K11881" s="149"/>
      <c r="L11881"/>
    </row>
    <row r="11882" spans="1:12" s="236" customFormat="1" ht="13" x14ac:dyDescent="0.25">
      <c r="A11882" s="272"/>
      <c r="B11882" s="229" t="s">
        <v>195</v>
      </c>
      <c r="C11882" s="272"/>
      <c r="D11882" s="272"/>
      <c r="E11882" s="217"/>
      <c r="F11882" s="285"/>
      <c r="I11882" s="149"/>
      <c r="J11882" s="149"/>
      <c r="K11882" s="149"/>
      <c r="L11882"/>
    </row>
    <row r="11883" spans="1:12" s="236" customFormat="1" ht="26" x14ac:dyDescent="0.25">
      <c r="A11883" s="272"/>
      <c r="B11883" s="229" t="s">
        <v>2766</v>
      </c>
      <c r="C11883" s="272"/>
      <c r="D11883" s="272"/>
      <c r="E11883" s="217"/>
      <c r="F11883" s="285"/>
      <c r="I11883" s="149"/>
      <c r="J11883" s="149"/>
      <c r="K11883" s="149"/>
      <c r="L11883"/>
    </row>
    <row r="11884" spans="1:12" s="236" customFormat="1" x14ac:dyDescent="0.25">
      <c r="A11884" s="272"/>
      <c r="B11884" s="273"/>
      <c r="C11884" s="272"/>
      <c r="D11884" s="272"/>
      <c r="E11884" s="217"/>
      <c r="F11884" s="285"/>
      <c r="I11884" s="149"/>
      <c r="J11884" s="149"/>
      <c r="K11884" s="149"/>
      <c r="L11884"/>
    </row>
    <row r="11885" spans="1:12" s="236" customFormat="1" ht="14.5" x14ac:dyDescent="0.25">
      <c r="A11885" s="272" t="s">
        <v>2593</v>
      </c>
      <c r="B11885" s="273" t="s">
        <v>191</v>
      </c>
      <c r="C11885" s="272" t="s">
        <v>621</v>
      </c>
      <c r="D11885" s="272">
        <v>50</v>
      </c>
      <c r="E11885" s="217"/>
      <c r="F11885" s="285"/>
      <c r="I11885" s="149"/>
      <c r="J11885" s="149"/>
      <c r="K11885" s="149"/>
      <c r="L11885"/>
    </row>
    <row r="11886" spans="1:12" s="236" customFormat="1" x14ac:dyDescent="0.25">
      <c r="A11886" s="272"/>
      <c r="B11886" s="273"/>
      <c r="C11886" s="272"/>
      <c r="D11886" s="272"/>
      <c r="E11886" s="217"/>
      <c r="F11886" s="285"/>
      <c r="I11886" s="149"/>
      <c r="J11886" s="149"/>
      <c r="K11886" s="149"/>
      <c r="L11886"/>
    </row>
    <row r="11887" spans="1:12" s="236" customFormat="1" ht="13" x14ac:dyDescent="0.25">
      <c r="A11887" s="272"/>
      <c r="B11887" s="229" t="s">
        <v>190</v>
      </c>
      <c r="C11887" s="272"/>
      <c r="D11887" s="272"/>
      <c r="E11887" s="217"/>
      <c r="F11887" s="285"/>
      <c r="I11887" s="149"/>
      <c r="J11887" s="149"/>
      <c r="K11887" s="149"/>
      <c r="L11887"/>
    </row>
    <row r="11888" spans="1:12" s="236" customFormat="1" ht="13" x14ac:dyDescent="0.25">
      <c r="A11888" s="272"/>
      <c r="B11888" s="229" t="s">
        <v>1027</v>
      </c>
      <c r="C11888" s="272"/>
      <c r="D11888" s="272"/>
      <c r="E11888" s="217"/>
      <c r="F11888" s="285"/>
      <c r="I11888" s="149"/>
      <c r="J11888" s="149"/>
      <c r="K11888" s="149"/>
      <c r="L11888"/>
    </row>
    <row r="11889" spans="1:12" s="236" customFormat="1" x14ac:dyDescent="0.25">
      <c r="A11889" s="272"/>
      <c r="B11889" s="273"/>
      <c r="C11889" s="272"/>
      <c r="D11889" s="272"/>
      <c r="E11889" s="217"/>
      <c r="F11889" s="285"/>
      <c r="I11889" s="149"/>
      <c r="J11889" s="149"/>
      <c r="K11889" s="149"/>
      <c r="L11889"/>
    </row>
    <row r="11890" spans="1:12" s="236" customFormat="1" x14ac:dyDescent="0.25">
      <c r="A11890" s="272" t="s">
        <v>2594</v>
      </c>
      <c r="B11890" s="273" t="s">
        <v>13</v>
      </c>
      <c r="C11890" s="272" t="s">
        <v>11</v>
      </c>
      <c r="D11890" s="272">
        <v>147</v>
      </c>
      <c r="E11890" s="217"/>
      <c r="F11890" s="285"/>
      <c r="I11890" s="149"/>
      <c r="J11890" s="149"/>
      <c r="K11890" s="149"/>
      <c r="L11890"/>
    </row>
    <row r="11891" spans="1:12" s="236" customFormat="1" x14ac:dyDescent="0.25">
      <c r="A11891" s="272"/>
      <c r="B11891" s="273"/>
      <c r="C11891" s="272"/>
      <c r="D11891" s="272"/>
      <c r="E11891" s="217"/>
      <c r="F11891" s="285"/>
      <c r="I11891" s="149"/>
      <c r="J11891" s="149"/>
      <c r="K11891" s="149"/>
      <c r="L11891"/>
    </row>
    <row r="11892" spans="1:12" s="236" customFormat="1" ht="13" x14ac:dyDescent="0.25">
      <c r="A11892" s="272"/>
      <c r="B11892" s="229" t="s">
        <v>184</v>
      </c>
      <c r="C11892" s="272"/>
      <c r="D11892" s="272"/>
      <c r="E11892" s="217"/>
      <c r="F11892" s="285"/>
      <c r="I11892" s="149"/>
      <c r="J11892" s="149"/>
      <c r="K11892" s="149"/>
      <c r="L11892"/>
    </row>
    <row r="11893" spans="1:12" s="236" customFormat="1" ht="13" x14ac:dyDescent="0.25">
      <c r="A11893" s="272"/>
      <c r="B11893" s="229"/>
      <c r="C11893" s="272"/>
      <c r="D11893" s="272"/>
      <c r="E11893" s="217"/>
      <c r="F11893" s="285"/>
      <c r="I11893" s="149"/>
      <c r="J11893" s="149"/>
      <c r="K11893" s="149"/>
      <c r="L11893"/>
    </row>
    <row r="11894" spans="1:12" s="236" customFormat="1" ht="25" x14ac:dyDescent="0.25">
      <c r="A11894" s="272" t="s">
        <v>2595</v>
      </c>
      <c r="B11894" s="273" t="s">
        <v>2122</v>
      </c>
      <c r="C11894" s="272" t="s">
        <v>2</v>
      </c>
      <c r="D11894" s="272">
        <v>20</v>
      </c>
      <c r="E11894" s="217"/>
      <c r="F11894" s="285"/>
      <c r="I11894" s="149"/>
      <c r="J11894" s="149"/>
      <c r="K11894" s="149"/>
      <c r="L11894"/>
    </row>
    <row r="11895" spans="1:12" s="236" customFormat="1" x14ac:dyDescent="0.25">
      <c r="A11895" s="272"/>
      <c r="B11895" s="273"/>
      <c r="C11895" s="272"/>
      <c r="D11895" s="272"/>
      <c r="E11895" s="217"/>
      <c r="F11895" s="285"/>
      <c r="I11895" s="149"/>
      <c r="J11895" s="149"/>
      <c r="K11895" s="149"/>
      <c r="L11895"/>
    </row>
    <row r="11896" spans="1:12" s="236" customFormat="1" x14ac:dyDescent="0.25">
      <c r="A11896" s="272"/>
      <c r="B11896" s="273"/>
      <c r="C11896" s="272"/>
      <c r="D11896" s="272"/>
      <c r="E11896" s="217"/>
      <c r="F11896" s="285"/>
      <c r="I11896" s="149"/>
      <c r="J11896" s="149"/>
      <c r="K11896" s="149"/>
      <c r="L11896"/>
    </row>
    <row r="11897" spans="1:12" s="236" customFormat="1" x14ac:dyDescent="0.25">
      <c r="A11897" s="272"/>
      <c r="B11897" s="273"/>
      <c r="C11897" s="272"/>
      <c r="D11897" s="272"/>
      <c r="E11897" s="217"/>
      <c r="F11897" s="285"/>
      <c r="I11897" s="149"/>
      <c r="J11897" s="149"/>
      <c r="K11897" s="149"/>
      <c r="L11897"/>
    </row>
    <row r="11898" spans="1:12" s="236" customFormat="1" x14ac:dyDescent="0.25">
      <c r="A11898" s="272"/>
      <c r="B11898" s="273"/>
      <c r="C11898" s="272"/>
      <c r="D11898" s="272"/>
      <c r="E11898" s="217"/>
      <c r="F11898" s="263"/>
      <c r="I11898" s="149"/>
      <c r="J11898" s="149"/>
      <c r="K11898" s="149"/>
      <c r="L11898"/>
    </row>
    <row r="11899" spans="1:12" s="236" customFormat="1" x14ac:dyDescent="0.25">
      <c r="A11899" s="272"/>
      <c r="B11899" s="273"/>
      <c r="C11899" s="272"/>
      <c r="D11899" s="272"/>
      <c r="E11899" s="217"/>
      <c r="F11899" s="263"/>
      <c r="I11899" s="149"/>
      <c r="J11899" s="149"/>
      <c r="K11899" s="149"/>
      <c r="L11899"/>
    </row>
    <row r="11900" spans="1:12" s="236" customFormat="1" x14ac:dyDescent="0.25">
      <c r="A11900" s="272"/>
      <c r="B11900" s="273"/>
      <c r="C11900" s="272"/>
      <c r="D11900" s="272"/>
      <c r="E11900" s="217"/>
      <c r="F11900" s="263"/>
      <c r="I11900" s="149"/>
      <c r="J11900" s="149"/>
      <c r="K11900" s="149"/>
      <c r="L11900"/>
    </row>
    <row r="11901" spans="1:12" s="236" customFormat="1" x14ac:dyDescent="0.25">
      <c r="A11901" s="272"/>
      <c r="B11901" s="273"/>
      <c r="C11901" s="272"/>
      <c r="D11901" s="272"/>
      <c r="E11901" s="217"/>
      <c r="F11901" s="263"/>
      <c r="I11901" s="149"/>
      <c r="J11901" s="149"/>
      <c r="K11901" s="149"/>
      <c r="L11901"/>
    </row>
    <row r="11902" spans="1:12" s="236" customFormat="1" x14ac:dyDescent="0.25">
      <c r="A11902" s="272"/>
      <c r="B11902" s="273"/>
      <c r="C11902" s="272"/>
      <c r="D11902" s="272"/>
      <c r="E11902" s="217"/>
      <c r="F11902" s="263"/>
      <c r="I11902" s="149"/>
      <c r="J11902" s="149"/>
      <c r="K11902" s="149"/>
      <c r="L11902"/>
    </row>
    <row r="11903" spans="1:12" s="236" customFormat="1" x14ac:dyDescent="0.25">
      <c r="A11903" s="272"/>
      <c r="B11903" s="273"/>
      <c r="C11903" s="272"/>
      <c r="D11903" s="272"/>
      <c r="E11903" s="217"/>
      <c r="F11903" s="263"/>
      <c r="I11903" s="149"/>
      <c r="J11903" s="149"/>
      <c r="K11903" s="149"/>
      <c r="L11903"/>
    </row>
    <row r="11904" spans="1:12" s="236" customFormat="1" x14ac:dyDescent="0.25">
      <c r="A11904" s="272"/>
      <c r="B11904" s="273"/>
      <c r="C11904" s="272"/>
      <c r="D11904" s="272"/>
      <c r="E11904" s="217"/>
      <c r="F11904" s="263"/>
      <c r="I11904" s="149"/>
      <c r="J11904" s="149"/>
      <c r="K11904" s="149"/>
      <c r="L11904"/>
    </row>
    <row r="11905" spans="1:12" s="236" customFormat="1" x14ac:dyDescent="0.25">
      <c r="A11905" s="272"/>
      <c r="B11905" s="273"/>
      <c r="C11905" s="272"/>
      <c r="D11905" s="272"/>
      <c r="E11905" s="217"/>
      <c r="F11905" s="263"/>
      <c r="I11905" s="149"/>
      <c r="J11905" s="149"/>
      <c r="K11905" s="149"/>
      <c r="L11905"/>
    </row>
    <row r="11906" spans="1:12" s="236" customFormat="1" x14ac:dyDescent="0.25">
      <c r="A11906" s="272"/>
      <c r="B11906" s="273"/>
      <c r="C11906" s="272"/>
      <c r="D11906" s="272"/>
      <c r="E11906" s="217"/>
      <c r="F11906" s="263"/>
      <c r="I11906" s="149"/>
      <c r="J11906" s="149"/>
      <c r="K11906" s="149"/>
      <c r="L11906"/>
    </row>
    <row r="11907" spans="1:12" s="236" customFormat="1" x14ac:dyDescent="0.25">
      <c r="A11907" s="272"/>
      <c r="B11907" s="273"/>
      <c r="C11907" s="272"/>
      <c r="D11907" s="272"/>
      <c r="E11907" s="217"/>
      <c r="F11907" s="263"/>
      <c r="I11907" s="149"/>
      <c r="J11907" s="149"/>
      <c r="K11907" s="149"/>
      <c r="L11907"/>
    </row>
    <row r="11908" spans="1:12" s="236" customFormat="1" x14ac:dyDescent="0.25">
      <c r="A11908" s="272"/>
      <c r="B11908" s="273"/>
      <c r="C11908" s="272"/>
      <c r="D11908" s="272"/>
      <c r="E11908" s="217"/>
      <c r="F11908" s="263"/>
      <c r="I11908" s="149"/>
      <c r="J11908" s="149"/>
      <c r="K11908" s="149"/>
      <c r="L11908"/>
    </row>
    <row r="11909" spans="1:12" s="236" customFormat="1" x14ac:dyDescent="0.25">
      <c r="A11909" s="272"/>
      <c r="B11909" s="273"/>
      <c r="C11909" s="272"/>
      <c r="D11909" s="272"/>
      <c r="E11909" s="217"/>
      <c r="F11909" s="263"/>
      <c r="I11909" s="149"/>
      <c r="J11909" s="149"/>
      <c r="K11909" s="149"/>
      <c r="L11909"/>
    </row>
    <row r="11910" spans="1:12" s="236" customFormat="1" x14ac:dyDescent="0.25">
      <c r="A11910" s="272"/>
      <c r="B11910" s="273"/>
      <c r="C11910" s="272"/>
      <c r="D11910" s="272"/>
      <c r="E11910" s="217"/>
      <c r="F11910" s="263"/>
      <c r="I11910" s="149"/>
      <c r="J11910" s="149"/>
      <c r="K11910" s="149"/>
      <c r="L11910"/>
    </row>
    <row r="11911" spans="1:12" s="236" customFormat="1" x14ac:dyDescent="0.25">
      <c r="A11911" s="272"/>
      <c r="B11911" s="273"/>
      <c r="C11911" s="272"/>
      <c r="D11911" s="272"/>
      <c r="E11911" s="217"/>
      <c r="F11911" s="263"/>
      <c r="I11911" s="149"/>
      <c r="J11911" s="149"/>
      <c r="K11911" s="149"/>
      <c r="L11911"/>
    </row>
    <row r="11912" spans="1:12" s="236" customFormat="1" x14ac:dyDescent="0.25">
      <c r="A11912" s="272"/>
      <c r="B11912" s="273"/>
      <c r="C11912" s="272"/>
      <c r="D11912" s="272"/>
      <c r="E11912" s="217"/>
      <c r="F11912" s="263"/>
      <c r="I11912" s="149"/>
      <c r="J11912" s="149"/>
      <c r="K11912" s="149"/>
      <c r="L11912"/>
    </row>
    <row r="11913" spans="1:12" s="236" customFormat="1" x14ac:dyDescent="0.25">
      <c r="A11913" s="272"/>
      <c r="B11913" s="273"/>
      <c r="C11913" s="272"/>
      <c r="D11913" s="272"/>
      <c r="E11913" s="217"/>
      <c r="F11913" s="263"/>
      <c r="I11913" s="149"/>
      <c r="J11913" s="149"/>
      <c r="K11913" s="149"/>
      <c r="L11913"/>
    </row>
    <row r="11914" spans="1:12" s="236" customFormat="1" x14ac:dyDescent="0.25">
      <c r="A11914" s="272"/>
      <c r="B11914" s="273"/>
      <c r="C11914" s="272"/>
      <c r="D11914" s="272"/>
      <c r="E11914" s="217"/>
      <c r="F11914" s="263"/>
      <c r="I11914" s="149"/>
      <c r="J11914" s="149"/>
      <c r="K11914" s="149"/>
      <c r="L11914"/>
    </row>
    <row r="11915" spans="1:12" s="236" customFormat="1" x14ac:dyDescent="0.25">
      <c r="A11915" s="272"/>
      <c r="B11915" s="273"/>
      <c r="C11915" s="272"/>
      <c r="D11915" s="272"/>
      <c r="E11915" s="217"/>
      <c r="F11915" s="263"/>
      <c r="I11915" s="149"/>
      <c r="J11915" s="149"/>
      <c r="K11915" s="149"/>
      <c r="L11915"/>
    </row>
    <row r="11916" spans="1:12" s="236" customFormat="1" x14ac:dyDescent="0.25">
      <c r="A11916" s="272"/>
      <c r="B11916" s="273"/>
      <c r="C11916" s="272"/>
      <c r="D11916" s="272"/>
      <c r="E11916" s="217"/>
      <c r="F11916" s="263"/>
      <c r="I11916" s="149"/>
      <c r="J11916" s="149"/>
      <c r="K11916" s="149"/>
      <c r="L11916"/>
    </row>
    <row r="11917" spans="1:12" s="236" customFormat="1" x14ac:dyDescent="0.25">
      <c r="A11917" s="272"/>
      <c r="B11917" s="273"/>
      <c r="C11917" s="272"/>
      <c r="D11917" s="272"/>
      <c r="E11917" s="217"/>
      <c r="F11917" s="263"/>
      <c r="I11917" s="149"/>
      <c r="J11917" s="149"/>
      <c r="K11917" s="149"/>
      <c r="L11917"/>
    </row>
    <row r="11918" spans="1:12" s="236" customFormat="1" x14ac:dyDescent="0.25">
      <c r="A11918" s="272"/>
      <c r="B11918" s="273"/>
      <c r="C11918" s="272"/>
      <c r="D11918" s="272"/>
      <c r="E11918" s="217"/>
      <c r="F11918" s="263"/>
      <c r="I11918" s="149"/>
      <c r="J11918" s="149"/>
      <c r="K11918" s="149"/>
      <c r="L11918"/>
    </row>
    <row r="11919" spans="1:12" s="236" customFormat="1" x14ac:dyDescent="0.25">
      <c r="A11919" s="272"/>
      <c r="B11919" s="273"/>
      <c r="C11919" s="272"/>
      <c r="D11919" s="272"/>
      <c r="E11919" s="217"/>
      <c r="F11919" s="263"/>
      <c r="I11919" s="149"/>
      <c r="J11919" s="149"/>
      <c r="K11919" s="149"/>
      <c r="L11919"/>
    </row>
    <row r="11920" spans="1:12" s="236" customFormat="1" x14ac:dyDescent="0.25">
      <c r="A11920" s="272"/>
      <c r="B11920" s="273"/>
      <c r="C11920" s="272"/>
      <c r="D11920" s="272"/>
      <c r="E11920" s="217"/>
      <c r="F11920" s="263"/>
      <c r="I11920" s="149"/>
      <c r="J11920" s="149"/>
      <c r="K11920" s="149"/>
      <c r="L11920"/>
    </row>
    <row r="11921" spans="1:12" s="236" customFormat="1" x14ac:dyDescent="0.25">
      <c r="A11921" s="272"/>
      <c r="B11921" s="273"/>
      <c r="C11921" s="272"/>
      <c r="D11921" s="272"/>
      <c r="E11921" s="217"/>
      <c r="F11921" s="263"/>
      <c r="I11921" s="149"/>
      <c r="J11921" s="149"/>
      <c r="K11921" s="149"/>
      <c r="L11921"/>
    </row>
    <row r="11922" spans="1:12" s="236" customFormat="1" x14ac:dyDescent="0.25">
      <c r="A11922" s="272"/>
      <c r="B11922" s="273"/>
      <c r="C11922" s="272"/>
      <c r="D11922" s="272"/>
      <c r="E11922" s="217"/>
      <c r="F11922" s="263"/>
      <c r="I11922" s="149"/>
      <c r="J11922" s="149"/>
      <c r="K11922" s="149"/>
      <c r="L11922"/>
    </row>
    <row r="11923" spans="1:12" s="236" customFormat="1" x14ac:dyDescent="0.25">
      <c r="A11923" s="272"/>
      <c r="B11923" s="273"/>
      <c r="C11923" s="272"/>
      <c r="D11923" s="272"/>
      <c r="E11923" s="217"/>
      <c r="F11923" s="263"/>
      <c r="I11923" s="149"/>
      <c r="J11923" s="149"/>
      <c r="K11923" s="149"/>
      <c r="L11923"/>
    </row>
    <row r="11924" spans="1:12" s="236" customFormat="1" x14ac:dyDescent="0.25">
      <c r="A11924" s="272"/>
      <c r="B11924" s="273"/>
      <c r="C11924" s="272"/>
      <c r="D11924" s="272"/>
      <c r="E11924" s="217"/>
      <c r="F11924" s="263"/>
      <c r="I11924" s="149"/>
      <c r="J11924" s="149"/>
      <c r="K11924" s="149"/>
      <c r="L11924"/>
    </row>
    <row r="11925" spans="1:12" s="236" customFormat="1" x14ac:dyDescent="0.25">
      <c r="A11925" s="272"/>
      <c r="B11925" s="273"/>
      <c r="C11925" s="272"/>
      <c r="D11925" s="272"/>
      <c r="E11925" s="217"/>
      <c r="F11925" s="263"/>
      <c r="I11925" s="149"/>
      <c r="J11925" s="149"/>
      <c r="K11925" s="149"/>
      <c r="L11925"/>
    </row>
    <row r="11926" spans="1:12" s="236" customFormat="1" x14ac:dyDescent="0.25">
      <c r="A11926" s="272"/>
      <c r="B11926" s="273"/>
      <c r="C11926" s="272"/>
      <c r="D11926" s="272"/>
      <c r="E11926" s="217"/>
      <c r="F11926" s="263"/>
      <c r="I11926" s="149"/>
      <c r="J11926" s="149"/>
      <c r="K11926" s="149"/>
      <c r="L11926"/>
    </row>
    <row r="11927" spans="1:12" s="236" customFormat="1" x14ac:dyDescent="0.25">
      <c r="A11927" s="272"/>
      <c r="B11927" s="273"/>
      <c r="C11927" s="272"/>
      <c r="D11927" s="272"/>
      <c r="E11927" s="217"/>
      <c r="F11927" s="263"/>
      <c r="I11927" s="149"/>
      <c r="J11927" s="149"/>
      <c r="K11927" s="149"/>
      <c r="L11927"/>
    </row>
    <row r="11928" spans="1:12" s="236" customFormat="1" x14ac:dyDescent="0.25">
      <c r="A11928" s="272"/>
      <c r="B11928" s="273"/>
      <c r="C11928" s="272"/>
      <c r="D11928" s="272"/>
      <c r="E11928" s="217"/>
      <c r="F11928" s="263"/>
      <c r="I11928" s="149"/>
      <c r="J11928" s="149"/>
      <c r="K11928" s="149"/>
      <c r="L11928"/>
    </row>
    <row r="11929" spans="1:12" s="236" customFormat="1" x14ac:dyDescent="0.25">
      <c r="A11929" s="272"/>
      <c r="B11929" s="273"/>
      <c r="C11929" s="272"/>
      <c r="D11929" s="272"/>
      <c r="E11929" s="217"/>
      <c r="F11929" s="263"/>
      <c r="I11929" s="149"/>
      <c r="J11929" s="149"/>
      <c r="K11929" s="149"/>
      <c r="L11929"/>
    </row>
    <row r="11930" spans="1:12" s="236" customFormat="1" x14ac:dyDescent="0.25">
      <c r="A11930" s="272"/>
      <c r="B11930" s="273"/>
      <c r="C11930" s="272"/>
      <c r="D11930" s="272"/>
      <c r="E11930" s="217"/>
      <c r="F11930" s="263"/>
      <c r="I11930" s="149"/>
      <c r="J11930" s="149"/>
      <c r="K11930" s="149"/>
      <c r="L11930"/>
    </row>
    <row r="11931" spans="1:12" s="236" customFormat="1" x14ac:dyDescent="0.25">
      <c r="A11931" s="272"/>
      <c r="B11931" s="273"/>
      <c r="C11931" s="272"/>
      <c r="D11931" s="272"/>
      <c r="E11931" s="217"/>
      <c r="F11931" s="263"/>
      <c r="I11931" s="149"/>
      <c r="J11931" s="149"/>
      <c r="K11931" s="149"/>
      <c r="L11931"/>
    </row>
    <row r="11932" spans="1:12" s="236" customFormat="1" x14ac:dyDescent="0.25">
      <c r="A11932" s="272"/>
      <c r="B11932" s="273"/>
      <c r="C11932" s="272"/>
      <c r="D11932" s="272"/>
      <c r="E11932" s="217"/>
      <c r="F11932" s="263"/>
      <c r="I11932" s="149"/>
      <c r="J11932" s="149"/>
      <c r="K11932" s="149"/>
      <c r="L11932"/>
    </row>
    <row r="11933" spans="1:12" s="236" customFormat="1" x14ac:dyDescent="0.25">
      <c r="A11933" s="272"/>
      <c r="B11933" s="273"/>
      <c r="C11933" s="272"/>
      <c r="D11933" s="272"/>
      <c r="E11933" s="217"/>
      <c r="F11933" s="263"/>
      <c r="I11933" s="149"/>
      <c r="J11933" s="149"/>
      <c r="K11933" s="149"/>
      <c r="L11933"/>
    </row>
    <row r="11934" spans="1:12" s="236" customFormat="1" x14ac:dyDescent="0.25">
      <c r="A11934" s="272"/>
      <c r="B11934" s="273"/>
      <c r="C11934" s="272"/>
      <c r="D11934" s="272"/>
      <c r="E11934" s="217"/>
      <c r="F11934" s="263"/>
      <c r="I11934" s="149"/>
      <c r="J11934" s="149"/>
      <c r="K11934" s="149"/>
      <c r="L11934"/>
    </row>
    <row r="11935" spans="1:12" s="236" customFormat="1" x14ac:dyDescent="0.25">
      <c r="A11935" s="272"/>
      <c r="B11935" s="273"/>
      <c r="C11935" s="272"/>
      <c r="D11935" s="272"/>
      <c r="E11935" s="217"/>
      <c r="F11935" s="263"/>
      <c r="I11935" s="149"/>
      <c r="J11935" s="149"/>
      <c r="K11935" s="149"/>
      <c r="L11935"/>
    </row>
    <row r="11936" spans="1:12" s="236" customFormat="1" x14ac:dyDescent="0.25">
      <c r="A11936" s="272"/>
      <c r="B11936" s="273"/>
      <c r="C11936" s="272"/>
      <c r="D11936" s="272"/>
      <c r="E11936" s="217"/>
      <c r="F11936" s="263"/>
      <c r="I11936" s="149"/>
      <c r="J11936" s="149"/>
      <c r="K11936" s="149"/>
      <c r="L11936"/>
    </row>
    <row r="11937" spans="1:12" s="236" customFormat="1" x14ac:dyDescent="0.25">
      <c r="A11937" s="272"/>
      <c r="B11937" s="273"/>
      <c r="C11937" s="272"/>
      <c r="D11937" s="272"/>
      <c r="E11937" s="217"/>
      <c r="F11937" s="263"/>
      <c r="I11937" s="149"/>
      <c r="J11937" s="149"/>
      <c r="K11937" s="149"/>
      <c r="L11937"/>
    </row>
    <row r="11938" spans="1:12" s="236" customFormat="1" x14ac:dyDescent="0.25">
      <c r="A11938" s="272"/>
      <c r="B11938" s="273"/>
      <c r="C11938" s="272"/>
      <c r="D11938" s="272"/>
      <c r="E11938" s="217"/>
      <c r="F11938" s="263"/>
      <c r="I11938" s="149"/>
      <c r="J11938" s="149"/>
      <c r="K11938" s="149"/>
      <c r="L11938"/>
    </row>
    <row r="11939" spans="1:12" s="236" customFormat="1" x14ac:dyDescent="0.25">
      <c r="A11939" s="272"/>
      <c r="B11939" s="273"/>
      <c r="C11939" s="272"/>
      <c r="D11939" s="272"/>
      <c r="E11939" s="217"/>
      <c r="F11939" s="263"/>
      <c r="I11939" s="149"/>
      <c r="J11939" s="149"/>
      <c r="K11939" s="149"/>
      <c r="L11939"/>
    </row>
    <row r="11940" spans="1:12" s="236" customFormat="1" ht="11.25" customHeight="1" x14ac:dyDescent="0.25">
      <c r="A11940" s="272"/>
      <c r="B11940" s="273"/>
      <c r="C11940" s="272"/>
      <c r="D11940" s="272"/>
      <c r="E11940" s="217"/>
      <c r="F11940" s="263"/>
      <c r="I11940" s="149"/>
      <c r="J11940" s="149"/>
      <c r="K11940" s="149"/>
      <c r="L11940"/>
    </row>
    <row r="11941" spans="1:12" s="236" customFormat="1" x14ac:dyDescent="0.25">
      <c r="A11941" s="272"/>
      <c r="B11941" s="273"/>
      <c r="C11941" s="272"/>
      <c r="D11941" s="272"/>
      <c r="E11941" s="217"/>
      <c r="F11941" s="263"/>
      <c r="I11941" s="149"/>
      <c r="J11941" s="149"/>
      <c r="K11941" s="149"/>
      <c r="L11941"/>
    </row>
    <row r="11942" spans="1:12" s="236" customFormat="1" ht="13" x14ac:dyDescent="0.25">
      <c r="A11942" s="272"/>
      <c r="B11942" s="229"/>
      <c r="C11942" s="272"/>
      <c r="D11942" s="272"/>
      <c r="E11942" s="260"/>
      <c r="F11942" s="263"/>
      <c r="I11942" s="149"/>
      <c r="J11942" s="149"/>
      <c r="K11942" s="149"/>
      <c r="L11942"/>
    </row>
    <row r="11943" spans="1:12" s="236" customFormat="1" ht="13" x14ac:dyDescent="0.25">
      <c r="A11943" s="272"/>
      <c r="B11943" s="229"/>
      <c r="C11943" s="272"/>
      <c r="D11943" s="272"/>
      <c r="E11943" s="260"/>
      <c r="F11943" s="263"/>
      <c r="I11943" s="149"/>
      <c r="J11943" s="149"/>
      <c r="K11943" s="149"/>
      <c r="L11943"/>
    </row>
    <row r="11944" spans="1:12" s="236" customFormat="1" ht="13" x14ac:dyDescent="0.25">
      <c r="A11944" s="272"/>
      <c r="B11944" s="229"/>
      <c r="C11944" s="272"/>
      <c r="D11944" s="272"/>
      <c r="E11944" s="260"/>
      <c r="F11944" s="263"/>
      <c r="I11944" s="149"/>
      <c r="J11944" s="149"/>
      <c r="K11944" s="149"/>
      <c r="L11944"/>
    </row>
    <row r="11945" spans="1:12" s="236" customFormat="1" ht="13" x14ac:dyDescent="0.25">
      <c r="A11945" s="272"/>
      <c r="B11945" s="229"/>
      <c r="C11945" s="272"/>
      <c r="D11945" s="272"/>
      <c r="E11945" s="260"/>
      <c r="F11945" s="263"/>
      <c r="I11945" s="149"/>
      <c r="J11945" s="149"/>
      <c r="K11945" s="149"/>
      <c r="L11945"/>
    </row>
    <row r="11946" spans="1:12" s="236" customFormat="1" ht="13" x14ac:dyDescent="0.25">
      <c r="A11946" s="220"/>
      <c r="B11946" s="230"/>
      <c r="C11946" s="220"/>
      <c r="D11946" s="220"/>
      <c r="E11946" s="260"/>
      <c r="F11946" s="263"/>
      <c r="I11946" s="149"/>
      <c r="J11946" s="149"/>
      <c r="K11946" s="149"/>
      <c r="L11946"/>
    </row>
    <row r="11947" spans="1:12" s="236" customFormat="1" ht="13" x14ac:dyDescent="0.25">
      <c r="A11947" s="227"/>
      <c r="B11947" s="268" t="s">
        <v>2905</v>
      </c>
      <c r="C11947" s="227"/>
      <c r="D11947" s="227"/>
      <c r="E11947" s="258"/>
      <c r="F11947" s="270"/>
      <c r="I11947" s="149"/>
      <c r="J11947" s="149"/>
      <c r="K11947" s="149"/>
      <c r="L11947"/>
    </row>
    <row r="11948" spans="1:12" s="236" customFormat="1" ht="13" x14ac:dyDescent="0.25">
      <c r="A11948" s="227"/>
      <c r="B11948" s="247"/>
      <c r="C11948" s="227"/>
      <c r="D11948" s="227"/>
      <c r="E11948" s="258"/>
      <c r="F11948" s="263"/>
      <c r="I11948" s="149"/>
      <c r="J11948" s="149"/>
      <c r="K11948" s="149"/>
      <c r="L11948"/>
    </row>
    <row r="11949" spans="1:12" s="236" customFormat="1" ht="13" x14ac:dyDescent="0.25">
      <c r="A11949" s="227"/>
      <c r="B11949" s="247" t="s">
        <v>2969</v>
      </c>
      <c r="C11949" s="227"/>
      <c r="D11949" s="227"/>
      <c r="E11949" s="258"/>
      <c r="F11949" s="263"/>
      <c r="I11949" s="149"/>
      <c r="J11949" s="149"/>
      <c r="K11949" s="149"/>
      <c r="L11949"/>
    </row>
    <row r="11950" spans="1:12" s="236" customFormat="1" ht="13" x14ac:dyDescent="0.25">
      <c r="A11950" s="227"/>
      <c r="B11950" s="256"/>
      <c r="C11950" s="255"/>
      <c r="D11950" s="255"/>
      <c r="E11950" s="260"/>
      <c r="F11950" s="263"/>
      <c r="I11950" s="149"/>
      <c r="J11950" s="149"/>
      <c r="K11950" s="149"/>
      <c r="L11950"/>
    </row>
    <row r="11951" spans="1:12" s="236" customFormat="1" ht="13" x14ac:dyDescent="0.25">
      <c r="A11951" s="227"/>
      <c r="B11951" s="274"/>
      <c r="C11951" s="255"/>
      <c r="D11951" s="255"/>
      <c r="E11951" s="260"/>
      <c r="F11951" s="263"/>
      <c r="I11951" s="149"/>
      <c r="J11951" s="149"/>
      <c r="K11951" s="149"/>
      <c r="L11951"/>
    </row>
    <row r="11952" spans="1:12" s="236" customFormat="1" ht="13" x14ac:dyDescent="0.25">
      <c r="A11952" s="227"/>
      <c r="B11952" s="274" t="str">
        <f>B11949</f>
        <v>Block G: Staffroom &amp; 3 Classroom Block: G-4 Masonry</v>
      </c>
      <c r="C11952" s="255"/>
      <c r="D11952" s="255"/>
      <c r="E11952" s="260"/>
      <c r="F11952" s="263"/>
      <c r="I11952" s="149"/>
      <c r="J11952" s="149"/>
      <c r="K11952" s="149"/>
      <c r="L11952"/>
    </row>
    <row r="11953" spans="1:12" s="236" customFormat="1" ht="13" x14ac:dyDescent="0.25">
      <c r="A11953" s="227"/>
      <c r="B11953" s="254" t="s">
        <v>2933</v>
      </c>
      <c r="C11953" s="255" t="s">
        <v>2910</v>
      </c>
      <c r="D11953" s="255"/>
      <c r="E11953" s="260"/>
      <c r="F11953" s="263"/>
      <c r="I11953" s="149"/>
      <c r="J11953" s="149"/>
      <c r="K11953" s="149"/>
      <c r="L11953"/>
    </row>
    <row r="11954" spans="1:12" s="236" customFormat="1" ht="13" x14ac:dyDescent="0.25">
      <c r="A11954" s="227"/>
      <c r="B11954" s="256"/>
      <c r="C11954" s="255"/>
      <c r="D11954" s="255"/>
      <c r="E11954" s="260"/>
      <c r="F11954" s="263"/>
      <c r="I11954" s="149"/>
      <c r="J11954" s="149"/>
      <c r="K11954" s="149"/>
      <c r="L11954"/>
    </row>
    <row r="11955" spans="1:12" s="236" customFormat="1" ht="13" x14ac:dyDescent="0.25">
      <c r="A11955" s="227"/>
      <c r="B11955" s="269" t="s">
        <v>2909</v>
      </c>
      <c r="C11955" s="255">
        <v>174</v>
      </c>
      <c r="D11955" s="255"/>
      <c r="E11955" s="260"/>
      <c r="F11955" s="263"/>
      <c r="I11955" s="149"/>
      <c r="J11955" s="149"/>
      <c r="K11955" s="149"/>
      <c r="L11955"/>
    </row>
    <row r="11956" spans="1:12" s="236" customFormat="1" ht="13" x14ac:dyDescent="0.25">
      <c r="A11956" s="227"/>
      <c r="B11956" s="269"/>
      <c r="C11956" s="255"/>
      <c r="D11956" s="255"/>
      <c r="E11956" s="260"/>
      <c r="F11956" s="263"/>
      <c r="I11956" s="149"/>
      <c r="J11956" s="149"/>
      <c r="K11956" s="149"/>
      <c r="L11956"/>
    </row>
    <row r="11957" spans="1:12" s="236" customFormat="1" ht="13" x14ac:dyDescent="0.25">
      <c r="A11957" s="227"/>
      <c r="B11957" s="256"/>
      <c r="C11957" s="255"/>
      <c r="D11957" s="255"/>
      <c r="E11957" s="260"/>
      <c r="F11957" s="263"/>
      <c r="I11957" s="149"/>
      <c r="J11957" s="149"/>
      <c r="K11957" s="149"/>
      <c r="L11957"/>
    </row>
    <row r="11958" spans="1:12" s="236" customFormat="1" ht="13" x14ac:dyDescent="0.25">
      <c r="A11958" s="227"/>
      <c r="B11958" s="256"/>
      <c r="C11958" s="255"/>
      <c r="D11958" s="255"/>
      <c r="E11958" s="260"/>
      <c r="F11958" s="263"/>
      <c r="I11958" s="149"/>
      <c r="J11958" s="149"/>
      <c r="K11958" s="149"/>
      <c r="L11958"/>
    </row>
    <row r="11959" spans="1:12" s="236" customFormat="1" ht="13" x14ac:dyDescent="0.25">
      <c r="A11959" s="227"/>
      <c r="B11959" s="256"/>
      <c r="C11959" s="255"/>
      <c r="D11959" s="255"/>
      <c r="E11959" s="260"/>
      <c r="F11959" s="263"/>
      <c r="I11959" s="149"/>
      <c r="J11959" s="149"/>
      <c r="K11959" s="149"/>
      <c r="L11959"/>
    </row>
    <row r="11960" spans="1:12" s="236" customFormat="1" ht="13" x14ac:dyDescent="0.25">
      <c r="A11960" s="227"/>
      <c r="B11960" s="256"/>
      <c r="C11960" s="255"/>
      <c r="D11960" s="255"/>
      <c r="E11960" s="260"/>
      <c r="F11960" s="263"/>
      <c r="I11960" s="149"/>
      <c r="J11960" s="149"/>
      <c r="K11960" s="149"/>
      <c r="L11960"/>
    </row>
    <row r="11961" spans="1:12" s="236" customFormat="1" ht="13" x14ac:dyDescent="0.25">
      <c r="A11961" s="227"/>
      <c r="B11961" s="256"/>
      <c r="C11961" s="255"/>
      <c r="D11961" s="255"/>
      <c r="E11961" s="260"/>
      <c r="F11961" s="263"/>
      <c r="I11961" s="149"/>
      <c r="J11961" s="149"/>
      <c r="K11961" s="149"/>
      <c r="L11961"/>
    </row>
    <row r="11962" spans="1:12" s="236" customFormat="1" ht="13" x14ac:dyDescent="0.25">
      <c r="A11962" s="227"/>
      <c r="B11962" s="256"/>
      <c r="C11962" s="255"/>
      <c r="D11962" s="255"/>
      <c r="E11962" s="260"/>
      <c r="F11962" s="263"/>
      <c r="I11962" s="149"/>
      <c r="J11962" s="149"/>
      <c r="K11962" s="149"/>
      <c r="L11962"/>
    </row>
    <row r="11963" spans="1:12" s="236" customFormat="1" ht="13" x14ac:dyDescent="0.25">
      <c r="A11963" s="227"/>
      <c r="B11963" s="256"/>
      <c r="C11963" s="255"/>
      <c r="D11963" s="255"/>
      <c r="E11963" s="260"/>
      <c r="F11963" s="263"/>
      <c r="I11963" s="149"/>
      <c r="J11963" s="149"/>
      <c r="K11963" s="149"/>
      <c r="L11963"/>
    </row>
    <row r="11964" spans="1:12" s="236" customFormat="1" ht="13" x14ac:dyDescent="0.25">
      <c r="A11964" s="227"/>
      <c r="B11964" s="256"/>
      <c r="C11964" s="255"/>
      <c r="D11964" s="255"/>
      <c r="E11964" s="260"/>
      <c r="F11964" s="263"/>
      <c r="I11964" s="149"/>
      <c r="J11964" s="149"/>
      <c r="K11964" s="149"/>
      <c r="L11964"/>
    </row>
    <row r="11965" spans="1:12" s="236" customFormat="1" ht="13" x14ac:dyDescent="0.25">
      <c r="A11965" s="227"/>
      <c r="B11965" s="256"/>
      <c r="C11965" s="255"/>
      <c r="D11965" s="255"/>
      <c r="E11965" s="260"/>
      <c r="F11965" s="263"/>
      <c r="I11965" s="149"/>
      <c r="J11965" s="149"/>
      <c r="K11965" s="149"/>
      <c r="L11965"/>
    </row>
    <row r="11966" spans="1:12" s="236" customFormat="1" ht="13" x14ac:dyDescent="0.25">
      <c r="A11966" s="227"/>
      <c r="B11966" s="256"/>
      <c r="C11966" s="255"/>
      <c r="D11966" s="255"/>
      <c r="E11966" s="260"/>
      <c r="F11966" s="263"/>
      <c r="I11966" s="149"/>
      <c r="J11966" s="149"/>
      <c r="K11966" s="149"/>
      <c r="L11966"/>
    </row>
    <row r="11967" spans="1:12" s="236" customFormat="1" ht="13" x14ac:dyDescent="0.25">
      <c r="A11967" s="227"/>
      <c r="B11967" s="256"/>
      <c r="C11967" s="255"/>
      <c r="D11967" s="255"/>
      <c r="E11967" s="260"/>
      <c r="F11967" s="263"/>
      <c r="I11967" s="149"/>
      <c r="J11967" s="149"/>
      <c r="K11967" s="149"/>
      <c r="L11967"/>
    </row>
    <row r="11968" spans="1:12" s="236" customFormat="1" ht="13" x14ac:dyDescent="0.25">
      <c r="A11968" s="227"/>
      <c r="B11968" s="256"/>
      <c r="C11968" s="255"/>
      <c r="D11968" s="255"/>
      <c r="E11968" s="260"/>
      <c r="F11968" s="263"/>
      <c r="I11968" s="149"/>
      <c r="J11968" s="149"/>
      <c r="K11968" s="149"/>
      <c r="L11968"/>
    </row>
    <row r="11969" spans="1:12" s="236" customFormat="1" ht="13" x14ac:dyDescent="0.25">
      <c r="A11969" s="227"/>
      <c r="B11969" s="256"/>
      <c r="C11969" s="255"/>
      <c r="D11969" s="255"/>
      <c r="E11969" s="260"/>
      <c r="F11969" s="263"/>
      <c r="I11969" s="149"/>
      <c r="J11969" s="149"/>
      <c r="K11969" s="149"/>
      <c r="L11969"/>
    </row>
    <row r="11970" spans="1:12" s="236" customFormat="1" ht="13" x14ac:dyDescent="0.25">
      <c r="A11970" s="227"/>
      <c r="B11970" s="256"/>
      <c r="C11970" s="255"/>
      <c r="D11970" s="255"/>
      <c r="E11970" s="260"/>
      <c r="F11970" s="263"/>
      <c r="I11970" s="149"/>
      <c r="J11970" s="149"/>
      <c r="K11970" s="149"/>
      <c r="L11970"/>
    </row>
    <row r="11971" spans="1:12" s="236" customFormat="1" ht="13" x14ac:dyDescent="0.25">
      <c r="A11971" s="227"/>
      <c r="B11971" s="256"/>
      <c r="C11971" s="255"/>
      <c r="D11971" s="255"/>
      <c r="E11971" s="260"/>
      <c r="F11971" s="263"/>
      <c r="I11971" s="149"/>
      <c r="J11971" s="149"/>
      <c r="K11971" s="149"/>
      <c r="L11971"/>
    </row>
    <row r="11972" spans="1:12" s="236" customFormat="1" ht="13" x14ac:dyDescent="0.25">
      <c r="A11972" s="227"/>
      <c r="B11972" s="256"/>
      <c r="C11972" s="255"/>
      <c r="D11972" s="255"/>
      <c r="E11972" s="260"/>
      <c r="F11972" s="263"/>
      <c r="I11972" s="149"/>
      <c r="J11972" s="149"/>
      <c r="K11972" s="149"/>
      <c r="L11972"/>
    </row>
    <row r="11973" spans="1:12" s="236" customFormat="1" ht="13" x14ac:dyDescent="0.25">
      <c r="A11973" s="227"/>
      <c r="B11973" s="256"/>
      <c r="C11973" s="255"/>
      <c r="D11973" s="255"/>
      <c r="E11973" s="260"/>
      <c r="F11973" s="263"/>
      <c r="I11973" s="149"/>
      <c r="J11973" s="149"/>
      <c r="K11973" s="149"/>
      <c r="L11973"/>
    </row>
    <row r="11974" spans="1:12" s="236" customFormat="1" ht="13" x14ac:dyDescent="0.25">
      <c r="A11974" s="227"/>
      <c r="B11974" s="256"/>
      <c r="C11974" s="255"/>
      <c r="D11974" s="255"/>
      <c r="E11974" s="260"/>
      <c r="F11974" s="263"/>
      <c r="I11974" s="149"/>
      <c r="J11974" s="149"/>
      <c r="K11974" s="149"/>
      <c r="L11974"/>
    </row>
    <row r="11975" spans="1:12" s="236" customFormat="1" ht="13" x14ac:dyDescent="0.25">
      <c r="A11975" s="227"/>
      <c r="B11975" s="256"/>
      <c r="C11975" s="255"/>
      <c r="D11975" s="255"/>
      <c r="E11975" s="260"/>
      <c r="F11975" s="263"/>
      <c r="I11975" s="149"/>
      <c r="J11975" s="149"/>
      <c r="K11975" s="149"/>
      <c r="L11975"/>
    </row>
    <row r="11976" spans="1:12" s="236" customFormat="1" ht="13" x14ac:dyDescent="0.25">
      <c r="A11976" s="227"/>
      <c r="B11976" s="256"/>
      <c r="C11976" s="255"/>
      <c r="D11976" s="255"/>
      <c r="E11976" s="260"/>
      <c r="F11976" s="263"/>
      <c r="I11976" s="149"/>
      <c r="J11976" s="149"/>
      <c r="K11976" s="149"/>
      <c r="L11976"/>
    </row>
    <row r="11977" spans="1:12" s="236" customFormat="1" ht="13" x14ac:dyDescent="0.25">
      <c r="A11977" s="227"/>
      <c r="B11977" s="256"/>
      <c r="C11977" s="255"/>
      <c r="D11977" s="255"/>
      <c r="E11977" s="260"/>
      <c r="F11977" s="263"/>
      <c r="I11977" s="149"/>
      <c r="J11977" s="149"/>
      <c r="K11977" s="149"/>
      <c r="L11977"/>
    </row>
    <row r="11978" spans="1:12" s="236" customFormat="1" ht="13" x14ac:dyDescent="0.25">
      <c r="A11978" s="227"/>
      <c r="B11978" s="256"/>
      <c r="C11978" s="255"/>
      <c r="D11978" s="255"/>
      <c r="E11978" s="260"/>
      <c r="F11978" s="263"/>
      <c r="I11978" s="149"/>
      <c r="J11978" s="149"/>
      <c r="K11978" s="149"/>
      <c r="L11978"/>
    </row>
    <row r="11979" spans="1:12" s="236" customFormat="1" ht="13" x14ac:dyDescent="0.25">
      <c r="A11979" s="227"/>
      <c r="B11979" s="256"/>
      <c r="C11979" s="255"/>
      <c r="D11979" s="255"/>
      <c r="E11979" s="260"/>
      <c r="F11979" s="263"/>
      <c r="I11979" s="149"/>
      <c r="J11979" s="149"/>
      <c r="K11979" s="149"/>
      <c r="L11979"/>
    </row>
    <row r="11980" spans="1:12" s="236" customFormat="1" ht="13" x14ac:dyDescent="0.25">
      <c r="A11980" s="227"/>
      <c r="B11980" s="256"/>
      <c r="C11980" s="255"/>
      <c r="D11980" s="255"/>
      <c r="E11980" s="260"/>
      <c r="F11980" s="263"/>
      <c r="I11980" s="149"/>
      <c r="J11980" s="149"/>
      <c r="K11980" s="149"/>
      <c r="L11980"/>
    </row>
    <row r="11981" spans="1:12" s="236" customFormat="1" ht="13" x14ac:dyDescent="0.25">
      <c r="A11981" s="227"/>
      <c r="B11981" s="256"/>
      <c r="C11981" s="255"/>
      <c r="D11981" s="255"/>
      <c r="E11981" s="260"/>
      <c r="F11981" s="263"/>
      <c r="I11981" s="149"/>
      <c r="J11981" s="149"/>
      <c r="K11981" s="149"/>
      <c r="L11981"/>
    </row>
    <row r="11982" spans="1:12" s="236" customFormat="1" ht="13" x14ac:dyDescent="0.25">
      <c r="A11982" s="227"/>
      <c r="B11982" s="256"/>
      <c r="C11982" s="255"/>
      <c r="D11982" s="255"/>
      <c r="E11982" s="260"/>
      <c r="F11982" s="263"/>
      <c r="I11982" s="149"/>
      <c r="J11982" s="149"/>
      <c r="K11982" s="149"/>
      <c r="L11982"/>
    </row>
    <row r="11983" spans="1:12" s="236" customFormat="1" ht="13" x14ac:dyDescent="0.25">
      <c r="A11983" s="227"/>
      <c r="B11983" s="256"/>
      <c r="C11983" s="255"/>
      <c r="D11983" s="255"/>
      <c r="E11983" s="260"/>
      <c r="F11983" s="263"/>
      <c r="I11983" s="149"/>
      <c r="J11983" s="149"/>
      <c r="K11983" s="149"/>
      <c r="L11983"/>
    </row>
    <row r="11984" spans="1:12" s="236" customFormat="1" ht="13" x14ac:dyDescent="0.25">
      <c r="A11984" s="227"/>
      <c r="B11984" s="256"/>
      <c r="C11984" s="255"/>
      <c r="D11984" s="255"/>
      <c r="E11984" s="260"/>
      <c r="F11984" s="263"/>
      <c r="I11984" s="149"/>
      <c r="J11984" s="149"/>
      <c r="K11984" s="149"/>
      <c r="L11984"/>
    </row>
    <row r="11985" spans="1:12" s="236" customFormat="1" ht="13" x14ac:dyDescent="0.25">
      <c r="A11985" s="227"/>
      <c r="B11985" s="256"/>
      <c r="C11985" s="255"/>
      <c r="D11985" s="255"/>
      <c r="E11985" s="260"/>
      <c r="F11985" s="263"/>
      <c r="I11985" s="149"/>
      <c r="J11985" s="149"/>
      <c r="K11985" s="149"/>
      <c r="L11985"/>
    </row>
    <row r="11986" spans="1:12" s="236" customFormat="1" ht="13" x14ac:dyDescent="0.25">
      <c r="A11986" s="227"/>
      <c r="B11986" s="256"/>
      <c r="C11986" s="255"/>
      <c r="D11986" s="255"/>
      <c r="E11986" s="260"/>
      <c r="F11986" s="263"/>
      <c r="I11986" s="149"/>
      <c r="J11986" s="149"/>
      <c r="K11986" s="149"/>
      <c r="L11986"/>
    </row>
    <row r="11987" spans="1:12" s="236" customFormat="1" ht="13" x14ac:dyDescent="0.25">
      <c r="A11987" s="227"/>
      <c r="B11987" s="256"/>
      <c r="C11987" s="255"/>
      <c r="D11987" s="255"/>
      <c r="E11987" s="260"/>
      <c r="F11987" s="263"/>
      <c r="I11987" s="149"/>
      <c r="J11987" s="149"/>
      <c r="K11987" s="149"/>
      <c r="L11987"/>
    </row>
    <row r="11988" spans="1:12" s="236" customFormat="1" ht="13" x14ac:dyDescent="0.25">
      <c r="A11988" s="227"/>
      <c r="B11988" s="256"/>
      <c r="C11988" s="255"/>
      <c r="D11988" s="255"/>
      <c r="E11988" s="260"/>
      <c r="F11988" s="263"/>
      <c r="I11988" s="149"/>
      <c r="J11988" s="149"/>
      <c r="K11988" s="149"/>
      <c r="L11988"/>
    </row>
    <row r="11989" spans="1:12" s="236" customFormat="1" ht="13" x14ac:dyDescent="0.25">
      <c r="A11989" s="227"/>
      <c r="B11989" s="256"/>
      <c r="C11989" s="255"/>
      <c r="D11989" s="255"/>
      <c r="E11989" s="260"/>
      <c r="F11989" s="263"/>
      <c r="I11989" s="149"/>
      <c r="J11989" s="149"/>
      <c r="K11989" s="149"/>
      <c r="L11989"/>
    </row>
    <row r="11990" spans="1:12" s="236" customFormat="1" ht="13" x14ac:dyDescent="0.25">
      <c r="A11990" s="227"/>
      <c r="B11990" s="256"/>
      <c r="C11990" s="255"/>
      <c r="D11990" s="255"/>
      <c r="E11990" s="260"/>
      <c r="F11990" s="263"/>
      <c r="I11990" s="149"/>
      <c r="J11990" s="149"/>
      <c r="K11990" s="149"/>
      <c r="L11990"/>
    </row>
    <row r="11991" spans="1:12" s="236" customFormat="1" ht="13" x14ac:dyDescent="0.25">
      <c r="A11991" s="227"/>
      <c r="B11991" s="256"/>
      <c r="C11991" s="255"/>
      <c r="D11991" s="255"/>
      <c r="E11991" s="260"/>
      <c r="F11991" s="263"/>
      <c r="I11991" s="149"/>
      <c r="J11991" s="149"/>
      <c r="K11991" s="149"/>
      <c r="L11991"/>
    </row>
    <row r="11992" spans="1:12" s="236" customFormat="1" ht="13" x14ac:dyDescent="0.25">
      <c r="A11992" s="227"/>
      <c r="B11992" s="256"/>
      <c r="C11992" s="255"/>
      <c r="D11992" s="255"/>
      <c r="E11992" s="260"/>
      <c r="F11992" s="263"/>
      <c r="I11992" s="149"/>
      <c r="J11992" s="149"/>
      <c r="K11992" s="149"/>
      <c r="L11992"/>
    </row>
    <row r="11993" spans="1:12" s="236" customFormat="1" ht="13" x14ac:dyDescent="0.25">
      <c r="A11993" s="227"/>
      <c r="B11993" s="256"/>
      <c r="C11993" s="255"/>
      <c r="D11993" s="255"/>
      <c r="E11993" s="260"/>
      <c r="F11993" s="263"/>
      <c r="I11993" s="149"/>
      <c r="J11993" s="149"/>
      <c r="K11993" s="149"/>
      <c r="L11993"/>
    </row>
    <row r="11994" spans="1:12" s="236" customFormat="1" ht="13" x14ac:dyDescent="0.25">
      <c r="A11994" s="227"/>
      <c r="B11994" s="256"/>
      <c r="C11994" s="255"/>
      <c r="D11994" s="255"/>
      <c r="E11994" s="260"/>
      <c r="F11994" s="263"/>
      <c r="I11994" s="149"/>
      <c r="J11994" s="149"/>
      <c r="K11994" s="149"/>
      <c r="L11994"/>
    </row>
    <row r="11995" spans="1:12" s="236" customFormat="1" ht="13" x14ac:dyDescent="0.25">
      <c r="A11995" s="227"/>
      <c r="B11995" s="256"/>
      <c r="C11995" s="255"/>
      <c r="D11995" s="255"/>
      <c r="E11995" s="260"/>
      <c r="F11995" s="263"/>
      <c r="I11995" s="149"/>
      <c r="J11995" s="149"/>
      <c r="K11995" s="149"/>
      <c r="L11995"/>
    </row>
    <row r="11996" spans="1:12" s="236" customFormat="1" ht="13" x14ac:dyDescent="0.25">
      <c r="A11996" s="227"/>
      <c r="B11996" s="256"/>
      <c r="C11996" s="255"/>
      <c r="D11996" s="255"/>
      <c r="E11996" s="260"/>
      <c r="F11996" s="263"/>
      <c r="I11996" s="149"/>
      <c r="J11996" s="149"/>
      <c r="K11996" s="149"/>
      <c r="L11996"/>
    </row>
    <row r="11997" spans="1:12" s="236" customFormat="1" ht="13" x14ac:dyDescent="0.25">
      <c r="A11997" s="227"/>
      <c r="B11997" s="256"/>
      <c r="C11997" s="255"/>
      <c r="D11997" s="255"/>
      <c r="E11997" s="260"/>
      <c r="F11997" s="263"/>
      <c r="I11997" s="149"/>
      <c r="J11997" s="149"/>
      <c r="K11997" s="149"/>
      <c r="L11997"/>
    </row>
    <row r="11998" spans="1:12" s="236" customFormat="1" ht="13" x14ac:dyDescent="0.25">
      <c r="A11998" s="227"/>
      <c r="B11998" s="256"/>
      <c r="C11998" s="255"/>
      <c r="D11998" s="255"/>
      <c r="E11998" s="260"/>
      <c r="F11998" s="263"/>
      <c r="I11998" s="149"/>
      <c r="J11998" s="149"/>
      <c r="K11998" s="149"/>
      <c r="L11998"/>
    </row>
    <row r="11999" spans="1:12" s="236" customFormat="1" ht="13" x14ac:dyDescent="0.25">
      <c r="A11999" s="227"/>
      <c r="B11999" s="256"/>
      <c r="C11999" s="255"/>
      <c r="D11999" s="255"/>
      <c r="E11999" s="260"/>
      <c r="F11999" s="263"/>
      <c r="I11999" s="149"/>
      <c r="J11999" s="149"/>
      <c r="K11999" s="149"/>
      <c r="L11999"/>
    </row>
    <row r="12000" spans="1:12" s="236" customFormat="1" ht="13" x14ac:dyDescent="0.25">
      <c r="A12000" s="227"/>
      <c r="B12000" s="256"/>
      <c r="C12000" s="255"/>
      <c r="D12000" s="255"/>
      <c r="E12000" s="260"/>
      <c r="F12000" s="263"/>
      <c r="I12000" s="149"/>
      <c r="J12000" s="149"/>
      <c r="K12000" s="149"/>
      <c r="L12000"/>
    </row>
    <row r="12001" spans="1:12" s="236" customFormat="1" ht="13" x14ac:dyDescent="0.25">
      <c r="A12001" s="227"/>
      <c r="B12001" s="256"/>
      <c r="C12001" s="255"/>
      <c r="D12001" s="255"/>
      <c r="E12001" s="260"/>
      <c r="F12001" s="263"/>
      <c r="I12001" s="149"/>
      <c r="J12001" s="149"/>
      <c r="K12001" s="149"/>
      <c r="L12001"/>
    </row>
    <row r="12002" spans="1:12" s="236" customFormat="1" ht="13" x14ac:dyDescent="0.25">
      <c r="A12002" s="227"/>
      <c r="B12002" s="256"/>
      <c r="C12002" s="255"/>
      <c r="D12002" s="255"/>
      <c r="E12002" s="260"/>
      <c r="F12002" s="263"/>
      <c r="I12002" s="149"/>
      <c r="J12002" s="149"/>
      <c r="K12002" s="149"/>
      <c r="L12002"/>
    </row>
    <row r="12003" spans="1:12" s="236" customFormat="1" ht="13" x14ac:dyDescent="0.25">
      <c r="A12003" s="227"/>
      <c r="B12003" s="256"/>
      <c r="C12003" s="255"/>
      <c r="D12003" s="255"/>
      <c r="E12003" s="260"/>
      <c r="F12003" s="263"/>
      <c r="I12003" s="149"/>
      <c r="J12003" s="149"/>
      <c r="K12003" s="149"/>
      <c r="L12003"/>
    </row>
    <row r="12004" spans="1:12" s="236" customFormat="1" ht="13" x14ac:dyDescent="0.25">
      <c r="A12004" s="227"/>
      <c r="B12004" s="256"/>
      <c r="C12004" s="255"/>
      <c r="D12004" s="255"/>
      <c r="E12004" s="260"/>
      <c r="F12004" s="263"/>
      <c r="I12004" s="149"/>
      <c r="J12004" s="149"/>
      <c r="K12004" s="149"/>
      <c r="L12004"/>
    </row>
    <row r="12005" spans="1:12" s="236" customFormat="1" ht="13" x14ac:dyDescent="0.25">
      <c r="A12005" s="227"/>
      <c r="B12005" s="256"/>
      <c r="C12005" s="255"/>
      <c r="D12005" s="255"/>
      <c r="E12005" s="260"/>
      <c r="F12005" s="263"/>
      <c r="I12005" s="149"/>
      <c r="J12005" s="149"/>
      <c r="K12005" s="149"/>
      <c r="L12005"/>
    </row>
    <row r="12006" spans="1:12" s="236" customFormat="1" ht="13" x14ac:dyDescent="0.25">
      <c r="A12006" s="227"/>
      <c r="B12006" s="256"/>
      <c r="C12006" s="255"/>
      <c r="D12006" s="255"/>
      <c r="E12006" s="260"/>
      <c r="F12006" s="263"/>
      <c r="I12006" s="149"/>
      <c r="J12006" s="149"/>
      <c r="K12006" s="149"/>
      <c r="L12006"/>
    </row>
    <row r="12007" spans="1:12" s="236" customFormat="1" ht="13" x14ac:dyDescent="0.25">
      <c r="A12007" s="227"/>
      <c r="B12007" s="256"/>
      <c r="C12007" s="255"/>
      <c r="D12007" s="255"/>
      <c r="E12007" s="260"/>
      <c r="F12007" s="263"/>
      <c r="I12007" s="149"/>
      <c r="J12007" s="149"/>
      <c r="K12007" s="149"/>
      <c r="L12007"/>
    </row>
    <row r="12008" spans="1:12" s="236" customFormat="1" ht="13" x14ac:dyDescent="0.25">
      <c r="A12008" s="227"/>
      <c r="B12008" s="256"/>
      <c r="C12008" s="255"/>
      <c r="D12008" s="255"/>
      <c r="E12008" s="260"/>
      <c r="F12008" s="263"/>
      <c r="I12008" s="149"/>
      <c r="J12008" s="149"/>
      <c r="K12008" s="149"/>
      <c r="L12008"/>
    </row>
    <row r="12009" spans="1:12" s="236" customFormat="1" ht="13" x14ac:dyDescent="0.25">
      <c r="A12009" s="227"/>
      <c r="B12009" s="256"/>
      <c r="C12009" s="255"/>
      <c r="D12009" s="255"/>
      <c r="E12009" s="260"/>
      <c r="F12009" s="263"/>
      <c r="I12009" s="149"/>
      <c r="J12009" s="149"/>
      <c r="K12009" s="149"/>
      <c r="L12009"/>
    </row>
    <row r="12010" spans="1:12" s="236" customFormat="1" ht="13" x14ac:dyDescent="0.25">
      <c r="A12010" s="227"/>
      <c r="B12010" s="256"/>
      <c r="C12010" s="255"/>
      <c r="D12010" s="255"/>
      <c r="E12010" s="260"/>
      <c r="F12010" s="263"/>
      <c r="I12010" s="149"/>
      <c r="J12010" s="149"/>
      <c r="K12010" s="149"/>
      <c r="L12010"/>
    </row>
    <row r="12011" spans="1:12" s="236" customFormat="1" ht="13" x14ac:dyDescent="0.25">
      <c r="A12011" s="227"/>
      <c r="B12011" s="256"/>
      <c r="C12011" s="255"/>
      <c r="D12011" s="255"/>
      <c r="E12011" s="260"/>
      <c r="F12011" s="263"/>
      <c r="I12011" s="149"/>
      <c r="J12011" s="149"/>
      <c r="K12011" s="149"/>
      <c r="L12011"/>
    </row>
    <row r="12012" spans="1:12" s="236" customFormat="1" ht="13" x14ac:dyDescent="0.25">
      <c r="A12012" s="227"/>
      <c r="B12012" s="256"/>
      <c r="C12012" s="255"/>
      <c r="D12012" s="255"/>
      <c r="E12012" s="260"/>
      <c r="F12012" s="263"/>
      <c r="I12012" s="149"/>
      <c r="J12012" s="149"/>
      <c r="K12012" s="149"/>
      <c r="L12012"/>
    </row>
    <row r="12013" spans="1:12" s="236" customFormat="1" ht="13" x14ac:dyDescent="0.25">
      <c r="A12013" s="227"/>
      <c r="B12013" s="256"/>
      <c r="C12013" s="255"/>
      <c r="D12013" s="255"/>
      <c r="E12013" s="260"/>
      <c r="F12013" s="263"/>
      <c r="I12013" s="149"/>
      <c r="J12013" s="149"/>
      <c r="K12013" s="149"/>
      <c r="L12013"/>
    </row>
    <row r="12014" spans="1:12" s="236" customFormat="1" ht="13" x14ac:dyDescent="0.25">
      <c r="A12014" s="227"/>
      <c r="B12014" s="256"/>
      <c r="C12014" s="255"/>
      <c r="D12014" s="255"/>
      <c r="E12014" s="260"/>
      <c r="F12014" s="263"/>
      <c r="I12014" s="149"/>
      <c r="J12014" s="149"/>
      <c r="K12014" s="149"/>
      <c r="L12014"/>
    </row>
    <row r="12015" spans="1:12" s="236" customFormat="1" ht="13" x14ac:dyDescent="0.25">
      <c r="A12015" s="227"/>
      <c r="B12015" s="256"/>
      <c r="C12015" s="255"/>
      <c r="D12015" s="255"/>
      <c r="E12015" s="260"/>
      <c r="F12015" s="263"/>
      <c r="I12015" s="149"/>
      <c r="J12015" s="149"/>
      <c r="K12015" s="149"/>
      <c r="L12015"/>
    </row>
    <row r="12016" spans="1:12" s="236" customFormat="1" ht="13" x14ac:dyDescent="0.25">
      <c r="A12016" s="227"/>
      <c r="B12016" s="256"/>
      <c r="C12016" s="255"/>
      <c r="D12016" s="255"/>
      <c r="E12016" s="260"/>
      <c r="F12016" s="263"/>
      <c r="I12016" s="149"/>
      <c r="J12016" s="149"/>
      <c r="K12016" s="149"/>
      <c r="L12016"/>
    </row>
    <row r="12017" spans="1:12" s="236" customFormat="1" ht="13" x14ac:dyDescent="0.25">
      <c r="A12017" s="227"/>
      <c r="B12017" s="256"/>
      <c r="C12017" s="255"/>
      <c r="D12017" s="255"/>
      <c r="E12017" s="260"/>
      <c r="F12017" s="263"/>
      <c r="I12017" s="149"/>
      <c r="J12017" s="149"/>
      <c r="K12017" s="149"/>
      <c r="L12017"/>
    </row>
    <row r="12018" spans="1:12" s="236" customFormat="1" ht="13" x14ac:dyDescent="0.25">
      <c r="A12018" s="227"/>
      <c r="B12018" s="256"/>
      <c r="C12018" s="255"/>
      <c r="D12018" s="255"/>
      <c r="E12018" s="260"/>
      <c r="F12018" s="263"/>
      <c r="I12018" s="149"/>
      <c r="J12018" s="149"/>
      <c r="K12018" s="149"/>
      <c r="L12018"/>
    </row>
    <row r="12019" spans="1:12" s="236" customFormat="1" ht="13" x14ac:dyDescent="0.25">
      <c r="A12019" s="227"/>
      <c r="B12019" s="256"/>
      <c r="C12019" s="255"/>
      <c r="D12019" s="255"/>
      <c r="E12019" s="260"/>
      <c r="F12019" s="263"/>
      <c r="I12019" s="149"/>
      <c r="J12019" s="149"/>
      <c r="K12019" s="149"/>
      <c r="L12019"/>
    </row>
    <row r="12020" spans="1:12" s="236" customFormat="1" ht="13" x14ac:dyDescent="0.25">
      <c r="A12020" s="227"/>
      <c r="B12020" s="268" t="s">
        <v>1019</v>
      </c>
      <c r="C12020" s="227"/>
      <c r="D12020" s="227"/>
      <c r="E12020" s="258"/>
      <c r="F12020" s="270"/>
      <c r="I12020" s="149"/>
      <c r="J12020" s="149"/>
      <c r="K12020" s="149"/>
      <c r="L12020"/>
    </row>
    <row r="12021" spans="1:12" s="236" customFormat="1" ht="13" x14ac:dyDescent="0.25">
      <c r="A12021" s="227"/>
      <c r="B12021" s="247"/>
      <c r="C12021" s="227"/>
      <c r="D12021" s="227"/>
      <c r="E12021" s="258"/>
      <c r="F12021" s="263"/>
      <c r="I12021" s="149"/>
      <c r="J12021" s="149"/>
      <c r="K12021" s="149"/>
      <c r="L12021"/>
    </row>
    <row r="12022" spans="1:12" s="236" customFormat="1" ht="13" x14ac:dyDescent="0.25">
      <c r="A12022" s="227"/>
      <c r="B12022" s="247" t="str">
        <f>B11949</f>
        <v>Block G: Staffroom &amp; 3 Classroom Block: G-4 Masonry</v>
      </c>
      <c r="C12022" s="227"/>
      <c r="D12022" s="227"/>
      <c r="E12022" s="258"/>
      <c r="F12022" s="263"/>
      <c r="I12022" s="149"/>
      <c r="J12022" s="149"/>
      <c r="K12022" s="149"/>
      <c r="L12022"/>
    </row>
    <row r="12023" spans="1:12" s="236" customFormat="1" ht="13" x14ac:dyDescent="0.25">
      <c r="A12023" s="272"/>
      <c r="B12023" s="229"/>
      <c r="C12023" s="272"/>
      <c r="D12023" s="272"/>
      <c r="E12023" s="260"/>
      <c r="F12023" s="263"/>
      <c r="I12023" s="149"/>
      <c r="J12023" s="149"/>
      <c r="K12023" s="149"/>
      <c r="L12023"/>
    </row>
    <row r="12024" spans="1:12" s="236" customFormat="1" ht="13" x14ac:dyDescent="0.25">
      <c r="A12024" s="224" t="s">
        <v>2596</v>
      </c>
      <c r="B12024" s="229" t="s">
        <v>153</v>
      </c>
      <c r="C12024" s="272"/>
      <c r="D12024" s="272"/>
      <c r="E12024" s="217"/>
      <c r="F12024" s="285"/>
      <c r="I12024" s="149"/>
      <c r="J12024" s="149"/>
      <c r="K12024" s="149"/>
      <c r="L12024"/>
    </row>
    <row r="12025" spans="1:12" s="236" customFormat="1" x14ac:dyDescent="0.25">
      <c r="A12025" s="272"/>
      <c r="B12025" s="273"/>
      <c r="C12025" s="272"/>
      <c r="D12025" s="272"/>
      <c r="E12025" s="217"/>
      <c r="F12025" s="285"/>
      <c r="I12025" s="149"/>
      <c r="J12025" s="149"/>
      <c r="K12025" s="149"/>
      <c r="L12025"/>
    </row>
    <row r="12026" spans="1:12" s="236" customFormat="1" ht="13" x14ac:dyDescent="0.25">
      <c r="A12026" s="272"/>
      <c r="B12026" s="229" t="s">
        <v>152</v>
      </c>
      <c r="C12026" s="272"/>
      <c r="D12026" s="272"/>
      <c r="E12026" s="217"/>
      <c r="F12026" s="285"/>
      <c r="I12026" s="149"/>
      <c r="J12026" s="149"/>
      <c r="K12026" s="149"/>
      <c r="L12026"/>
    </row>
    <row r="12027" spans="1:12" s="236" customFormat="1" ht="13" x14ac:dyDescent="0.25">
      <c r="A12027" s="272"/>
      <c r="B12027" s="229"/>
      <c r="C12027" s="272"/>
      <c r="D12027" s="272"/>
      <c r="E12027" s="217"/>
      <c r="F12027" s="285"/>
      <c r="I12027" s="149"/>
      <c r="J12027" s="149"/>
      <c r="K12027" s="149"/>
      <c r="L12027"/>
    </row>
    <row r="12028" spans="1:12" s="236" customFormat="1" ht="65" x14ac:dyDescent="0.25">
      <c r="A12028" s="272"/>
      <c r="B12028" s="229" t="s">
        <v>2745</v>
      </c>
      <c r="C12028" s="272"/>
      <c r="D12028" s="272"/>
      <c r="E12028" s="217"/>
      <c r="F12028" s="285"/>
      <c r="I12028" s="149"/>
      <c r="J12028" s="149"/>
      <c r="K12028" s="149"/>
      <c r="L12028"/>
    </row>
    <row r="12029" spans="1:12" s="236" customFormat="1" x14ac:dyDescent="0.25">
      <c r="A12029" s="272"/>
      <c r="B12029" s="273"/>
      <c r="C12029" s="272"/>
      <c r="D12029" s="272"/>
      <c r="E12029" s="217"/>
      <c r="F12029" s="285"/>
      <c r="I12029" s="149"/>
      <c r="J12029" s="149"/>
      <c r="K12029" s="149"/>
      <c r="L12029"/>
    </row>
    <row r="12030" spans="1:12" s="236" customFormat="1" ht="25" x14ac:dyDescent="0.25">
      <c r="A12030" s="272" t="s">
        <v>2597</v>
      </c>
      <c r="B12030" s="273" t="s">
        <v>2233</v>
      </c>
      <c r="C12030" s="272" t="s">
        <v>621</v>
      </c>
      <c r="D12030" s="272">
        <v>334.4</v>
      </c>
      <c r="E12030" s="217"/>
      <c r="F12030" s="285"/>
      <c r="I12030" s="149"/>
      <c r="J12030" s="149"/>
      <c r="K12030" s="149"/>
      <c r="L12030"/>
    </row>
    <row r="12031" spans="1:12" s="236" customFormat="1" x14ac:dyDescent="0.25">
      <c r="A12031" s="272"/>
      <c r="B12031" s="273"/>
      <c r="C12031" s="272"/>
      <c r="D12031" s="272"/>
      <c r="E12031" s="217"/>
      <c r="F12031" s="285"/>
      <c r="I12031" s="149"/>
      <c r="J12031" s="149"/>
      <c r="K12031" s="149"/>
      <c r="L12031"/>
    </row>
    <row r="12032" spans="1:12" s="236" customFormat="1" ht="25" x14ac:dyDescent="0.25">
      <c r="A12032" s="272" t="s">
        <v>2598</v>
      </c>
      <c r="B12032" s="273" t="s">
        <v>2234</v>
      </c>
      <c r="C12032" s="272" t="s">
        <v>11</v>
      </c>
      <c r="D12032" s="272">
        <v>31</v>
      </c>
      <c r="E12032" s="217"/>
      <c r="F12032" s="285"/>
      <c r="I12032" s="149"/>
      <c r="J12032" s="149"/>
      <c r="K12032" s="149"/>
      <c r="L12032"/>
    </row>
    <row r="12033" spans="1:12" s="236" customFormat="1" x14ac:dyDescent="0.25">
      <c r="A12033" s="272"/>
      <c r="B12033" s="273"/>
      <c r="C12033" s="272"/>
      <c r="D12033" s="272"/>
      <c r="E12033" s="217"/>
      <c r="F12033" s="285"/>
      <c r="I12033" s="149"/>
      <c r="J12033" s="149"/>
      <c r="K12033" s="149"/>
      <c r="L12033"/>
    </row>
    <row r="12034" spans="1:12" s="236" customFormat="1" x14ac:dyDescent="0.25">
      <c r="A12034" s="272" t="s">
        <v>2599</v>
      </c>
      <c r="B12034" s="273" t="s">
        <v>141</v>
      </c>
      <c r="C12034" s="272" t="s">
        <v>11</v>
      </c>
      <c r="D12034" s="272">
        <v>31</v>
      </c>
      <c r="E12034" s="217"/>
      <c r="F12034" s="285"/>
      <c r="I12034" s="149"/>
      <c r="J12034" s="149"/>
      <c r="K12034" s="149"/>
      <c r="L12034"/>
    </row>
    <row r="12035" spans="1:12" s="236" customFormat="1" x14ac:dyDescent="0.25">
      <c r="A12035" s="272"/>
      <c r="B12035" s="273"/>
      <c r="C12035" s="272"/>
      <c r="D12035" s="272"/>
      <c r="E12035" s="217"/>
      <c r="F12035" s="285"/>
      <c r="I12035" s="149"/>
      <c r="J12035" s="149"/>
      <c r="K12035" s="149"/>
      <c r="L12035"/>
    </row>
    <row r="12036" spans="1:12" s="236" customFormat="1" x14ac:dyDescent="0.25">
      <c r="A12036" s="272" t="s">
        <v>2600</v>
      </c>
      <c r="B12036" s="273" t="s">
        <v>140</v>
      </c>
      <c r="C12036" s="272" t="s">
        <v>11</v>
      </c>
      <c r="D12036" s="272">
        <v>31</v>
      </c>
      <c r="E12036" s="217"/>
      <c r="F12036" s="285"/>
      <c r="I12036" s="149"/>
      <c r="J12036" s="149"/>
      <c r="K12036" s="149"/>
      <c r="L12036"/>
    </row>
    <row r="12037" spans="1:12" s="236" customFormat="1" x14ac:dyDescent="0.25">
      <c r="A12037" s="272"/>
      <c r="B12037" s="273"/>
      <c r="C12037" s="272"/>
      <c r="D12037" s="272"/>
      <c r="E12037" s="217"/>
      <c r="F12037" s="285"/>
      <c r="I12037" s="149"/>
      <c r="J12037" s="149"/>
      <c r="K12037" s="149"/>
      <c r="L12037"/>
    </row>
    <row r="12038" spans="1:12" s="236" customFormat="1" ht="13" x14ac:dyDescent="0.25">
      <c r="A12038" s="272"/>
      <c r="B12038" s="229" t="s">
        <v>139</v>
      </c>
      <c r="C12038" s="272"/>
      <c r="D12038" s="272"/>
      <c r="E12038" s="217"/>
      <c r="F12038" s="285"/>
      <c r="I12038" s="149"/>
      <c r="J12038" s="149"/>
      <c r="K12038" s="149"/>
      <c r="L12038"/>
    </row>
    <row r="12039" spans="1:12" s="236" customFormat="1" x14ac:dyDescent="0.25">
      <c r="A12039" s="272"/>
      <c r="B12039" s="273"/>
      <c r="C12039" s="272"/>
      <c r="D12039" s="272"/>
      <c r="E12039" s="217"/>
      <c r="F12039" s="285"/>
      <c r="I12039" s="149"/>
      <c r="J12039" s="149"/>
      <c r="K12039" s="149"/>
      <c r="L12039"/>
    </row>
    <row r="12040" spans="1:12" s="236" customFormat="1" ht="26" x14ac:dyDescent="0.25">
      <c r="A12040" s="272"/>
      <c r="B12040" s="229" t="s">
        <v>2236</v>
      </c>
      <c r="C12040" s="272"/>
      <c r="D12040" s="272"/>
      <c r="E12040" s="217"/>
      <c r="F12040" s="285"/>
      <c r="I12040" s="149"/>
      <c r="J12040" s="149"/>
      <c r="K12040" s="149"/>
      <c r="L12040"/>
    </row>
    <row r="12041" spans="1:12" s="236" customFormat="1" x14ac:dyDescent="0.25">
      <c r="A12041" s="272"/>
      <c r="B12041" s="273"/>
      <c r="C12041" s="272"/>
      <c r="D12041" s="272"/>
      <c r="E12041" s="217"/>
      <c r="F12041" s="285"/>
      <c r="I12041" s="149"/>
      <c r="J12041" s="149"/>
      <c r="K12041" s="149"/>
      <c r="L12041"/>
    </row>
    <row r="12042" spans="1:12" s="236" customFormat="1" ht="25" x14ac:dyDescent="0.25">
      <c r="A12042" s="272" t="s">
        <v>2601</v>
      </c>
      <c r="B12042" s="273" t="s">
        <v>2235</v>
      </c>
      <c r="C12042" s="272" t="s">
        <v>621</v>
      </c>
      <c r="D12042" s="272">
        <v>334.4</v>
      </c>
      <c r="E12042" s="217"/>
      <c r="F12042" s="285"/>
      <c r="I12042" s="149"/>
      <c r="J12042" s="149"/>
      <c r="K12042" s="149"/>
      <c r="L12042"/>
    </row>
    <row r="12043" spans="1:12" s="236" customFormat="1" x14ac:dyDescent="0.25">
      <c r="A12043" s="272"/>
      <c r="B12043" s="273"/>
      <c r="C12043" s="272"/>
      <c r="D12043" s="272"/>
      <c r="E12043" s="217"/>
      <c r="F12043" s="263"/>
      <c r="I12043" s="149"/>
      <c r="J12043" s="149"/>
      <c r="K12043" s="149"/>
      <c r="L12043"/>
    </row>
    <row r="12044" spans="1:12" s="236" customFormat="1" x14ac:dyDescent="0.25">
      <c r="A12044" s="272"/>
      <c r="B12044" s="273"/>
      <c r="C12044" s="272"/>
      <c r="D12044" s="272"/>
      <c r="E12044" s="217"/>
      <c r="F12044" s="263"/>
      <c r="I12044" s="149"/>
      <c r="J12044" s="149"/>
      <c r="K12044" s="149"/>
      <c r="L12044"/>
    </row>
    <row r="12045" spans="1:12" s="236" customFormat="1" x14ac:dyDescent="0.25">
      <c r="A12045" s="272"/>
      <c r="B12045" s="273"/>
      <c r="C12045" s="272"/>
      <c r="D12045" s="272"/>
      <c r="E12045" s="217"/>
      <c r="F12045" s="263"/>
      <c r="I12045" s="149"/>
      <c r="J12045" s="149"/>
      <c r="K12045" s="149"/>
      <c r="L12045"/>
    </row>
    <row r="12046" spans="1:12" s="236" customFormat="1" x14ac:dyDescent="0.25">
      <c r="A12046" s="272"/>
      <c r="B12046" s="273"/>
      <c r="C12046" s="272"/>
      <c r="D12046" s="272"/>
      <c r="E12046" s="217"/>
      <c r="F12046" s="263"/>
      <c r="I12046" s="149"/>
      <c r="J12046" s="149"/>
      <c r="K12046" s="149"/>
      <c r="L12046"/>
    </row>
    <row r="12047" spans="1:12" s="236" customFormat="1" x14ac:dyDescent="0.25">
      <c r="A12047" s="272"/>
      <c r="B12047" s="273"/>
      <c r="C12047" s="272"/>
      <c r="D12047" s="272"/>
      <c r="E12047" s="217"/>
      <c r="F12047" s="263"/>
      <c r="I12047" s="149"/>
      <c r="J12047" s="149"/>
      <c r="K12047" s="149"/>
      <c r="L12047"/>
    </row>
    <row r="12048" spans="1:12" s="236" customFormat="1" x14ac:dyDescent="0.25">
      <c r="A12048" s="272"/>
      <c r="B12048" s="273"/>
      <c r="C12048" s="272"/>
      <c r="D12048" s="272"/>
      <c r="E12048" s="217"/>
      <c r="F12048" s="263"/>
      <c r="I12048" s="149"/>
      <c r="J12048" s="149"/>
      <c r="K12048" s="149"/>
      <c r="L12048"/>
    </row>
    <row r="12049" spans="1:12" s="236" customFormat="1" x14ac:dyDescent="0.25">
      <c r="A12049" s="272"/>
      <c r="B12049" s="273"/>
      <c r="C12049" s="272"/>
      <c r="D12049" s="272"/>
      <c r="E12049" s="217"/>
      <c r="F12049" s="263"/>
      <c r="I12049" s="149"/>
      <c r="J12049" s="149"/>
      <c r="K12049" s="149"/>
      <c r="L12049"/>
    </row>
    <row r="12050" spans="1:12" s="236" customFormat="1" x14ac:dyDescent="0.25">
      <c r="A12050" s="272"/>
      <c r="B12050" s="273"/>
      <c r="C12050" s="272"/>
      <c r="D12050" s="272"/>
      <c r="E12050" s="217"/>
      <c r="F12050" s="263"/>
      <c r="I12050" s="149"/>
      <c r="J12050" s="149"/>
      <c r="K12050" s="149"/>
      <c r="L12050"/>
    </row>
    <row r="12051" spans="1:12" s="236" customFormat="1" x14ac:dyDescent="0.25">
      <c r="A12051" s="272"/>
      <c r="B12051" s="273"/>
      <c r="C12051" s="272"/>
      <c r="D12051" s="272"/>
      <c r="E12051" s="217"/>
      <c r="F12051" s="263"/>
      <c r="I12051" s="149"/>
      <c r="J12051" s="149"/>
      <c r="K12051" s="149"/>
      <c r="L12051"/>
    </row>
    <row r="12052" spans="1:12" s="236" customFormat="1" x14ac:dyDescent="0.25">
      <c r="A12052" s="272"/>
      <c r="B12052" s="273"/>
      <c r="C12052" s="272"/>
      <c r="D12052" s="272"/>
      <c r="E12052" s="217"/>
      <c r="F12052" s="263"/>
      <c r="I12052" s="149"/>
      <c r="J12052" s="149"/>
      <c r="K12052" s="149"/>
      <c r="L12052"/>
    </row>
    <row r="12053" spans="1:12" s="236" customFormat="1" x14ac:dyDescent="0.25">
      <c r="A12053" s="272"/>
      <c r="B12053" s="273"/>
      <c r="C12053" s="272"/>
      <c r="D12053" s="272"/>
      <c r="E12053" s="217"/>
      <c r="F12053" s="263"/>
      <c r="I12053" s="149"/>
      <c r="J12053" s="149"/>
      <c r="K12053" s="149"/>
      <c r="L12053"/>
    </row>
    <row r="12054" spans="1:12" s="236" customFormat="1" x14ac:dyDescent="0.25">
      <c r="A12054" s="272"/>
      <c r="B12054" s="273"/>
      <c r="C12054" s="272"/>
      <c r="D12054" s="272"/>
      <c r="E12054" s="217"/>
      <c r="F12054" s="263"/>
      <c r="I12054" s="149"/>
      <c r="J12054" s="149"/>
      <c r="K12054" s="149"/>
      <c r="L12054"/>
    </row>
    <row r="12055" spans="1:12" s="236" customFormat="1" x14ac:dyDescent="0.25">
      <c r="A12055" s="272"/>
      <c r="B12055" s="273"/>
      <c r="C12055" s="272"/>
      <c r="D12055" s="272"/>
      <c r="E12055" s="217"/>
      <c r="F12055" s="263"/>
      <c r="I12055" s="149"/>
      <c r="J12055" s="149"/>
      <c r="K12055" s="149"/>
      <c r="L12055"/>
    </row>
    <row r="12056" spans="1:12" s="236" customFormat="1" x14ac:dyDescent="0.25">
      <c r="A12056" s="272"/>
      <c r="B12056" s="273"/>
      <c r="C12056" s="272"/>
      <c r="D12056" s="272"/>
      <c r="E12056" s="217"/>
      <c r="F12056" s="263"/>
      <c r="I12056" s="149"/>
      <c r="J12056" s="149"/>
      <c r="K12056" s="149"/>
      <c r="L12056"/>
    </row>
    <row r="12057" spans="1:12" s="236" customFormat="1" x14ac:dyDescent="0.25">
      <c r="A12057" s="272"/>
      <c r="B12057" s="273"/>
      <c r="C12057" s="272"/>
      <c r="D12057" s="272"/>
      <c r="E12057" s="217"/>
      <c r="F12057" s="263"/>
      <c r="I12057" s="149"/>
      <c r="J12057" s="149"/>
      <c r="K12057" s="149"/>
      <c r="L12057"/>
    </row>
    <row r="12058" spans="1:12" s="236" customFormat="1" x14ac:dyDescent="0.25">
      <c r="A12058" s="272"/>
      <c r="B12058" s="273"/>
      <c r="C12058" s="272"/>
      <c r="D12058" s="272"/>
      <c r="E12058" s="217"/>
      <c r="F12058" s="263"/>
      <c r="I12058" s="149"/>
      <c r="J12058" s="149"/>
      <c r="K12058" s="149"/>
      <c r="L12058"/>
    </row>
    <row r="12059" spans="1:12" s="236" customFormat="1" x14ac:dyDescent="0.25">
      <c r="A12059" s="272"/>
      <c r="B12059" s="273"/>
      <c r="C12059" s="272"/>
      <c r="D12059" s="272"/>
      <c r="E12059" s="217"/>
      <c r="F12059" s="263"/>
      <c r="I12059" s="149"/>
      <c r="J12059" s="149"/>
      <c r="K12059" s="149"/>
      <c r="L12059"/>
    </row>
    <row r="12060" spans="1:12" s="236" customFormat="1" x14ac:dyDescent="0.25">
      <c r="A12060" s="272"/>
      <c r="B12060" s="273"/>
      <c r="C12060" s="272"/>
      <c r="D12060" s="272"/>
      <c r="E12060" s="217"/>
      <c r="F12060" s="263"/>
      <c r="I12060" s="149"/>
      <c r="J12060" s="149"/>
      <c r="K12060" s="149"/>
      <c r="L12060"/>
    </row>
    <row r="12061" spans="1:12" s="236" customFormat="1" x14ac:dyDescent="0.25">
      <c r="A12061" s="272"/>
      <c r="B12061" s="273"/>
      <c r="C12061" s="272"/>
      <c r="D12061" s="272"/>
      <c r="E12061" s="217"/>
      <c r="F12061" s="263"/>
      <c r="I12061" s="149"/>
      <c r="J12061" s="149"/>
      <c r="K12061" s="149"/>
      <c r="L12061"/>
    </row>
    <row r="12062" spans="1:12" s="236" customFormat="1" x14ac:dyDescent="0.25">
      <c r="A12062" s="272"/>
      <c r="B12062" s="273"/>
      <c r="C12062" s="272"/>
      <c r="D12062" s="272"/>
      <c r="E12062" s="217"/>
      <c r="F12062" s="263"/>
      <c r="I12062" s="149"/>
      <c r="J12062" s="149"/>
      <c r="K12062" s="149"/>
      <c r="L12062"/>
    </row>
    <row r="12063" spans="1:12" s="236" customFormat="1" x14ac:dyDescent="0.25">
      <c r="A12063" s="272"/>
      <c r="B12063" s="273"/>
      <c r="C12063" s="272"/>
      <c r="D12063" s="272"/>
      <c r="E12063" s="217"/>
      <c r="F12063" s="263"/>
      <c r="I12063" s="149"/>
      <c r="J12063" s="149"/>
      <c r="K12063" s="149"/>
      <c r="L12063"/>
    </row>
    <row r="12064" spans="1:12" s="236" customFormat="1" x14ac:dyDescent="0.25">
      <c r="A12064" s="272"/>
      <c r="B12064" s="273"/>
      <c r="C12064" s="272"/>
      <c r="D12064" s="272"/>
      <c r="E12064" s="217"/>
      <c r="F12064" s="263"/>
      <c r="I12064" s="149"/>
      <c r="J12064" s="149"/>
      <c r="K12064" s="149"/>
      <c r="L12064"/>
    </row>
    <row r="12065" spans="1:12" s="236" customFormat="1" x14ac:dyDescent="0.25">
      <c r="A12065" s="272"/>
      <c r="B12065" s="273"/>
      <c r="C12065" s="272"/>
      <c r="D12065" s="272"/>
      <c r="E12065" s="217"/>
      <c r="F12065" s="263"/>
      <c r="I12065" s="149"/>
      <c r="J12065" s="149"/>
      <c r="K12065" s="149"/>
      <c r="L12065"/>
    </row>
    <row r="12066" spans="1:12" s="236" customFormat="1" x14ac:dyDescent="0.25">
      <c r="A12066" s="272"/>
      <c r="B12066" s="273"/>
      <c r="C12066" s="272"/>
      <c r="D12066" s="272"/>
      <c r="E12066" s="217"/>
      <c r="F12066" s="263"/>
      <c r="I12066" s="149"/>
      <c r="J12066" s="149"/>
      <c r="K12066" s="149"/>
      <c r="L12066"/>
    </row>
    <row r="12067" spans="1:12" s="236" customFormat="1" x14ac:dyDescent="0.25">
      <c r="A12067" s="272"/>
      <c r="B12067" s="273"/>
      <c r="C12067" s="272"/>
      <c r="D12067" s="272"/>
      <c r="E12067" s="217"/>
      <c r="F12067" s="263"/>
      <c r="I12067" s="149"/>
      <c r="J12067" s="149"/>
      <c r="K12067" s="149"/>
      <c r="L12067"/>
    </row>
    <row r="12068" spans="1:12" s="236" customFormat="1" x14ac:dyDescent="0.25">
      <c r="A12068" s="272"/>
      <c r="B12068" s="273"/>
      <c r="C12068" s="272"/>
      <c r="D12068" s="272"/>
      <c r="E12068" s="217"/>
      <c r="F12068" s="263"/>
      <c r="I12068" s="149"/>
      <c r="J12068" s="149"/>
      <c r="K12068" s="149"/>
      <c r="L12068"/>
    </row>
    <row r="12069" spans="1:12" s="236" customFormat="1" x14ac:dyDescent="0.25">
      <c r="A12069" s="272"/>
      <c r="B12069" s="273"/>
      <c r="C12069" s="272"/>
      <c r="D12069" s="272"/>
      <c r="E12069" s="217"/>
      <c r="F12069" s="263"/>
      <c r="I12069" s="149"/>
      <c r="J12069" s="149"/>
      <c r="K12069" s="149"/>
      <c r="L12069"/>
    </row>
    <row r="12070" spans="1:12" s="236" customFormat="1" x14ac:dyDescent="0.25">
      <c r="A12070" s="272"/>
      <c r="B12070" s="273"/>
      <c r="C12070" s="272"/>
      <c r="D12070" s="272"/>
      <c r="E12070" s="217"/>
      <c r="F12070" s="263"/>
      <c r="I12070" s="149"/>
      <c r="J12070" s="149"/>
      <c r="K12070" s="149"/>
      <c r="L12070"/>
    </row>
    <row r="12071" spans="1:12" s="236" customFormat="1" x14ac:dyDescent="0.25">
      <c r="A12071" s="272"/>
      <c r="B12071" s="273"/>
      <c r="C12071" s="272"/>
      <c r="D12071" s="272"/>
      <c r="E12071" s="217"/>
      <c r="F12071" s="263"/>
      <c r="I12071" s="149"/>
      <c r="J12071" s="149"/>
      <c r="K12071" s="149"/>
      <c r="L12071"/>
    </row>
    <row r="12072" spans="1:12" s="236" customFormat="1" x14ac:dyDescent="0.25">
      <c r="A12072" s="272"/>
      <c r="B12072" s="273"/>
      <c r="C12072" s="272"/>
      <c r="D12072" s="272"/>
      <c r="E12072" s="217"/>
      <c r="F12072" s="263"/>
      <c r="I12072" s="149"/>
      <c r="J12072" s="149"/>
      <c r="K12072" s="149"/>
      <c r="L12072"/>
    </row>
    <row r="12073" spans="1:12" s="236" customFormat="1" x14ac:dyDescent="0.25">
      <c r="A12073" s="272"/>
      <c r="B12073" s="273"/>
      <c r="C12073" s="272"/>
      <c r="D12073" s="272"/>
      <c r="E12073" s="217"/>
      <c r="F12073" s="263"/>
      <c r="I12073" s="149"/>
      <c r="J12073" s="149"/>
      <c r="K12073" s="149"/>
      <c r="L12073"/>
    </row>
    <row r="12074" spans="1:12" s="236" customFormat="1" x14ac:dyDescent="0.25">
      <c r="A12074" s="272"/>
      <c r="B12074" s="273"/>
      <c r="C12074" s="272"/>
      <c r="D12074" s="272"/>
      <c r="E12074" s="217"/>
      <c r="F12074" s="263"/>
      <c r="I12074" s="149"/>
      <c r="J12074" s="149"/>
      <c r="K12074" s="149"/>
      <c r="L12074"/>
    </row>
    <row r="12075" spans="1:12" s="236" customFormat="1" x14ac:dyDescent="0.25">
      <c r="A12075" s="272"/>
      <c r="B12075" s="273"/>
      <c r="C12075" s="272"/>
      <c r="D12075" s="272"/>
      <c r="E12075" s="217"/>
      <c r="F12075" s="263"/>
      <c r="I12075" s="149"/>
      <c r="J12075" s="149"/>
      <c r="K12075" s="149"/>
      <c r="L12075"/>
    </row>
    <row r="12076" spans="1:12" s="236" customFormat="1" x14ac:dyDescent="0.25">
      <c r="A12076" s="272"/>
      <c r="B12076" s="273"/>
      <c r="C12076" s="272"/>
      <c r="D12076" s="272"/>
      <c r="E12076" s="217"/>
      <c r="F12076" s="263"/>
      <c r="I12076" s="149"/>
      <c r="J12076" s="149"/>
      <c r="K12076" s="149"/>
      <c r="L12076"/>
    </row>
    <row r="12077" spans="1:12" s="236" customFormat="1" x14ac:dyDescent="0.25">
      <c r="A12077" s="272"/>
      <c r="B12077" s="273"/>
      <c r="C12077" s="272"/>
      <c r="D12077" s="272"/>
      <c r="E12077" s="217"/>
      <c r="F12077" s="263"/>
      <c r="I12077" s="149"/>
      <c r="J12077" s="149"/>
      <c r="K12077" s="149"/>
      <c r="L12077"/>
    </row>
    <row r="12078" spans="1:12" s="236" customFormat="1" x14ac:dyDescent="0.25">
      <c r="A12078" s="272"/>
      <c r="B12078" s="273"/>
      <c r="C12078" s="272"/>
      <c r="D12078" s="272"/>
      <c r="E12078" s="217"/>
      <c r="F12078" s="263"/>
      <c r="I12078" s="149"/>
      <c r="J12078" s="149"/>
      <c r="K12078" s="149"/>
      <c r="L12078"/>
    </row>
    <row r="12079" spans="1:12" s="236" customFormat="1" x14ac:dyDescent="0.25">
      <c r="A12079" s="272"/>
      <c r="B12079" s="273"/>
      <c r="C12079" s="272"/>
      <c r="D12079" s="272"/>
      <c r="E12079" s="217"/>
      <c r="F12079" s="263"/>
      <c r="I12079" s="149"/>
      <c r="J12079" s="149"/>
      <c r="K12079" s="149"/>
      <c r="L12079"/>
    </row>
    <row r="12080" spans="1:12" s="236" customFormat="1" x14ac:dyDescent="0.25">
      <c r="A12080" s="272"/>
      <c r="B12080" s="273"/>
      <c r="C12080" s="272"/>
      <c r="D12080" s="272"/>
      <c r="E12080" s="217"/>
      <c r="F12080" s="263"/>
      <c r="I12080" s="149"/>
      <c r="J12080" s="149"/>
      <c r="K12080" s="149"/>
      <c r="L12080"/>
    </row>
    <row r="12081" spans="1:12" s="236" customFormat="1" x14ac:dyDescent="0.25">
      <c r="A12081" s="272"/>
      <c r="B12081" s="273"/>
      <c r="C12081" s="272"/>
      <c r="D12081" s="272"/>
      <c r="E12081" s="217"/>
      <c r="F12081" s="263"/>
      <c r="I12081" s="149"/>
      <c r="J12081" s="149"/>
      <c r="K12081" s="149"/>
      <c r="L12081"/>
    </row>
    <row r="12082" spans="1:12" s="236" customFormat="1" x14ac:dyDescent="0.25">
      <c r="A12082" s="272"/>
      <c r="B12082" s="273"/>
      <c r="C12082" s="272"/>
      <c r="D12082" s="272"/>
      <c r="E12082" s="217"/>
      <c r="F12082" s="263"/>
      <c r="I12082" s="149"/>
      <c r="J12082" s="149"/>
      <c r="K12082" s="149"/>
      <c r="L12082"/>
    </row>
    <row r="12083" spans="1:12" s="236" customFormat="1" x14ac:dyDescent="0.25">
      <c r="A12083" s="272"/>
      <c r="B12083" s="273"/>
      <c r="C12083" s="272"/>
      <c r="D12083" s="272"/>
      <c r="E12083" s="217"/>
      <c r="F12083" s="263"/>
      <c r="I12083" s="149"/>
      <c r="J12083" s="149"/>
      <c r="K12083" s="149"/>
      <c r="L12083"/>
    </row>
    <row r="12084" spans="1:12" s="236" customFormat="1" x14ac:dyDescent="0.25">
      <c r="A12084" s="272"/>
      <c r="B12084" s="273"/>
      <c r="C12084" s="272"/>
      <c r="D12084" s="272"/>
      <c r="E12084" s="217"/>
      <c r="F12084" s="263"/>
      <c r="I12084" s="149"/>
      <c r="J12084" s="149"/>
      <c r="K12084" s="149"/>
      <c r="L12084"/>
    </row>
    <row r="12085" spans="1:12" s="236" customFormat="1" ht="13" x14ac:dyDescent="0.25">
      <c r="A12085" s="227"/>
      <c r="B12085" s="268" t="s">
        <v>2905</v>
      </c>
      <c r="C12085" s="227"/>
      <c r="D12085" s="227"/>
      <c r="E12085" s="258"/>
      <c r="F12085" s="270"/>
      <c r="I12085" s="149"/>
      <c r="J12085" s="149"/>
      <c r="K12085" s="149"/>
      <c r="L12085"/>
    </row>
    <row r="12086" spans="1:12" s="236" customFormat="1" ht="13" x14ac:dyDescent="0.25">
      <c r="A12086" s="227"/>
      <c r="B12086" s="247"/>
      <c r="C12086" s="227"/>
      <c r="D12086" s="227"/>
      <c r="E12086" s="258"/>
      <c r="F12086" s="263"/>
      <c r="I12086" s="149"/>
      <c r="J12086" s="149"/>
      <c r="K12086" s="149"/>
      <c r="L12086"/>
    </row>
    <row r="12087" spans="1:12" s="236" customFormat="1" ht="13" x14ac:dyDescent="0.25">
      <c r="A12087" s="227"/>
      <c r="B12087" s="247" t="s">
        <v>2970</v>
      </c>
      <c r="C12087" s="227"/>
      <c r="D12087" s="227"/>
      <c r="E12087" s="258"/>
      <c r="F12087" s="263"/>
      <c r="I12087" s="149"/>
      <c r="J12087" s="149"/>
      <c r="K12087" s="149"/>
      <c r="L12087"/>
    </row>
    <row r="12088" spans="1:12" s="236" customFormat="1" ht="13" x14ac:dyDescent="0.25">
      <c r="A12088" s="227"/>
      <c r="B12088" s="256"/>
      <c r="C12088" s="255"/>
      <c r="D12088" s="255"/>
      <c r="E12088" s="260"/>
      <c r="F12088" s="263"/>
      <c r="I12088" s="149"/>
      <c r="J12088" s="149"/>
      <c r="K12088" s="149"/>
      <c r="L12088"/>
    </row>
    <row r="12089" spans="1:12" s="236" customFormat="1" ht="13" x14ac:dyDescent="0.25">
      <c r="A12089" s="227"/>
      <c r="B12089" s="274"/>
      <c r="C12089" s="255"/>
      <c r="D12089" s="255"/>
      <c r="E12089" s="260"/>
      <c r="F12089" s="263"/>
      <c r="I12089" s="149"/>
      <c r="J12089" s="149"/>
      <c r="K12089" s="149"/>
      <c r="L12089"/>
    </row>
    <row r="12090" spans="1:12" s="236" customFormat="1" ht="13" x14ac:dyDescent="0.25">
      <c r="A12090" s="227"/>
      <c r="B12090" s="274" t="str">
        <f>B12087</f>
        <v>Block G: Staffroom &amp; 3 Classroom Block: G-5 Roof Coverings</v>
      </c>
      <c r="C12090" s="255"/>
      <c r="D12090" s="255"/>
      <c r="E12090" s="260"/>
      <c r="F12090" s="263"/>
      <c r="I12090" s="149"/>
      <c r="J12090" s="149"/>
      <c r="K12090" s="149"/>
      <c r="L12090"/>
    </row>
    <row r="12091" spans="1:12" s="236" customFormat="1" ht="13" x14ac:dyDescent="0.25">
      <c r="A12091" s="227"/>
      <c r="B12091" s="254" t="s">
        <v>2933</v>
      </c>
      <c r="C12091" s="255" t="s">
        <v>2910</v>
      </c>
      <c r="D12091" s="255"/>
      <c r="E12091" s="260"/>
      <c r="F12091" s="263"/>
      <c r="I12091" s="149"/>
      <c r="J12091" s="149"/>
      <c r="K12091" s="149"/>
      <c r="L12091"/>
    </row>
    <row r="12092" spans="1:12" s="236" customFormat="1" ht="13" x14ac:dyDescent="0.25">
      <c r="A12092" s="227"/>
      <c r="B12092" s="256"/>
      <c r="C12092" s="255"/>
      <c r="D12092" s="255"/>
      <c r="E12092" s="260"/>
      <c r="F12092" s="263"/>
      <c r="I12092" s="149"/>
      <c r="J12092" s="149"/>
      <c r="K12092" s="149"/>
      <c r="L12092"/>
    </row>
    <row r="12093" spans="1:12" s="236" customFormat="1" ht="13" x14ac:dyDescent="0.25">
      <c r="A12093" s="227"/>
      <c r="B12093" s="269" t="s">
        <v>2909</v>
      </c>
      <c r="C12093" s="255">
        <v>176</v>
      </c>
      <c r="D12093" s="255"/>
      <c r="E12093" s="260"/>
      <c r="F12093" s="263"/>
      <c r="I12093" s="149"/>
      <c r="J12093" s="149"/>
      <c r="K12093" s="149"/>
      <c r="L12093"/>
    </row>
    <row r="12094" spans="1:12" s="236" customFormat="1" ht="13" x14ac:dyDescent="0.25">
      <c r="A12094" s="227"/>
      <c r="B12094" s="269"/>
      <c r="C12094" s="255"/>
      <c r="D12094" s="255"/>
      <c r="E12094" s="260"/>
      <c r="F12094" s="263"/>
      <c r="I12094" s="149"/>
      <c r="J12094" s="149"/>
      <c r="K12094" s="149"/>
      <c r="L12094"/>
    </row>
    <row r="12095" spans="1:12" s="236" customFormat="1" ht="13" x14ac:dyDescent="0.25">
      <c r="A12095" s="227"/>
      <c r="B12095" s="256"/>
      <c r="C12095" s="255"/>
      <c r="D12095" s="255"/>
      <c r="E12095" s="260"/>
      <c r="F12095" s="263"/>
      <c r="I12095" s="149"/>
      <c r="J12095" s="149"/>
      <c r="K12095" s="149"/>
      <c r="L12095"/>
    </row>
    <row r="12096" spans="1:12" s="236" customFormat="1" ht="13" x14ac:dyDescent="0.25">
      <c r="A12096" s="227"/>
      <c r="B12096" s="256"/>
      <c r="C12096" s="255"/>
      <c r="D12096" s="255"/>
      <c r="E12096" s="260"/>
      <c r="F12096" s="263"/>
      <c r="I12096" s="149"/>
      <c r="J12096" s="149"/>
      <c r="K12096" s="149"/>
      <c r="L12096"/>
    </row>
    <row r="12097" spans="1:12" s="236" customFormat="1" ht="13" x14ac:dyDescent="0.25">
      <c r="A12097" s="227"/>
      <c r="B12097" s="256"/>
      <c r="C12097" s="255"/>
      <c r="D12097" s="255"/>
      <c r="E12097" s="260"/>
      <c r="F12097" s="263"/>
      <c r="I12097" s="149"/>
      <c r="J12097" s="149"/>
      <c r="K12097" s="149"/>
      <c r="L12097"/>
    </row>
    <row r="12098" spans="1:12" s="236" customFormat="1" ht="13" x14ac:dyDescent="0.25">
      <c r="A12098" s="227"/>
      <c r="B12098" s="256"/>
      <c r="C12098" s="255"/>
      <c r="D12098" s="255"/>
      <c r="E12098" s="260"/>
      <c r="F12098" s="263"/>
      <c r="I12098" s="149"/>
      <c r="J12098" s="149"/>
      <c r="K12098" s="149"/>
      <c r="L12098"/>
    </row>
    <row r="12099" spans="1:12" s="236" customFormat="1" ht="13" x14ac:dyDescent="0.25">
      <c r="A12099" s="227"/>
      <c r="B12099" s="256"/>
      <c r="C12099" s="255"/>
      <c r="D12099" s="255"/>
      <c r="E12099" s="260"/>
      <c r="F12099" s="263"/>
      <c r="I12099" s="149"/>
      <c r="J12099" s="149"/>
      <c r="K12099" s="149"/>
      <c r="L12099"/>
    </row>
    <row r="12100" spans="1:12" s="236" customFormat="1" ht="13" x14ac:dyDescent="0.25">
      <c r="A12100" s="227"/>
      <c r="B12100" s="256"/>
      <c r="C12100" s="255"/>
      <c r="D12100" s="255"/>
      <c r="E12100" s="260"/>
      <c r="F12100" s="263"/>
      <c r="I12100" s="149"/>
      <c r="J12100" s="149"/>
      <c r="K12100" s="149"/>
      <c r="L12100"/>
    </row>
    <row r="12101" spans="1:12" s="236" customFormat="1" ht="13" x14ac:dyDescent="0.25">
      <c r="A12101" s="227"/>
      <c r="B12101" s="256"/>
      <c r="C12101" s="255"/>
      <c r="D12101" s="255"/>
      <c r="E12101" s="260"/>
      <c r="F12101" s="263"/>
      <c r="I12101" s="149"/>
      <c r="J12101" s="149"/>
      <c r="K12101" s="149"/>
      <c r="L12101"/>
    </row>
    <row r="12102" spans="1:12" s="236" customFormat="1" ht="13" x14ac:dyDescent="0.25">
      <c r="A12102" s="227"/>
      <c r="B12102" s="256"/>
      <c r="C12102" s="255"/>
      <c r="D12102" s="255"/>
      <c r="E12102" s="260"/>
      <c r="F12102" s="263"/>
      <c r="I12102" s="149"/>
      <c r="J12102" s="149"/>
      <c r="K12102" s="149"/>
      <c r="L12102"/>
    </row>
    <row r="12103" spans="1:12" s="236" customFormat="1" ht="13" x14ac:dyDescent="0.25">
      <c r="A12103" s="227"/>
      <c r="B12103" s="256"/>
      <c r="C12103" s="255"/>
      <c r="D12103" s="255"/>
      <c r="E12103" s="260"/>
      <c r="F12103" s="263"/>
      <c r="I12103" s="149"/>
      <c r="J12103" s="149"/>
      <c r="K12103" s="149"/>
      <c r="L12103"/>
    </row>
    <row r="12104" spans="1:12" s="236" customFormat="1" ht="13" x14ac:dyDescent="0.25">
      <c r="A12104" s="227"/>
      <c r="B12104" s="256"/>
      <c r="C12104" s="255"/>
      <c r="D12104" s="255"/>
      <c r="E12104" s="260"/>
      <c r="F12104" s="263"/>
      <c r="I12104" s="149"/>
      <c r="J12104" s="149"/>
      <c r="K12104" s="149"/>
      <c r="L12104"/>
    </row>
    <row r="12105" spans="1:12" s="236" customFormat="1" ht="13" x14ac:dyDescent="0.25">
      <c r="A12105" s="227"/>
      <c r="B12105" s="256"/>
      <c r="C12105" s="255"/>
      <c r="D12105" s="255"/>
      <c r="E12105" s="260"/>
      <c r="F12105" s="263"/>
      <c r="I12105" s="149"/>
      <c r="J12105" s="149"/>
      <c r="K12105" s="149"/>
      <c r="L12105"/>
    </row>
    <row r="12106" spans="1:12" s="236" customFormat="1" ht="13" x14ac:dyDescent="0.25">
      <c r="A12106" s="227"/>
      <c r="B12106" s="256"/>
      <c r="C12106" s="255"/>
      <c r="D12106" s="255"/>
      <c r="E12106" s="260"/>
      <c r="F12106" s="263"/>
      <c r="I12106" s="149"/>
      <c r="J12106" s="149"/>
      <c r="K12106" s="149"/>
      <c r="L12106"/>
    </row>
    <row r="12107" spans="1:12" s="236" customFormat="1" ht="13" x14ac:dyDescent="0.25">
      <c r="A12107" s="227"/>
      <c r="B12107" s="256"/>
      <c r="C12107" s="255"/>
      <c r="D12107" s="255"/>
      <c r="E12107" s="260"/>
      <c r="F12107" s="263"/>
      <c r="I12107" s="149"/>
      <c r="J12107" s="149"/>
      <c r="K12107" s="149"/>
      <c r="L12107"/>
    </row>
    <row r="12108" spans="1:12" s="236" customFormat="1" ht="13" x14ac:dyDescent="0.25">
      <c r="A12108" s="227"/>
      <c r="B12108" s="256"/>
      <c r="C12108" s="255"/>
      <c r="D12108" s="255"/>
      <c r="E12108" s="260"/>
      <c r="F12108" s="263"/>
      <c r="I12108" s="149"/>
      <c r="J12108" s="149"/>
      <c r="K12108" s="149"/>
      <c r="L12108"/>
    </row>
    <row r="12109" spans="1:12" s="236" customFormat="1" ht="13" x14ac:dyDescent="0.25">
      <c r="A12109" s="227"/>
      <c r="B12109" s="256"/>
      <c r="C12109" s="255"/>
      <c r="D12109" s="255"/>
      <c r="E12109" s="260"/>
      <c r="F12109" s="263"/>
      <c r="I12109" s="149"/>
      <c r="J12109" s="149"/>
      <c r="K12109" s="149"/>
      <c r="L12109"/>
    </row>
    <row r="12110" spans="1:12" s="236" customFormat="1" ht="13" x14ac:dyDescent="0.25">
      <c r="A12110" s="227"/>
      <c r="B12110" s="256"/>
      <c r="C12110" s="255"/>
      <c r="D12110" s="255"/>
      <c r="E12110" s="260"/>
      <c r="F12110" s="263"/>
      <c r="I12110" s="149"/>
      <c r="J12110" s="149"/>
      <c r="K12110" s="149"/>
      <c r="L12110"/>
    </row>
    <row r="12111" spans="1:12" s="236" customFormat="1" ht="13" x14ac:dyDescent="0.25">
      <c r="A12111" s="227"/>
      <c r="B12111" s="256"/>
      <c r="C12111" s="255"/>
      <c r="D12111" s="255"/>
      <c r="E12111" s="260"/>
      <c r="F12111" s="263"/>
      <c r="I12111" s="149"/>
      <c r="J12111" s="149"/>
      <c r="K12111" s="149"/>
      <c r="L12111"/>
    </row>
    <row r="12112" spans="1:12" s="236" customFormat="1" ht="13" x14ac:dyDescent="0.25">
      <c r="A12112" s="227"/>
      <c r="B12112" s="256"/>
      <c r="C12112" s="255"/>
      <c r="D12112" s="255"/>
      <c r="E12112" s="260"/>
      <c r="F12112" s="263"/>
      <c r="I12112" s="149"/>
      <c r="J12112" s="149"/>
      <c r="K12112" s="149"/>
      <c r="L12112"/>
    </row>
    <row r="12113" spans="1:12" s="236" customFormat="1" ht="13" x14ac:dyDescent="0.25">
      <c r="A12113" s="227"/>
      <c r="B12113" s="256"/>
      <c r="C12113" s="255"/>
      <c r="D12113" s="255"/>
      <c r="E12113" s="260"/>
      <c r="F12113" s="263"/>
      <c r="I12113" s="149"/>
      <c r="J12113" s="149"/>
      <c r="K12113" s="149"/>
      <c r="L12113"/>
    </row>
    <row r="12114" spans="1:12" s="236" customFormat="1" ht="13" x14ac:dyDescent="0.25">
      <c r="A12114" s="227"/>
      <c r="B12114" s="256"/>
      <c r="C12114" s="255"/>
      <c r="D12114" s="255"/>
      <c r="E12114" s="260"/>
      <c r="F12114" s="263"/>
      <c r="I12114" s="149"/>
      <c r="J12114" s="149"/>
      <c r="K12114" s="149"/>
      <c r="L12114"/>
    </row>
    <row r="12115" spans="1:12" s="236" customFormat="1" ht="13" x14ac:dyDescent="0.25">
      <c r="A12115" s="227"/>
      <c r="B12115" s="256"/>
      <c r="C12115" s="255"/>
      <c r="D12115" s="255"/>
      <c r="E12115" s="260"/>
      <c r="F12115" s="263"/>
      <c r="I12115" s="149"/>
      <c r="J12115" s="149"/>
      <c r="K12115" s="149"/>
      <c r="L12115"/>
    </row>
    <row r="12116" spans="1:12" s="236" customFormat="1" ht="13" x14ac:dyDescent="0.25">
      <c r="A12116" s="227"/>
      <c r="B12116" s="256"/>
      <c r="C12116" s="255"/>
      <c r="D12116" s="255"/>
      <c r="E12116" s="260"/>
      <c r="F12116" s="263"/>
      <c r="I12116" s="149"/>
      <c r="J12116" s="149"/>
      <c r="K12116" s="149"/>
      <c r="L12116"/>
    </row>
    <row r="12117" spans="1:12" s="236" customFormat="1" ht="13" x14ac:dyDescent="0.25">
      <c r="A12117" s="227"/>
      <c r="B12117" s="256"/>
      <c r="C12117" s="255"/>
      <c r="D12117" s="255"/>
      <c r="E12117" s="260"/>
      <c r="F12117" s="263"/>
      <c r="I12117" s="149"/>
      <c r="J12117" s="149"/>
      <c r="K12117" s="149"/>
      <c r="L12117"/>
    </row>
    <row r="12118" spans="1:12" s="236" customFormat="1" ht="13" x14ac:dyDescent="0.25">
      <c r="A12118" s="227"/>
      <c r="B12118" s="256"/>
      <c r="C12118" s="255"/>
      <c r="D12118" s="255"/>
      <c r="E12118" s="260"/>
      <c r="F12118" s="263"/>
      <c r="I12118" s="149"/>
      <c r="J12118" s="149"/>
      <c r="K12118" s="149"/>
      <c r="L12118"/>
    </row>
    <row r="12119" spans="1:12" s="236" customFormat="1" ht="13" x14ac:dyDescent="0.25">
      <c r="A12119" s="227"/>
      <c r="B12119" s="256"/>
      <c r="C12119" s="255"/>
      <c r="D12119" s="255"/>
      <c r="E12119" s="260"/>
      <c r="F12119" s="263"/>
      <c r="I12119" s="149"/>
      <c r="J12119" s="149"/>
      <c r="K12119" s="149"/>
      <c r="L12119"/>
    </row>
    <row r="12120" spans="1:12" s="236" customFormat="1" ht="13" x14ac:dyDescent="0.25">
      <c r="A12120" s="227"/>
      <c r="B12120" s="256"/>
      <c r="C12120" s="255"/>
      <c r="D12120" s="255"/>
      <c r="E12120" s="260"/>
      <c r="F12120" s="263"/>
      <c r="I12120" s="149"/>
      <c r="J12120" s="149"/>
      <c r="K12120" s="149"/>
      <c r="L12120"/>
    </row>
    <row r="12121" spans="1:12" s="236" customFormat="1" ht="13" x14ac:dyDescent="0.25">
      <c r="A12121" s="227"/>
      <c r="B12121" s="256"/>
      <c r="C12121" s="255"/>
      <c r="D12121" s="255"/>
      <c r="E12121" s="260"/>
      <c r="F12121" s="263"/>
      <c r="I12121" s="149"/>
      <c r="J12121" s="149"/>
      <c r="K12121" s="149"/>
      <c r="L12121"/>
    </row>
    <row r="12122" spans="1:12" s="236" customFormat="1" ht="13" x14ac:dyDescent="0.25">
      <c r="A12122" s="227"/>
      <c r="B12122" s="256"/>
      <c r="C12122" s="255"/>
      <c r="D12122" s="255"/>
      <c r="E12122" s="260"/>
      <c r="F12122" s="263"/>
      <c r="I12122" s="149"/>
      <c r="J12122" s="149"/>
      <c r="K12122" s="149"/>
      <c r="L12122"/>
    </row>
    <row r="12123" spans="1:12" s="236" customFormat="1" ht="13" x14ac:dyDescent="0.25">
      <c r="A12123" s="227"/>
      <c r="B12123" s="256"/>
      <c r="C12123" s="255"/>
      <c r="D12123" s="255"/>
      <c r="E12123" s="260"/>
      <c r="F12123" s="263"/>
      <c r="I12123" s="149"/>
      <c r="J12123" s="149"/>
      <c r="K12123" s="149"/>
      <c r="L12123"/>
    </row>
    <row r="12124" spans="1:12" s="236" customFormat="1" ht="13" x14ac:dyDescent="0.25">
      <c r="A12124" s="227"/>
      <c r="B12124" s="256"/>
      <c r="C12124" s="255"/>
      <c r="D12124" s="255"/>
      <c r="E12124" s="260"/>
      <c r="F12124" s="263"/>
      <c r="I12124" s="149"/>
      <c r="J12124" s="149"/>
      <c r="K12124" s="149"/>
      <c r="L12124"/>
    </row>
    <row r="12125" spans="1:12" s="236" customFormat="1" ht="13" x14ac:dyDescent="0.25">
      <c r="A12125" s="227"/>
      <c r="B12125" s="256"/>
      <c r="C12125" s="255"/>
      <c r="D12125" s="255"/>
      <c r="E12125" s="260"/>
      <c r="F12125" s="263"/>
      <c r="I12125" s="149"/>
      <c r="J12125" s="149"/>
      <c r="K12125" s="149"/>
      <c r="L12125"/>
    </row>
    <row r="12126" spans="1:12" s="236" customFormat="1" ht="13" x14ac:dyDescent="0.25">
      <c r="A12126" s="227"/>
      <c r="B12126" s="256"/>
      <c r="C12126" s="255"/>
      <c r="D12126" s="255"/>
      <c r="E12126" s="260"/>
      <c r="F12126" s="263"/>
      <c r="I12126" s="149"/>
      <c r="J12126" s="149"/>
      <c r="K12126" s="149"/>
      <c r="L12126"/>
    </row>
    <row r="12127" spans="1:12" s="236" customFormat="1" ht="13" x14ac:dyDescent="0.25">
      <c r="A12127" s="227"/>
      <c r="B12127" s="256"/>
      <c r="C12127" s="255"/>
      <c r="D12127" s="255"/>
      <c r="E12127" s="260"/>
      <c r="F12127" s="263"/>
      <c r="I12127" s="149"/>
      <c r="J12127" s="149"/>
      <c r="K12127" s="149"/>
      <c r="L12127"/>
    </row>
    <row r="12128" spans="1:12" s="236" customFormat="1" ht="13" x14ac:dyDescent="0.25">
      <c r="A12128" s="227"/>
      <c r="B12128" s="256"/>
      <c r="C12128" s="255"/>
      <c r="D12128" s="255"/>
      <c r="E12128" s="260"/>
      <c r="F12128" s="263"/>
      <c r="I12128" s="149"/>
      <c r="J12128" s="149"/>
      <c r="K12128" s="149"/>
      <c r="L12128"/>
    </row>
    <row r="12129" spans="1:12" s="236" customFormat="1" ht="13" x14ac:dyDescent="0.25">
      <c r="A12129" s="227"/>
      <c r="B12129" s="256"/>
      <c r="C12129" s="255"/>
      <c r="D12129" s="255"/>
      <c r="E12129" s="260"/>
      <c r="F12129" s="263"/>
      <c r="I12129" s="149"/>
      <c r="J12129" s="149"/>
      <c r="K12129" s="149"/>
      <c r="L12129"/>
    </row>
    <row r="12130" spans="1:12" s="236" customFormat="1" ht="13" x14ac:dyDescent="0.25">
      <c r="A12130" s="227"/>
      <c r="B12130" s="256"/>
      <c r="C12130" s="255"/>
      <c r="D12130" s="255"/>
      <c r="E12130" s="260"/>
      <c r="F12130" s="263"/>
      <c r="I12130" s="149"/>
      <c r="J12130" s="149"/>
      <c r="K12130" s="149"/>
      <c r="L12130"/>
    </row>
    <row r="12131" spans="1:12" s="236" customFormat="1" ht="13" x14ac:dyDescent="0.25">
      <c r="A12131" s="227"/>
      <c r="B12131" s="256"/>
      <c r="C12131" s="255"/>
      <c r="D12131" s="255"/>
      <c r="E12131" s="260"/>
      <c r="F12131" s="263"/>
      <c r="I12131" s="149"/>
      <c r="J12131" s="149"/>
      <c r="K12131" s="149"/>
      <c r="L12131"/>
    </row>
    <row r="12132" spans="1:12" s="236" customFormat="1" ht="13" x14ac:dyDescent="0.25">
      <c r="A12132" s="227"/>
      <c r="B12132" s="256"/>
      <c r="C12132" s="255"/>
      <c r="D12132" s="255"/>
      <c r="E12132" s="260"/>
      <c r="F12132" s="263"/>
      <c r="I12132" s="149"/>
      <c r="J12132" s="149"/>
      <c r="K12132" s="149"/>
      <c r="L12132"/>
    </row>
    <row r="12133" spans="1:12" s="236" customFormat="1" ht="13" x14ac:dyDescent="0.25">
      <c r="A12133" s="227"/>
      <c r="B12133" s="256"/>
      <c r="C12133" s="255"/>
      <c r="D12133" s="255"/>
      <c r="E12133" s="260"/>
      <c r="F12133" s="263"/>
      <c r="I12133" s="149"/>
      <c r="J12133" s="149"/>
      <c r="K12133" s="149"/>
      <c r="L12133"/>
    </row>
    <row r="12134" spans="1:12" s="236" customFormat="1" ht="13" x14ac:dyDescent="0.25">
      <c r="A12134" s="227"/>
      <c r="B12134" s="256"/>
      <c r="C12134" s="255"/>
      <c r="D12134" s="255"/>
      <c r="E12134" s="260"/>
      <c r="F12134" s="263"/>
      <c r="I12134" s="149"/>
      <c r="J12134" s="149"/>
      <c r="K12134" s="149"/>
      <c r="L12134"/>
    </row>
    <row r="12135" spans="1:12" s="236" customFormat="1" ht="13" x14ac:dyDescent="0.25">
      <c r="A12135" s="227"/>
      <c r="B12135" s="256"/>
      <c r="C12135" s="255"/>
      <c r="D12135" s="255"/>
      <c r="E12135" s="260"/>
      <c r="F12135" s="263"/>
      <c r="I12135" s="149"/>
      <c r="J12135" s="149"/>
      <c r="K12135" s="149"/>
      <c r="L12135"/>
    </row>
    <row r="12136" spans="1:12" s="236" customFormat="1" ht="13" x14ac:dyDescent="0.25">
      <c r="A12136" s="227"/>
      <c r="B12136" s="256"/>
      <c r="C12136" s="255"/>
      <c r="D12136" s="255"/>
      <c r="E12136" s="260"/>
      <c r="F12136" s="263"/>
      <c r="I12136" s="149"/>
      <c r="J12136" s="149"/>
      <c r="K12136" s="149"/>
      <c r="L12136"/>
    </row>
    <row r="12137" spans="1:12" s="236" customFormat="1" ht="13" x14ac:dyDescent="0.25">
      <c r="A12137" s="227"/>
      <c r="B12137" s="256"/>
      <c r="C12137" s="255"/>
      <c r="D12137" s="255"/>
      <c r="E12137" s="260"/>
      <c r="F12137" s="263"/>
      <c r="I12137" s="149"/>
      <c r="J12137" s="149"/>
      <c r="K12137" s="149"/>
      <c r="L12137"/>
    </row>
    <row r="12138" spans="1:12" s="236" customFormat="1" ht="13" x14ac:dyDescent="0.25">
      <c r="A12138" s="227"/>
      <c r="B12138" s="256"/>
      <c r="C12138" s="255"/>
      <c r="D12138" s="255"/>
      <c r="E12138" s="260"/>
      <c r="F12138" s="263"/>
      <c r="I12138" s="149"/>
      <c r="J12138" s="149"/>
      <c r="K12138" s="149"/>
      <c r="L12138"/>
    </row>
    <row r="12139" spans="1:12" s="236" customFormat="1" ht="13" x14ac:dyDescent="0.25">
      <c r="A12139" s="227"/>
      <c r="B12139" s="256"/>
      <c r="C12139" s="255"/>
      <c r="D12139" s="255"/>
      <c r="E12139" s="260"/>
      <c r="F12139" s="263"/>
      <c r="I12139" s="149"/>
      <c r="J12139" s="149"/>
      <c r="K12139" s="149"/>
      <c r="L12139"/>
    </row>
    <row r="12140" spans="1:12" s="236" customFormat="1" ht="13" x14ac:dyDescent="0.25">
      <c r="A12140" s="227"/>
      <c r="B12140" s="256"/>
      <c r="C12140" s="255"/>
      <c r="D12140" s="255"/>
      <c r="E12140" s="260"/>
      <c r="F12140" s="263"/>
      <c r="I12140" s="149"/>
      <c r="J12140" s="149"/>
      <c r="K12140" s="149"/>
      <c r="L12140"/>
    </row>
    <row r="12141" spans="1:12" s="236" customFormat="1" ht="13" x14ac:dyDescent="0.25">
      <c r="A12141" s="227"/>
      <c r="B12141" s="256"/>
      <c r="C12141" s="255"/>
      <c r="D12141" s="255"/>
      <c r="E12141" s="260"/>
      <c r="F12141" s="263"/>
      <c r="I12141" s="149"/>
      <c r="J12141" s="149"/>
      <c r="K12141" s="149"/>
      <c r="L12141"/>
    </row>
    <row r="12142" spans="1:12" s="236" customFormat="1" ht="13" x14ac:dyDescent="0.25">
      <c r="A12142" s="227"/>
      <c r="B12142" s="256"/>
      <c r="C12142" s="255"/>
      <c r="D12142" s="255"/>
      <c r="E12142" s="260"/>
      <c r="F12142" s="263"/>
      <c r="I12142" s="149"/>
      <c r="J12142" s="149"/>
      <c r="K12142" s="149"/>
      <c r="L12142"/>
    </row>
    <row r="12143" spans="1:12" s="236" customFormat="1" ht="13" x14ac:dyDescent="0.25">
      <c r="A12143" s="227"/>
      <c r="B12143" s="256"/>
      <c r="C12143" s="255"/>
      <c r="D12143" s="255"/>
      <c r="E12143" s="260"/>
      <c r="F12143" s="263"/>
      <c r="I12143" s="149"/>
      <c r="J12143" s="149"/>
      <c r="K12143" s="149"/>
      <c r="L12143"/>
    </row>
    <row r="12144" spans="1:12" s="236" customFormat="1" ht="13" x14ac:dyDescent="0.25">
      <c r="A12144" s="227"/>
      <c r="B12144" s="256"/>
      <c r="C12144" s="255"/>
      <c r="D12144" s="255"/>
      <c r="E12144" s="260"/>
      <c r="F12144" s="263"/>
      <c r="I12144" s="149"/>
      <c r="J12144" s="149"/>
      <c r="K12144" s="149"/>
      <c r="L12144"/>
    </row>
    <row r="12145" spans="1:12" s="236" customFormat="1" ht="13" x14ac:dyDescent="0.25">
      <c r="A12145" s="227"/>
      <c r="B12145" s="256"/>
      <c r="C12145" s="255"/>
      <c r="D12145" s="255"/>
      <c r="E12145" s="260"/>
      <c r="F12145" s="263"/>
      <c r="I12145" s="149"/>
      <c r="J12145" s="149"/>
      <c r="K12145" s="149"/>
      <c r="L12145"/>
    </row>
    <row r="12146" spans="1:12" s="236" customFormat="1" ht="13" x14ac:dyDescent="0.25">
      <c r="A12146" s="227"/>
      <c r="B12146" s="256"/>
      <c r="C12146" s="255"/>
      <c r="D12146" s="255"/>
      <c r="E12146" s="260"/>
      <c r="F12146" s="263"/>
      <c r="I12146" s="149"/>
      <c r="J12146" s="149"/>
      <c r="K12146" s="149"/>
      <c r="L12146"/>
    </row>
    <row r="12147" spans="1:12" s="236" customFormat="1" ht="13" x14ac:dyDescent="0.25">
      <c r="A12147" s="227"/>
      <c r="B12147" s="256"/>
      <c r="C12147" s="255"/>
      <c r="D12147" s="255"/>
      <c r="E12147" s="260"/>
      <c r="F12147" s="263"/>
      <c r="I12147" s="149"/>
      <c r="J12147" s="149"/>
      <c r="K12147" s="149"/>
      <c r="L12147"/>
    </row>
    <row r="12148" spans="1:12" s="236" customFormat="1" ht="13" x14ac:dyDescent="0.25">
      <c r="A12148" s="227"/>
      <c r="B12148" s="256"/>
      <c r="C12148" s="255"/>
      <c r="D12148" s="255"/>
      <c r="E12148" s="260"/>
      <c r="F12148" s="263"/>
      <c r="I12148" s="149"/>
      <c r="J12148" s="149"/>
      <c r="K12148" s="149"/>
      <c r="L12148"/>
    </row>
    <row r="12149" spans="1:12" s="236" customFormat="1" ht="13" x14ac:dyDescent="0.25">
      <c r="A12149" s="227"/>
      <c r="B12149" s="256"/>
      <c r="C12149" s="255"/>
      <c r="D12149" s="255"/>
      <c r="E12149" s="260"/>
      <c r="F12149" s="263"/>
      <c r="I12149" s="149"/>
      <c r="J12149" s="149"/>
      <c r="K12149" s="149"/>
      <c r="L12149"/>
    </row>
    <row r="12150" spans="1:12" s="236" customFormat="1" ht="13" x14ac:dyDescent="0.25">
      <c r="A12150" s="227"/>
      <c r="B12150" s="256"/>
      <c r="C12150" s="255"/>
      <c r="D12150" s="255"/>
      <c r="E12150" s="260"/>
      <c r="F12150" s="263"/>
      <c r="I12150" s="149"/>
      <c r="J12150" s="149"/>
      <c r="K12150" s="149"/>
      <c r="L12150"/>
    </row>
    <row r="12151" spans="1:12" s="236" customFormat="1" ht="13" x14ac:dyDescent="0.25">
      <c r="A12151" s="227"/>
      <c r="B12151" s="256"/>
      <c r="C12151" s="255"/>
      <c r="D12151" s="255"/>
      <c r="E12151" s="260"/>
      <c r="F12151" s="263"/>
      <c r="I12151" s="149"/>
      <c r="J12151" s="149"/>
      <c r="K12151" s="149"/>
      <c r="L12151"/>
    </row>
    <row r="12152" spans="1:12" s="236" customFormat="1" ht="13" x14ac:dyDescent="0.25">
      <c r="A12152" s="227"/>
      <c r="B12152" s="256"/>
      <c r="C12152" s="255"/>
      <c r="D12152" s="255"/>
      <c r="E12152" s="260"/>
      <c r="F12152" s="263"/>
      <c r="I12152" s="149"/>
      <c r="J12152" s="149"/>
      <c r="K12152" s="149"/>
      <c r="L12152"/>
    </row>
    <row r="12153" spans="1:12" s="236" customFormat="1" ht="13" x14ac:dyDescent="0.25">
      <c r="A12153" s="227"/>
      <c r="B12153" s="256"/>
      <c r="C12153" s="255"/>
      <c r="D12153" s="255"/>
      <c r="E12153" s="260"/>
      <c r="F12153" s="263"/>
      <c r="I12153" s="149"/>
      <c r="J12153" s="149"/>
      <c r="K12153" s="149"/>
      <c r="L12153"/>
    </row>
    <row r="12154" spans="1:12" s="236" customFormat="1" ht="13" x14ac:dyDescent="0.25">
      <c r="A12154" s="227"/>
      <c r="B12154" s="256"/>
      <c r="C12154" s="255"/>
      <c r="D12154" s="255"/>
      <c r="E12154" s="260"/>
      <c r="F12154" s="263"/>
      <c r="I12154" s="149"/>
      <c r="J12154" s="149"/>
      <c r="K12154" s="149"/>
      <c r="L12154"/>
    </row>
    <row r="12155" spans="1:12" s="236" customFormat="1" ht="13" x14ac:dyDescent="0.25">
      <c r="A12155" s="227"/>
      <c r="B12155" s="256"/>
      <c r="C12155" s="255"/>
      <c r="D12155" s="255"/>
      <c r="E12155" s="260"/>
      <c r="F12155" s="263"/>
      <c r="I12155" s="149"/>
      <c r="J12155" s="149"/>
      <c r="K12155" s="149"/>
      <c r="L12155"/>
    </row>
    <row r="12156" spans="1:12" s="236" customFormat="1" ht="13" x14ac:dyDescent="0.25">
      <c r="A12156" s="227"/>
      <c r="B12156" s="256"/>
      <c r="C12156" s="255"/>
      <c r="D12156" s="255"/>
      <c r="E12156" s="260"/>
      <c r="F12156" s="263"/>
      <c r="I12156" s="149"/>
      <c r="J12156" s="149"/>
      <c r="K12156" s="149"/>
      <c r="L12156"/>
    </row>
    <row r="12157" spans="1:12" s="236" customFormat="1" ht="13" x14ac:dyDescent="0.25">
      <c r="A12157" s="227"/>
      <c r="B12157" s="256"/>
      <c r="C12157" s="255"/>
      <c r="D12157" s="255"/>
      <c r="E12157" s="260"/>
      <c r="F12157" s="263"/>
      <c r="I12157" s="149"/>
      <c r="J12157" s="149"/>
      <c r="K12157" s="149"/>
      <c r="L12157"/>
    </row>
    <row r="12158" spans="1:12" s="236" customFormat="1" ht="13" x14ac:dyDescent="0.25">
      <c r="A12158" s="227"/>
      <c r="B12158" s="268" t="s">
        <v>1019</v>
      </c>
      <c r="C12158" s="227"/>
      <c r="D12158" s="227"/>
      <c r="E12158" s="258"/>
      <c r="F12158" s="270"/>
      <c r="I12158" s="149"/>
      <c r="J12158" s="149"/>
      <c r="K12158" s="149"/>
      <c r="L12158"/>
    </row>
    <row r="12159" spans="1:12" s="236" customFormat="1" ht="13" x14ac:dyDescent="0.25">
      <c r="A12159" s="227"/>
      <c r="B12159" s="247"/>
      <c r="C12159" s="227"/>
      <c r="D12159" s="227"/>
      <c r="E12159" s="258"/>
      <c r="F12159" s="263"/>
      <c r="I12159" s="149"/>
      <c r="J12159" s="149"/>
      <c r="K12159" s="149"/>
      <c r="L12159"/>
    </row>
    <row r="12160" spans="1:12" s="236" customFormat="1" ht="13" x14ac:dyDescent="0.25">
      <c r="A12160" s="227"/>
      <c r="B12160" s="247" t="str">
        <f>B12087</f>
        <v>Block G: Staffroom &amp; 3 Classroom Block: G-5 Roof Coverings</v>
      </c>
      <c r="C12160" s="227"/>
      <c r="D12160" s="227"/>
      <c r="E12160" s="258"/>
      <c r="F12160" s="263"/>
      <c r="I12160" s="149"/>
      <c r="J12160" s="149"/>
      <c r="K12160" s="149"/>
      <c r="L12160"/>
    </row>
    <row r="12161" spans="1:12" s="236" customFormat="1" x14ac:dyDescent="0.25">
      <c r="A12161" s="272"/>
      <c r="B12161" s="273"/>
      <c r="C12161" s="272"/>
      <c r="D12161" s="272"/>
      <c r="E12161" s="217"/>
      <c r="F12161" s="263"/>
      <c r="I12161" s="149"/>
      <c r="J12161" s="149"/>
      <c r="K12161" s="149"/>
      <c r="L12161"/>
    </row>
    <row r="12162" spans="1:12" s="236" customFormat="1" ht="13" x14ac:dyDescent="0.25">
      <c r="A12162" s="224" t="s">
        <v>2602</v>
      </c>
      <c r="B12162" s="229" t="s">
        <v>133</v>
      </c>
      <c r="C12162" s="272"/>
      <c r="D12162" s="272"/>
      <c r="E12162" s="217"/>
      <c r="F12162" s="285"/>
      <c r="I12162" s="149"/>
      <c r="J12162" s="149"/>
      <c r="K12162" s="149"/>
      <c r="L12162"/>
    </row>
    <row r="12163" spans="1:12" s="236" customFormat="1" x14ac:dyDescent="0.25">
      <c r="A12163" s="272"/>
      <c r="B12163" s="273"/>
      <c r="C12163" s="272"/>
      <c r="D12163" s="272"/>
      <c r="E12163" s="217"/>
      <c r="F12163" s="285"/>
      <c r="I12163" s="149"/>
      <c r="J12163" s="149"/>
      <c r="K12163" s="149"/>
      <c r="L12163"/>
    </row>
    <row r="12164" spans="1:12" s="236" customFormat="1" ht="13" x14ac:dyDescent="0.25">
      <c r="A12164" s="272"/>
      <c r="B12164" s="229" t="s">
        <v>132</v>
      </c>
      <c r="C12164" s="272"/>
      <c r="D12164" s="272"/>
      <c r="E12164" s="217"/>
      <c r="F12164" s="285"/>
      <c r="I12164" s="149"/>
      <c r="J12164" s="149"/>
      <c r="K12164" s="149"/>
      <c r="L12164"/>
    </row>
    <row r="12165" spans="1:12" s="236" customFormat="1" ht="13" x14ac:dyDescent="0.25">
      <c r="A12165" s="272"/>
      <c r="B12165" s="229"/>
      <c r="C12165" s="272"/>
      <c r="D12165" s="272"/>
      <c r="E12165" s="217"/>
      <c r="F12165" s="285"/>
      <c r="I12165" s="149"/>
      <c r="J12165" s="149"/>
      <c r="K12165" s="149"/>
      <c r="L12165"/>
    </row>
    <row r="12166" spans="1:12" s="236" customFormat="1" x14ac:dyDescent="0.25">
      <c r="A12166" s="272" t="s">
        <v>2603</v>
      </c>
      <c r="B12166" s="273" t="s">
        <v>131</v>
      </c>
      <c r="C12166" s="272" t="s">
        <v>11</v>
      </c>
      <c r="D12166" s="272">
        <v>60</v>
      </c>
      <c r="E12166" s="217"/>
      <c r="F12166" s="285"/>
      <c r="I12166" s="149"/>
      <c r="J12166" s="149"/>
      <c r="K12166" s="149"/>
      <c r="L12166"/>
    </row>
    <row r="12167" spans="1:12" s="236" customFormat="1" x14ac:dyDescent="0.25">
      <c r="A12167" s="272"/>
      <c r="B12167" s="273"/>
      <c r="C12167" s="272"/>
      <c r="D12167" s="272"/>
      <c r="E12167" s="217"/>
      <c r="F12167" s="285"/>
      <c r="I12167" s="149"/>
      <c r="J12167" s="149"/>
      <c r="K12167" s="149"/>
      <c r="L12167"/>
    </row>
    <row r="12168" spans="1:12" s="236" customFormat="1" x14ac:dyDescent="0.25">
      <c r="A12168" s="272" t="s">
        <v>2604</v>
      </c>
      <c r="B12168" s="273" t="s">
        <v>2242</v>
      </c>
      <c r="C12168" s="272" t="s">
        <v>11</v>
      </c>
      <c r="D12168" s="272">
        <v>310</v>
      </c>
      <c r="E12168" s="217"/>
      <c r="F12168" s="285"/>
      <c r="I12168" s="149"/>
      <c r="J12168" s="149"/>
      <c r="K12168" s="149"/>
      <c r="L12168"/>
    </row>
    <row r="12169" spans="1:12" s="236" customFormat="1" x14ac:dyDescent="0.25">
      <c r="A12169" s="272"/>
      <c r="B12169" s="273"/>
      <c r="C12169" s="272"/>
      <c r="D12169" s="272"/>
      <c r="E12169" s="217"/>
      <c r="F12169" s="285"/>
      <c r="I12169" s="149"/>
      <c r="J12169" s="149"/>
      <c r="K12169" s="149"/>
      <c r="L12169"/>
    </row>
    <row r="12170" spans="1:12" s="236" customFormat="1" ht="13" x14ac:dyDescent="0.25">
      <c r="A12170" s="272"/>
      <c r="B12170" s="229" t="s">
        <v>128</v>
      </c>
      <c r="C12170" s="272"/>
      <c r="D12170" s="272"/>
      <c r="E12170" s="217"/>
      <c r="F12170" s="285"/>
      <c r="I12170" s="149"/>
      <c r="J12170" s="149"/>
      <c r="K12170" s="149"/>
      <c r="L12170"/>
    </row>
    <row r="12171" spans="1:12" s="236" customFormat="1" ht="13" x14ac:dyDescent="0.25">
      <c r="A12171" s="272"/>
      <c r="B12171" s="229"/>
      <c r="C12171" s="272"/>
      <c r="D12171" s="272"/>
      <c r="E12171" s="217"/>
      <c r="F12171" s="285"/>
      <c r="I12171" s="149"/>
      <c r="J12171" s="149"/>
      <c r="K12171" s="149"/>
      <c r="L12171"/>
    </row>
    <row r="12172" spans="1:12" s="236" customFormat="1" ht="14.5" x14ac:dyDescent="0.25">
      <c r="A12172" s="272" t="s">
        <v>2605</v>
      </c>
      <c r="B12172" s="273" t="s">
        <v>127</v>
      </c>
      <c r="C12172" s="272" t="s">
        <v>621</v>
      </c>
      <c r="D12172" s="272">
        <v>100</v>
      </c>
      <c r="E12172" s="217"/>
      <c r="F12172" s="285"/>
      <c r="I12172" s="149"/>
      <c r="J12172" s="149"/>
      <c r="K12172" s="149"/>
      <c r="L12172"/>
    </row>
    <row r="12173" spans="1:12" s="236" customFormat="1" x14ac:dyDescent="0.25">
      <c r="A12173" s="272"/>
      <c r="B12173" s="273"/>
      <c r="C12173" s="272"/>
      <c r="D12173" s="272"/>
      <c r="E12173" s="217"/>
      <c r="F12173" s="285"/>
      <c r="I12173" s="149"/>
      <c r="J12173" s="149"/>
      <c r="K12173" s="149"/>
      <c r="L12173"/>
    </row>
    <row r="12174" spans="1:12" s="236" customFormat="1" ht="25" x14ac:dyDescent="0.25">
      <c r="A12174" s="272" t="s">
        <v>2606</v>
      </c>
      <c r="B12174" s="273" t="s">
        <v>2243</v>
      </c>
      <c r="C12174" s="272" t="s">
        <v>2</v>
      </c>
      <c r="D12174" s="272">
        <v>30</v>
      </c>
      <c r="E12174" s="217"/>
      <c r="F12174" s="285"/>
      <c r="I12174" s="149"/>
      <c r="J12174" s="149"/>
      <c r="K12174" s="149"/>
      <c r="L12174"/>
    </row>
    <row r="12175" spans="1:12" s="236" customFormat="1" x14ac:dyDescent="0.25">
      <c r="A12175" s="272"/>
      <c r="B12175" s="273"/>
      <c r="C12175" s="272"/>
      <c r="D12175" s="272"/>
      <c r="E12175" s="217"/>
      <c r="F12175" s="285"/>
      <c r="I12175" s="149"/>
      <c r="J12175" s="149"/>
      <c r="K12175" s="149"/>
      <c r="L12175"/>
    </row>
    <row r="12176" spans="1:12" s="236" customFormat="1" ht="13" x14ac:dyDescent="0.25">
      <c r="A12176" s="272"/>
      <c r="B12176" s="229" t="s">
        <v>123</v>
      </c>
      <c r="C12176" s="272"/>
      <c r="D12176" s="272"/>
      <c r="E12176" s="217"/>
      <c r="F12176" s="285"/>
      <c r="I12176" s="149"/>
      <c r="J12176" s="149"/>
      <c r="K12176" s="149"/>
      <c r="L12176"/>
    </row>
    <row r="12177" spans="1:12" s="236" customFormat="1" x14ac:dyDescent="0.25">
      <c r="A12177" s="272"/>
      <c r="B12177" s="273"/>
      <c r="C12177" s="272"/>
      <c r="D12177" s="272"/>
      <c r="E12177" s="217"/>
      <c r="F12177" s="285"/>
      <c r="I12177" s="149"/>
      <c r="J12177" s="149"/>
      <c r="K12177" s="149"/>
      <c r="L12177"/>
    </row>
    <row r="12178" spans="1:12" s="236" customFormat="1" ht="50" x14ac:dyDescent="0.25">
      <c r="A12178" s="272" t="s">
        <v>2607</v>
      </c>
      <c r="B12178" s="273" t="s">
        <v>2751</v>
      </c>
      <c r="C12178" s="272" t="s">
        <v>2</v>
      </c>
      <c r="D12178" s="272">
        <v>10</v>
      </c>
      <c r="E12178" s="217"/>
      <c r="F12178" s="285"/>
      <c r="I12178" s="149"/>
      <c r="J12178" s="149"/>
      <c r="K12178" s="149"/>
      <c r="L12178"/>
    </row>
    <row r="12179" spans="1:12" s="236" customFormat="1" x14ac:dyDescent="0.25">
      <c r="A12179" s="272"/>
      <c r="B12179" s="273"/>
      <c r="C12179" s="272"/>
      <c r="D12179" s="272"/>
      <c r="E12179" s="217"/>
      <c r="F12179" s="285"/>
      <c r="I12179" s="149"/>
      <c r="J12179" s="149"/>
      <c r="K12179" s="149"/>
      <c r="L12179"/>
    </row>
    <row r="12180" spans="1:12" s="236" customFormat="1" ht="13" x14ac:dyDescent="0.25">
      <c r="A12180" s="272"/>
      <c r="B12180" s="229" t="s">
        <v>114</v>
      </c>
      <c r="C12180" s="272"/>
      <c r="D12180" s="272"/>
      <c r="E12180" s="217"/>
      <c r="F12180" s="285"/>
      <c r="I12180" s="149"/>
      <c r="J12180" s="149"/>
      <c r="K12180" s="149"/>
      <c r="L12180"/>
    </row>
    <row r="12181" spans="1:12" s="236" customFormat="1" x14ac:dyDescent="0.25">
      <c r="A12181" s="272"/>
      <c r="B12181" s="273"/>
      <c r="C12181" s="272"/>
      <c r="D12181" s="272"/>
      <c r="E12181" s="217"/>
      <c r="F12181" s="285"/>
      <c r="I12181" s="149"/>
      <c r="J12181" s="149"/>
      <c r="K12181" s="149"/>
      <c r="L12181"/>
    </row>
    <row r="12182" spans="1:12" s="236" customFormat="1" ht="13" x14ac:dyDescent="0.25">
      <c r="A12182" s="272"/>
      <c r="B12182" s="229" t="s">
        <v>113</v>
      </c>
      <c r="C12182" s="272"/>
      <c r="D12182" s="272"/>
      <c r="E12182" s="217"/>
      <c r="F12182" s="285"/>
      <c r="I12182" s="149"/>
      <c r="J12182" s="149"/>
      <c r="K12182" s="149"/>
      <c r="L12182"/>
    </row>
    <row r="12183" spans="1:12" s="236" customFormat="1" x14ac:dyDescent="0.25">
      <c r="A12183" s="272"/>
      <c r="B12183" s="273"/>
      <c r="C12183" s="272"/>
      <c r="D12183" s="272"/>
      <c r="E12183" s="217"/>
      <c r="F12183" s="285"/>
      <c r="I12183" s="149"/>
      <c r="J12183" s="149"/>
      <c r="K12183" s="149"/>
      <c r="L12183"/>
    </row>
    <row r="12184" spans="1:12" s="236" customFormat="1" ht="37.5" x14ac:dyDescent="0.25">
      <c r="A12184" s="272" t="s">
        <v>2608</v>
      </c>
      <c r="B12184" s="273" t="s">
        <v>2127</v>
      </c>
      <c r="C12184" s="272" t="s">
        <v>11</v>
      </c>
      <c r="D12184" s="272">
        <v>62</v>
      </c>
      <c r="E12184" s="217"/>
      <c r="F12184" s="285"/>
      <c r="I12184" s="149"/>
      <c r="J12184" s="149"/>
      <c r="K12184" s="149"/>
      <c r="L12184"/>
    </row>
    <row r="12185" spans="1:12" s="236" customFormat="1" x14ac:dyDescent="0.25">
      <c r="A12185" s="272"/>
      <c r="B12185" s="273"/>
      <c r="C12185" s="272"/>
      <c r="D12185" s="272"/>
      <c r="E12185" s="217"/>
      <c r="F12185" s="285"/>
      <c r="I12185" s="149"/>
      <c r="J12185" s="149"/>
      <c r="K12185" s="149"/>
      <c r="L12185"/>
    </row>
    <row r="12186" spans="1:12" s="236" customFormat="1" ht="37.5" x14ac:dyDescent="0.25">
      <c r="A12186" s="272" t="s">
        <v>2609</v>
      </c>
      <c r="B12186" s="273" t="s">
        <v>2128</v>
      </c>
      <c r="C12186" s="272" t="s">
        <v>11</v>
      </c>
      <c r="D12186" s="272">
        <v>36</v>
      </c>
      <c r="E12186" s="217"/>
      <c r="F12186" s="285"/>
      <c r="I12186" s="149"/>
      <c r="J12186" s="149"/>
      <c r="K12186" s="149"/>
      <c r="L12186"/>
    </row>
    <row r="12187" spans="1:12" s="236" customFormat="1" x14ac:dyDescent="0.25">
      <c r="A12187" s="272"/>
      <c r="B12187" s="273"/>
      <c r="C12187" s="272"/>
      <c r="D12187" s="272"/>
      <c r="E12187" s="217"/>
      <c r="F12187" s="285"/>
      <c r="I12187" s="149"/>
      <c r="J12187" s="149"/>
      <c r="K12187" s="149"/>
      <c r="L12187"/>
    </row>
    <row r="12188" spans="1:12" s="236" customFormat="1" ht="13" x14ac:dyDescent="0.25">
      <c r="A12188" s="272"/>
      <c r="B12188" s="229" t="s">
        <v>104</v>
      </c>
      <c r="C12188" s="272"/>
      <c r="D12188" s="272"/>
      <c r="E12188" s="217"/>
      <c r="F12188" s="285"/>
      <c r="I12188" s="149"/>
      <c r="J12188" s="149"/>
      <c r="K12188" s="149"/>
      <c r="L12188"/>
    </row>
    <row r="12189" spans="1:12" s="236" customFormat="1" ht="13" x14ac:dyDescent="0.25">
      <c r="A12189" s="272"/>
      <c r="B12189" s="229"/>
      <c r="C12189" s="272"/>
      <c r="D12189" s="272"/>
      <c r="E12189" s="217"/>
      <c r="F12189" s="285"/>
      <c r="I12189" s="149"/>
      <c r="J12189" s="149"/>
      <c r="K12189" s="149"/>
      <c r="L12189"/>
    </row>
    <row r="12190" spans="1:12" s="236" customFormat="1" ht="13" x14ac:dyDescent="0.25">
      <c r="A12190" s="272"/>
      <c r="B12190" s="229" t="s">
        <v>103</v>
      </c>
      <c r="C12190" s="272"/>
      <c r="D12190" s="272"/>
      <c r="E12190" s="217"/>
      <c r="F12190" s="285"/>
      <c r="I12190" s="149"/>
      <c r="J12190" s="149"/>
      <c r="K12190" s="149"/>
      <c r="L12190"/>
    </row>
    <row r="12191" spans="1:12" s="236" customFormat="1" ht="13" x14ac:dyDescent="0.25">
      <c r="A12191" s="272"/>
      <c r="B12191" s="229"/>
      <c r="C12191" s="272"/>
      <c r="D12191" s="272"/>
      <c r="E12191" s="217"/>
      <c r="F12191" s="285"/>
      <c r="I12191" s="149"/>
      <c r="J12191" s="149"/>
      <c r="K12191" s="149"/>
      <c r="L12191"/>
    </row>
    <row r="12192" spans="1:12" s="236" customFormat="1" x14ac:dyDescent="0.25">
      <c r="A12192" s="272" t="s">
        <v>2610</v>
      </c>
      <c r="B12192" s="273" t="s">
        <v>102</v>
      </c>
      <c r="C12192" s="272" t="s">
        <v>11</v>
      </c>
      <c r="D12192" s="272">
        <v>117</v>
      </c>
      <c r="E12192" s="217"/>
      <c r="F12192" s="285"/>
      <c r="I12192" s="149"/>
      <c r="J12192" s="149"/>
      <c r="K12192" s="149"/>
      <c r="L12192"/>
    </row>
    <row r="12193" spans="1:12" s="236" customFormat="1" x14ac:dyDescent="0.25">
      <c r="A12193" s="272"/>
      <c r="B12193" s="273"/>
      <c r="C12193" s="272"/>
      <c r="D12193" s="272"/>
      <c r="E12193" s="217"/>
      <c r="F12193" s="285"/>
      <c r="I12193" s="149"/>
      <c r="J12193" s="149"/>
      <c r="K12193" s="149"/>
      <c r="L12193"/>
    </row>
    <row r="12194" spans="1:12" s="236" customFormat="1" ht="13" x14ac:dyDescent="0.25">
      <c r="A12194" s="272"/>
      <c r="B12194" s="229" t="s">
        <v>101</v>
      </c>
      <c r="C12194" s="272"/>
      <c r="D12194" s="272"/>
      <c r="E12194" s="217"/>
      <c r="F12194" s="285"/>
      <c r="I12194" s="149"/>
      <c r="J12194" s="149"/>
      <c r="K12194" s="149"/>
      <c r="L12194"/>
    </row>
    <row r="12195" spans="1:12" s="236" customFormat="1" ht="13" x14ac:dyDescent="0.25">
      <c r="A12195" s="272"/>
      <c r="B12195" s="229"/>
      <c r="C12195" s="272"/>
      <c r="D12195" s="272"/>
      <c r="E12195" s="217"/>
      <c r="F12195" s="285"/>
      <c r="I12195" s="149"/>
      <c r="J12195" s="149"/>
      <c r="K12195" s="149"/>
      <c r="L12195"/>
    </row>
    <row r="12196" spans="1:12" s="236" customFormat="1" ht="13" x14ac:dyDescent="0.25">
      <c r="A12196" s="272"/>
      <c r="B12196" s="229" t="s">
        <v>100</v>
      </c>
      <c r="C12196" s="272"/>
      <c r="D12196" s="272"/>
      <c r="E12196" s="217"/>
      <c r="F12196" s="285"/>
      <c r="I12196" s="149"/>
      <c r="J12196" s="149"/>
      <c r="K12196" s="149"/>
      <c r="L12196"/>
    </row>
    <row r="12197" spans="1:12" s="236" customFormat="1" x14ac:dyDescent="0.25">
      <c r="A12197" s="272"/>
      <c r="B12197" s="273"/>
      <c r="C12197" s="272"/>
      <c r="D12197" s="272"/>
      <c r="E12197" s="217"/>
      <c r="F12197" s="285"/>
      <c r="I12197" s="149"/>
      <c r="J12197" s="149"/>
      <c r="K12197" s="149"/>
      <c r="L12197"/>
    </row>
    <row r="12198" spans="1:12" s="236" customFormat="1" ht="25" x14ac:dyDescent="0.25">
      <c r="A12198" s="272" t="s">
        <v>2611</v>
      </c>
      <c r="B12198" s="273" t="s">
        <v>2129</v>
      </c>
      <c r="C12198" s="272" t="s">
        <v>2</v>
      </c>
      <c r="D12198" s="272">
        <v>4</v>
      </c>
      <c r="E12198" s="217"/>
      <c r="F12198" s="285"/>
      <c r="I12198" s="149"/>
      <c r="J12198" s="149"/>
      <c r="K12198" s="149"/>
      <c r="L12198"/>
    </row>
    <row r="12199" spans="1:12" s="236" customFormat="1" ht="13" x14ac:dyDescent="0.25">
      <c r="A12199" s="272"/>
      <c r="B12199" s="229"/>
      <c r="C12199" s="272"/>
      <c r="D12199" s="272"/>
      <c r="E12199" s="217"/>
      <c r="F12199" s="285"/>
      <c r="I12199" s="149"/>
      <c r="J12199" s="149"/>
      <c r="K12199" s="149"/>
      <c r="L12199"/>
    </row>
    <row r="12200" spans="1:12" s="236" customFormat="1" ht="13" x14ac:dyDescent="0.25">
      <c r="A12200" s="272"/>
      <c r="B12200" s="229"/>
      <c r="C12200" s="272"/>
      <c r="D12200" s="272"/>
      <c r="E12200" s="217"/>
      <c r="F12200" s="285"/>
      <c r="I12200" s="149"/>
      <c r="J12200" s="149"/>
      <c r="K12200" s="149"/>
      <c r="L12200"/>
    </row>
    <row r="12201" spans="1:12" s="236" customFormat="1" ht="13" x14ac:dyDescent="0.25">
      <c r="A12201" s="272"/>
      <c r="B12201" s="229"/>
      <c r="C12201" s="272"/>
      <c r="D12201" s="272"/>
      <c r="E12201" s="217"/>
      <c r="F12201" s="285"/>
      <c r="I12201" s="149"/>
      <c r="J12201" s="149"/>
      <c r="K12201" s="149"/>
      <c r="L12201"/>
    </row>
    <row r="12202" spans="1:12" s="236" customFormat="1" x14ac:dyDescent="0.25">
      <c r="A12202" s="272"/>
      <c r="B12202" s="273"/>
      <c r="C12202" s="272"/>
      <c r="D12202" s="272"/>
      <c r="E12202" s="217"/>
      <c r="F12202" s="285"/>
      <c r="I12202" s="149"/>
      <c r="J12202" s="149"/>
      <c r="K12202" s="149"/>
      <c r="L12202"/>
    </row>
    <row r="12203" spans="1:12" s="236" customFormat="1" x14ac:dyDescent="0.25">
      <c r="A12203" s="272"/>
      <c r="B12203" s="273"/>
      <c r="C12203" s="272"/>
      <c r="D12203" s="272"/>
      <c r="E12203" s="217"/>
      <c r="F12203" s="285"/>
      <c r="I12203" s="149"/>
      <c r="J12203" s="149"/>
      <c r="K12203" s="149"/>
      <c r="L12203"/>
    </row>
    <row r="12204" spans="1:12" s="236" customFormat="1" x14ac:dyDescent="0.25">
      <c r="A12204" s="272"/>
      <c r="B12204" s="273"/>
      <c r="C12204" s="272"/>
      <c r="D12204" s="272"/>
      <c r="E12204" s="217"/>
      <c r="F12204" s="263"/>
      <c r="I12204" s="149"/>
      <c r="J12204" s="149"/>
      <c r="K12204" s="149"/>
      <c r="L12204"/>
    </row>
    <row r="12205" spans="1:12" s="236" customFormat="1" x14ac:dyDescent="0.25">
      <c r="A12205" s="272"/>
      <c r="B12205" s="273"/>
      <c r="C12205" s="272"/>
      <c r="D12205" s="272"/>
      <c r="E12205" s="217"/>
      <c r="F12205" s="263"/>
      <c r="I12205" s="149"/>
      <c r="J12205" s="149"/>
      <c r="K12205" s="149"/>
      <c r="L12205"/>
    </row>
    <row r="12206" spans="1:12" s="236" customFormat="1" x14ac:dyDescent="0.25">
      <c r="A12206" s="272"/>
      <c r="B12206" s="273"/>
      <c r="C12206" s="272"/>
      <c r="D12206" s="272"/>
      <c r="E12206" s="217"/>
      <c r="F12206" s="263"/>
      <c r="I12206" s="149"/>
      <c r="J12206" s="149"/>
      <c r="K12206" s="149"/>
      <c r="L12206"/>
    </row>
    <row r="12207" spans="1:12" s="236" customFormat="1" x14ac:dyDescent="0.25">
      <c r="A12207" s="272"/>
      <c r="B12207" s="273"/>
      <c r="C12207" s="272"/>
      <c r="D12207" s="272"/>
      <c r="E12207" s="217"/>
      <c r="F12207" s="263"/>
      <c r="I12207" s="149"/>
      <c r="J12207" s="149"/>
      <c r="K12207" s="149"/>
      <c r="L12207"/>
    </row>
    <row r="12208" spans="1:12" s="236" customFormat="1" x14ac:dyDescent="0.25">
      <c r="A12208" s="272"/>
      <c r="B12208" s="273"/>
      <c r="C12208" s="272"/>
      <c r="D12208" s="272"/>
      <c r="E12208" s="217"/>
      <c r="F12208" s="263"/>
      <c r="I12208" s="149"/>
      <c r="J12208" s="149"/>
      <c r="K12208" s="149"/>
      <c r="L12208"/>
    </row>
    <row r="12209" spans="1:12" s="236" customFormat="1" x14ac:dyDescent="0.25">
      <c r="A12209" s="272"/>
      <c r="B12209" s="273"/>
      <c r="C12209" s="272"/>
      <c r="D12209" s="272"/>
      <c r="E12209" s="217"/>
      <c r="F12209" s="263"/>
      <c r="I12209" s="149"/>
      <c r="J12209" s="149"/>
      <c r="K12209" s="149"/>
      <c r="L12209"/>
    </row>
    <row r="12210" spans="1:12" s="236" customFormat="1" x14ac:dyDescent="0.25">
      <c r="A12210" s="272"/>
      <c r="B12210" s="273"/>
      <c r="C12210" s="272"/>
      <c r="D12210" s="272"/>
      <c r="E12210" s="217"/>
      <c r="F12210" s="263"/>
      <c r="I12210" s="149"/>
      <c r="J12210" s="149"/>
      <c r="K12210" s="149"/>
      <c r="L12210"/>
    </row>
    <row r="12211" spans="1:12" s="236" customFormat="1" x14ac:dyDescent="0.25">
      <c r="A12211" s="272"/>
      <c r="B12211" s="273"/>
      <c r="C12211" s="272"/>
      <c r="D12211" s="272"/>
      <c r="E12211" s="217"/>
      <c r="F12211" s="263"/>
      <c r="I12211" s="149"/>
      <c r="J12211" s="149"/>
      <c r="K12211" s="149"/>
      <c r="L12211"/>
    </row>
    <row r="12212" spans="1:12" s="236" customFormat="1" x14ac:dyDescent="0.25">
      <c r="A12212" s="272"/>
      <c r="B12212" s="273"/>
      <c r="C12212" s="272"/>
      <c r="D12212" s="272"/>
      <c r="E12212" s="217"/>
      <c r="F12212" s="263"/>
      <c r="I12212" s="149"/>
      <c r="J12212" s="149"/>
      <c r="K12212" s="149"/>
      <c r="L12212"/>
    </row>
    <row r="12213" spans="1:12" s="236" customFormat="1" x14ac:dyDescent="0.25">
      <c r="A12213" s="272"/>
      <c r="B12213" s="273"/>
      <c r="C12213" s="272"/>
      <c r="D12213" s="272"/>
      <c r="E12213" s="217"/>
      <c r="F12213" s="263"/>
      <c r="I12213" s="149"/>
      <c r="J12213" s="149"/>
      <c r="K12213" s="149"/>
      <c r="L12213"/>
    </row>
    <row r="12214" spans="1:12" s="236" customFormat="1" x14ac:dyDescent="0.25">
      <c r="A12214" s="272"/>
      <c r="B12214" s="273"/>
      <c r="C12214" s="272"/>
      <c r="D12214" s="272"/>
      <c r="E12214" s="217"/>
      <c r="F12214" s="263"/>
      <c r="I12214" s="149"/>
      <c r="J12214" s="149"/>
      <c r="K12214" s="149"/>
      <c r="L12214"/>
    </row>
    <row r="12215" spans="1:12" s="236" customFormat="1" x14ac:dyDescent="0.25">
      <c r="A12215" s="272"/>
      <c r="B12215" s="273"/>
      <c r="C12215" s="272"/>
      <c r="D12215" s="272"/>
      <c r="E12215" s="217"/>
      <c r="F12215" s="263"/>
      <c r="I12215" s="149"/>
      <c r="J12215" s="149"/>
      <c r="K12215" s="149"/>
      <c r="L12215"/>
    </row>
    <row r="12216" spans="1:12" s="236" customFormat="1" x14ac:dyDescent="0.25">
      <c r="A12216" s="272"/>
      <c r="B12216" s="273"/>
      <c r="C12216" s="272"/>
      <c r="D12216" s="272"/>
      <c r="E12216" s="217"/>
      <c r="F12216" s="263"/>
      <c r="I12216" s="149"/>
      <c r="J12216" s="149"/>
      <c r="K12216" s="149"/>
      <c r="L12216"/>
    </row>
    <row r="12217" spans="1:12" s="236" customFormat="1" x14ac:dyDescent="0.25">
      <c r="A12217" s="272"/>
      <c r="B12217" s="273"/>
      <c r="C12217" s="272"/>
      <c r="D12217" s="272"/>
      <c r="E12217" s="217"/>
      <c r="F12217" s="263"/>
      <c r="I12217" s="149"/>
      <c r="J12217" s="149"/>
      <c r="K12217" s="149"/>
      <c r="L12217"/>
    </row>
    <row r="12218" spans="1:12" s="236" customFormat="1" x14ac:dyDescent="0.25">
      <c r="A12218" s="272"/>
      <c r="B12218" s="273"/>
      <c r="C12218" s="272"/>
      <c r="D12218" s="272"/>
      <c r="E12218" s="217"/>
      <c r="F12218" s="263"/>
      <c r="I12218" s="149"/>
      <c r="J12218" s="149"/>
      <c r="K12218" s="149"/>
      <c r="L12218"/>
    </row>
    <row r="12219" spans="1:12" s="236" customFormat="1" x14ac:dyDescent="0.25">
      <c r="A12219" s="272"/>
      <c r="B12219" s="273"/>
      <c r="C12219" s="272"/>
      <c r="D12219" s="272"/>
      <c r="E12219" s="217"/>
      <c r="F12219" s="263"/>
      <c r="I12219" s="149"/>
      <c r="J12219" s="149"/>
      <c r="K12219" s="149"/>
      <c r="L12219"/>
    </row>
    <row r="12220" spans="1:12" s="236" customFormat="1" x14ac:dyDescent="0.25">
      <c r="A12220" s="272"/>
      <c r="B12220" s="273"/>
      <c r="C12220" s="272"/>
      <c r="D12220" s="272"/>
      <c r="E12220" s="217"/>
      <c r="F12220" s="263"/>
      <c r="I12220" s="149"/>
      <c r="J12220" s="149"/>
      <c r="K12220" s="149"/>
      <c r="L12220"/>
    </row>
    <row r="12221" spans="1:12" s="236" customFormat="1" ht="13" x14ac:dyDescent="0.25">
      <c r="A12221" s="227"/>
      <c r="B12221" s="268" t="s">
        <v>2905</v>
      </c>
      <c r="C12221" s="227"/>
      <c r="D12221" s="227"/>
      <c r="E12221" s="258"/>
      <c r="F12221" s="270"/>
      <c r="I12221" s="149"/>
      <c r="J12221" s="149"/>
      <c r="K12221" s="149"/>
      <c r="L12221"/>
    </row>
    <row r="12222" spans="1:12" s="236" customFormat="1" ht="13" x14ac:dyDescent="0.25">
      <c r="A12222" s="227"/>
      <c r="B12222" s="247"/>
      <c r="C12222" s="227"/>
      <c r="D12222" s="227"/>
      <c r="E12222" s="258"/>
      <c r="F12222" s="263"/>
      <c r="I12222" s="149"/>
      <c r="J12222" s="149"/>
      <c r="K12222" s="149"/>
      <c r="L12222"/>
    </row>
    <row r="12223" spans="1:12" s="236" customFormat="1" ht="13" x14ac:dyDescent="0.25">
      <c r="A12223" s="227"/>
      <c r="B12223" s="247" t="s">
        <v>2971</v>
      </c>
      <c r="C12223" s="227"/>
      <c r="D12223" s="227"/>
      <c r="E12223" s="258"/>
      <c r="F12223" s="263"/>
      <c r="I12223" s="149"/>
      <c r="J12223" s="149"/>
      <c r="K12223" s="149"/>
      <c r="L12223"/>
    </row>
    <row r="12224" spans="1:12" s="236" customFormat="1" ht="13" x14ac:dyDescent="0.25">
      <c r="A12224" s="227"/>
      <c r="B12224" s="256"/>
      <c r="C12224" s="255"/>
      <c r="D12224" s="255"/>
      <c r="E12224" s="260"/>
      <c r="F12224" s="263"/>
      <c r="I12224" s="149"/>
      <c r="J12224" s="149"/>
      <c r="K12224" s="149"/>
      <c r="L12224"/>
    </row>
    <row r="12225" spans="1:12" s="236" customFormat="1" ht="13" x14ac:dyDescent="0.25">
      <c r="A12225" s="227"/>
      <c r="B12225" s="274"/>
      <c r="C12225" s="255"/>
      <c r="D12225" s="255"/>
      <c r="E12225" s="260"/>
      <c r="F12225" s="263"/>
      <c r="I12225" s="149"/>
      <c r="J12225" s="149"/>
      <c r="K12225" s="149"/>
      <c r="L12225"/>
    </row>
    <row r="12226" spans="1:12" s="236" customFormat="1" ht="13" x14ac:dyDescent="0.25">
      <c r="A12226" s="227"/>
      <c r="B12226" s="274" t="str">
        <f>B12223</f>
        <v>Block G: Staffroom &amp; 3 Classroom Block: G-6 Carpentry and Joinery</v>
      </c>
      <c r="C12226" s="255"/>
      <c r="D12226" s="255"/>
      <c r="E12226" s="260"/>
      <c r="F12226" s="263"/>
      <c r="I12226" s="149"/>
      <c r="J12226" s="149"/>
      <c r="K12226" s="149"/>
      <c r="L12226"/>
    </row>
    <row r="12227" spans="1:12" s="236" customFormat="1" ht="13" x14ac:dyDescent="0.25">
      <c r="A12227" s="227"/>
      <c r="B12227" s="254" t="s">
        <v>2933</v>
      </c>
      <c r="C12227" s="255" t="s">
        <v>2910</v>
      </c>
      <c r="D12227" s="255"/>
      <c r="E12227" s="260"/>
      <c r="F12227" s="263"/>
      <c r="I12227" s="149"/>
      <c r="J12227" s="149"/>
      <c r="K12227" s="149"/>
      <c r="L12227"/>
    </row>
    <row r="12228" spans="1:12" s="236" customFormat="1" ht="13" x14ac:dyDescent="0.25">
      <c r="A12228" s="227"/>
      <c r="B12228" s="256"/>
      <c r="C12228" s="255"/>
      <c r="D12228" s="255"/>
      <c r="E12228" s="260"/>
      <c r="F12228" s="263"/>
      <c r="I12228" s="149"/>
      <c r="J12228" s="149"/>
      <c r="K12228" s="149"/>
      <c r="L12228"/>
    </row>
    <row r="12229" spans="1:12" s="236" customFormat="1" ht="13" x14ac:dyDescent="0.25">
      <c r="A12229" s="227"/>
      <c r="B12229" s="269" t="s">
        <v>2909</v>
      </c>
      <c r="C12229" s="255">
        <v>178</v>
      </c>
      <c r="D12229" s="255"/>
      <c r="E12229" s="260"/>
      <c r="F12229" s="263"/>
      <c r="I12229" s="149"/>
      <c r="J12229" s="149"/>
      <c r="K12229" s="149"/>
      <c r="L12229"/>
    </row>
    <row r="12230" spans="1:12" s="236" customFormat="1" ht="13" x14ac:dyDescent="0.25">
      <c r="A12230" s="227"/>
      <c r="B12230" s="269"/>
      <c r="C12230" s="255"/>
      <c r="D12230" s="255"/>
      <c r="E12230" s="260"/>
      <c r="F12230" s="263"/>
      <c r="I12230" s="149"/>
      <c r="J12230" s="149"/>
      <c r="K12230" s="149"/>
      <c r="L12230"/>
    </row>
    <row r="12231" spans="1:12" s="236" customFormat="1" ht="13" x14ac:dyDescent="0.25">
      <c r="A12231" s="227"/>
      <c r="B12231" s="256"/>
      <c r="C12231" s="255"/>
      <c r="D12231" s="255"/>
      <c r="E12231" s="260"/>
      <c r="F12231" s="263"/>
      <c r="I12231" s="149"/>
      <c r="J12231" s="149"/>
      <c r="K12231" s="149"/>
      <c r="L12231"/>
    </row>
    <row r="12232" spans="1:12" s="236" customFormat="1" ht="13" x14ac:dyDescent="0.25">
      <c r="A12232" s="227"/>
      <c r="B12232" s="256"/>
      <c r="C12232" s="255"/>
      <c r="D12232" s="255"/>
      <c r="E12232" s="260"/>
      <c r="F12232" s="263"/>
      <c r="I12232" s="149"/>
      <c r="J12232" s="149"/>
      <c r="K12232" s="149"/>
      <c r="L12232"/>
    </row>
    <row r="12233" spans="1:12" s="236" customFormat="1" ht="13" x14ac:dyDescent="0.25">
      <c r="A12233" s="227"/>
      <c r="B12233" s="256"/>
      <c r="C12233" s="255"/>
      <c r="D12233" s="255"/>
      <c r="E12233" s="260"/>
      <c r="F12233" s="263"/>
      <c r="I12233" s="149"/>
      <c r="J12233" s="149"/>
      <c r="K12233" s="149"/>
      <c r="L12233"/>
    </row>
    <row r="12234" spans="1:12" s="236" customFormat="1" ht="13" x14ac:dyDescent="0.25">
      <c r="A12234" s="227"/>
      <c r="B12234" s="256"/>
      <c r="C12234" s="255"/>
      <c r="D12234" s="255"/>
      <c r="E12234" s="260"/>
      <c r="F12234" s="263"/>
      <c r="I12234" s="149"/>
      <c r="J12234" s="149"/>
      <c r="K12234" s="149"/>
      <c r="L12234"/>
    </row>
    <row r="12235" spans="1:12" s="236" customFormat="1" ht="13" x14ac:dyDescent="0.25">
      <c r="A12235" s="227"/>
      <c r="B12235" s="256"/>
      <c r="C12235" s="255"/>
      <c r="D12235" s="255"/>
      <c r="E12235" s="260"/>
      <c r="F12235" s="263"/>
      <c r="I12235" s="149"/>
      <c r="J12235" s="149"/>
      <c r="K12235" s="149"/>
      <c r="L12235"/>
    </row>
    <row r="12236" spans="1:12" s="236" customFormat="1" ht="13" x14ac:dyDescent="0.25">
      <c r="A12236" s="227"/>
      <c r="B12236" s="256"/>
      <c r="C12236" s="255"/>
      <c r="D12236" s="255"/>
      <c r="E12236" s="260"/>
      <c r="F12236" s="263"/>
      <c r="I12236" s="149"/>
      <c r="J12236" s="149"/>
      <c r="K12236" s="149"/>
      <c r="L12236"/>
    </row>
    <row r="12237" spans="1:12" s="236" customFormat="1" ht="13" x14ac:dyDescent="0.25">
      <c r="A12237" s="227"/>
      <c r="B12237" s="256"/>
      <c r="C12237" s="255"/>
      <c r="D12237" s="255"/>
      <c r="E12237" s="260"/>
      <c r="F12237" s="263"/>
      <c r="I12237" s="149"/>
      <c r="J12237" s="149"/>
      <c r="K12237" s="149"/>
      <c r="L12237"/>
    </row>
    <row r="12238" spans="1:12" s="236" customFormat="1" ht="13" x14ac:dyDescent="0.25">
      <c r="A12238" s="227"/>
      <c r="B12238" s="256"/>
      <c r="C12238" s="255"/>
      <c r="D12238" s="255"/>
      <c r="E12238" s="260"/>
      <c r="F12238" s="263"/>
      <c r="I12238" s="149"/>
      <c r="J12238" s="149"/>
      <c r="K12238" s="149"/>
      <c r="L12238"/>
    </row>
    <row r="12239" spans="1:12" s="236" customFormat="1" ht="13" x14ac:dyDescent="0.25">
      <c r="A12239" s="227"/>
      <c r="B12239" s="256"/>
      <c r="C12239" s="255"/>
      <c r="D12239" s="255"/>
      <c r="E12239" s="260"/>
      <c r="F12239" s="263"/>
      <c r="I12239" s="149"/>
      <c r="J12239" s="149"/>
      <c r="K12239" s="149"/>
      <c r="L12239"/>
    </row>
    <row r="12240" spans="1:12" s="236" customFormat="1" ht="13" x14ac:dyDescent="0.25">
      <c r="A12240" s="227"/>
      <c r="B12240" s="256"/>
      <c r="C12240" s="255"/>
      <c r="D12240" s="255"/>
      <c r="E12240" s="260"/>
      <c r="F12240" s="263"/>
      <c r="I12240" s="149"/>
      <c r="J12240" s="149"/>
      <c r="K12240" s="149"/>
      <c r="L12240"/>
    </row>
    <row r="12241" spans="1:12" s="236" customFormat="1" ht="13" x14ac:dyDescent="0.25">
      <c r="A12241" s="227"/>
      <c r="B12241" s="256"/>
      <c r="C12241" s="255"/>
      <c r="D12241" s="255"/>
      <c r="E12241" s="260"/>
      <c r="F12241" s="263"/>
      <c r="I12241" s="149"/>
      <c r="J12241" s="149"/>
      <c r="K12241" s="149"/>
      <c r="L12241"/>
    </row>
    <row r="12242" spans="1:12" s="236" customFormat="1" ht="13" x14ac:dyDescent="0.25">
      <c r="A12242" s="227"/>
      <c r="B12242" s="256"/>
      <c r="C12242" s="255"/>
      <c r="D12242" s="255"/>
      <c r="E12242" s="260"/>
      <c r="F12242" s="263"/>
      <c r="I12242" s="149"/>
      <c r="J12242" s="149"/>
      <c r="K12242" s="149"/>
      <c r="L12242"/>
    </row>
    <row r="12243" spans="1:12" s="236" customFormat="1" ht="13" x14ac:dyDescent="0.25">
      <c r="A12243" s="227"/>
      <c r="B12243" s="256"/>
      <c r="C12243" s="255"/>
      <c r="D12243" s="255"/>
      <c r="E12243" s="260"/>
      <c r="F12243" s="263"/>
      <c r="I12243" s="149"/>
      <c r="J12243" s="149"/>
      <c r="K12243" s="149"/>
      <c r="L12243"/>
    </row>
    <row r="12244" spans="1:12" s="236" customFormat="1" ht="13" x14ac:dyDescent="0.25">
      <c r="A12244" s="227"/>
      <c r="B12244" s="256"/>
      <c r="C12244" s="255"/>
      <c r="D12244" s="255"/>
      <c r="E12244" s="260"/>
      <c r="F12244" s="263"/>
      <c r="I12244" s="149"/>
      <c r="J12244" s="149"/>
      <c r="K12244" s="149"/>
      <c r="L12244"/>
    </row>
    <row r="12245" spans="1:12" s="236" customFormat="1" ht="13" x14ac:dyDescent="0.25">
      <c r="A12245" s="227"/>
      <c r="B12245" s="256"/>
      <c r="C12245" s="255"/>
      <c r="D12245" s="255"/>
      <c r="E12245" s="260"/>
      <c r="F12245" s="263"/>
      <c r="I12245" s="149"/>
      <c r="J12245" s="149"/>
      <c r="K12245" s="149"/>
      <c r="L12245"/>
    </row>
    <row r="12246" spans="1:12" s="236" customFormat="1" ht="13" x14ac:dyDescent="0.25">
      <c r="A12246" s="227"/>
      <c r="B12246" s="256"/>
      <c r="C12246" s="255"/>
      <c r="D12246" s="255"/>
      <c r="E12246" s="260"/>
      <c r="F12246" s="263"/>
      <c r="I12246" s="149"/>
      <c r="J12246" s="149"/>
      <c r="K12246" s="149"/>
      <c r="L12246"/>
    </row>
    <row r="12247" spans="1:12" s="236" customFormat="1" ht="13" x14ac:dyDescent="0.25">
      <c r="A12247" s="227"/>
      <c r="B12247" s="256"/>
      <c r="C12247" s="255"/>
      <c r="D12247" s="255"/>
      <c r="E12247" s="260"/>
      <c r="F12247" s="263"/>
      <c r="I12247" s="149"/>
      <c r="J12247" s="149"/>
      <c r="K12247" s="149"/>
      <c r="L12247"/>
    </row>
    <row r="12248" spans="1:12" s="236" customFormat="1" ht="13" x14ac:dyDescent="0.25">
      <c r="A12248" s="227"/>
      <c r="B12248" s="256"/>
      <c r="C12248" s="255"/>
      <c r="D12248" s="255"/>
      <c r="E12248" s="260"/>
      <c r="F12248" s="263"/>
      <c r="I12248" s="149"/>
      <c r="J12248" s="149"/>
      <c r="K12248" s="149"/>
      <c r="L12248"/>
    </row>
    <row r="12249" spans="1:12" s="236" customFormat="1" ht="13" x14ac:dyDescent="0.25">
      <c r="A12249" s="227"/>
      <c r="B12249" s="256"/>
      <c r="C12249" s="255"/>
      <c r="D12249" s="255"/>
      <c r="E12249" s="260"/>
      <c r="F12249" s="263"/>
      <c r="I12249" s="149"/>
      <c r="J12249" s="149"/>
      <c r="K12249" s="149"/>
      <c r="L12249"/>
    </row>
    <row r="12250" spans="1:12" s="236" customFormat="1" ht="13" x14ac:dyDescent="0.25">
      <c r="A12250" s="227"/>
      <c r="B12250" s="256"/>
      <c r="C12250" s="255"/>
      <c r="D12250" s="255"/>
      <c r="E12250" s="260"/>
      <c r="F12250" s="263"/>
      <c r="I12250" s="149"/>
      <c r="J12250" s="149"/>
      <c r="K12250" s="149"/>
      <c r="L12250"/>
    </row>
    <row r="12251" spans="1:12" s="236" customFormat="1" ht="13" x14ac:dyDescent="0.25">
      <c r="A12251" s="227"/>
      <c r="B12251" s="256"/>
      <c r="C12251" s="255"/>
      <c r="D12251" s="255"/>
      <c r="E12251" s="260"/>
      <c r="F12251" s="263"/>
      <c r="I12251" s="149"/>
      <c r="J12251" s="149"/>
      <c r="K12251" s="149"/>
      <c r="L12251"/>
    </row>
    <row r="12252" spans="1:12" s="236" customFormat="1" ht="13" x14ac:dyDescent="0.25">
      <c r="A12252" s="227"/>
      <c r="B12252" s="256"/>
      <c r="C12252" s="255"/>
      <c r="D12252" s="255"/>
      <c r="E12252" s="260"/>
      <c r="F12252" s="263"/>
      <c r="I12252" s="149"/>
      <c r="J12252" s="149"/>
      <c r="K12252" s="149"/>
      <c r="L12252"/>
    </row>
    <row r="12253" spans="1:12" s="236" customFormat="1" ht="13" x14ac:dyDescent="0.25">
      <c r="A12253" s="227"/>
      <c r="B12253" s="256"/>
      <c r="C12253" s="255"/>
      <c r="D12253" s="255"/>
      <c r="E12253" s="260"/>
      <c r="F12253" s="263"/>
      <c r="I12253" s="149"/>
      <c r="J12253" s="149"/>
      <c r="K12253" s="149"/>
      <c r="L12253"/>
    </row>
    <row r="12254" spans="1:12" s="236" customFormat="1" ht="13" x14ac:dyDescent="0.25">
      <c r="A12254" s="227"/>
      <c r="B12254" s="256"/>
      <c r="C12254" s="255"/>
      <c r="D12254" s="255"/>
      <c r="E12254" s="260"/>
      <c r="F12254" s="263"/>
      <c r="I12254" s="149"/>
      <c r="J12254" s="149"/>
      <c r="K12254" s="149"/>
      <c r="L12254"/>
    </row>
    <row r="12255" spans="1:12" s="236" customFormat="1" ht="13" x14ac:dyDescent="0.25">
      <c r="A12255" s="227"/>
      <c r="B12255" s="256"/>
      <c r="C12255" s="255"/>
      <c r="D12255" s="255"/>
      <c r="E12255" s="260"/>
      <c r="F12255" s="263"/>
      <c r="I12255" s="149"/>
      <c r="J12255" s="149"/>
      <c r="K12255" s="149"/>
      <c r="L12255"/>
    </row>
    <row r="12256" spans="1:12" s="236" customFormat="1" ht="13" x14ac:dyDescent="0.25">
      <c r="A12256" s="227"/>
      <c r="B12256" s="256"/>
      <c r="C12256" s="255"/>
      <c r="D12256" s="255"/>
      <c r="E12256" s="260"/>
      <c r="F12256" s="263"/>
      <c r="I12256" s="149"/>
      <c r="J12256" s="149"/>
      <c r="K12256" s="149"/>
      <c r="L12256"/>
    </row>
    <row r="12257" spans="1:12" s="236" customFormat="1" ht="13" x14ac:dyDescent="0.25">
      <c r="A12257" s="227"/>
      <c r="B12257" s="256"/>
      <c r="C12257" s="255"/>
      <c r="D12257" s="255"/>
      <c r="E12257" s="260"/>
      <c r="F12257" s="263"/>
      <c r="I12257" s="149"/>
      <c r="J12257" s="149"/>
      <c r="K12257" s="149"/>
      <c r="L12257"/>
    </row>
    <row r="12258" spans="1:12" s="236" customFormat="1" ht="13" x14ac:dyDescent="0.25">
      <c r="A12258" s="227"/>
      <c r="B12258" s="256"/>
      <c r="C12258" s="255"/>
      <c r="D12258" s="255"/>
      <c r="E12258" s="260"/>
      <c r="F12258" s="263"/>
      <c r="I12258" s="149"/>
      <c r="J12258" s="149"/>
      <c r="K12258" s="149"/>
      <c r="L12258"/>
    </row>
    <row r="12259" spans="1:12" s="236" customFormat="1" ht="13" x14ac:dyDescent="0.25">
      <c r="A12259" s="227"/>
      <c r="B12259" s="256"/>
      <c r="C12259" s="255"/>
      <c r="D12259" s="255"/>
      <c r="E12259" s="260"/>
      <c r="F12259" s="263"/>
      <c r="I12259" s="149"/>
      <c r="J12259" s="149"/>
      <c r="K12259" s="149"/>
      <c r="L12259"/>
    </row>
    <row r="12260" spans="1:12" s="236" customFormat="1" ht="13" x14ac:dyDescent="0.25">
      <c r="A12260" s="227"/>
      <c r="B12260" s="256"/>
      <c r="C12260" s="255"/>
      <c r="D12260" s="255"/>
      <c r="E12260" s="260"/>
      <c r="F12260" s="263"/>
      <c r="I12260" s="149"/>
      <c r="J12260" s="149"/>
      <c r="K12260" s="149"/>
      <c r="L12260"/>
    </row>
    <row r="12261" spans="1:12" s="236" customFormat="1" ht="13" x14ac:dyDescent="0.25">
      <c r="A12261" s="227"/>
      <c r="B12261" s="256"/>
      <c r="C12261" s="255"/>
      <c r="D12261" s="255"/>
      <c r="E12261" s="260"/>
      <c r="F12261" s="263"/>
      <c r="I12261" s="149"/>
      <c r="J12261" s="149"/>
      <c r="K12261" s="149"/>
      <c r="L12261"/>
    </row>
    <row r="12262" spans="1:12" s="236" customFormat="1" ht="13" x14ac:dyDescent="0.25">
      <c r="A12262" s="227"/>
      <c r="B12262" s="256"/>
      <c r="C12262" s="255"/>
      <c r="D12262" s="255"/>
      <c r="E12262" s="260"/>
      <c r="F12262" s="263"/>
      <c r="I12262" s="149"/>
      <c r="J12262" s="149"/>
      <c r="K12262" s="149"/>
      <c r="L12262"/>
    </row>
    <row r="12263" spans="1:12" s="236" customFormat="1" ht="13" x14ac:dyDescent="0.25">
      <c r="A12263" s="227"/>
      <c r="B12263" s="256"/>
      <c r="C12263" s="255"/>
      <c r="D12263" s="255"/>
      <c r="E12263" s="260"/>
      <c r="F12263" s="263"/>
      <c r="I12263" s="149"/>
      <c r="J12263" s="149"/>
      <c r="K12263" s="149"/>
      <c r="L12263"/>
    </row>
    <row r="12264" spans="1:12" s="236" customFormat="1" ht="13" x14ac:dyDescent="0.25">
      <c r="A12264" s="227"/>
      <c r="B12264" s="256"/>
      <c r="C12264" s="255"/>
      <c r="D12264" s="255"/>
      <c r="E12264" s="260"/>
      <c r="F12264" s="263"/>
      <c r="I12264" s="149"/>
      <c r="J12264" s="149"/>
      <c r="K12264" s="149"/>
      <c r="L12264"/>
    </row>
    <row r="12265" spans="1:12" s="236" customFormat="1" ht="13" x14ac:dyDescent="0.25">
      <c r="A12265" s="227"/>
      <c r="B12265" s="256"/>
      <c r="C12265" s="255"/>
      <c r="D12265" s="255"/>
      <c r="E12265" s="260"/>
      <c r="F12265" s="263"/>
      <c r="I12265" s="149"/>
      <c r="J12265" s="149"/>
      <c r="K12265" s="149"/>
      <c r="L12265"/>
    </row>
    <row r="12266" spans="1:12" s="236" customFormat="1" ht="13" x14ac:dyDescent="0.25">
      <c r="A12266" s="227"/>
      <c r="B12266" s="256"/>
      <c r="C12266" s="255"/>
      <c r="D12266" s="255"/>
      <c r="E12266" s="260"/>
      <c r="F12266" s="263"/>
      <c r="I12266" s="149"/>
      <c r="J12266" s="149"/>
      <c r="K12266" s="149"/>
      <c r="L12266"/>
    </row>
    <row r="12267" spans="1:12" s="236" customFormat="1" ht="13" x14ac:dyDescent="0.25">
      <c r="A12267" s="227"/>
      <c r="B12267" s="256"/>
      <c r="C12267" s="255"/>
      <c r="D12267" s="255"/>
      <c r="E12267" s="260"/>
      <c r="F12267" s="263"/>
      <c r="I12267" s="149"/>
      <c r="J12267" s="149"/>
      <c r="K12267" s="149"/>
      <c r="L12267"/>
    </row>
    <row r="12268" spans="1:12" s="236" customFormat="1" ht="13" x14ac:dyDescent="0.25">
      <c r="A12268" s="227"/>
      <c r="B12268" s="256"/>
      <c r="C12268" s="255"/>
      <c r="D12268" s="255"/>
      <c r="E12268" s="260"/>
      <c r="F12268" s="263"/>
      <c r="I12268" s="149"/>
      <c r="J12268" s="149"/>
      <c r="K12268" s="149"/>
      <c r="L12268"/>
    </row>
    <row r="12269" spans="1:12" s="236" customFormat="1" ht="13" x14ac:dyDescent="0.25">
      <c r="A12269" s="227"/>
      <c r="B12269" s="256"/>
      <c r="C12269" s="255"/>
      <c r="D12269" s="255"/>
      <c r="E12269" s="260"/>
      <c r="F12269" s="263"/>
      <c r="I12269" s="149"/>
      <c r="J12269" s="149"/>
      <c r="K12269" s="149"/>
      <c r="L12269"/>
    </row>
    <row r="12270" spans="1:12" s="236" customFormat="1" ht="13" x14ac:dyDescent="0.25">
      <c r="A12270" s="227"/>
      <c r="B12270" s="256"/>
      <c r="C12270" s="255"/>
      <c r="D12270" s="255"/>
      <c r="E12270" s="260"/>
      <c r="F12270" s="263"/>
      <c r="I12270" s="149"/>
      <c r="J12270" s="149"/>
      <c r="K12270" s="149"/>
      <c r="L12270"/>
    </row>
    <row r="12271" spans="1:12" s="236" customFormat="1" ht="13" x14ac:dyDescent="0.25">
      <c r="A12271" s="227"/>
      <c r="B12271" s="256"/>
      <c r="C12271" s="255"/>
      <c r="D12271" s="255"/>
      <c r="E12271" s="260"/>
      <c r="F12271" s="263"/>
      <c r="I12271" s="149"/>
      <c r="J12271" s="149"/>
      <c r="K12271" s="149"/>
      <c r="L12271"/>
    </row>
    <row r="12272" spans="1:12" s="236" customFormat="1" ht="13" x14ac:dyDescent="0.25">
      <c r="A12272" s="227"/>
      <c r="B12272" s="256"/>
      <c r="C12272" s="255"/>
      <c r="D12272" s="255"/>
      <c r="E12272" s="260"/>
      <c r="F12272" s="263"/>
      <c r="I12272" s="149"/>
      <c r="J12272" s="149"/>
      <c r="K12272" s="149"/>
      <c r="L12272"/>
    </row>
    <row r="12273" spans="1:12" s="236" customFormat="1" ht="13" x14ac:dyDescent="0.25">
      <c r="A12273" s="227"/>
      <c r="B12273" s="256"/>
      <c r="C12273" s="255"/>
      <c r="D12273" s="255"/>
      <c r="E12273" s="260"/>
      <c r="F12273" s="263"/>
      <c r="I12273" s="149"/>
      <c r="J12273" s="149"/>
      <c r="K12273" s="149"/>
      <c r="L12273"/>
    </row>
    <row r="12274" spans="1:12" s="236" customFormat="1" ht="13" x14ac:dyDescent="0.25">
      <c r="A12274" s="227"/>
      <c r="B12274" s="256"/>
      <c r="C12274" s="255"/>
      <c r="D12274" s="255"/>
      <c r="E12274" s="260"/>
      <c r="F12274" s="263"/>
      <c r="I12274" s="149"/>
      <c r="J12274" s="149"/>
      <c r="K12274" s="149"/>
      <c r="L12274"/>
    </row>
    <row r="12275" spans="1:12" s="236" customFormat="1" ht="13" x14ac:dyDescent="0.25">
      <c r="A12275" s="227"/>
      <c r="B12275" s="256"/>
      <c r="C12275" s="255"/>
      <c r="D12275" s="255"/>
      <c r="E12275" s="260"/>
      <c r="F12275" s="263"/>
      <c r="I12275" s="149"/>
      <c r="J12275" s="149"/>
      <c r="K12275" s="149"/>
      <c r="L12275"/>
    </row>
    <row r="12276" spans="1:12" s="236" customFormat="1" ht="13" x14ac:dyDescent="0.25">
      <c r="A12276" s="227"/>
      <c r="B12276" s="256"/>
      <c r="C12276" s="255"/>
      <c r="D12276" s="255"/>
      <c r="E12276" s="260"/>
      <c r="F12276" s="263"/>
      <c r="I12276" s="149"/>
      <c r="J12276" s="149"/>
      <c r="K12276" s="149"/>
      <c r="L12276"/>
    </row>
    <row r="12277" spans="1:12" s="236" customFormat="1" ht="13" x14ac:dyDescent="0.25">
      <c r="A12277" s="227"/>
      <c r="B12277" s="256"/>
      <c r="C12277" s="255"/>
      <c r="D12277" s="255"/>
      <c r="E12277" s="260"/>
      <c r="F12277" s="263"/>
      <c r="I12277" s="149"/>
      <c r="J12277" s="149"/>
      <c r="K12277" s="149"/>
      <c r="L12277"/>
    </row>
    <row r="12278" spans="1:12" s="236" customFormat="1" ht="13" x14ac:dyDescent="0.25">
      <c r="A12278" s="227"/>
      <c r="B12278" s="256"/>
      <c r="C12278" s="255"/>
      <c r="D12278" s="255"/>
      <c r="E12278" s="260"/>
      <c r="F12278" s="263"/>
      <c r="I12278" s="149"/>
      <c r="J12278" s="149"/>
      <c r="K12278" s="149"/>
      <c r="L12278"/>
    </row>
    <row r="12279" spans="1:12" s="236" customFormat="1" ht="13" x14ac:dyDescent="0.25">
      <c r="A12279" s="227"/>
      <c r="B12279" s="256"/>
      <c r="C12279" s="255"/>
      <c r="D12279" s="255"/>
      <c r="E12279" s="260"/>
      <c r="F12279" s="263"/>
      <c r="I12279" s="149"/>
      <c r="J12279" s="149"/>
      <c r="K12279" s="149"/>
      <c r="L12279"/>
    </row>
    <row r="12280" spans="1:12" s="236" customFormat="1" ht="13" x14ac:dyDescent="0.25">
      <c r="A12280" s="227"/>
      <c r="B12280" s="256"/>
      <c r="C12280" s="255"/>
      <c r="D12280" s="255"/>
      <c r="E12280" s="260"/>
      <c r="F12280" s="263"/>
      <c r="I12280" s="149"/>
      <c r="J12280" s="149"/>
      <c r="K12280" s="149"/>
      <c r="L12280"/>
    </row>
    <row r="12281" spans="1:12" s="236" customFormat="1" ht="13" x14ac:dyDescent="0.25">
      <c r="A12281" s="227"/>
      <c r="B12281" s="256"/>
      <c r="C12281" s="255"/>
      <c r="D12281" s="255"/>
      <c r="E12281" s="260"/>
      <c r="F12281" s="263"/>
      <c r="I12281" s="149"/>
      <c r="J12281" s="149"/>
      <c r="K12281" s="149"/>
      <c r="L12281"/>
    </row>
    <row r="12282" spans="1:12" s="236" customFormat="1" ht="13" x14ac:dyDescent="0.25">
      <c r="A12282" s="227"/>
      <c r="B12282" s="256"/>
      <c r="C12282" s="255"/>
      <c r="D12282" s="255"/>
      <c r="E12282" s="260"/>
      <c r="F12282" s="263"/>
      <c r="I12282" s="149"/>
      <c r="J12282" s="149"/>
      <c r="K12282" s="149"/>
      <c r="L12282"/>
    </row>
    <row r="12283" spans="1:12" s="236" customFormat="1" ht="13" x14ac:dyDescent="0.25">
      <c r="A12283" s="227"/>
      <c r="B12283" s="256"/>
      <c r="C12283" s="255"/>
      <c r="D12283" s="255"/>
      <c r="E12283" s="260"/>
      <c r="F12283" s="263"/>
      <c r="I12283" s="149"/>
      <c r="J12283" s="149"/>
      <c r="K12283" s="149"/>
      <c r="L12283"/>
    </row>
    <row r="12284" spans="1:12" s="236" customFormat="1" ht="13" x14ac:dyDescent="0.25">
      <c r="A12284" s="227"/>
      <c r="B12284" s="256"/>
      <c r="C12284" s="255"/>
      <c r="D12284" s="255"/>
      <c r="E12284" s="260"/>
      <c r="F12284" s="263"/>
      <c r="I12284" s="149"/>
      <c r="J12284" s="149"/>
      <c r="K12284" s="149"/>
      <c r="L12284"/>
    </row>
    <row r="12285" spans="1:12" s="236" customFormat="1" ht="13" x14ac:dyDescent="0.25">
      <c r="A12285" s="227"/>
      <c r="B12285" s="256"/>
      <c r="C12285" s="255"/>
      <c r="D12285" s="255"/>
      <c r="E12285" s="260"/>
      <c r="F12285" s="263"/>
      <c r="I12285" s="149"/>
      <c r="J12285" s="149"/>
      <c r="K12285" s="149"/>
      <c r="L12285"/>
    </row>
    <row r="12286" spans="1:12" s="236" customFormat="1" ht="13" x14ac:dyDescent="0.25">
      <c r="A12286" s="227"/>
      <c r="B12286" s="256"/>
      <c r="C12286" s="255"/>
      <c r="D12286" s="255"/>
      <c r="E12286" s="260"/>
      <c r="F12286" s="263"/>
      <c r="I12286" s="149"/>
      <c r="J12286" s="149"/>
      <c r="K12286" s="149"/>
      <c r="L12286"/>
    </row>
    <row r="12287" spans="1:12" s="236" customFormat="1" ht="13" x14ac:dyDescent="0.25">
      <c r="A12287" s="227"/>
      <c r="B12287" s="256"/>
      <c r="C12287" s="255"/>
      <c r="D12287" s="255"/>
      <c r="E12287" s="260"/>
      <c r="F12287" s="263"/>
      <c r="I12287" s="149"/>
      <c r="J12287" s="149"/>
      <c r="K12287" s="149"/>
      <c r="L12287"/>
    </row>
    <row r="12288" spans="1:12" s="236" customFormat="1" ht="13" x14ac:dyDescent="0.25">
      <c r="A12288" s="227"/>
      <c r="B12288" s="256"/>
      <c r="C12288" s="255"/>
      <c r="D12288" s="255"/>
      <c r="E12288" s="260"/>
      <c r="F12288" s="263"/>
      <c r="I12288" s="149"/>
      <c r="J12288" s="149"/>
      <c r="K12288" s="149"/>
      <c r="L12288"/>
    </row>
    <row r="12289" spans="1:12" s="236" customFormat="1" ht="13" x14ac:dyDescent="0.25">
      <c r="A12289" s="227"/>
      <c r="B12289" s="256"/>
      <c r="C12289" s="255"/>
      <c r="D12289" s="255"/>
      <c r="E12289" s="260"/>
      <c r="F12289" s="263"/>
      <c r="I12289" s="149"/>
      <c r="J12289" s="149"/>
      <c r="K12289" s="149"/>
      <c r="L12289"/>
    </row>
    <row r="12290" spans="1:12" s="236" customFormat="1" ht="13" x14ac:dyDescent="0.25">
      <c r="A12290" s="227"/>
      <c r="B12290" s="256"/>
      <c r="C12290" s="255"/>
      <c r="D12290" s="255"/>
      <c r="E12290" s="260"/>
      <c r="F12290" s="263"/>
      <c r="I12290" s="149"/>
      <c r="J12290" s="149"/>
      <c r="K12290" s="149"/>
      <c r="L12290"/>
    </row>
    <row r="12291" spans="1:12" s="236" customFormat="1" ht="13" x14ac:dyDescent="0.25">
      <c r="A12291" s="227"/>
      <c r="B12291" s="256"/>
      <c r="C12291" s="255"/>
      <c r="D12291" s="255"/>
      <c r="E12291" s="260"/>
      <c r="F12291" s="263"/>
      <c r="I12291" s="149"/>
      <c r="J12291" s="149"/>
      <c r="K12291" s="149"/>
      <c r="L12291"/>
    </row>
    <row r="12292" spans="1:12" s="236" customFormat="1" ht="13" x14ac:dyDescent="0.25">
      <c r="A12292" s="227"/>
      <c r="B12292" s="256"/>
      <c r="C12292" s="255"/>
      <c r="D12292" s="255"/>
      <c r="E12292" s="260"/>
      <c r="F12292" s="263"/>
      <c r="I12292" s="149"/>
      <c r="J12292" s="149"/>
      <c r="K12292" s="149"/>
      <c r="L12292"/>
    </row>
    <row r="12293" spans="1:12" s="236" customFormat="1" ht="13" x14ac:dyDescent="0.25">
      <c r="A12293" s="227"/>
      <c r="B12293" s="256"/>
      <c r="C12293" s="255"/>
      <c r="D12293" s="255"/>
      <c r="E12293" s="260"/>
      <c r="F12293" s="263"/>
      <c r="I12293" s="149"/>
      <c r="J12293" s="149"/>
      <c r="K12293" s="149"/>
      <c r="L12293"/>
    </row>
    <row r="12294" spans="1:12" s="236" customFormat="1" ht="13" x14ac:dyDescent="0.25">
      <c r="A12294" s="227"/>
      <c r="B12294" s="268" t="s">
        <v>1019</v>
      </c>
      <c r="C12294" s="227"/>
      <c r="D12294" s="227"/>
      <c r="E12294" s="258"/>
      <c r="F12294" s="270"/>
      <c r="I12294" s="149"/>
      <c r="J12294" s="149"/>
      <c r="K12294" s="149"/>
      <c r="L12294"/>
    </row>
    <row r="12295" spans="1:12" s="236" customFormat="1" ht="13" x14ac:dyDescent="0.25">
      <c r="A12295" s="227"/>
      <c r="B12295" s="247"/>
      <c r="C12295" s="227"/>
      <c r="D12295" s="227"/>
      <c r="E12295" s="258"/>
      <c r="F12295" s="263"/>
      <c r="I12295" s="149"/>
      <c r="J12295" s="149"/>
      <c r="K12295" s="149"/>
      <c r="L12295"/>
    </row>
    <row r="12296" spans="1:12" s="236" customFormat="1" ht="13" x14ac:dyDescent="0.25">
      <c r="A12296" s="227"/>
      <c r="B12296" s="247" t="str">
        <f>B12223</f>
        <v>Block G: Staffroom &amp; 3 Classroom Block: G-6 Carpentry and Joinery</v>
      </c>
      <c r="C12296" s="227"/>
      <c r="D12296" s="227"/>
      <c r="E12296" s="258"/>
      <c r="F12296" s="263"/>
      <c r="I12296" s="149"/>
      <c r="J12296" s="149"/>
      <c r="K12296" s="149"/>
      <c r="L12296"/>
    </row>
    <row r="12297" spans="1:12" s="236" customFormat="1" x14ac:dyDescent="0.25">
      <c r="A12297" s="272"/>
      <c r="B12297" s="273"/>
      <c r="C12297" s="272"/>
      <c r="D12297" s="272"/>
      <c r="E12297" s="217"/>
      <c r="F12297" s="263"/>
      <c r="I12297" s="149"/>
      <c r="J12297" s="149"/>
      <c r="K12297" s="149"/>
      <c r="L12297"/>
    </row>
    <row r="12298" spans="1:12" s="236" customFormat="1" ht="13" x14ac:dyDescent="0.25">
      <c r="A12298" s="224" t="s">
        <v>2612</v>
      </c>
      <c r="B12298" s="229" t="s">
        <v>539</v>
      </c>
      <c r="C12298" s="272"/>
      <c r="D12298" s="272"/>
      <c r="E12298" s="217"/>
      <c r="F12298" s="285"/>
      <c r="I12298" s="149"/>
      <c r="J12298" s="149"/>
      <c r="K12298" s="149"/>
      <c r="L12298"/>
    </row>
    <row r="12299" spans="1:12" s="236" customFormat="1" x14ac:dyDescent="0.25">
      <c r="A12299" s="272"/>
      <c r="B12299" s="273"/>
      <c r="C12299" s="272"/>
      <c r="D12299" s="272"/>
      <c r="E12299" s="217"/>
      <c r="F12299" s="285"/>
      <c r="I12299" s="149"/>
      <c r="J12299" s="149"/>
      <c r="K12299" s="149"/>
      <c r="L12299"/>
    </row>
    <row r="12300" spans="1:12" s="236" customFormat="1" ht="13" x14ac:dyDescent="0.25">
      <c r="A12300" s="272"/>
      <c r="B12300" s="229" t="s">
        <v>82</v>
      </c>
      <c r="C12300" s="272"/>
      <c r="D12300" s="272"/>
      <c r="E12300" s="217"/>
      <c r="F12300" s="285"/>
      <c r="I12300" s="149"/>
      <c r="J12300" s="149"/>
      <c r="K12300" s="149"/>
      <c r="L12300"/>
    </row>
    <row r="12301" spans="1:12" s="236" customFormat="1" x14ac:dyDescent="0.25">
      <c r="A12301" s="272"/>
      <c r="B12301" s="273"/>
      <c r="C12301" s="272"/>
      <c r="D12301" s="272"/>
      <c r="E12301" s="217"/>
      <c r="F12301" s="285"/>
      <c r="I12301" s="149"/>
      <c r="J12301" s="149"/>
      <c r="K12301" s="149"/>
      <c r="L12301"/>
    </row>
    <row r="12302" spans="1:12" s="236" customFormat="1" ht="25" x14ac:dyDescent="0.25">
      <c r="A12302" s="272" t="s">
        <v>2613</v>
      </c>
      <c r="B12302" s="273" t="s">
        <v>2192</v>
      </c>
      <c r="C12302" s="272" t="s">
        <v>621</v>
      </c>
      <c r="D12302" s="272">
        <v>206.72</v>
      </c>
      <c r="E12302" s="217"/>
      <c r="F12302" s="285"/>
      <c r="I12302" s="149"/>
      <c r="J12302" s="149"/>
      <c r="K12302" s="149"/>
      <c r="L12302"/>
    </row>
    <row r="12303" spans="1:12" s="236" customFormat="1" x14ac:dyDescent="0.25">
      <c r="A12303" s="272"/>
      <c r="B12303" s="273"/>
      <c r="C12303" s="272"/>
      <c r="D12303" s="272"/>
      <c r="E12303" s="217"/>
      <c r="F12303" s="285"/>
      <c r="I12303" s="149"/>
      <c r="J12303" s="149"/>
      <c r="K12303" s="149"/>
      <c r="L12303"/>
    </row>
    <row r="12304" spans="1:12" s="236" customFormat="1" ht="13" x14ac:dyDescent="0.25">
      <c r="A12304" s="272"/>
      <c r="B12304" s="229" t="s">
        <v>79</v>
      </c>
      <c r="C12304" s="272"/>
      <c r="D12304" s="272"/>
      <c r="E12304" s="217"/>
      <c r="F12304" s="285"/>
      <c r="I12304" s="149"/>
      <c r="J12304" s="149"/>
      <c r="K12304" s="149"/>
      <c r="L12304"/>
    </row>
    <row r="12305" spans="1:12" s="236" customFormat="1" x14ac:dyDescent="0.25">
      <c r="A12305" s="272"/>
      <c r="B12305" s="273"/>
      <c r="C12305" s="272"/>
      <c r="D12305" s="272"/>
      <c r="E12305" s="217"/>
      <c r="F12305" s="285"/>
      <c r="I12305" s="149"/>
      <c r="J12305" s="149"/>
      <c r="K12305" s="149"/>
      <c r="L12305"/>
    </row>
    <row r="12306" spans="1:12" s="236" customFormat="1" ht="26" x14ac:dyDescent="0.25">
      <c r="A12306" s="272"/>
      <c r="B12306" s="229" t="s">
        <v>2193</v>
      </c>
      <c r="C12306" s="272"/>
      <c r="D12306" s="272"/>
      <c r="E12306" s="217"/>
      <c r="F12306" s="285"/>
      <c r="I12306" s="149"/>
      <c r="J12306" s="149"/>
      <c r="K12306" s="149"/>
      <c r="L12306"/>
    </row>
    <row r="12307" spans="1:12" s="236" customFormat="1" x14ac:dyDescent="0.25">
      <c r="A12307" s="272"/>
      <c r="B12307" s="273"/>
      <c r="C12307" s="272"/>
      <c r="D12307" s="272"/>
      <c r="E12307" s="217"/>
      <c r="F12307" s="285"/>
      <c r="I12307" s="149"/>
      <c r="J12307" s="149"/>
      <c r="K12307" s="149"/>
      <c r="L12307"/>
    </row>
    <row r="12308" spans="1:12" s="236" customFormat="1" ht="25" x14ac:dyDescent="0.25">
      <c r="A12308" s="272" t="s">
        <v>2614</v>
      </c>
      <c r="B12308" s="273" t="s">
        <v>2194</v>
      </c>
      <c r="C12308" s="272" t="s">
        <v>621</v>
      </c>
      <c r="D12308" s="272">
        <v>206.72</v>
      </c>
      <c r="E12308" s="217"/>
      <c r="F12308" s="285"/>
      <c r="I12308" s="149"/>
      <c r="J12308" s="149"/>
      <c r="K12308" s="149"/>
      <c r="L12308"/>
    </row>
    <row r="12309" spans="1:12" s="236" customFormat="1" x14ac:dyDescent="0.25">
      <c r="A12309" s="272"/>
      <c r="B12309" s="273"/>
      <c r="C12309" s="272"/>
      <c r="D12309" s="272"/>
      <c r="E12309" s="217"/>
      <c r="F12309" s="285"/>
      <c r="I12309" s="149"/>
      <c r="J12309" s="149"/>
      <c r="K12309" s="149"/>
      <c r="L12309"/>
    </row>
    <row r="12310" spans="1:12" s="236" customFormat="1" ht="37.5" x14ac:dyDescent="0.25">
      <c r="A12310" s="272" t="s">
        <v>2615</v>
      </c>
      <c r="B12310" s="273" t="s">
        <v>2196</v>
      </c>
      <c r="C12310" s="272" t="s">
        <v>2</v>
      </c>
      <c r="D12310" s="272">
        <v>4</v>
      </c>
      <c r="E12310" s="217"/>
      <c r="F12310" s="285"/>
      <c r="I12310" s="149"/>
      <c r="J12310" s="149"/>
      <c r="K12310" s="149"/>
      <c r="L12310"/>
    </row>
    <row r="12311" spans="1:12" s="236" customFormat="1" x14ac:dyDescent="0.25">
      <c r="A12311" s="272"/>
      <c r="B12311" s="273"/>
      <c r="C12311" s="272"/>
      <c r="D12311" s="272"/>
      <c r="E12311" s="217"/>
      <c r="F12311" s="285"/>
      <c r="I12311" s="149"/>
      <c r="J12311" s="149"/>
      <c r="K12311" s="149"/>
      <c r="L12311"/>
    </row>
    <row r="12312" spans="1:12" s="236" customFormat="1" ht="13" x14ac:dyDescent="0.25">
      <c r="A12312" s="272"/>
      <c r="B12312" s="229" t="s">
        <v>69</v>
      </c>
      <c r="C12312" s="272"/>
      <c r="D12312" s="272"/>
      <c r="E12312" s="217"/>
      <c r="F12312" s="285"/>
      <c r="I12312" s="149"/>
      <c r="J12312" s="149"/>
      <c r="K12312" s="149"/>
      <c r="L12312"/>
    </row>
    <row r="12313" spans="1:12" s="236" customFormat="1" x14ac:dyDescent="0.25">
      <c r="A12313" s="272"/>
      <c r="B12313" s="273"/>
      <c r="C12313" s="272"/>
      <c r="D12313" s="272"/>
      <c r="E12313" s="217"/>
      <c r="F12313" s="285"/>
      <c r="I12313" s="149"/>
      <c r="J12313" s="149"/>
      <c r="K12313" s="149"/>
      <c r="L12313"/>
    </row>
    <row r="12314" spans="1:12" s="236" customFormat="1" x14ac:dyDescent="0.25">
      <c r="A12314" s="272" t="s">
        <v>2616</v>
      </c>
      <c r="B12314" s="273" t="s">
        <v>68</v>
      </c>
      <c r="C12314" s="272" t="s">
        <v>11</v>
      </c>
      <c r="D12314" s="272">
        <v>117</v>
      </c>
      <c r="E12314" s="217"/>
      <c r="F12314" s="285"/>
      <c r="I12314" s="149"/>
      <c r="J12314" s="149"/>
      <c r="K12314" s="149"/>
      <c r="L12314"/>
    </row>
    <row r="12315" spans="1:12" s="236" customFormat="1" x14ac:dyDescent="0.25">
      <c r="A12315" s="272"/>
      <c r="B12315" s="273"/>
      <c r="C12315" s="272"/>
      <c r="D12315" s="272"/>
      <c r="E12315" s="217"/>
      <c r="F12315" s="263"/>
      <c r="I12315" s="149"/>
      <c r="J12315" s="149"/>
      <c r="K12315" s="149"/>
      <c r="L12315"/>
    </row>
    <row r="12316" spans="1:12" s="236" customFormat="1" x14ac:dyDescent="0.25">
      <c r="A12316" s="272"/>
      <c r="B12316" s="273"/>
      <c r="C12316" s="272"/>
      <c r="D12316" s="272"/>
      <c r="E12316" s="217"/>
      <c r="F12316" s="263"/>
      <c r="I12316" s="149"/>
      <c r="J12316" s="149"/>
      <c r="K12316" s="149"/>
      <c r="L12316"/>
    </row>
    <row r="12317" spans="1:12" s="236" customFormat="1" x14ac:dyDescent="0.25">
      <c r="A12317" s="272"/>
      <c r="B12317" s="273"/>
      <c r="C12317" s="272"/>
      <c r="D12317" s="272"/>
      <c r="E12317" s="217"/>
      <c r="F12317" s="263"/>
      <c r="I12317" s="149"/>
      <c r="J12317" s="149"/>
      <c r="K12317" s="149"/>
      <c r="L12317"/>
    </row>
    <row r="12318" spans="1:12" s="236" customFormat="1" x14ac:dyDescent="0.25">
      <c r="A12318" s="272"/>
      <c r="B12318" s="273"/>
      <c r="C12318" s="272"/>
      <c r="D12318" s="272"/>
      <c r="E12318" s="217"/>
      <c r="F12318" s="263"/>
      <c r="I12318" s="149"/>
      <c r="J12318" s="149"/>
      <c r="K12318" s="149"/>
      <c r="L12318"/>
    </row>
    <row r="12319" spans="1:12" s="236" customFormat="1" x14ac:dyDescent="0.25">
      <c r="A12319" s="272"/>
      <c r="B12319" s="273"/>
      <c r="C12319" s="272"/>
      <c r="D12319" s="272"/>
      <c r="E12319" s="217"/>
      <c r="F12319" s="263"/>
      <c r="I12319" s="149"/>
      <c r="J12319" s="149"/>
      <c r="K12319" s="149"/>
      <c r="L12319"/>
    </row>
    <row r="12320" spans="1:12" s="236" customFormat="1" x14ac:dyDescent="0.25">
      <c r="A12320" s="272"/>
      <c r="B12320" s="273"/>
      <c r="C12320" s="272"/>
      <c r="D12320" s="272"/>
      <c r="E12320" s="217"/>
      <c r="F12320" s="263"/>
      <c r="I12320" s="149"/>
      <c r="J12320" s="149"/>
      <c r="K12320" s="149"/>
      <c r="L12320"/>
    </row>
    <row r="12321" spans="1:12" s="236" customFormat="1" x14ac:dyDescent="0.25">
      <c r="A12321" s="272"/>
      <c r="B12321" s="273"/>
      <c r="C12321" s="272"/>
      <c r="D12321" s="272"/>
      <c r="E12321" s="217"/>
      <c r="F12321" s="263"/>
      <c r="I12321" s="149"/>
      <c r="J12321" s="149"/>
      <c r="K12321" s="149"/>
      <c r="L12321"/>
    </row>
    <row r="12322" spans="1:12" s="236" customFormat="1" x14ac:dyDescent="0.25">
      <c r="A12322" s="272"/>
      <c r="B12322" s="273"/>
      <c r="C12322" s="272"/>
      <c r="D12322" s="272"/>
      <c r="E12322" s="217"/>
      <c r="F12322" s="263"/>
      <c r="I12322" s="149"/>
      <c r="J12322" s="149"/>
      <c r="K12322" s="149"/>
      <c r="L12322"/>
    </row>
    <row r="12323" spans="1:12" s="236" customFormat="1" x14ac:dyDescent="0.25">
      <c r="A12323" s="272"/>
      <c r="B12323" s="273"/>
      <c r="C12323" s="272"/>
      <c r="D12323" s="272"/>
      <c r="E12323" s="217"/>
      <c r="F12323" s="263"/>
      <c r="I12323" s="149"/>
      <c r="J12323" s="149"/>
      <c r="K12323" s="149"/>
      <c r="L12323"/>
    </row>
    <row r="12324" spans="1:12" s="236" customFormat="1" x14ac:dyDescent="0.25">
      <c r="A12324" s="272"/>
      <c r="B12324" s="273"/>
      <c r="C12324" s="272"/>
      <c r="D12324" s="272"/>
      <c r="E12324" s="217"/>
      <c r="F12324" s="263"/>
      <c r="I12324" s="149"/>
      <c r="J12324" s="149"/>
      <c r="K12324" s="149"/>
      <c r="L12324"/>
    </row>
    <row r="12325" spans="1:12" s="236" customFormat="1" x14ac:dyDescent="0.25">
      <c r="A12325" s="272"/>
      <c r="B12325" s="273"/>
      <c r="C12325" s="272"/>
      <c r="D12325" s="272"/>
      <c r="E12325" s="217"/>
      <c r="F12325" s="263"/>
      <c r="I12325" s="149"/>
      <c r="J12325" s="149"/>
      <c r="K12325" s="149"/>
      <c r="L12325"/>
    </row>
    <row r="12326" spans="1:12" s="236" customFormat="1" x14ac:dyDescent="0.25">
      <c r="A12326" s="272"/>
      <c r="B12326" s="273"/>
      <c r="C12326" s="272"/>
      <c r="D12326" s="272"/>
      <c r="E12326" s="217"/>
      <c r="F12326" s="263"/>
      <c r="I12326" s="149"/>
      <c r="J12326" s="149"/>
      <c r="K12326" s="149"/>
      <c r="L12326"/>
    </row>
    <row r="12327" spans="1:12" s="236" customFormat="1" x14ac:dyDescent="0.25">
      <c r="A12327" s="272"/>
      <c r="B12327" s="273"/>
      <c r="C12327" s="272"/>
      <c r="D12327" s="272"/>
      <c r="E12327" s="217"/>
      <c r="F12327" s="263"/>
      <c r="I12327" s="149"/>
      <c r="J12327" s="149"/>
      <c r="K12327" s="149"/>
      <c r="L12327"/>
    </row>
    <row r="12328" spans="1:12" s="236" customFormat="1" x14ac:dyDescent="0.25">
      <c r="A12328" s="272"/>
      <c r="B12328" s="273"/>
      <c r="C12328" s="272"/>
      <c r="D12328" s="272"/>
      <c r="E12328" s="217"/>
      <c r="F12328" s="263"/>
      <c r="I12328" s="149"/>
      <c r="J12328" s="149"/>
      <c r="K12328" s="149"/>
      <c r="L12328"/>
    </row>
    <row r="12329" spans="1:12" s="236" customFormat="1" x14ac:dyDescent="0.25">
      <c r="A12329" s="272"/>
      <c r="B12329" s="273"/>
      <c r="C12329" s="272"/>
      <c r="D12329" s="272"/>
      <c r="E12329" s="217"/>
      <c r="F12329" s="263"/>
      <c r="I12329" s="149"/>
      <c r="J12329" s="149"/>
      <c r="K12329" s="149"/>
      <c r="L12329"/>
    </row>
    <row r="12330" spans="1:12" s="236" customFormat="1" x14ac:dyDescent="0.25">
      <c r="A12330" s="272"/>
      <c r="B12330" s="273"/>
      <c r="C12330" s="272"/>
      <c r="D12330" s="272"/>
      <c r="E12330" s="217"/>
      <c r="F12330" s="263"/>
      <c r="I12330" s="149"/>
      <c r="J12330" s="149"/>
      <c r="K12330" s="149"/>
      <c r="L12330"/>
    </row>
    <row r="12331" spans="1:12" s="236" customFormat="1" x14ac:dyDescent="0.25">
      <c r="A12331" s="272"/>
      <c r="B12331" s="273"/>
      <c r="C12331" s="272"/>
      <c r="D12331" s="272"/>
      <c r="E12331" s="217"/>
      <c r="F12331" s="263"/>
      <c r="I12331" s="149"/>
      <c r="J12331" s="149"/>
      <c r="K12331" s="149"/>
      <c r="L12331"/>
    </row>
    <row r="12332" spans="1:12" s="236" customFormat="1" x14ac:dyDescent="0.25">
      <c r="A12332" s="272"/>
      <c r="B12332" s="273"/>
      <c r="C12332" s="272"/>
      <c r="D12332" s="272"/>
      <c r="E12332" s="217"/>
      <c r="F12332" s="263"/>
      <c r="I12332" s="149"/>
      <c r="J12332" s="149"/>
      <c r="K12332" s="149"/>
      <c r="L12332"/>
    </row>
    <row r="12333" spans="1:12" s="236" customFormat="1" x14ac:dyDescent="0.25">
      <c r="A12333" s="272"/>
      <c r="B12333" s="273"/>
      <c r="C12333" s="272"/>
      <c r="D12333" s="272"/>
      <c r="E12333" s="217"/>
      <c r="F12333" s="263"/>
      <c r="I12333" s="149"/>
      <c r="J12333" s="149"/>
      <c r="K12333" s="149"/>
      <c r="L12333"/>
    </row>
    <row r="12334" spans="1:12" s="236" customFormat="1" x14ac:dyDescent="0.25">
      <c r="A12334" s="272"/>
      <c r="B12334" s="273"/>
      <c r="C12334" s="272"/>
      <c r="D12334" s="272"/>
      <c r="E12334" s="217"/>
      <c r="F12334" s="263"/>
      <c r="I12334" s="149"/>
      <c r="J12334" s="149"/>
      <c r="K12334" s="149"/>
      <c r="L12334"/>
    </row>
    <row r="12335" spans="1:12" s="236" customFormat="1" x14ac:dyDescent="0.25">
      <c r="A12335" s="272"/>
      <c r="B12335" s="273"/>
      <c r="C12335" s="272"/>
      <c r="D12335" s="272"/>
      <c r="E12335" s="217"/>
      <c r="F12335" s="263"/>
      <c r="I12335" s="149"/>
      <c r="J12335" s="149"/>
      <c r="K12335" s="149"/>
      <c r="L12335"/>
    </row>
    <row r="12336" spans="1:12" s="236" customFormat="1" x14ac:dyDescent="0.25">
      <c r="A12336" s="272"/>
      <c r="B12336" s="273"/>
      <c r="C12336" s="272"/>
      <c r="D12336" s="272"/>
      <c r="E12336" s="217"/>
      <c r="F12336" s="263"/>
      <c r="I12336" s="149"/>
      <c r="J12336" s="149"/>
      <c r="K12336" s="149"/>
      <c r="L12336"/>
    </row>
    <row r="12337" spans="1:12" s="236" customFormat="1" x14ac:dyDescent="0.25">
      <c r="A12337" s="272"/>
      <c r="B12337" s="273"/>
      <c r="C12337" s="272"/>
      <c r="D12337" s="272"/>
      <c r="E12337" s="217"/>
      <c r="F12337" s="263"/>
      <c r="I12337" s="149"/>
      <c r="J12337" s="149"/>
      <c r="K12337" s="149"/>
      <c r="L12337"/>
    </row>
    <row r="12338" spans="1:12" s="236" customFormat="1" x14ac:dyDescent="0.25">
      <c r="A12338" s="272"/>
      <c r="B12338" s="273"/>
      <c r="C12338" s="272"/>
      <c r="D12338" s="272"/>
      <c r="E12338" s="217"/>
      <c r="F12338" s="263"/>
      <c r="I12338" s="149"/>
      <c r="J12338" s="149"/>
      <c r="K12338" s="149"/>
      <c r="L12338"/>
    </row>
    <row r="12339" spans="1:12" s="236" customFormat="1" x14ac:dyDescent="0.25">
      <c r="A12339" s="272"/>
      <c r="B12339" s="273"/>
      <c r="C12339" s="272"/>
      <c r="D12339" s="272"/>
      <c r="E12339" s="217"/>
      <c r="F12339" s="263"/>
      <c r="I12339" s="149"/>
      <c r="J12339" s="149"/>
      <c r="K12339" s="149"/>
      <c r="L12339"/>
    </row>
    <row r="12340" spans="1:12" s="236" customFormat="1" x14ac:dyDescent="0.25">
      <c r="A12340" s="272"/>
      <c r="B12340" s="273"/>
      <c r="C12340" s="272"/>
      <c r="D12340" s="272"/>
      <c r="E12340" s="217"/>
      <c r="F12340" s="263"/>
      <c r="I12340" s="149"/>
      <c r="J12340" s="149"/>
      <c r="K12340" s="149"/>
      <c r="L12340"/>
    </row>
    <row r="12341" spans="1:12" s="236" customFormat="1" x14ac:dyDescent="0.25">
      <c r="A12341" s="272"/>
      <c r="B12341" s="273"/>
      <c r="C12341" s="272"/>
      <c r="D12341" s="272"/>
      <c r="E12341" s="217"/>
      <c r="F12341" s="263"/>
      <c r="I12341" s="149"/>
      <c r="J12341" s="149"/>
      <c r="K12341" s="149"/>
      <c r="L12341"/>
    </row>
    <row r="12342" spans="1:12" s="236" customFormat="1" x14ac:dyDescent="0.25">
      <c r="A12342" s="272"/>
      <c r="B12342" s="273"/>
      <c r="C12342" s="272"/>
      <c r="D12342" s="272"/>
      <c r="E12342" s="217"/>
      <c r="F12342" s="263"/>
      <c r="I12342" s="149"/>
      <c r="J12342" s="149"/>
      <c r="K12342" s="149"/>
      <c r="L12342"/>
    </row>
    <row r="12343" spans="1:12" s="236" customFormat="1" x14ac:dyDescent="0.25">
      <c r="A12343" s="272"/>
      <c r="B12343" s="273"/>
      <c r="C12343" s="272"/>
      <c r="D12343" s="272"/>
      <c r="E12343" s="217"/>
      <c r="F12343" s="263"/>
      <c r="I12343" s="149"/>
      <c r="J12343" s="149"/>
      <c r="K12343" s="149"/>
      <c r="L12343"/>
    </row>
    <row r="12344" spans="1:12" s="236" customFormat="1" x14ac:dyDescent="0.25">
      <c r="A12344" s="272"/>
      <c r="B12344" s="273"/>
      <c r="C12344" s="272"/>
      <c r="D12344" s="272"/>
      <c r="E12344" s="217"/>
      <c r="F12344" s="263"/>
      <c r="I12344" s="149"/>
      <c r="J12344" s="149"/>
      <c r="K12344" s="149"/>
      <c r="L12344"/>
    </row>
    <row r="12345" spans="1:12" s="236" customFormat="1" x14ac:dyDescent="0.25">
      <c r="A12345" s="272"/>
      <c r="B12345" s="273"/>
      <c r="C12345" s="272"/>
      <c r="D12345" s="272"/>
      <c r="E12345" s="217"/>
      <c r="F12345" s="263"/>
      <c r="I12345" s="149"/>
      <c r="J12345" s="149"/>
      <c r="K12345" s="149"/>
      <c r="L12345"/>
    </row>
    <row r="12346" spans="1:12" s="236" customFormat="1" x14ac:dyDescent="0.25">
      <c r="A12346" s="272"/>
      <c r="B12346" s="273"/>
      <c r="C12346" s="272"/>
      <c r="D12346" s="272"/>
      <c r="E12346" s="217"/>
      <c r="F12346" s="263"/>
      <c r="I12346" s="149"/>
      <c r="J12346" s="149"/>
      <c r="K12346" s="149"/>
      <c r="L12346"/>
    </row>
    <row r="12347" spans="1:12" s="236" customFormat="1" x14ac:dyDescent="0.25">
      <c r="A12347" s="272"/>
      <c r="B12347" s="273"/>
      <c r="C12347" s="272"/>
      <c r="D12347" s="272"/>
      <c r="E12347" s="217"/>
      <c r="F12347" s="263"/>
      <c r="I12347" s="149"/>
      <c r="J12347" s="149"/>
      <c r="K12347" s="149"/>
      <c r="L12347"/>
    </row>
    <row r="12348" spans="1:12" s="236" customFormat="1" x14ac:dyDescent="0.25">
      <c r="A12348" s="272"/>
      <c r="B12348" s="273"/>
      <c r="C12348" s="272"/>
      <c r="D12348" s="272"/>
      <c r="E12348" s="217"/>
      <c r="F12348" s="263"/>
      <c r="I12348" s="149"/>
      <c r="J12348" s="149"/>
      <c r="K12348" s="149"/>
      <c r="L12348"/>
    </row>
    <row r="12349" spans="1:12" s="236" customFormat="1" x14ac:dyDescent="0.25">
      <c r="A12349" s="272"/>
      <c r="B12349" s="273"/>
      <c r="C12349" s="272"/>
      <c r="D12349" s="272"/>
      <c r="E12349" s="217"/>
      <c r="F12349" s="263"/>
      <c r="I12349" s="149"/>
      <c r="J12349" s="149"/>
      <c r="K12349" s="149"/>
      <c r="L12349"/>
    </row>
    <row r="12350" spans="1:12" s="236" customFormat="1" x14ac:dyDescent="0.25">
      <c r="A12350" s="272"/>
      <c r="B12350" s="273"/>
      <c r="C12350" s="272"/>
      <c r="D12350" s="272"/>
      <c r="E12350" s="217"/>
      <c r="F12350" s="263"/>
      <c r="I12350" s="149"/>
      <c r="J12350" s="149"/>
      <c r="K12350" s="149"/>
      <c r="L12350"/>
    </row>
    <row r="12351" spans="1:12" s="236" customFormat="1" x14ac:dyDescent="0.25">
      <c r="A12351" s="272"/>
      <c r="B12351" s="273"/>
      <c r="C12351" s="272"/>
      <c r="D12351" s="272"/>
      <c r="E12351" s="217"/>
      <c r="F12351" s="263"/>
      <c r="I12351" s="149"/>
      <c r="J12351" s="149"/>
      <c r="K12351" s="149"/>
      <c r="L12351"/>
    </row>
    <row r="12352" spans="1:12" s="236" customFormat="1" x14ac:dyDescent="0.25">
      <c r="A12352" s="272"/>
      <c r="B12352" s="273"/>
      <c r="C12352" s="272"/>
      <c r="D12352" s="272"/>
      <c r="E12352" s="217"/>
      <c r="F12352" s="263"/>
      <c r="I12352" s="149"/>
      <c r="J12352" s="149"/>
      <c r="K12352" s="149"/>
      <c r="L12352"/>
    </row>
    <row r="12353" spans="1:12" s="236" customFormat="1" x14ac:dyDescent="0.25">
      <c r="A12353" s="272"/>
      <c r="B12353" s="273"/>
      <c r="C12353" s="272"/>
      <c r="D12353" s="272"/>
      <c r="E12353" s="217"/>
      <c r="F12353" s="263"/>
      <c r="I12353" s="149"/>
      <c r="J12353" s="149"/>
      <c r="K12353" s="149"/>
      <c r="L12353"/>
    </row>
    <row r="12354" spans="1:12" s="236" customFormat="1" x14ac:dyDescent="0.25">
      <c r="A12354" s="272"/>
      <c r="B12354" s="273"/>
      <c r="C12354" s="272"/>
      <c r="D12354" s="272"/>
      <c r="E12354" s="217"/>
      <c r="F12354" s="263"/>
      <c r="I12354" s="149"/>
      <c r="J12354" s="149"/>
      <c r="K12354" s="149"/>
      <c r="L12354"/>
    </row>
    <row r="12355" spans="1:12" s="236" customFormat="1" x14ac:dyDescent="0.25">
      <c r="A12355" s="272"/>
      <c r="B12355" s="273"/>
      <c r="C12355" s="272"/>
      <c r="D12355" s="272"/>
      <c r="E12355" s="217"/>
      <c r="F12355" s="263"/>
      <c r="I12355" s="149"/>
      <c r="J12355" s="149"/>
      <c r="K12355" s="149"/>
      <c r="L12355"/>
    </row>
    <row r="12356" spans="1:12" s="236" customFormat="1" x14ac:dyDescent="0.25">
      <c r="A12356" s="272"/>
      <c r="B12356" s="273"/>
      <c r="C12356" s="272"/>
      <c r="D12356" s="272"/>
      <c r="E12356" s="217"/>
      <c r="F12356" s="263"/>
      <c r="I12356" s="149"/>
      <c r="J12356" s="149"/>
      <c r="K12356" s="149"/>
      <c r="L12356"/>
    </row>
    <row r="12357" spans="1:12" s="236" customFormat="1" x14ac:dyDescent="0.25">
      <c r="A12357" s="272"/>
      <c r="B12357" s="273"/>
      <c r="C12357" s="272"/>
      <c r="D12357" s="272"/>
      <c r="E12357" s="217"/>
      <c r="F12357" s="263"/>
      <c r="I12357" s="149"/>
      <c r="J12357" s="149"/>
      <c r="K12357" s="149"/>
      <c r="L12357"/>
    </row>
    <row r="12358" spans="1:12" s="236" customFormat="1" x14ac:dyDescent="0.25">
      <c r="A12358" s="272"/>
      <c r="B12358" s="273"/>
      <c r="C12358" s="272"/>
      <c r="D12358" s="272"/>
      <c r="E12358" s="217"/>
      <c r="F12358" s="263"/>
      <c r="I12358" s="149"/>
      <c r="J12358" s="149"/>
      <c r="K12358" s="149"/>
      <c r="L12358"/>
    </row>
    <row r="12359" spans="1:12" s="236" customFormat="1" x14ac:dyDescent="0.25">
      <c r="A12359" s="272"/>
      <c r="B12359" s="273"/>
      <c r="C12359" s="272"/>
      <c r="D12359" s="272"/>
      <c r="E12359" s="217"/>
      <c r="F12359" s="263"/>
      <c r="I12359" s="149"/>
      <c r="J12359" s="149"/>
      <c r="K12359" s="149"/>
      <c r="L12359"/>
    </row>
    <row r="12360" spans="1:12" s="236" customFormat="1" ht="13" x14ac:dyDescent="0.25">
      <c r="A12360" s="227"/>
      <c r="B12360" s="268" t="s">
        <v>2905</v>
      </c>
      <c r="C12360" s="227"/>
      <c r="D12360" s="227"/>
      <c r="E12360" s="258"/>
      <c r="F12360" s="270"/>
      <c r="I12360" s="149"/>
      <c r="J12360" s="149"/>
      <c r="K12360" s="149"/>
      <c r="L12360"/>
    </row>
    <row r="12361" spans="1:12" s="236" customFormat="1" ht="13" x14ac:dyDescent="0.25">
      <c r="A12361" s="227"/>
      <c r="B12361" s="247"/>
      <c r="C12361" s="227"/>
      <c r="D12361" s="227"/>
      <c r="E12361" s="258"/>
      <c r="F12361" s="263"/>
      <c r="I12361" s="149"/>
      <c r="J12361" s="149"/>
      <c r="K12361" s="149"/>
      <c r="L12361"/>
    </row>
    <row r="12362" spans="1:12" s="236" customFormat="1" ht="25" x14ac:dyDescent="0.25">
      <c r="A12362" s="227"/>
      <c r="B12362" s="247" t="s">
        <v>3084</v>
      </c>
      <c r="C12362" s="227"/>
      <c r="D12362" s="227"/>
      <c r="E12362" s="258"/>
      <c r="F12362" s="263"/>
      <c r="I12362" s="149"/>
      <c r="J12362" s="149"/>
      <c r="K12362" s="149"/>
      <c r="L12362"/>
    </row>
    <row r="12363" spans="1:12" s="236" customFormat="1" ht="13" x14ac:dyDescent="0.25">
      <c r="A12363" s="227"/>
      <c r="B12363" s="256"/>
      <c r="C12363" s="255"/>
      <c r="D12363" s="255"/>
      <c r="E12363" s="260"/>
      <c r="F12363" s="263"/>
      <c r="I12363" s="149"/>
      <c r="J12363" s="149"/>
      <c r="K12363" s="149"/>
      <c r="L12363"/>
    </row>
    <row r="12364" spans="1:12" s="236" customFormat="1" ht="13" x14ac:dyDescent="0.25">
      <c r="A12364" s="227"/>
      <c r="B12364" s="274"/>
      <c r="C12364" s="255"/>
      <c r="D12364" s="255"/>
      <c r="E12364" s="260"/>
      <c r="F12364" s="263"/>
      <c r="I12364" s="149"/>
      <c r="J12364" s="149"/>
      <c r="K12364" s="149"/>
      <c r="L12364"/>
    </row>
    <row r="12365" spans="1:12" s="236" customFormat="1" ht="26" x14ac:dyDescent="0.25">
      <c r="A12365" s="227"/>
      <c r="B12365" s="274" t="str">
        <f>B12362</f>
        <v>Block G: Staffroom &amp; 3 Classroom Block: G-7 Ceilings, Partitions &amp; Access Flooring</v>
      </c>
      <c r="C12365" s="255"/>
      <c r="D12365" s="255"/>
      <c r="E12365" s="260"/>
      <c r="F12365" s="263"/>
      <c r="I12365" s="149"/>
      <c r="J12365" s="149"/>
      <c r="K12365" s="149"/>
      <c r="L12365"/>
    </row>
    <row r="12366" spans="1:12" s="236" customFormat="1" ht="13" x14ac:dyDescent="0.25">
      <c r="A12366" s="227"/>
      <c r="B12366" s="254" t="s">
        <v>2933</v>
      </c>
      <c r="C12366" s="255" t="s">
        <v>2910</v>
      </c>
      <c r="D12366" s="255"/>
      <c r="E12366" s="260"/>
      <c r="F12366" s="263"/>
      <c r="I12366" s="149"/>
      <c r="J12366" s="149"/>
      <c r="K12366" s="149"/>
      <c r="L12366"/>
    </row>
    <row r="12367" spans="1:12" s="236" customFormat="1" ht="13" x14ac:dyDescent="0.25">
      <c r="A12367" s="227"/>
      <c r="B12367" s="256"/>
      <c r="C12367" s="255"/>
      <c r="D12367" s="255"/>
      <c r="E12367" s="260"/>
      <c r="F12367" s="263"/>
      <c r="I12367" s="149"/>
      <c r="J12367" s="149"/>
      <c r="K12367" s="149"/>
      <c r="L12367"/>
    </row>
    <row r="12368" spans="1:12" s="236" customFormat="1" ht="13" x14ac:dyDescent="0.25">
      <c r="A12368" s="227"/>
      <c r="B12368" s="269" t="s">
        <v>2909</v>
      </c>
      <c r="C12368" s="255">
        <v>180</v>
      </c>
      <c r="D12368" s="255"/>
      <c r="E12368" s="260"/>
      <c r="F12368" s="263"/>
      <c r="I12368" s="149"/>
      <c r="J12368" s="149"/>
      <c r="K12368" s="149"/>
      <c r="L12368"/>
    </row>
    <row r="12369" spans="1:12" s="236" customFormat="1" ht="13" x14ac:dyDescent="0.25">
      <c r="A12369" s="227"/>
      <c r="B12369" s="269"/>
      <c r="C12369" s="255"/>
      <c r="D12369" s="255"/>
      <c r="E12369" s="260"/>
      <c r="F12369" s="263"/>
      <c r="I12369" s="149"/>
      <c r="J12369" s="149"/>
      <c r="K12369" s="149"/>
      <c r="L12369"/>
    </row>
    <row r="12370" spans="1:12" s="236" customFormat="1" ht="13" x14ac:dyDescent="0.25">
      <c r="A12370" s="227"/>
      <c r="B12370" s="256"/>
      <c r="C12370" s="255"/>
      <c r="D12370" s="255"/>
      <c r="E12370" s="260"/>
      <c r="F12370" s="263"/>
      <c r="I12370" s="149"/>
      <c r="J12370" s="149"/>
      <c r="K12370" s="149"/>
      <c r="L12370"/>
    </row>
    <row r="12371" spans="1:12" s="236" customFormat="1" ht="13" x14ac:dyDescent="0.25">
      <c r="A12371" s="227"/>
      <c r="B12371" s="256"/>
      <c r="C12371" s="255"/>
      <c r="D12371" s="255"/>
      <c r="E12371" s="260"/>
      <c r="F12371" s="263"/>
      <c r="I12371" s="149"/>
      <c r="J12371" s="149"/>
      <c r="K12371" s="149"/>
      <c r="L12371"/>
    </row>
    <row r="12372" spans="1:12" s="236" customFormat="1" ht="13" x14ac:dyDescent="0.25">
      <c r="A12372" s="227"/>
      <c r="B12372" s="256"/>
      <c r="C12372" s="255"/>
      <c r="D12372" s="255"/>
      <c r="E12372" s="260"/>
      <c r="F12372" s="263"/>
      <c r="I12372" s="149"/>
      <c r="J12372" s="149"/>
      <c r="K12372" s="149"/>
      <c r="L12372"/>
    </row>
    <row r="12373" spans="1:12" s="236" customFormat="1" ht="13" x14ac:dyDescent="0.25">
      <c r="A12373" s="227"/>
      <c r="B12373" s="256"/>
      <c r="C12373" s="255"/>
      <c r="D12373" s="255"/>
      <c r="E12373" s="260"/>
      <c r="F12373" s="263"/>
      <c r="I12373" s="149"/>
      <c r="J12373" s="149"/>
      <c r="K12373" s="149"/>
      <c r="L12373"/>
    </row>
    <row r="12374" spans="1:12" s="236" customFormat="1" ht="13" x14ac:dyDescent="0.25">
      <c r="A12374" s="227"/>
      <c r="B12374" s="256"/>
      <c r="C12374" s="255"/>
      <c r="D12374" s="255"/>
      <c r="E12374" s="260"/>
      <c r="F12374" s="263"/>
      <c r="I12374" s="149"/>
      <c r="J12374" s="149"/>
      <c r="K12374" s="149"/>
      <c r="L12374"/>
    </row>
    <row r="12375" spans="1:12" s="236" customFormat="1" ht="13" x14ac:dyDescent="0.25">
      <c r="A12375" s="227"/>
      <c r="B12375" s="256"/>
      <c r="C12375" s="255"/>
      <c r="D12375" s="255"/>
      <c r="E12375" s="260"/>
      <c r="F12375" s="263"/>
      <c r="I12375" s="149"/>
      <c r="J12375" s="149"/>
      <c r="K12375" s="149"/>
      <c r="L12375"/>
    </row>
    <row r="12376" spans="1:12" s="236" customFormat="1" ht="13" x14ac:dyDescent="0.25">
      <c r="A12376" s="227"/>
      <c r="B12376" s="256"/>
      <c r="C12376" s="255"/>
      <c r="D12376" s="255"/>
      <c r="E12376" s="260"/>
      <c r="F12376" s="263"/>
      <c r="I12376" s="149"/>
      <c r="J12376" s="149"/>
      <c r="K12376" s="149"/>
      <c r="L12376"/>
    </row>
    <row r="12377" spans="1:12" s="236" customFormat="1" ht="13" x14ac:dyDescent="0.25">
      <c r="A12377" s="227"/>
      <c r="B12377" s="256"/>
      <c r="C12377" s="255"/>
      <c r="D12377" s="255"/>
      <c r="E12377" s="260"/>
      <c r="F12377" s="263"/>
      <c r="I12377" s="149"/>
      <c r="J12377" s="149"/>
      <c r="K12377" s="149"/>
      <c r="L12377"/>
    </row>
    <row r="12378" spans="1:12" s="236" customFormat="1" ht="13" x14ac:dyDescent="0.25">
      <c r="A12378" s="227"/>
      <c r="B12378" s="256"/>
      <c r="C12378" s="255"/>
      <c r="D12378" s="255"/>
      <c r="E12378" s="260"/>
      <c r="F12378" s="263"/>
      <c r="I12378" s="149"/>
      <c r="J12378" s="149"/>
      <c r="K12378" s="149"/>
      <c r="L12378"/>
    </row>
    <row r="12379" spans="1:12" s="236" customFormat="1" ht="13" x14ac:dyDescent="0.25">
      <c r="A12379" s="227"/>
      <c r="B12379" s="256"/>
      <c r="C12379" s="255"/>
      <c r="D12379" s="255"/>
      <c r="E12379" s="260"/>
      <c r="F12379" s="263"/>
      <c r="I12379" s="149"/>
      <c r="J12379" s="149"/>
      <c r="K12379" s="149"/>
      <c r="L12379"/>
    </row>
    <row r="12380" spans="1:12" s="236" customFormat="1" ht="13" x14ac:dyDescent="0.25">
      <c r="A12380" s="227"/>
      <c r="B12380" s="256"/>
      <c r="C12380" s="255"/>
      <c r="D12380" s="255"/>
      <c r="E12380" s="260"/>
      <c r="F12380" s="263"/>
      <c r="I12380" s="149"/>
      <c r="J12380" s="149"/>
      <c r="K12380" s="149"/>
      <c r="L12380"/>
    </row>
    <row r="12381" spans="1:12" s="236" customFormat="1" ht="13" x14ac:dyDescent="0.25">
      <c r="A12381" s="227"/>
      <c r="B12381" s="256"/>
      <c r="C12381" s="255"/>
      <c r="D12381" s="255"/>
      <c r="E12381" s="260"/>
      <c r="F12381" s="263"/>
      <c r="I12381" s="149"/>
      <c r="J12381" s="149"/>
      <c r="K12381" s="149"/>
      <c r="L12381"/>
    </row>
    <row r="12382" spans="1:12" s="236" customFormat="1" ht="13" x14ac:dyDescent="0.25">
      <c r="A12382" s="227"/>
      <c r="B12382" s="256"/>
      <c r="C12382" s="255"/>
      <c r="D12382" s="255"/>
      <c r="E12382" s="260"/>
      <c r="F12382" s="263"/>
      <c r="I12382" s="149"/>
      <c r="J12382" s="149"/>
      <c r="K12382" s="149"/>
      <c r="L12382"/>
    </row>
    <row r="12383" spans="1:12" s="236" customFormat="1" ht="13" x14ac:dyDescent="0.25">
      <c r="A12383" s="227"/>
      <c r="B12383" s="256"/>
      <c r="C12383" s="255"/>
      <c r="D12383" s="255"/>
      <c r="E12383" s="260"/>
      <c r="F12383" s="263"/>
      <c r="I12383" s="149"/>
      <c r="J12383" s="149"/>
      <c r="K12383" s="149"/>
      <c r="L12383"/>
    </row>
    <row r="12384" spans="1:12" s="236" customFormat="1" ht="13" x14ac:dyDescent="0.25">
      <c r="A12384" s="227"/>
      <c r="B12384" s="256"/>
      <c r="C12384" s="255"/>
      <c r="D12384" s="255"/>
      <c r="E12384" s="260"/>
      <c r="F12384" s="263"/>
      <c r="I12384" s="149"/>
      <c r="J12384" s="149"/>
      <c r="K12384" s="149"/>
      <c r="L12384"/>
    </row>
    <row r="12385" spans="1:12" s="236" customFormat="1" ht="13" x14ac:dyDescent="0.25">
      <c r="A12385" s="227"/>
      <c r="B12385" s="256"/>
      <c r="C12385" s="255"/>
      <c r="D12385" s="255"/>
      <c r="E12385" s="260"/>
      <c r="F12385" s="263"/>
      <c r="I12385" s="149"/>
      <c r="J12385" s="149"/>
      <c r="K12385" s="149"/>
      <c r="L12385"/>
    </row>
    <row r="12386" spans="1:12" s="236" customFormat="1" ht="13" x14ac:dyDescent="0.25">
      <c r="A12386" s="227"/>
      <c r="B12386" s="256"/>
      <c r="C12386" s="255"/>
      <c r="D12386" s="255"/>
      <c r="E12386" s="260"/>
      <c r="F12386" s="263"/>
      <c r="I12386" s="149"/>
      <c r="J12386" s="149"/>
      <c r="K12386" s="149"/>
      <c r="L12386"/>
    </row>
    <row r="12387" spans="1:12" s="236" customFormat="1" ht="13" x14ac:dyDescent="0.25">
      <c r="A12387" s="227"/>
      <c r="B12387" s="256"/>
      <c r="C12387" s="255"/>
      <c r="D12387" s="255"/>
      <c r="E12387" s="260"/>
      <c r="F12387" s="263"/>
      <c r="I12387" s="149"/>
      <c r="J12387" s="149"/>
      <c r="K12387" s="149"/>
      <c r="L12387"/>
    </row>
    <row r="12388" spans="1:12" s="236" customFormat="1" ht="13" x14ac:dyDescent="0.25">
      <c r="A12388" s="227"/>
      <c r="B12388" s="256"/>
      <c r="C12388" s="255"/>
      <c r="D12388" s="255"/>
      <c r="E12388" s="260"/>
      <c r="F12388" s="263"/>
      <c r="I12388" s="149"/>
      <c r="J12388" s="149"/>
      <c r="K12388" s="149"/>
      <c r="L12388"/>
    </row>
    <row r="12389" spans="1:12" s="236" customFormat="1" ht="13" x14ac:dyDescent="0.25">
      <c r="A12389" s="227"/>
      <c r="B12389" s="256"/>
      <c r="C12389" s="255"/>
      <c r="D12389" s="255"/>
      <c r="E12389" s="260"/>
      <c r="F12389" s="263"/>
      <c r="I12389" s="149"/>
      <c r="J12389" s="149"/>
      <c r="K12389" s="149"/>
      <c r="L12389"/>
    </row>
    <row r="12390" spans="1:12" s="236" customFormat="1" ht="13" x14ac:dyDescent="0.25">
      <c r="A12390" s="227"/>
      <c r="B12390" s="256"/>
      <c r="C12390" s="255"/>
      <c r="D12390" s="255"/>
      <c r="E12390" s="260"/>
      <c r="F12390" s="263"/>
      <c r="I12390" s="149"/>
      <c r="J12390" s="149"/>
      <c r="K12390" s="149"/>
      <c r="L12390"/>
    </row>
    <row r="12391" spans="1:12" s="236" customFormat="1" ht="13" x14ac:dyDescent="0.25">
      <c r="A12391" s="227"/>
      <c r="B12391" s="256"/>
      <c r="C12391" s="255"/>
      <c r="D12391" s="255"/>
      <c r="E12391" s="260"/>
      <c r="F12391" s="263"/>
      <c r="I12391" s="149"/>
      <c r="J12391" s="149"/>
      <c r="K12391" s="149"/>
      <c r="L12391"/>
    </row>
    <row r="12392" spans="1:12" s="236" customFormat="1" ht="13" x14ac:dyDescent="0.25">
      <c r="A12392" s="227"/>
      <c r="B12392" s="256"/>
      <c r="C12392" s="255"/>
      <c r="D12392" s="255"/>
      <c r="E12392" s="260"/>
      <c r="F12392" s="263"/>
      <c r="I12392" s="149"/>
      <c r="J12392" s="149"/>
      <c r="K12392" s="149"/>
      <c r="L12392"/>
    </row>
    <row r="12393" spans="1:12" s="236" customFormat="1" ht="13" x14ac:dyDescent="0.25">
      <c r="A12393" s="227"/>
      <c r="B12393" s="256"/>
      <c r="C12393" s="255"/>
      <c r="D12393" s="255"/>
      <c r="E12393" s="260"/>
      <c r="F12393" s="263"/>
      <c r="I12393" s="149"/>
      <c r="J12393" s="149"/>
      <c r="K12393" s="149"/>
      <c r="L12393"/>
    </row>
    <row r="12394" spans="1:12" s="236" customFormat="1" ht="13" x14ac:dyDescent="0.25">
      <c r="A12394" s="227"/>
      <c r="B12394" s="256"/>
      <c r="C12394" s="255"/>
      <c r="D12394" s="255"/>
      <c r="E12394" s="260"/>
      <c r="F12394" s="263"/>
      <c r="I12394" s="149"/>
      <c r="J12394" s="149"/>
      <c r="K12394" s="149"/>
      <c r="L12394"/>
    </row>
    <row r="12395" spans="1:12" s="236" customFormat="1" ht="13" x14ac:dyDescent="0.25">
      <c r="A12395" s="227"/>
      <c r="B12395" s="256"/>
      <c r="C12395" s="255"/>
      <c r="D12395" s="255"/>
      <c r="E12395" s="260"/>
      <c r="F12395" s="263"/>
      <c r="I12395" s="149"/>
      <c r="J12395" s="149"/>
      <c r="K12395" s="149"/>
      <c r="L12395"/>
    </row>
    <row r="12396" spans="1:12" s="236" customFormat="1" ht="13" x14ac:dyDescent="0.25">
      <c r="A12396" s="227"/>
      <c r="B12396" s="256"/>
      <c r="C12396" s="255"/>
      <c r="D12396" s="255"/>
      <c r="E12396" s="260"/>
      <c r="F12396" s="263"/>
      <c r="I12396" s="149"/>
      <c r="J12396" s="149"/>
      <c r="K12396" s="149"/>
      <c r="L12396"/>
    </row>
    <row r="12397" spans="1:12" s="236" customFormat="1" ht="13" x14ac:dyDescent="0.25">
      <c r="A12397" s="227"/>
      <c r="B12397" s="256"/>
      <c r="C12397" s="255"/>
      <c r="D12397" s="255"/>
      <c r="E12397" s="260"/>
      <c r="F12397" s="263"/>
      <c r="I12397" s="149"/>
      <c r="J12397" s="149"/>
      <c r="K12397" s="149"/>
      <c r="L12397"/>
    </row>
    <row r="12398" spans="1:12" s="236" customFormat="1" ht="13" x14ac:dyDescent="0.25">
      <c r="A12398" s="227"/>
      <c r="B12398" s="256"/>
      <c r="C12398" s="255"/>
      <c r="D12398" s="255"/>
      <c r="E12398" s="260"/>
      <c r="F12398" s="263"/>
      <c r="I12398" s="149"/>
      <c r="J12398" s="149"/>
      <c r="K12398" s="149"/>
      <c r="L12398"/>
    </row>
    <row r="12399" spans="1:12" s="236" customFormat="1" ht="13" x14ac:dyDescent="0.25">
      <c r="A12399" s="227"/>
      <c r="B12399" s="256"/>
      <c r="C12399" s="255"/>
      <c r="D12399" s="255"/>
      <c r="E12399" s="260"/>
      <c r="F12399" s="263"/>
      <c r="I12399" s="149"/>
      <c r="J12399" s="149"/>
      <c r="K12399" s="149"/>
      <c r="L12399"/>
    </row>
    <row r="12400" spans="1:12" s="236" customFormat="1" ht="13" x14ac:dyDescent="0.25">
      <c r="A12400" s="227"/>
      <c r="B12400" s="256"/>
      <c r="C12400" s="255"/>
      <c r="D12400" s="255"/>
      <c r="E12400" s="260"/>
      <c r="F12400" s="263"/>
      <c r="I12400" s="149"/>
      <c r="J12400" s="149"/>
      <c r="K12400" s="149"/>
      <c r="L12400"/>
    </row>
    <row r="12401" spans="1:12" s="236" customFormat="1" ht="13" x14ac:dyDescent="0.25">
      <c r="A12401" s="227"/>
      <c r="B12401" s="256"/>
      <c r="C12401" s="255"/>
      <c r="D12401" s="255"/>
      <c r="E12401" s="260"/>
      <c r="F12401" s="263"/>
      <c r="I12401" s="149"/>
      <c r="J12401" s="149"/>
      <c r="K12401" s="149"/>
      <c r="L12401"/>
    </row>
    <row r="12402" spans="1:12" s="236" customFormat="1" ht="13" x14ac:dyDescent="0.25">
      <c r="A12402" s="227"/>
      <c r="B12402" s="256"/>
      <c r="C12402" s="255"/>
      <c r="D12402" s="255"/>
      <c r="E12402" s="260"/>
      <c r="F12402" s="263"/>
      <c r="I12402" s="149"/>
      <c r="J12402" s="149"/>
      <c r="K12402" s="149"/>
      <c r="L12402"/>
    </row>
    <row r="12403" spans="1:12" s="236" customFormat="1" ht="13" x14ac:dyDescent="0.25">
      <c r="A12403" s="227"/>
      <c r="B12403" s="256"/>
      <c r="C12403" s="255"/>
      <c r="D12403" s="255"/>
      <c r="E12403" s="260"/>
      <c r="F12403" s="263"/>
      <c r="I12403" s="149"/>
      <c r="J12403" s="149"/>
      <c r="K12403" s="149"/>
      <c r="L12403"/>
    </row>
    <row r="12404" spans="1:12" s="236" customFormat="1" ht="13" x14ac:dyDescent="0.25">
      <c r="A12404" s="227"/>
      <c r="B12404" s="256"/>
      <c r="C12404" s="255"/>
      <c r="D12404" s="255"/>
      <c r="E12404" s="260"/>
      <c r="F12404" s="263"/>
      <c r="I12404" s="149"/>
      <c r="J12404" s="149"/>
      <c r="K12404" s="149"/>
      <c r="L12404"/>
    </row>
    <row r="12405" spans="1:12" s="236" customFormat="1" ht="13" x14ac:dyDescent="0.25">
      <c r="A12405" s="227"/>
      <c r="B12405" s="256"/>
      <c r="C12405" s="255"/>
      <c r="D12405" s="255"/>
      <c r="E12405" s="260"/>
      <c r="F12405" s="263"/>
      <c r="I12405" s="149"/>
      <c r="J12405" s="149"/>
      <c r="K12405" s="149"/>
      <c r="L12405"/>
    </row>
    <row r="12406" spans="1:12" s="236" customFormat="1" ht="13" x14ac:dyDescent="0.25">
      <c r="A12406" s="227"/>
      <c r="B12406" s="256"/>
      <c r="C12406" s="255"/>
      <c r="D12406" s="255"/>
      <c r="E12406" s="260"/>
      <c r="F12406" s="263"/>
      <c r="I12406" s="149"/>
      <c r="J12406" s="149"/>
      <c r="K12406" s="149"/>
      <c r="L12406"/>
    </row>
    <row r="12407" spans="1:12" s="236" customFormat="1" ht="13" x14ac:dyDescent="0.25">
      <c r="A12407" s="227"/>
      <c r="B12407" s="256"/>
      <c r="C12407" s="255"/>
      <c r="D12407" s="255"/>
      <c r="E12407" s="260"/>
      <c r="F12407" s="263"/>
      <c r="I12407" s="149"/>
      <c r="J12407" s="149"/>
      <c r="K12407" s="149"/>
      <c r="L12407"/>
    </row>
    <row r="12408" spans="1:12" s="236" customFormat="1" ht="13" x14ac:dyDescent="0.25">
      <c r="A12408" s="227"/>
      <c r="B12408" s="256"/>
      <c r="C12408" s="255"/>
      <c r="D12408" s="255"/>
      <c r="E12408" s="260"/>
      <c r="F12408" s="263"/>
      <c r="I12408" s="149"/>
      <c r="J12408" s="149"/>
      <c r="K12408" s="149"/>
      <c r="L12408"/>
    </row>
    <row r="12409" spans="1:12" s="236" customFormat="1" ht="13" x14ac:dyDescent="0.25">
      <c r="A12409" s="227"/>
      <c r="B12409" s="256"/>
      <c r="C12409" s="255"/>
      <c r="D12409" s="255"/>
      <c r="E12409" s="260"/>
      <c r="F12409" s="263"/>
      <c r="I12409" s="149"/>
      <c r="J12409" s="149"/>
      <c r="K12409" s="149"/>
      <c r="L12409"/>
    </row>
    <row r="12410" spans="1:12" s="236" customFormat="1" ht="13" x14ac:dyDescent="0.25">
      <c r="A12410" s="227"/>
      <c r="B12410" s="256"/>
      <c r="C12410" s="255"/>
      <c r="D12410" s="255"/>
      <c r="E12410" s="260"/>
      <c r="F12410" s="263"/>
      <c r="I12410" s="149"/>
      <c r="J12410" s="149"/>
      <c r="K12410" s="149"/>
      <c r="L12410"/>
    </row>
    <row r="12411" spans="1:12" s="236" customFormat="1" ht="13" x14ac:dyDescent="0.25">
      <c r="A12411" s="227"/>
      <c r="B12411" s="256"/>
      <c r="C12411" s="255"/>
      <c r="D12411" s="255"/>
      <c r="E12411" s="260"/>
      <c r="F12411" s="263"/>
      <c r="I12411" s="149"/>
      <c r="J12411" s="149"/>
      <c r="K12411" s="149"/>
      <c r="L12411"/>
    </row>
    <row r="12412" spans="1:12" s="236" customFormat="1" ht="13" x14ac:dyDescent="0.25">
      <c r="A12412" s="227"/>
      <c r="B12412" s="256"/>
      <c r="C12412" s="255"/>
      <c r="D12412" s="255"/>
      <c r="E12412" s="260"/>
      <c r="F12412" s="263"/>
      <c r="I12412" s="149"/>
      <c r="J12412" s="149"/>
      <c r="K12412" s="149"/>
      <c r="L12412"/>
    </row>
    <row r="12413" spans="1:12" s="236" customFormat="1" ht="13" x14ac:dyDescent="0.25">
      <c r="A12413" s="227"/>
      <c r="B12413" s="256"/>
      <c r="C12413" s="255"/>
      <c r="D12413" s="255"/>
      <c r="E12413" s="260"/>
      <c r="F12413" s="263"/>
      <c r="I12413" s="149"/>
      <c r="J12413" s="149"/>
      <c r="K12413" s="149"/>
      <c r="L12413"/>
    </row>
    <row r="12414" spans="1:12" s="236" customFormat="1" ht="13" x14ac:dyDescent="0.25">
      <c r="A12414" s="227"/>
      <c r="B12414" s="256"/>
      <c r="C12414" s="255"/>
      <c r="D12414" s="255"/>
      <c r="E12414" s="260"/>
      <c r="F12414" s="263"/>
      <c r="I12414" s="149"/>
      <c r="J12414" s="149"/>
      <c r="K12414" s="149"/>
      <c r="L12414"/>
    </row>
    <row r="12415" spans="1:12" s="236" customFormat="1" ht="13" x14ac:dyDescent="0.25">
      <c r="A12415" s="227"/>
      <c r="B12415" s="256"/>
      <c r="C12415" s="255"/>
      <c r="D12415" s="255"/>
      <c r="E12415" s="260"/>
      <c r="F12415" s="263"/>
      <c r="I12415" s="149"/>
      <c r="J12415" s="149"/>
      <c r="K12415" s="149"/>
      <c r="L12415"/>
    </row>
    <row r="12416" spans="1:12" s="236" customFormat="1" ht="13" x14ac:dyDescent="0.25">
      <c r="A12416" s="227"/>
      <c r="B12416" s="256"/>
      <c r="C12416" s="255"/>
      <c r="D12416" s="255"/>
      <c r="E12416" s="260"/>
      <c r="F12416" s="263"/>
      <c r="I12416" s="149"/>
      <c r="J12416" s="149"/>
      <c r="K12416" s="149"/>
      <c r="L12416"/>
    </row>
    <row r="12417" spans="1:12" s="236" customFormat="1" ht="13" x14ac:dyDescent="0.25">
      <c r="A12417" s="227"/>
      <c r="B12417" s="256"/>
      <c r="C12417" s="255"/>
      <c r="D12417" s="255"/>
      <c r="E12417" s="260"/>
      <c r="F12417" s="263"/>
      <c r="I12417" s="149"/>
      <c r="J12417" s="149"/>
      <c r="K12417" s="149"/>
      <c r="L12417"/>
    </row>
    <row r="12418" spans="1:12" s="236" customFormat="1" ht="13" x14ac:dyDescent="0.25">
      <c r="A12418" s="227"/>
      <c r="B12418" s="256"/>
      <c r="C12418" s="255"/>
      <c r="D12418" s="255"/>
      <c r="E12418" s="260"/>
      <c r="F12418" s="263"/>
      <c r="I12418" s="149"/>
      <c r="J12418" s="149"/>
      <c r="K12418" s="149"/>
      <c r="L12418"/>
    </row>
    <row r="12419" spans="1:12" s="236" customFormat="1" ht="13" x14ac:dyDescent="0.25">
      <c r="A12419" s="227"/>
      <c r="B12419" s="256"/>
      <c r="C12419" s="255"/>
      <c r="D12419" s="255"/>
      <c r="E12419" s="260"/>
      <c r="F12419" s="263"/>
      <c r="I12419" s="149"/>
      <c r="J12419" s="149"/>
      <c r="K12419" s="149"/>
      <c r="L12419"/>
    </row>
    <row r="12420" spans="1:12" s="236" customFormat="1" ht="13" x14ac:dyDescent="0.25">
      <c r="A12420" s="227"/>
      <c r="B12420" s="256"/>
      <c r="C12420" s="255"/>
      <c r="D12420" s="255"/>
      <c r="E12420" s="260"/>
      <c r="F12420" s="263"/>
      <c r="I12420" s="149"/>
      <c r="J12420" s="149"/>
      <c r="K12420" s="149"/>
      <c r="L12420"/>
    </row>
    <row r="12421" spans="1:12" s="236" customFormat="1" ht="13" x14ac:dyDescent="0.25">
      <c r="A12421" s="227"/>
      <c r="B12421" s="256"/>
      <c r="C12421" s="255"/>
      <c r="D12421" s="255"/>
      <c r="E12421" s="260"/>
      <c r="F12421" s="263"/>
      <c r="I12421" s="149"/>
      <c r="J12421" s="149"/>
      <c r="K12421" s="149"/>
      <c r="L12421"/>
    </row>
    <row r="12422" spans="1:12" s="236" customFormat="1" ht="13" x14ac:dyDescent="0.25">
      <c r="A12422" s="227"/>
      <c r="B12422" s="256"/>
      <c r="C12422" s="255"/>
      <c r="D12422" s="255"/>
      <c r="E12422" s="260"/>
      <c r="F12422" s="263"/>
      <c r="I12422" s="149"/>
      <c r="J12422" s="149"/>
      <c r="K12422" s="149"/>
      <c r="L12422"/>
    </row>
    <row r="12423" spans="1:12" s="236" customFormat="1" ht="13" x14ac:dyDescent="0.25">
      <c r="A12423" s="227"/>
      <c r="B12423" s="256"/>
      <c r="C12423" s="255"/>
      <c r="D12423" s="255"/>
      <c r="E12423" s="260"/>
      <c r="F12423" s="263"/>
      <c r="I12423" s="149"/>
      <c r="J12423" s="149"/>
      <c r="K12423" s="149"/>
      <c r="L12423"/>
    </row>
    <row r="12424" spans="1:12" s="236" customFormat="1" ht="13" x14ac:dyDescent="0.25">
      <c r="A12424" s="227"/>
      <c r="B12424" s="256"/>
      <c r="C12424" s="255"/>
      <c r="D12424" s="255"/>
      <c r="E12424" s="260"/>
      <c r="F12424" s="263"/>
      <c r="I12424" s="149"/>
      <c r="J12424" s="149"/>
      <c r="K12424" s="149"/>
      <c r="L12424"/>
    </row>
    <row r="12425" spans="1:12" s="236" customFormat="1" ht="13" x14ac:dyDescent="0.25">
      <c r="A12425" s="227"/>
      <c r="B12425" s="256"/>
      <c r="C12425" s="255"/>
      <c r="D12425" s="255"/>
      <c r="E12425" s="260"/>
      <c r="F12425" s="263"/>
      <c r="I12425" s="149"/>
      <c r="J12425" s="149"/>
      <c r="K12425" s="149"/>
      <c r="L12425"/>
    </row>
    <row r="12426" spans="1:12" s="236" customFormat="1" ht="13" x14ac:dyDescent="0.25">
      <c r="A12426" s="227"/>
      <c r="B12426" s="256"/>
      <c r="C12426" s="255"/>
      <c r="D12426" s="255"/>
      <c r="E12426" s="260"/>
      <c r="F12426" s="263"/>
      <c r="I12426" s="149"/>
      <c r="J12426" s="149"/>
      <c r="K12426" s="149"/>
      <c r="L12426"/>
    </row>
    <row r="12427" spans="1:12" s="236" customFormat="1" ht="13" x14ac:dyDescent="0.25">
      <c r="A12427" s="227"/>
      <c r="B12427" s="256"/>
      <c r="C12427" s="255"/>
      <c r="D12427" s="255"/>
      <c r="E12427" s="260"/>
      <c r="F12427" s="263"/>
      <c r="I12427" s="149"/>
      <c r="J12427" s="149"/>
      <c r="K12427" s="149"/>
      <c r="L12427"/>
    </row>
    <row r="12428" spans="1:12" s="236" customFormat="1" ht="13" x14ac:dyDescent="0.25">
      <c r="A12428" s="227"/>
      <c r="B12428" s="256"/>
      <c r="C12428" s="255"/>
      <c r="D12428" s="255"/>
      <c r="E12428" s="260"/>
      <c r="F12428" s="263"/>
      <c r="I12428" s="149"/>
      <c r="J12428" s="149"/>
      <c r="K12428" s="149"/>
      <c r="L12428"/>
    </row>
    <row r="12429" spans="1:12" s="236" customFormat="1" ht="13" x14ac:dyDescent="0.25">
      <c r="A12429" s="227"/>
      <c r="B12429" s="256"/>
      <c r="C12429" s="255"/>
      <c r="D12429" s="255"/>
      <c r="E12429" s="260"/>
      <c r="F12429" s="263"/>
      <c r="I12429" s="149"/>
      <c r="J12429" s="149"/>
      <c r="K12429" s="149"/>
      <c r="L12429"/>
    </row>
    <row r="12430" spans="1:12" s="236" customFormat="1" ht="13" x14ac:dyDescent="0.25">
      <c r="A12430" s="227"/>
      <c r="B12430" s="256"/>
      <c r="C12430" s="255"/>
      <c r="D12430" s="255"/>
      <c r="E12430" s="260"/>
      <c r="F12430" s="263"/>
      <c r="I12430" s="149"/>
      <c r="J12430" s="149"/>
      <c r="K12430" s="149"/>
      <c r="L12430"/>
    </row>
    <row r="12431" spans="1:12" s="236" customFormat="1" ht="13" x14ac:dyDescent="0.25">
      <c r="A12431" s="227"/>
      <c r="B12431" s="268" t="s">
        <v>1019</v>
      </c>
      <c r="C12431" s="227"/>
      <c r="D12431" s="227"/>
      <c r="E12431" s="258"/>
      <c r="F12431" s="270"/>
      <c r="I12431" s="149"/>
      <c r="J12431" s="149"/>
      <c r="K12431" s="149"/>
      <c r="L12431"/>
    </row>
    <row r="12432" spans="1:12" s="236" customFormat="1" ht="13" x14ac:dyDescent="0.25">
      <c r="A12432" s="227"/>
      <c r="B12432" s="247"/>
      <c r="C12432" s="227"/>
      <c r="D12432" s="227"/>
      <c r="E12432" s="258"/>
      <c r="F12432" s="263"/>
      <c r="I12432" s="149"/>
      <c r="J12432" s="149"/>
      <c r="K12432" s="149"/>
      <c r="L12432"/>
    </row>
    <row r="12433" spans="1:12" s="236" customFormat="1" ht="25" x14ac:dyDescent="0.25">
      <c r="A12433" s="227"/>
      <c r="B12433" s="247" t="str">
        <f>B12362</f>
        <v>Block G: Staffroom &amp; 3 Classroom Block: G-7 Ceilings, Partitions &amp; Access Flooring</v>
      </c>
      <c r="C12433" s="227"/>
      <c r="D12433" s="227"/>
      <c r="E12433" s="258"/>
      <c r="F12433" s="263"/>
      <c r="I12433" s="149"/>
      <c r="J12433" s="149"/>
      <c r="K12433" s="149"/>
      <c r="L12433"/>
    </row>
    <row r="12434" spans="1:12" s="236" customFormat="1" ht="13" x14ac:dyDescent="0.25">
      <c r="A12434" s="227"/>
      <c r="B12434" s="247"/>
      <c r="C12434" s="227"/>
      <c r="D12434" s="227"/>
      <c r="E12434" s="258"/>
      <c r="F12434" s="263"/>
      <c r="I12434" s="149"/>
      <c r="J12434" s="149"/>
      <c r="K12434" s="149"/>
      <c r="L12434"/>
    </row>
    <row r="12435" spans="1:12" s="236" customFormat="1" ht="13" x14ac:dyDescent="0.25">
      <c r="A12435" s="224" t="s">
        <v>2617</v>
      </c>
      <c r="B12435" s="229" t="s">
        <v>63</v>
      </c>
      <c r="C12435" s="272"/>
      <c r="D12435" s="272"/>
      <c r="E12435" s="217"/>
      <c r="F12435" s="285"/>
      <c r="I12435" s="149"/>
      <c r="J12435" s="149"/>
      <c r="K12435" s="149"/>
      <c r="L12435"/>
    </row>
    <row r="12436" spans="1:12" s="236" customFormat="1" x14ac:dyDescent="0.25">
      <c r="A12436" s="272"/>
      <c r="B12436" s="273"/>
      <c r="C12436" s="272"/>
      <c r="D12436" s="272"/>
      <c r="E12436" s="217"/>
      <c r="F12436" s="285"/>
      <c r="I12436" s="149"/>
      <c r="J12436" s="149"/>
      <c r="K12436" s="149"/>
      <c r="L12436"/>
    </row>
    <row r="12437" spans="1:12" s="236" customFormat="1" ht="13" x14ac:dyDescent="0.25">
      <c r="A12437" s="272"/>
      <c r="B12437" s="229" t="s">
        <v>62</v>
      </c>
      <c r="C12437" s="272"/>
      <c r="D12437" s="272"/>
      <c r="E12437" s="217"/>
      <c r="F12437" s="285"/>
      <c r="I12437" s="149"/>
      <c r="J12437" s="149"/>
      <c r="K12437" s="149"/>
      <c r="L12437"/>
    </row>
    <row r="12438" spans="1:12" s="236" customFormat="1" x14ac:dyDescent="0.25">
      <c r="A12438" s="272"/>
      <c r="B12438" s="273"/>
      <c r="C12438" s="272"/>
      <c r="D12438" s="272"/>
      <c r="E12438" s="217"/>
      <c r="F12438" s="285"/>
      <c r="I12438" s="149"/>
      <c r="J12438" s="149"/>
      <c r="K12438" s="149"/>
      <c r="L12438"/>
    </row>
    <row r="12439" spans="1:12" s="236" customFormat="1" x14ac:dyDescent="0.25">
      <c r="A12439" s="272" t="s">
        <v>2618</v>
      </c>
      <c r="B12439" s="273" t="s">
        <v>2134</v>
      </c>
      <c r="C12439" s="272" t="s">
        <v>2</v>
      </c>
      <c r="D12439" s="272">
        <v>4</v>
      </c>
      <c r="E12439" s="217"/>
      <c r="F12439" s="285"/>
      <c r="I12439" s="149"/>
      <c r="J12439" s="149"/>
      <c r="K12439" s="149"/>
      <c r="L12439"/>
    </row>
    <row r="12440" spans="1:12" s="236" customFormat="1" x14ac:dyDescent="0.25">
      <c r="A12440" s="272" t="s">
        <v>2619</v>
      </c>
      <c r="B12440" s="273" t="s">
        <v>519</v>
      </c>
      <c r="C12440" s="272" t="s">
        <v>2</v>
      </c>
      <c r="D12440" s="281">
        <v>10</v>
      </c>
      <c r="E12440" s="217"/>
      <c r="F12440" s="285"/>
      <c r="I12440" s="149"/>
      <c r="J12440" s="149"/>
      <c r="K12440" s="149"/>
      <c r="L12440"/>
    </row>
    <row r="12441" spans="1:12" s="236" customFormat="1" ht="13" x14ac:dyDescent="0.25">
      <c r="A12441" s="224"/>
      <c r="B12441" s="273"/>
      <c r="C12441" s="272"/>
      <c r="D12441" s="281"/>
      <c r="E12441" s="217"/>
      <c r="F12441" s="285"/>
      <c r="I12441" s="149"/>
      <c r="J12441" s="149"/>
      <c r="K12441" s="149"/>
      <c r="L12441"/>
    </row>
    <row r="12442" spans="1:12" s="236" customFormat="1" ht="13" x14ac:dyDescent="0.25">
      <c r="A12442" s="272"/>
      <c r="B12442" s="229" t="s">
        <v>55</v>
      </c>
      <c r="C12442" s="272"/>
      <c r="D12442" s="272"/>
      <c r="E12442" s="217"/>
      <c r="F12442" s="285"/>
      <c r="I12442" s="149"/>
      <c r="J12442" s="149"/>
      <c r="K12442" s="149"/>
      <c r="L12442"/>
    </row>
    <row r="12443" spans="1:12" s="236" customFormat="1" x14ac:dyDescent="0.25">
      <c r="A12443" s="272"/>
      <c r="B12443" s="273"/>
      <c r="C12443" s="272"/>
      <c r="D12443" s="272"/>
      <c r="E12443" s="217"/>
      <c r="F12443" s="285"/>
      <c r="I12443" s="149"/>
      <c r="J12443" s="149"/>
      <c r="K12443" s="149"/>
      <c r="L12443"/>
    </row>
    <row r="12444" spans="1:12" s="236" customFormat="1" ht="26" x14ac:dyDescent="0.25">
      <c r="A12444" s="272"/>
      <c r="B12444" s="229" t="s">
        <v>2138</v>
      </c>
      <c r="C12444" s="272"/>
      <c r="D12444" s="272"/>
      <c r="E12444" s="217"/>
      <c r="F12444" s="285"/>
      <c r="I12444" s="149"/>
      <c r="J12444" s="149"/>
      <c r="K12444" s="149"/>
      <c r="L12444"/>
    </row>
    <row r="12445" spans="1:12" s="236" customFormat="1" x14ac:dyDescent="0.25">
      <c r="A12445" s="272"/>
      <c r="B12445" s="273"/>
      <c r="C12445" s="272"/>
      <c r="D12445" s="272"/>
      <c r="E12445" s="217"/>
      <c r="F12445" s="285"/>
      <c r="I12445" s="149"/>
      <c r="J12445" s="149"/>
      <c r="K12445" s="149"/>
      <c r="L12445"/>
    </row>
    <row r="12446" spans="1:12" s="236" customFormat="1" x14ac:dyDescent="0.25">
      <c r="A12446" s="272" t="s">
        <v>2875</v>
      </c>
      <c r="B12446" s="273" t="s">
        <v>49</v>
      </c>
      <c r="C12446" s="272" t="s">
        <v>2</v>
      </c>
      <c r="D12446" s="272">
        <v>4</v>
      </c>
      <c r="E12446" s="217"/>
      <c r="F12446" s="285"/>
      <c r="I12446" s="149"/>
      <c r="J12446" s="149"/>
      <c r="K12446" s="149"/>
      <c r="L12446"/>
    </row>
    <row r="12447" spans="1:12" s="236" customFormat="1" x14ac:dyDescent="0.25">
      <c r="A12447" s="272"/>
      <c r="B12447" s="273"/>
      <c r="C12447" s="272"/>
      <c r="D12447" s="272"/>
      <c r="E12447" s="217"/>
      <c r="F12447" s="285"/>
      <c r="I12447" s="149"/>
      <c r="J12447" s="149"/>
      <c r="K12447" s="149"/>
      <c r="L12447"/>
    </row>
    <row r="12448" spans="1:12" s="236" customFormat="1" ht="25" x14ac:dyDescent="0.25">
      <c r="A12448" s="272" t="s">
        <v>2876</v>
      </c>
      <c r="B12448" s="273" t="s">
        <v>2139</v>
      </c>
      <c r="C12448" s="272" t="s">
        <v>2</v>
      </c>
      <c r="D12448" s="272">
        <v>4</v>
      </c>
      <c r="E12448" s="217"/>
      <c r="F12448" s="285"/>
      <c r="I12448" s="149"/>
      <c r="J12448" s="149"/>
      <c r="K12448" s="149"/>
      <c r="L12448"/>
    </row>
    <row r="12449" spans="1:12" s="236" customFormat="1" x14ac:dyDescent="0.25">
      <c r="A12449" s="220"/>
      <c r="B12449" s="233"/>
      <c r="C12449" s="220"/>
      <c r="D12449" s="220"/>
      <c r="E12449" s="260"/>
      <c r="F12449" s="263"/>
      <c r="I12449" s="149"/>
      <c r="J12449" s="149"/>
      <c r="K12449" s="149"/>
      <c r="L12449"/>
    </row>
    <row r="12450" spans="1:12" s="236" customFormat="1" x14ac:dyDescent="0.25">
      <c r="A12450" s="272"/>
      <c r="B12450" s="273"/>
      <c r="C12450" s="272"/>
      <c r="D12450" s="272"/>
      <c r="E12450" s="217"/>
      <c r="F12450" s="263"/>
      <c r="I12450" s="149"/>
      <c r="J12450" s="149"/>
      <c r="K12450" s="149"/>
      <c r="L12450"/>
    </row>
    <row r="12451" spans="1:12" s="236" customFormat="1" x14ac:dyDescent="0.25">
      <c r="A12451" s="272"/>
      <c r="B12451" s="273"/>
      <c r="C12451" s="272"/>
      <c r="D12451" s="272"/>
      <c r="E12451" s="217"/>
      <c r="F12451" s="263"/>
      <c r="I12451" s="149"/>
      <c r="J12451" s="149"/>
      <c r="K12451" s="149"/>
      <c r="L12451"/>
    </row>
    <row r="12452" spans="1:12" s="236" customFormat="1" x14ac:dyDescent="0.25">
      <c r="A12452" s="272"/>
      <c r="B12452" s="273"/>
      <c r="C12452" s="272"/>
      <c r="D12452" s="272"/>
      <c r="E12452" s="217"/>
      <c r="F12452" s="263"/>
      <c r="I12452" s="149"/>
      <c r="J12452" s="149"/>
      <c r="K12452" s="149"/>
      <c r="L12452"/>
    </row>
    <row r="12453" spans="1:12" s="236" customFormat="1" x14ac:dyDescent="0.25">
      <c r="A12453" s="272"/>
      <c r="B12453" s="273"/>
      <c r="C12453" s="272"/>
      <c r="D12453" s="272"/>
      <c r="E12453" s="217"/>
      <c r="F12453" s="263"/>
      <c r="I12453" s="149"/>
      <c r="J12453" s="149"/>
      <c r="K12453" s="149"/>
      <c r="L12453"/>
    </row>
    <row r="12454" spans="1:12" s="236" customFormat="1" x14ac:dyDescent="0.25">
      <c r="A12454" s="272"/>
      <c r="B12454" s="273"/>
      <c r="C12454" s="272"/>
      <c r="D12454" s="272"/>
      <c r="E12454" s="217"/>
      <c r="F12454" s="263"/>
      <c r="I12454" s="149"/>
      <c r="J12454" s="149"/>
      <c r="K12454" s="149"/>
      <c r="L12454"/>
    </row>
    <row r="12455" spans="1:12" s="236" customFormat="1" x14ac:dyDescent="0.25">
      <c r="A12455" s="272"/>
      <c r="B12455" s="273"/>
      <c r="C12455" s="272"/>
      <c r="D12455" s="272"/>
      <c r="E12455" s="217"/>
      <c r="F12455" s="263"/>
      <c r="I12455" s="149"/>
      <c r="J12455" s="149"/>
      <c r="K12455" s="149"/>
      <c r="L12455"/>
    </row>
    <row r="12456" spans="1:12" s="236" customFormat="1" x14ac:dyDescent="0.25">
      <c r="A12456" s="272"/>
      <c r="B12456" s="273"/>
      <c r="C12456" s="272"/>
      <c r="D12456" s="272"/>
      <c r="E12456" s="217"/>
      <c r="F12456" s="263"/>
      <c r="I12456" s="149"/>
      <c r="J12456" s="149"/>
      <c r="K12456" s="149"/>
      <c r="L12456"/>
    </row>
    <row r="12457" spans="1:12" s="236" customFormat="1" x14ac:dyDescent="0.25">
      <c r="A12457" s="272"/>
      <c r="B12457" s="273"/>
      <c r="C12457" s="272"/>
      <c r="D12457" s="272"/>
      <c r="E12457" s="217"/>
      <c r="F12457" s="263"/>
      <c r="I12457" s="149"/>
      <c r="J12457" s="149"/>
      <c r="K12457" s="149"/>
      <c r="L12457"/>
    </row>
    <row r="12458" spans="1:12" s="236" customFormat="1" x14ac:dyDescent="0.25">
      <c r="A12458" s="272"/>
      <c r="B12458" s="273"/>
      <c r="C12458" s="272"/>
      <c r="D12458" s="272"/>
      <c r="E12458" s="217"/>
      <c r="F12458" s="263"/>
      <c r="I12458" s="149"/>
      <c r="J12458" s="149"/>
      <c r="K12458" s="149"/>
      <c r="L12458"/>
    </row>
    <row r="12459" spans="1:12" s="236" customFormat="1" x14ac:dyDescent="0.25">
      <c r="A12459" s="272"/>
      <c r="B12459" s="273"/>
      <c r="C12459" s="272"/>
      <c r="D12459" s="272"/>
      <c r="E12459" s="217"/>
      <c r="F12459" s="263"/>
      <c r="I12459" s="149"/>
      <c r="J12459" s="149"/>
      <c r="K12459" s="149"/>
      <c r="L12459"/>
    </row>
    <row r="12460" spans="1:12" s="236" customFormat="1" x14ac:dyDescent="0.25">
      <c r="A12460" s="272"/>
      <c r="B12460" s="273"/>
      <c r="C12460" s="272"/>
      <c r="D12460" s="272"/>
      <c r="E12460" s="217"/>
      <c r="F12460" s="263"/>
      <c r="I12460" s="149"/>
      <c r="J12460" s="149"/>
      <c r="K12460" s="149"/>
      <c r="L12460"/>
    </row>
    <row r="12461" spans="1:12" s="236" customFormat="1" x14ac:dyDescent="0.25">
      <c r="A12461" s="272"/>
      <c r="B12461" s="273"/>
      <c r="C12461" s="272"/>
      <c r="D12461" s="272"/>
      <c r="E12461" s="217"/>
      <c r="F12461" s="263"/>
      <c r="I12461" s="149"/>
      <c r="J12461" s="149"/>
      <c r="K12461" s="149"/>
      <c r="L12461"/>
    </row>
    <row r="12462" spans="1:12" s="236" customFormat="1" x14ac:dyDescent="0.25">
      <c r="A12462" s="272"/>
      <c r="B12462" s="273"/>
      <c r="C12462" s="272"/>
      <c r="D12462" s="272"/>
      <c r="E12462" s="217"/>
      <c r="F12462" s="263"/>
      <c r="I12462" s="149"/>
      <c r="J12462" s="149"/>
      <c r="K12462" s="149"/>
      <c r="L12462"/>
    </row>
    <row r="12463" spans="1:12" s="236" customFormat="1" x14ac:dyDescent="0.25">
      <c r="A12463" s="272"/>
      <c r="B12463" s="273"/>
      <c r="C12463" s="272"/>
      <c r="D12463" s="272"/>
      <c r="E12463" s="217"/>
      <c r="F12463" s="263"/>
      <c r="I12463" s="149"/>
      <c r="J12463" s="149"/>
      <c r="K12463" s="149"/>
      <c r="L12463"/>
    </row>
    <row r="12464" spans="1:12" s="236" customFormat="1" x14ac:dyDescent="0.25">
      <c r="A12464" s="272"/>
      <c r="B12464" s="273"/>
      <c r="C12464" s="272"/>
      <c r="D12464" s="272"/>
      <c r="E12464" s="217"/>
      <c r="F12464" s="263"/>
      <c r="I12464" s="149"/>
      <c r="J12464" s="149"/>
      <c r="K12464" s="149"/>
      <c r="L12464"/>
    </row>
    <row r="12465" spans="1:12" s="236" customFormat="1" x14ac:dyDescent="0.25">
      <c r="A12465" s="272"/>
      <c r="B12465" s="273"/>
      <c r="C12465" s="272"/>
      <c r="D12465" s="272"/>
      <c r="E12465" s="217"/>
      <c r="F12465" s="263"/>
      <c r="I12465" s="149"/>
      <c r="J12465" s="149"/>
      <c r="K12465" s="149"/>
      <c r="L12465"/>
    </row>
    <row r="12466" spans="1:12" s="236" customFormat="1" x14ac:dyDescent="0.25">
      <c r="A12466" s="272"/>
      <c r="B12466" s="273"/>
      <c r="C12466" s="272"/>
      <c r="D12466" s="272"/>
      <c r="E12466" s="217"/>
      <c r="F12466" s="263"/>
      <c r="I12466" s="149"/>
      <c r="J12466" s="149"/>
      <c r="K12466" s="149"/>
      <c r="L12466"/>
    </row>
    <row r="12467" spans="1:12" s="236" customFormat="1" x14ac:dyDescent="0.25">
      <c r="A12467" s="272"/>
      <c r="B12467" s="273"/>
      <c r="C12467" s="272"/>
      <c r="D12467" s="272"/>
      <c r="E12467" s="217"/>
      <c r="F12467" s="263"/>
      <c r="I12467" s="149"/>
      <c r="J12467" s="149"/>
      <c r="K12467" s="149"/>
      <c r="L12467"/>
    </row>
    <row r="12468" spans="1:12" s="236" customFormat="1" x14ac:dyDescent="0.25">
      <c r="A12468" s="272"/>
      <c r="B12468" s="273"/>
      <c r="C12468" s="272"/>
      <c r="D12468" s="272"/>
      <c r="E12468" s="217"/>
      <c r="F12468" s="263"/>
      <c r="I12468" s="149"/>
      <c r="J12468" s="149"/>
      <c r="K12468" s="149"/>
      <c r="L12468"/>
    </row>
    <row r="12469" spans="1:12" s="236" customFormat="1" x14ac:dyDescent="0.25">
      <c r="A12469" s="272"/>
      <c r="B12469" s="273"/>
      <c r="C12469" s="272"/>
      <c r="D12469" s="272"/>
      <c r="E12469" s="217"/>
      <c r="F12469" s="263"/>
      <c r="I12469" s="149"/>
      <c r="J12469" s="149"/>
      <c r="K12469" s="149"/>
      <c r="L12469"/>
    </row>
    <row r="12470" spans="1:12" s="236" customFormat="1" x14ac:dyDescent="0.25">
      <c r="A12470" s="272"/>
      <c r="B12470" s="273"/>
      <c r="C12470" s="272"/>
      <c r="D12470" s="272"/>
      <c r="E12470" s="217"/>
      <c r="F12470" s="263"/>
      <c r="I12470" s="149"/>
      <c r="J12470" s="149"/>
      <c r="K12470" s="149"/>
      <c r="L12470"/>
    </row>
    <row r="12471" spans="1:12" s="236" customFormat="1" x14ac:dyDescent="0.25">
      <c r="A12471" s="272"/>
      <c r="B12471" s="273"/>
      <c r="C12471" s="272"/>
      <c r="D12471" s="272"/>
      <c r="E12471" s="217"/>
      <c r="F12471" s="263"/>
      <c r="I12471" s="149"/>
      <c r="J12471" s="149"/>
      <c r="K12471" s="149"/>
      <c r="L12471"/>
    </row>
    <row r="12472" spans="1:12" s="236" customFormat="1" x14ac:dyDescent="0.25">
      <c r="A12472" s="272"/>
      <c r="B12472" s="273"/>
      <c r="C12472" s="272"/>
      <c r="D12472" s="272"/>
      <c r="E12472" s="217"/>
      <c r="F12472" s="263"/>
      <c r="I12472" s="149"/>
      <c r="J12472" s="149"/>
      <c r="K12472" s="149"/>
      <c r="L12472"/>
    </row>
    <row r="12473" spans="1:12" s="236" customFormat="1" x14ac:dyDescent="0.25">
      <c r="A12473" s="272"/>
      <c r="B12473" s="273"/>
      <c r="C12473" s="272"/>
      <c r="D12473" s="272"/>
      <c r="E12473" s="217"/>
      <c r="F12473" s="263"/>
      <c r="I12473" s="149"/>
      <c r="J12473" s="149"/>
      <c r="K12473" s="149"/>
      <c r="L12473"/>
    </row>
    <row r="12474" spans="1:12" s="236" customFormat="1" x14ac:dyDescent="0.25">
      <c r="A12474" s="272"/>
      <c r="B12474" s="273"/>
      <c r="C12474" s="272"/>
      <c r="D12474" s="272"/>
      <c r="E12474" s="217"/>
      <c r="F12474" s="263"/>
      <c r="I12474" s="149"/>
      <c r="J12474" s="149"/>
      <c r="K12474" s="149"/>
      <c r="L12474"/>
    </row>
    <row r="12475" spans="1:12" s="236" customFormat="1" x14ac:dyDescent="0.25">
      <c r="A12475" s="272"/>
      <c r="B12475" s="273"/>
      <c r="C12475" s="272"/>
      <c r="D12475" s="272"/>
      <c r="E12475" s="217"/>
      <c r="F12475" s="263"/>
      <c r="I12475" s="149"/>
      <c r="J12475" s="149"/>
      <c r="K12475" s="149"/>
      <c r="L12475"/>
    </row>
    <row r="12476" spans="1:12" s="236" customFormat="1" x14ac:dyDescent="0.25">
      <c r="A12476" s="272"/>
      <c r="B12476" s="273"/>
      <c r="C12476" s="272"/>
      <c r="D12476" s="272"/>
      <c r="E12476" s="217"/>
      <c r="F12476" s="263"/>
      <c r="I12476" s="149"/>
      <c r="J12476" s="149"/>
      <c r="K12476" s="149"/>
      <c r="L12476"/>
    </row>
    <row r="12477" spans="1:12" s="236" customFormat="1" x14ac:dyDescent="0.25">
      <c r="A12477" s="272"/>
      <c r="B12477" s="273"/>
      <c r="C12477" s="272"/>
      <c r="D12477" s="272"/>
      <c r="E12477" s="217"/>
      <c r="F12477" s="263"/>
      <c r="I12477" s="149"/>
      <c r="J12477" s="149"/>
      <c r="K12477" s="149"/>
      <c r="L12477"/>
    </row>
    <row r="12478" spans="1:12" s="236" customFormat="1" x14ac:dyDescent="0.25">
      <c r="A12478" s="272"/>
      <c r="B12478" s="273"/>
      <c r="C12478" s="272"/>
      <c r="D12478" s="272"/>
      <c r="E12478" s="217"/>
      <c r="F12478" s="263"/>
      <c r="I12478" s="149"/>
      <c r="J12478" s="149"/>
      <c r="K12478" s="149"/>
      <c r="L12478"/>
    </row>
    <row r="12479" spans="1:12" s="236" customFormat="1" x14ac:dyDescent="0.25">
      <c r="A12479" s="272"/>
      <c r="B12479" s="273"/>
      <c r="C12479" s="272"/>
      <c r="D12479" s="272"/>
      <c r="E12479" s="217"/>
      <c r="F12479" s="263"/>
      <c r="I12479" s="149"/>
      <c r="J12479" s="149"/>
      <c r="K12479" s="149"/>
      <c r="L12479"/>
    </row>
    <row r="12480" spans="1:12" s="236" customFormat="1" x14ac:dyDescent="0.25">
      <c r="A12480" s="272"/>
      <c r="B12480" s="273"/>
      <c r="C12480" s="272"/>
      <c r="D12480" s="272"/>
      <c r="E12480" s="217"/>
      <c r="F12480" s="263"/>
      <c r="I12480" s="149"/>
      <c r="J12480" s="149"/>
      <c r="K12480" s="149"/>
      <c r="L12480"/>
    </row>
    <row r="12481" spans="1:12" s="236" customFormat="1" x14ac:dyDescent="0.25">
      <c r="A12481" s="272"/>
      <c r="B12481" s="273"/>
      <c r="C12481" s="272"/>
      <c r="D12481" s="272"/>
      <c r="E12481" s="217"/>
      <c r="F12481" s="263"/>
      <c r="I12481" s="149"/>
      <c r="J12481" s="149"/>
      <c r="K12481" s="149"/>
      <c r="L12481"/>
    </row>
    <row r="12482" spans="1:12" s="236" customFormat="1" x14ac:dyDescent="0.25">
      <c r="A12482" s="272"/>
      <c r="B12482" s="273"/>
      <c r="C12482" s="272"/>
      <c r="D12482" s="272"/>
      <c r="E12482" s="217"/>
      <c r="F12482" s="263"/>
      <c r="I12482" s="149"/>
      <c r="J12482" s="149"/>
      <c r="K12482" s="149"/>
      <c r="L12482"/>
    </row>
    <row r="12483" spans="1:12" s="236" customFormat="1" x14ac:dyDescent="0.25">
      <c r="A12483" s="272"/>
      <c r="B12483" s="273"/>
      <c r="C12483" s="272"/>
      <c r="D12483" s="272"/>
      <c r="E12483" s="217"/>
      <c r="F12483" s="263"/>
      <c r="I12483" s="149"/>
      <c r="J12483" s="149"/>
      <c r="K12483" s="149"/>
      <c r="L12483"/>
    </row>
    <row r="12484" spans="1:12" s="236" customFormat="1" x14ac:dyDescent="0.25">
      <c r="A12484" s="272"/>
      <c r="B12484" s="273"/>
      <c r="C12484" s="272"/>
      <c r="D12484" s="272"/>
      <c r="E12484" s="217"/>
      <c r="F12484" s="263"/>
      <c r="I12484" s="149"/>
      <c r="J12484" s="149"/>
      <c r="K12484" s="149"/>
      <c r="L12484"/>
    </row>
    <row r="12485" spans="1:12" s="236" customFormat="1" x14ac:dyDescent="0.25">
      <c r="A12485" s="272"/>
      <c r="B12485" s="273"/>
      <c r="C12485" s="272"/>
      <c r="D12485" s="272"/>
      <c r="E12485" s="217"/>
      <c r="F12485" s="263"/>
      <c r="I12485" s="149"/>
      <c r="J12485" s="149"/>
      <c r="K12485" s="149"/>
      <c r="L12485"/>
    </row>
    <row r="12486" spans="1:12" s="236" customFormat="1" x14ac:dyDescent="0.25">
      <c r="A12486" s="272"/>
      <c r="B12486" s="273"/>
      <c r="C12486" s="272"/>
      <c r="D12486" s="272"/>
      <c r="E12486" s="217"/>
      <c r="F12486" s="263"/>
      <c r="I12486" s="149"/>
      <c r="J12486" s="149"/>
      <c r="K12486" s="149"/>
      <c r="L12486"/>
    </row>
    <row r="12487" spans="1:12" s="236" customFormat="1" x14ac:dyDescent="0.25">
      <c r="A12487" s="272"/>
      <c r="B12487" s="273"/>
      <c r="C12487" s="272"/>
      <c r="D12487" s="272"/>
      <c r="E12487" s="217"/>
      <c r="F12487" s="263"/>
      <c r="I12487" s="149"/>
      <c r="J12487" s="149"/>
      <c r="K12487" s="149"/>
      <c r="L12487"/>
    </row>
    <row r="12488" spans="1:12" s="236" customFormat="1" x14ac:dyDescent="0.25">
      <c r="A12488" s="272"/>
      <c r="B12488" s="273"/>
      <c r="C12488" s="272"/>
      <c r="D12488" s="272"/>
      <c r="E12488" s="217"/>
      <c r="F12488" s="263"/>
      <c r="I12488" s="149"/>
      <c r="J12488" s="149"/>
      <c r="K12488" s="149"/>
      <c r="L12488"/>
    </row>
    <row r="12489" spans="1:12" s="236" customFormat="1" x14ac:dyDescent="0.25">
      <c r="A12489" s="272"/>
      <c r="B12489" s="273"/>
      <c r="C12489" s="272"/>
      <c r="D12489" s="272"/>
      <c r="E12489" s="217"/>
      <c r="F12489" s="263"/>
      <c r="I12489" s="149"/>
      <c r="J12489" s="149"/>
      <c r="K12489" s="149"/>
      <c r="L12489"/>
    </row>
    <row r="12490" spans="1:12" s="236" customFormat="1" x14ac:dyDescent="0.25">
      <c r="A12490" s="272"/>
      <c r="B12490" s="273"/>
      <c r="C12490" s="272"/>
      <c r="D12490" s="272"/>
      <c r="E12490" s="217"/>
      <c r="F12490" s="263"/>
      <c r="I12490" s="149"/>
      <c r="J12490" s="149"/>
      <c r="K12490" s="149"/>
      <c r="L12490"/>
    </row>
    <row r="12491" spans="1:12" s="236" customFormat="1" x14ac:dyDescent="0.25">
      <c r="A12491" s="272"/>
      <c r="B12491" s="273"/>
      <c r="C12491" s="272"/>
      <c r="D12491" s="272"/>
      <c r="E12491" s="217"/>
      <c r="F12491" s="263"/>
      <c r="I12491" s="149"/>
      <c r="J12491" s="149"/>
      <c r="K12491" s="149"/>
      <c r="L12491"/>
    </row>
    <row r="12492" spans="1:12" s="236" customFormat="1" x14ac:dyDescent="0.25">
      <c r="A12492" s="272"/>
      <c r="B12492" s="273"/>
      <c r="C12492" s="272"/>
      <c r="D12492" s="272"/>
      <c r="E12492" s="217"/>
      <c r="F12492" s="263"/>
      <c r="I12492" s="149"/>
      <c r="J12492" s="149"/>
      <c r="K12492" s="149"/>
      <c r="L12492"/>
    </row>
    <row r="12493" spans="1:12" s="236" customFormat="1" x14ac:dyDescent="0.25">
      <c r="A12493" s="272"/>
      <c r="B12493" s="273"/>
      <c r="C12493" s="272"/>
      <c r="D12493" s="272"/>
      <c r="E12493" s="217"/>
      <c r="F12493" s="263"/>
      <c r="I12493" s="149"/>
      <c r="J12493" s="149"/>
      <c r="K12493" s="149"/>
      <c r="L12493"/>
    </row>
    <row r="12494" spans="1:12" s="236" customFormat="1" x14ac:dyDescent="0.25">
      <c r="A12494" s="272"/>
      <c r="B12494" s="273"/>
      <c r="C12494" s="272"/>
      <c r="D12494" s="272"/>
      <c r="E12494" s="217"/>
      <c r="F12494" s="263"/>
      <c r="I12494" s="149"/>
      <c r="J12494" s="149"/>
      <c r="K12494" s="149"/>
      <c r="L12494"/>
    </row>
    <row r="12495" spans="1:12" s="236" customFormat="1" x14ac:dyDescent="0.25">
      <c r="A12495" s="272"/>
      <c r="B12495" s="273"/>
      <c r="C12495" s="272"/>
      <c r="D12495" s="272"/>
      <c r="E12495" s="217"/>
      <c r="F12495" s="263"/>
      <c r="I12495" s="149"/>
      <c r="J12495" s="149"/>
      <c r="K12495" s="149"/>
      <c r="L12495"/>
    </row>
    <row r="12496" spans="1:12" s="236" customFormat="1" x14ac:dyDescent="0.25">
      <c r="A12496" s="272"/>
      <c r="B12496" s="273"/>
      <c r="C12496" s="272"/>
      <c r="D12496" s="272"/>
      <c r="E12496" s="217"/>
      <c r="F12496" s="263"/>
      <c r="I12496" s="149"/>
      <c r="J12496" s="149"/>
      <c r="K12496" s="149"/>
      <c r="L12496"/>
    </row>
    <row r="12497" spans="1:12" s="236" customFormat="1" x14ac:dyDescent="0.25">
      <c r="A12497" s="272"/>
      <c r="B12497" s="273"/>
      <c r="C12497" s="272"/>
      <c r="D12497" s="272"/>
      <c r="E12497" s="217"/>
      <c r="F12497" s="263"/>
      <c r="I12497" s="149"/>
      <c r="J12497" s="149"/>
      <c r="K12497" s="149"/>
      <c r="L12497"/>
    </row>
    <row r="12498" spans="1:12" s="236" customFormat="1" x14ac:dyDescent="0.25">
      <c r="A12498" s="272"/>
      <c r="B12498" s="273"/>
      <c r="C12498" s="272"/>
      <c r="D12498" s="272"/>
      <c r="E12498" s="217"/>
      <c r="F12498" s="263"/>
      <c r="I12498" s="149"/>
      <c r="J12498" s="149"/>
      <c r="K12498" s="149"/>
      <c r="L12498"/>
    </row>
    <row r="12499" spans="1:12" s="236" customFormat="1" x14ac:dyDescent="0.25">
      <c r="A12499" s="272"/>
      <c r="B12499" s="273"/>
      <c r="C12499" s="272"/>
      <c r="D12499" s="272"/>
      <c r="E12499" s="217"/>
      <c r="F12499" s="263"/>
      <c r="I12499" s="149"/>
      <c r="J12499" s="149"/>
      <c r="K12499" s="149"/>
      <c r="L12499"/>
    </row>
    <row r="12500" spans="1:12" s="236" customFormat="1" x14ac:dyDescent="0.25">
      <c r="A12500" s="272"/>
      <c r="B12500" s="273"/>
      <c r="C12500" s="272"/>
      <c r="D12500" s="272"/>
      <c r="E12500" s="217"/>
      <c r="F12500" s="263"/>
      <c r="I12500" s="149"/>
      <c r="J12500" s="149"/>
      <c r="K12500" s="149"/>
      <c r="L12500"/>
    </row>
    <row r="12501" spans="1:12" s="236" customFormat="1" ht="13" x14ac:dyDescent="0.25">
      <c r="A12501" s="227"/>
      <c r="B12501" s="268" t="s">
        <v>2905</v>
      </c>
      <c r="C12501" s="227"/>
      <c r="D12501" s="227"/>
      <c r="E12501" s="258"/>
      <c r="F12501" s="270"/>
      <c r="I12501" s="149"/>
      <c r="J12501" s="149"/>
      <c r="K12501" s="149"/>
      <c r="L12501"/>
    </row>
    <row r="12502" spans="1:12" s="236" customFormat="1" ht="13" x14ac:dyDescent="0.25">
      <c r="A12502" s="227"/>
      <c r="B12502" s="247"/>
      <c r="C12502" s="227"/>
      <c r="D12502" s="227"/>
      <c r="E12502" s="258"/>
      <c r="F12502" s="263"/>
      <c r="I12502" s="149"/>
      <c r="J12502" s="149"/>
      <c r="K12502" s="149"/>
      <c r="L12502"/>
    </row>
    <row r="12503" spans="1:12" s="236" customFormat="1" ht="13" x14ac:dyDescent="0.25">
      <c r="A12503" s="227"/>
      <c r="B12503" s="247" t="s">
        <v>3085</v>
      </c>
      <c r="C12503" s="227"/>
      <c r="D12503" s="227"/>
      <c r="E12503" s="258"/>
      <c r="F12503" s="263"/>
      <c r="I12503" s="149"/>
      <c r="J12503" s="149"/>
      <c r="K12503" s="149"/>
      <c r="L12503"/>
    </row>
    <row r="12504" spans="1:12" s="236" customFormat="1" ht="13" x14ac:dyDescent="0.25">
      <c r="A12504" s="227"/>
      <c r="B12504" s="256"/>
      <c r="C12504" s="255"/>
      <c r="D12504" s="255"/>
      <c r="E12504" s="260"/>
      <c r="F12504" s="263"/>
      <c r="I12504" s="149"/>
      <c r="J12504" s="149"/>
      <c r="K12504" s="149"/>
      <c r="L12504"/>
    </row>
    <row r="12505" spans="1:12" s="236" customFormat="1" ht="13" x14ac:dyDescent="0.25">
      <c r="A12505" s="227"/>
      <c r="B12505" s="274"/>
      <c r="C12505" s="255"/>
      <c r="D12505" s="255"/>
      <c r="E12505" s="260"/>
      <c r="F12505" s="263"/>
      <c r="I12505" s="149"/>
      <c r="J12505" s="149"/>
      <c r="K12505" s="149"/>
      <c r="L12505"/>
    </row>
    <row r="12506" spans="1:12" s="236" customFormat="1" ht="13" x14ac:dyDescent="0.25">
      <c r="A12506" s="227"/>
      <c r="B12506" s="274" t="str">
        <f>B12503</f>
        <v>Block G: Staffroom &amp; 3 Classroom Block: G-8 Ironmongery</v>
      </c>
      <c r="C12506" s="255"/>
      <c r="D12506" s="255"/>
      <c r="E12506" s="260"/>
      <c r="F12506" s="263"/>
      <c r="I12506" s="149"/>
      <c r="J12506" s="149"/>
      <c r="K12506" s="149"/>
      <c r="L12506"/>
    </row>
    <row r="12507" spans="1:12" s="236" customFormat="1" ht="13" x14ac:dyDescent="0.25">
      <c r="A12507" s="227"/>
      <c r="B12507" s="254" t="s">
        <v>2933</v>
      </c>
      <c r="C12507" s="255" t="s">
        <v>2910</v>
      </c>
      <c r="D12507" s="255"/>
      <c r="E12507" s="260"/>
      <c r="F12507" s="263"/>
      <c r="I12507" s="149"/>
      <c r="J12507" s="149"/>
      <c r="K12507" s="149"/>
      <c r="L12507"/>
    </row>
    <row r="12508" spans="1:12" s="236" customFormat="1" ht="13" x14ac:dyDescent="0.25">
      <c r="A12508" s="227"/>
      <c r="B12508" s="256"/>
      <c r="C12508" s="255"/>
      <c r="D12508" s="255"/>
      <c r="E12508" s="260"/>
      <c r="F12508" s="263"/>
      <c r="I12508" s="149"/>
      <c r="J12508" s="149"/>
      <c r="K12508" s="149"/>
      <c r="L12508"/>
    </row>
    <row r="12509" spans="1:12" s="236" customFormat="1" ht="13" x14ac:dyDescent="0.25">
      <c r="A12509" s="227"/>
      <c r="B12509" s="269" t="s">
        <v>2909</v>
      </c>
      <c r="C12509" s="255">
        <v>182</v>
      </c>
      <c r="D12509" s="255"/>
      <c r="E12509" s="260"/>
      <c r="F12509" s="263"/>
      <c r="I12509" s="149"/>
      <c r="J12509" s="149"/>
      <c r="K12509" s="149"/>
      <c r="L12509"/>
    </row>
    <row r="12510" spans="1:12" s="236" customFormat="1" ht="13" x14ac:dyDescent="0.25">
      <c r="A12510" s="227"/>
      <c r="B12510" s="269"/>
      <c r="C12510" s="255"/>
      <c r="D12510" s="255"/>
      <c r="E12510" s="260"/>
      <c r="F12510" s="263"/>
      <c r="I12510" s="149"/>
      <c r="J12510" s="149"/>
      <c r="K12510" s="149"/>
      <c r="L12510"/>
    </row>
    <row r="12511" spans="1:12" s="236" customFormat="1" ht="13" x14ac:dyDescent="0.25">
      <c r="A12511" s="227"/>
      <c r="B12511" s="256"/>
      <c r="C12511" s="255"/>
      <c r="D12511" s="255"/>
      <c r="E12511" s="260"/>
      <c r="F12511" s="263"/>
      <c r="I12511" s="149"/>
      <c r="J12511" s="149"/>
      <c r="K12511" s="149"/>
      <c r="L12511"/>
    </row>
    <row r="12512" spans="1:12" s="236" customFormat="1" ht="13" x14ac:dyDescent="0.25">
      <c r="A12512" s="227"/>
      <c r="B12512" s="256"/>
      <c r="C12512" s="255"/>
      <c r="D12512" s="255"/>
      <c r="E12512" s="260"/>
      <c r="F12512" s="263"/>
      <c r="I12512" s="149"/>
      <c r="J12512" s="149"/>
      <c r="K12512" s="149"/>
      <c r="L12512"/>
    </row>
    <row r="12513" spans="1:12" s="236" customFormat="1" ht="13" x14ac:dyDescent="0.25">
      <c r="A12513" s="227"/>
      <c r="B12513" s="256"/>
      <c r="C12513" s="255"/>
      <c r="D12513" s="255"/>
      <c r="E12513" s="260"/>
      <c r="F12513" s="263"/>
      <c r="I12513" s="149"/>
      <c r="J12513" s="149"/>
      <c r="K12513" s="149"/>
      <c r="L12513"/>
    </row>
    <row r="12514" spans="1:12" s="236" customFormat="1" ht="13" x14ac:dyDescent="0.25">
      <c r="A12514" s="227"/>
      <c r="B12514" s="256"/>
      <c r="C12514" s="255"/>
      <c r="D12514" s="255"/>
      <c r="E12514" s="260"/>
      <c r="F12514" s="263"/>
      <c r="I12514" s="149"/>
      <c r="J12514" s="149"/>
      <c r="K12514" s="149"/>
      <c r="L12514"/>
    </row>
    <row r="12515" spans="1:12" s="236" customFormat="1" ht="13" x14ac:dyDescent="0.25">
      <c r="A12515" s="227"/>
      <c r="B12515" s="256"/>
      <c r="C12515" s="255"/>
      <c r="D12515" s="255"/>
      <c r="E12515" s="260"/>
      <c r="F12515" s="263"/>
      <c r="I12515" s="149"/>
      <c r="J12515" s="149"/>
      <c r="K12515" s="149"/>
      <c r="L12515"/>
    </row>
    <row r="12516" spans="1:12" s="236" customFormat="1" ht="13" x14ac:dyDescent="0.25">
      <c r="A12516" s="227"/>
      <c r="B12516" s="256"/>
      <c r="C12516" s="255"/>
      <c r="D12516" s="255"/>
      <c r="E12516" s="260"/>
      <c r="F12516" s="263"/>
      <c r="I12516" s="149"/>
      <c r="J12516" s="149"/>
      <c r="K12516" s="149"/>
      <c r="L12516"/>
    </row>
    <row r="12517" spans="1:12" s="236" customFormat="1" ht="13" x14ac:dyDescent="0.25">
      <c r="A12517" s="227"/>
      <c r="B12517" s="256"/>
      <c r="C12517" s="255"/>
      <c r="D12517" s="255"/>
      <c r="E12517" s="260"/>
      <c r="F12517" s="263"/>
      <c r="I12517" s="149"/>
      <c r="J12517" s="149"/>
      <c r="K12517" s="149"/>
      <c r="L12517"/>
    </row>
    <row r="12518" spans="1:12" s="236" customFormat="1" ht="13" x14ac:dyDescent="0.25">
      <c r="A12518" s="227"/>
      <c r="B12518" s="256"/>
      <c r="C12518" s="255"/>
      <c r="D12518" s="255"/>
      <c r="E12518" s="260"/>
      <c r="F12518" s="263"/>
      <c r="I12518" s="149"/>
      <c r="J12518" s="149"/>
      <c r="K12518" s="149"/>
      <c r="L12518"/>
    </row>
    <row r="12519" spans="1:12" s="236" customFormat="1" ht="13" x14ac:dyDescent="0.25">
      <c r="A12519" s="227"/>
      <c r="B12519" s="256"/>
      <c r="C12519" s="255"/>
      <c r="D12519" s="255"/>
      <c r="E12519" s="260"/>
      <c r="F12519" s="263"/>
      <c r="I12519" s="149"/>
      <c r="J12519" s="149"/>
      <c r="K12519" s="149"/>
      <c r="L12519"/>
    </row>
    <row r="12520" spans="1:12" s="236" customFormat="1" ht="13" x14ac:dyDescent="0.25">
      <c r="A12520" s="227"/>
      <c r="B12520" s="256"/>
      <c r="C12520" s="255"/>
      <c r="D12520" s="255"/>
      <c r="E12520" s="260"/>
      <c r="F12520" s="263"/>
      <c r="I12520" s="149"/>
      <c r="J12520" s="149"/>
      <c r="K12520" s="149"/>
      <c r="L12520"/>
    </row>
    <row r="12521" spans="1:12" s="236" customFormat="1" ht="13" x14ac:dyDescent="0.25">
      <c r="A12521" s="227"/>
      <c r="B12521" s="256"/>
      <c r="C12521" s="255"/>
      <c r="D12521" s="255"/>
      <c r="E12521" s="260"/>
      <c r="F12521" s="263"/>
      <c r="I12521" s="149"/>
      <c r="J12521" s="149"/>
      <c r="K12521" s="149"/>
      <c r="L12521"/>
    </row>
    <row r="12522" spans="1:12" s="236" customFormat="1" ht="13" x14ac:dyDescent="0.25">
      <c r="A12522" s="227"/>
      <c r="B12522" s="256"/>
      <c r="C12522" s="255"/>
      <c r="D12522" s="255"/>
      <c r="E12522" s="260"/>
      <c r="F12522" s="263"/>
      <c r="I12522" s="149"/>
      <c r="J12522" s="149"/>
      <c r="K12522" s="149"/>
      <c r="L12522"/>
    </row>
    <row r="12523" spans="1:12" s="236" customFormat="1" ht="13" x14ac:dyDescent="0.25">
      <c r="A12523" s="227"/>
      <c r="B12523" s="256"/>
      <c r="C12523" s="255"/>
      <c r="D12523" s="255"/>
      <c r="E12523" s="260"/>
      <c r="F12523" s="263"/>
      <c r="I12523" s="149"/>
      <c r="J12523" s="149"/>
      <c r="K12523" s="149"/>
      <c r="L12523"/>
    </row>
    <row r="12524" spans="1:12" s="236" customFormat="1" ht="13" x14ac:dyDescent="0.25">
      <c r="A12524" s="227"/>
      <c r="B12524" s="256"/>
      <c r="C12524" s="255"/>
      <c r="D12524" s="255"/>
      <c r="E12524" s="260"/>
      <c r="F12524" s="263"/>
      <c r="I12524" s="149"/>
      <c r="J12524" s="149"/>
      <c r="K12524" s="149"/>
      <c r="L12524"/>
    </row>
    <row r="12525" spans="1:12" s="236" customFormat="1" ht="13" x14ac:dyDescent="0.25">
      <c r="A12525" s="227"/>
      <c r="B12525" s="256"/>
      <c r="C12525" s="255"/>
      <c r="D12525" s="255"/>
      <c r="E12525" s="260"/>
      <c r="F12525" s="263"/>
      <c r="I12525" s="149"/>
      <c r="J12525" s="149"/>
      <c r="K12525" s="149"/>
      <c r="L12525"/>
    </row>
    <row r="12526" spans="1:12" s="236" customFormat="1" ht="13" x14ac:dyDescent="0.25">
      <c r="A12526" s="227"/>
      <c r="B12526" s="256"/>
      <c r="C12526" s="255"/>
      <c r="D12526" s="255"/>
      <c r="E12526" s="260"/>
      <c r="F12526" s="263"/>
      <c r="I12526" s="149"/>
      <c r="J12526" s="149"/>
      <c r="K12526" s="149"/>
      <c r="L12526"/>
    </row>
    <row r="12527" spans="1:12" s="236" customFormat="1" ht="13" x14ac:dyDescent="0.25">
      <c r="A12527" s="227"/>
      <c r="B12527" s="256"/>
      <c r="C12527" s="255"/>
      <c r="D12527" s="255"/>
      <c r="E12527" s="260"/>
      <c r="F12527" s="263"/>
      <c r="I12527" s="149"/>
      <c r="J12527" s="149"/>
      <c r="K12527" s="149"/>
      <c r="L12527"/>
    </row>
    <row r="12528" spans="1:12" s="236" customFormat="1" ht="13" x14ac:dyDescent="0.25">
      <c r="A12528" s="227"/>
      <c r="B12528" s="256"/>
      <c r="C12528" s="255"/>
      <c r="D12528" s="255"/>
      <c r="E12528" s="260"/>
      <c r="F12528" s="263"/>
      <c r="I12528" s="149"/>
      <c r="J12528" s="149"/>
      <c r="K12528" s="149"/>
      <c r="L12528"/>
    </row>
    <row r="12529" spans="1:12" s="236" customFormat="1" ht="13" x14ac:dyDescent="0.25">
      <c r="A12529" s="227"/>
      <c r="B12529" s="256"/>
      <c r="C12529" s="255"/>
      <c r="D12529" s="255"/>
      <c r="E12529" s="260"/>
      <c r="F12529" s="263"/>
      <c r="I12529" s="149"/>
      <c r="J12529" s="149"/>
      <c r="K12529" s="149"/>
      <c r="L12529"/>
    </row>
    <row r="12530" spans="1:12" s="236" customFormat="1" ht="13" x14ac:dyDescent="0.25">
      <c r="A12530" s="227"/>
      <c r="B12530" s="256"/>
      <c r="C12530" s="255"/>
      <c r="D12530" s="255"/>
      <c r="E12530" s="260"/>
      <c r="F12530" s="263"/>
      <c r="I12530" s="149"/>
      <c r="J12530" s="149"/>
      <c r="K12530" s="149"/>
      <c r="L12530"/>
    </row>
    <row r="12531" spans="1:12" s="236" customFormat="1" ht="13" x14ac:dyDescent="0.25">
      <c r="A12531" s="227"/>
      <c r="B12531" s="256"/>
      <c r="C12531" s="255"/>
      <c r="D12531" s="255"/>
      <c r="E12531" s="260"/>
      <c r="F12531" s="263"/>
      <c r="I12531" s="149"/>
      <c r="J12531" s="149"/>
      <c r="K12531" s="149"/>
      <c r="L12531"/>
    </row>
    <row r="12532" spans="1:12" s="236" customFormat="1" ht="13" x14ac:dyDescent="0.25">
      <c r="A12532" s="227"/>
      <c r="B12532" s="256"/>
      <c r="C12532" s="255"/>
      <c r="D12532" s="255"/>
      <c r="E12532" s="260"/>
      <c r="F12532" s="263"/>
      <c r="I12532" s="149"/>
      <c r="J12532" s="149"/>
      <c r="K12532" s="149"/>
      <c r="L12532"/>
    </row>
    <row r="12533" spans="1:12" s="236" customFormat="1" ht="13" x14ac:dyDescent="0.25">
      <c r="A12533" s="227"/>
      <c r="B12533" s="256"/>
      <c r="C12533" s="255"/>
      <c r="D12533" s="255"/>
      <c r="E12533" s="260"/>
      <c r="F12533" s="263"/>
      <c r="I12533" s="149"/>
      <c r="J12533" s="149"/>
      <c r="K12533" s="149"/>
      <c r="L12533"/>
    </row>
    <row r="12534" spans="1:12" s="236" customFormat="1" ht="13" x14ac:dyDescent="0.25">
      <c r="A12534" s="227"/>
      <c r="B12534" s="256"/>
      <c r="C12534" s="255"/>
      <c r="D12534" s="255"/>
      <c r="E12534" s="260"/>
      <c r="F12534" s="263"/>
      <c r="I12534" s="149"/>
      <c r="J12534" s="149"/>
      <c r="K12534" s="149"/>
      <c r="L12534"/>
    </row>
    <row r="12535" spans="1:12" s="236" customFormat="1" ht="13" x14ac:dyDescent="0.25">
      <c r="A12535" s="227"/>
      <c r="B12535" s="256"/>
      <c r="C12535" s="255"/>
      <c r="D12535" s="255"/>
      <c r="E12535" s="260"/>
      <c r="F12535" s="263"/>
      <c r="I12535" s="149"/>
      <c r="J12535" s="149"/>
      <c r="K12535" s="149"/>
      <c r="L12535"/>
    </row>
    <row r="12536" spans="1:12" s="236" customFormat="1" ht="13" x14ac:dyDescent="0.25">
      <c r="A12536" s="227"/>
      <c r="B12536" s="256"/>
      <c r="C12536" s="255"/>
      <c r="D12536" s="255"/>
      <c r="E12536" s="260"/>
      <c r="F12536" s="263"/>
      <c r="I12536" s="149"/>
      <c r="J12536" s="149"/>
      <c r="K12536" s="149"/>
      <c r="L12536"/>
    </row>
    <row r="12537" spans="1:12" s="236" customFormat="1" ht="13" x14ac:dyDescent="0.25">
      <c r="A12537" s="227"/>
      <c r="B12537" s="256"/>
      <c r="C12537" s="255"/>
      <c r="D12537" s="255"/>
      <c r="E12537" s="260"/>
      <c r="F12537" s="263"/>
      <c r="I12537" s="149"/>
      <c r="J12537" s="149"/>
      <c r="K12537" s="149"/>
      <c r="L12537"/>
    </row>
    <row r="12538" spans="1:12" s="236" customFormat="1" ht="13" x14ac:dyDescent="0.25">
      <c r="A12538" s="227"/>
      <c r="B12538" s="256"/>
      <c r="C12538" s="255"/>
      <c r="D12538" s="255"/>
      <c r="E12538" s="260"/>
      <c r="F12538" s="263"/>
      <c r="I12538" s="149"/>
      <c r="J12538" s="149"/>
      <c r="K12538" s="149"/>
      <c r="L12538"/>
    </row>
    <row r="12539" spans="1:12" s="236" customFormat="1" ht="13" x14ac:dyDescent="0.25">
      <c r="A12539" s="227"/>
      <c r="B12539" s="256"/>
      <c r="C12539" s="255"/>
      <c r="D12539" s="255"/>
      <c r="E12539" s="260"/>
      <c r="F12539" s="263"/>
      <c r="I12539" s="149"/>
      <c r="J12539" s="149"/>
      <c r="K12539" s="149"/>
      <c r="L12539"/>
    </row>
    <row r="12540" spans="1:12" s="236" customFormat="1" ht="13" x14ac:dyDescent="0.25">
      <c r="A12540" s="227"/>
      <c r="B12540" s="256"/>
      <c r="C12540" s="255"/>
      <c r="D12540" s="255"/>
      <c r="E12540" s="260"/>
      <c r="F12540" s="263"/>
      <c r="I12540" s="149"/>
      <c r="J12540" s="149"/>
      <c r="K12540" s="149"/>
      <c r="L12540"/>
    </row>
    <row r="12541" spans="1:12" s="236" customFormat="1" ht="13" x14ac:dyDescent="0.25">
      <c r="A12541" s="227"/>
      <c r="B12541" s="256"/>
      <c r="C12541" s="255"/>
      <c r="D12541" s="255"/>
      <c r="E12541" s="260"/>
      <c r="F12541" s="263"/>
      <c r="I12541" s="149"/>
      <c r="J12541" s="149"/>
      <c r="K12541" s="149"/>
      <c r="L12541"/>
    </row>
    <row r="12542" spans="1:12" s="236" customFormat="1" ht="13" x14ac:dyDescent="0.25">
      <c r="A12542" s="227"/>
      <c r="B12542" s="256"/>
      <c r="C12542" s="255"/>
      <c r="D12542" s="255"/>
      <c r="E12542" s="260"/>
      <c r="F12542" s="263"/>
      <c r="I12542" s="149"/>
      <c r="J12542" s="149"/>
      <c r="K12542" s="149"/>
      <c r="L12542"/>
    </row>
    <row r="12543" spans="1:12" s="236" customFormat="1" ht="13" x14ac:dyDescent="0.25">
      <c r="A12543" s="227"/>
      <c r="B12543" s="256"/>
      <c r="C12543" s="255"/>
      <c r="D12543" s="255"/>
      <c r="E12543" s="260"/>
      <c r="F12543" s="263"/>
      <c r="I12543" s="149"/>
      <c r="J12543" s="149"/>
      <c r="K12543" s="149"/>
      <c r="L12543"/>
    </row>
    <row r="12544" spans="1:12" s="236" customFormat="1" ht="13" x14ac:dyDescent="0.25">
      <c r="A12544" s="227"/>
      <c r="B12544" s="256"/>
      <c r="C12544" s="255"/>
      <c r="D12544" s="255"/>
      <c r="E12544" s="260"/>
      <c r="F12544" s="263"/>
      <c r="I12544" s="149"/>
      <c r="J12544" s="149"/>
      <c r="K12544" s="149"/>
      <c r="L12544"/>
    </row>
    <row r="12545" spans="1:12" s="236" customFormat="1" ht="13" x14ac:dyDescent="0.25">
      <c r="A12545" s="227"/>
      <c r="B12545" s="256"/>
      <c r="C12545" s="255"/>
      <c r="D12545" s="255"/>
      <c r="E12545" s="260"/>
      <c r="F12545" s="263"/>
      <c r="I12545" s="149"/>
      <c r="J12545" s="149"/>
      <c r="K12545" s="149"/>
      <c r="L12545"/>
    </row>
    <row r="12546" spans="1:12" s="236" customFormat="1" ht="13" x14ac:dyDescent="0.25">
      <c r="A12546" s="227"/>
      <c r="B12546" s="256"/>
      <c r="C12546" s="255"/>
      <c r="D12546" s="255"/>
      <c r="E12546" s="260"/>
      <c r="F12546" s="263"/>
      <c r="I12546" s="149"/>
      <c r="J12546" s="149"/>
      <c r="K12546" s="149"/>
      <c r="L12546"/>
    </row>
    <row r="12547" spans="1:12" s="236" customFormat="1" ht="13" x14ac:dyDescent="0.25">
      <c r="A12547" s="227"/>
      <c r="B12547" s="256"/>
      <c r="C12547" s="255"/>
      <c r="D12547" s="255"/>
      <c r="E12547" s="260"/>
      <c r="F12547" s="263"/>
      <c r="I12547" s="149"/>
      <c r="J12547" s="149"/>
      <c r="K12547" s="149"/>
      <c r="L12547"/>
    </row>
    <row r="12548" spans="1:12" s="236" customFormat="1" ht="13" x14ac:dyDescent="0.25">
      <c r="A12548" s="227"/>
      <c r="B12548" s="256"/>
      <c r="C12548" s="255"/>
      <c r="D12548" s="255"/>
      <c r="E12548" s="260"/>
      <c r="F12548" s="263"/>
      <c r="I12548" s="149"/>
      <c r="J12548" s="149"/>
      <c r="K12548" s="149"/>
      <c r="L12548"/>
    </row>
    <row r="12549" spans="1:12" s="236" customFormat="1" ht="13" x14ac:dyDescent="0.25">
      <c r="A12549" s="227"/>
      <c r="B12549" s="256"/>
      <c r="C12549" s="255"/>
      <c r="D12549" s="255"/>
      <c r="E12549" s="260"/>
      <c r="F12549" s="263"/>
      <c r="I12549" s="149"/>
      <c r="J12549" s="149"/>
      <c r="K12549" s="149"/>
      <c r="L12549"/>
    </row>
    <row r="12550" spans="1:12" s="236" customFormat="1" ht="13" x14ac:dyDescent="0.25">
      <c r="A12550" s="227"/>
      <c r="B12550" s="256"/>
      <c r="C12550" s="255"/>
      <c r="D12550" s="255"/>
      <c r="E12550" s="260"/>
      <c r="F12550" s="263"/>
      <c r="I12550" s="149"/>
      <c r="J12550" s="149"/>
      <c r="K12550" s="149"/>
      <c r="L12550"/>
    </row>
    <row r="12551" spans="1:12" s="236" customFormat="1" ht="13" x14ac:dyDescent="0.25">
      <c r="A12551" s="227"/>
      <c r="B12551" s="256"/>
      <c r="C12551" s="255"/>
      <c r="D12551" s="255"/>
      <c r="E12551" s="260"/>
      <c r="F12551" s="263"/>
      <c r="I12551" s="149"/>
      <c r="J12551" s="149"/>
      <c r="K12551" s="149"/>
      <c r="L12551"/>
    </row>
    <row r="12552" spans="1:12" s="236" customFormat="1" ht="13" x14ac:dyDescent="0.25">
      <c r="A12552" s="227"/>
      <c r="B12552" s="256"/>
      <c r="C12552" s="255"/>
      <c r="D12552" s="255"/>
      <c r="E12552" s="260"/>
      <c r="F12552" s="263"/>
      <c r="I12552" s="149"/>
      <c r="J12552" s="149"/>
      <c r="K12552" s="149"/>
      <c r="L12552"/>
    </row>
    <row r="12553" spans="1:12" s="236" customFormat="1" ht="13" x14ac:dyDescent="0.25">
      <c r="A12553" s="227"/>
      <c r="B12553" s="256"/>
      <c r="C12553" s="255"/>
      <c r="D12553" s="255"/>
      <c r="E12553" s="260"/>
      <c r="F12553" s="263"/>
      <c r="I12553" s="149"/>
      <c r="J12553" s="149"/>
      <c r="K12553" s="149"/>
      <c r="L12553"/>
    </row>
    <row r="12554" spans="1:12" s="236" customFormat="1" ht="13" x14ac:dyDescent="0.25">
      <c r="A12554" s="227"/>
      <c r="B12554" s="256"/>
      <c r="C12554" s="255"/>
      <c r="D12554" s="255"/>
      <c r="E12554" s="260"/>
      <c r="F12554" s="263"/>
      <c r="I12554" s="149"/>
      <c r="J12554" s="149"/>
      <c r="K12554" s="149"/>
      <c r="L12554"/>
    </row>
    <row r="12555" spans="1:12" s="236" customFormat="1" ht="13" x14ac:dyDescent="0.25">
      <c r="A12555" s="227"/>
      <c r="B12555" s="256"/>
      <c r="C12555" s="255"/>
      <c r="D12555" s="255"/>
      <c r="E12555" s="260"/>
      <c r="F12555" s="263"/>
      <c r="I12555" s="149"/>
      <c r="J12555" s="149"/>
      <c r="K12555" s="149"/>
      <c r="L12555"/>
    </row>
    <row r="12556" spans="1:12" s="236" customFormat="1" ht="13" x14ac:dyDescent="0.25">
      <c r="A12556" s="227"/>
      <c r="B12556" s="256"/>
      <c r="C12556" s="255"/>
      <c r="D12556" s="255"/>
      <c r="E12556" s="260"/>
      <c r="F12556" s="263"/>
      <c r="I12556" s="149"/>
      <c r="J12556" s="149"/>
      <c r="K12556" s="149"/>
      <c r="L12556"/>
    </row>
    <row r="12557" spans="1:12" s="236" customFormat="1" ht="13" x14ac:dyDescent="0.25">
      <c r="A12557" s="227"/>
      <c r="B12557" s="256"/>
      <c r="C12557" s="255"/>
      <c r="D12557" s="255"/>
      <c r="E12557" s="260"/>
      <c r="F12557" s="263"/>
      <c r="I12557" s="149"/>
      <c r="J12557" s="149"/>
      <c r="K12557" s="149"/>
      <c r="L12557"/>
    </row>
    <row r="12558" spans="1:12" s="236" customFormat="1" ht="13" x14ac:dyDescent="0.25">
      <c r="A12558" s="227"/>
      <c r="B12558" s="256"/>
      <c r="C12558" s="255"/>
      <c r="D12558" s="255"/>
      <c r="E12558" s="260"/>
      <c r="F12558" s="263"/>
      <c r="I12558" s="149"/>
      <c r="J12558" s="149"/>
      <c r="K12558" s="149"/>
      <c r="L12558"/>
    </row>
    <row r="12559" spans="1:12" s="236" customFormat="1" ht="13" x14ac:dyDescent="0.25">
      <c r="A12559" s="227"/>
      <c r="B12559" s="256"/>
      <c r="C12559" s="255"/>
      <c r="D12559" s="255"/>
      <c r="E12559" s="260"/>
      <c r="F12559" s="263"/>
      <c r="I12559" s="149"/>
      <c r="J12559" s="149"/>
      <c r="K12559" s="149"/>
      <c r="L12559"/>
    </row>
    <row r="12560" spans="1:12" s="236" customFormat="1" ht="13" x14ac:dyDescent="0.25">
      <c r="A12560" s="227"/>
      <c r="B12560" s="256"/>
      <c r="C12560" s="255"/>
      <c r="D12560" s="255"/>
      <c r="E12560" s="260"/>
      <c r="F12560" s="263"/>
      <c r="I12560" s="149"/>
      <c r="J12560" s="149"/>
      <c r="K12560" s="149"/>
      <c r="L12560"/>
    </row>
    <row r="12561" spans="1:12" s="236" customFormat="1" ht="13" x14ac:dyDescent="0.25">
      <c r="A12561" s="227"/>
      <c r="B12561" s="256"/>
      <c r="C12561" s="255"/>
      <c r="D12561" s="255"/>
      <c r="E12561" s="260"/>
      <c r="F12561" s="263"/>
      <c r="I12561" s="149"/>
      <c r="J12561" s="149"/>
      <c r="K12561" s="149"/>
      <c r="L12561"/>
    </row>
    <row r="12562" spans="1:12" s="236" customFormat="1" ht="13" x14ac:dyDescent="0.25">
      <c r="A12562" s="227"/>
      <c r="B12562" s="256"/>
      <c r="C12562" s="255"/>
      <c r="D12562" s="255"/>
      <c r="E12562" s="260"/>
      <c r="F12562" s="263"/>
      <c r="I12562" s="149"/>
      <c r="J12562" s="149"/>
      <c r="K12562" s="149"/>
      <c r="L12562"/>
    </row>
    <row r="12563" spans="1:12" s="236" customFormat="1" ht="13" x14ac:dyDescent="0.25">
      <c r="A12563" s="227"/>
      <c r="B12563" s="256"/>
      <c r="C12563" s="255"/>
      <c r="D12563" s="255"/>
      <c r="E12563" s="260"/>
      <c r="F12563" s="263"/>
      <c r="I12563" s="149"/>
      <c r="J12563" s="149"/>
      <c r="K12563" s="149"/>
      <c r="L12563"/>
    </row>
    <row r="12564" spans="1:12" s="236" customFormat="1" ht="13" x14ac:dyDescent="0.25">
      <c r="A12564" s="227"/>
      <c r="B12564" s="256"/>
      <c r="C12564" s="255"/>
      <c r="D12564" s="255"/>
      <c r="E12564" s="260"/>
      <c r="F12564" s="263"/>
      <c r="I12564" s="149"/>
      <c r="J12564" s="149"/>
      <c r="K12564" s="149"/>
      <c r="L12564"/>
    </row>
    <row r="12565" spans="1:12" s="236" customFormat="1" ht="13" x14ac:dyDescent="0.25">
      <c r="A12565" s="227"/>
      <c r="B12565" s="256"/>
      <c r="C12565" s="255"/>
      <c r="D12565" s="255"/>
      <c r="E12565" s="260"/>
      <c r="F12565" s="263"/>
      <c r="I12565" s="149"/>
      <c r="J12565" s="149"/>
      <c r="K12565" s="149"/>
      <c r="L12565"/>
    </row>
    <row r="12566" spans="1:12" s="236" customFormat="1" ht="13" x14ac:dyDescent="0.25">
      <c r="A12566" s="227"/>
      <c r="B12566" s="256"/>
      <c r="C12566" s="255"/>
      <c r="D12566" s="255"/>
      <c r="E12566" s="260"/>
      <c r="F12566" s="263"/>
      <c r="I12566" s="149"/>
      <c r="J12566" s="149"/>
      <c r="K12566" s="149"/>
      <c r="L12566"/>
    </row>
    <row r="12567" spans="1:12" s="236" customFormat="1" ht="13" x14ac:dyDescent="0.25">
      <c r="A12567" s="227"/>
      <c r="B12567" s="256"/>
      <c r="C12567" s="255"/>
      <c r="D12567" s="255"/>
      <c r="E12567" s="260"/>
      <c r="F12567" s="263"/>
      <c r="I12567" s="149"/>
      <c r="J12567" s="149"/>
      <c r="K12567" s="149"/>
      <c r="L12567"/>
    </row>
    <row r="12568" spans="1:12" s="236" customFormat="1" ht="13" x14ac:dyDescent="0.25">
      <c r="A12568" s="227"/>
      <c r="B12568" s="256"/>
      <c r="C12568" s="255"/>
      <c r="D12568" s="255"/>
      <c r="E12568" s="260"/>
      <c r="F12568" s="263"/>
      <c r="I12568" s="149"/>
      <c r="J12568" s="149"/>
      <c r="K12568" s="149"/>
      <c r="L12568"/>
    </row>
    <row r="12569" spans="1:12" s="236" customFormat="1" ht="13" x14ac:dyDescent="0.25">
      <c r="A12569" s="227"/>
      <c r="B12569" s="256"/>
      <c r="C12569" s="255"/>
      <c r="D12569" s="255"/>
      <c r="E12569" s="260"/>
      <c r="F12569" s="263"/>
      <c r="I12569" s="149"/>
      <c r="J12569" s="149"/>
      <c r="K12569" s="149"/>
      <c r="L12569"/>
    </row>
    <row r="12570" spans="1:12" s="236" customFormat="1" ht="13" x14ac:dyDescent="0.25">
      <c r="A12570" s="227"/>
      <c r="B12570" s="256"/>
      <c r="C12570" s="255"/>
      <c r="D12570" s="255"/>
      <c r="E12570" s="260"/>
      <c r="F12570" s="263"/>
      <c r="I12570" s="149"/>
      <c r="J12570" s="149"/>
      <c r="K12570" s="149"/>
      <c r="L12570"/>
    </row>
    <row r="12571" spans="1:12" s="236" customFormat="1" ht="13" x14ac:dyDescent="0.25">
      <c r="A12571" s="227"/>
      <c r="B12571" s="256"/>
      <c r="C12571" s="255"/>
      <c r="D12571" s="255"/>
      <c r="E12571" s="260"/>
      <c r="F12571" s="263"/>
      <c r="I12571" s="149"/>
      <c r="J12571" s="149"/>
      <c r="K12571" s="149"/>
      <c r="L12571"/>
    </row>
    <row r="12572" spans="1:12" s="236" customFormat="1" ht="13" x14ac:dyDescent="0.25">
      <c r="A12572" s="227"/>
      <c r="B12572" s="256"/>
      <c r="C12572" s="255"/>
      <c r="D12572" s="255"/>
      <c r="E12572" s="260"/>
      <c r="F12572" s="263"/>
      <c r="I12572" s="149"/>
      <c r="J12572" s="149"/>
      <c r="K12572" s="149"/>
      <c r="L12572"/>
    </row>
    <row r="12573" spans="1:12" s="236" customFormat="1" ht="13" x14ac:dyDescent="0.25">
      <c r="A12573" s="227"/>
      <c r="B12573" s="256"/>
      <c r="C12573" s="255"/>
      <c r="D12573" s="255"/>
      <c r="E12573" s="260"/>
      <c r="F12573" s="263"/>
      <c r="I12573" s="149"/>
      <c r="J12573" s="149"/>
      <c r="K12573" s="149"/>
      <c r="L12573"/>
    </row>
    <row r="12574" spans="1:12" s="236" customFormat="1" ht="13" x14ac:dyDescent="0.25">
      <c r="A12574" s="227"/>
      <c r="B12574" s="268" t="s">
        <v>1019</v>
      </c>
      <c r="C12574" s="227"/>
      <c r="D12574" s="227"/>
      <c r="E12574" s="258"/>
      <c r="F12574" s="270"/>
      <c r="I12574" s="149"/>
      <c r="J12574" s="149"/>
      <c r="K12574" s="149"/>
      <c r="L12574"/>
    </row>
    <row r="12575" spans="1:12" s="236" customFormat="1" ht="13" x14ac:dyDescent="0.25">
      <c r="A12575" s="227"/>
      <c r="B12575" s="247"/>
      <c r="C12575" s="227"/>
      <c r="D12575" s="227"/>
      <c r="E12575" s="258"/>
      <c r="F12575" s="263"/>
      <c r="I12575" s="149"/>
      <c r="J12575" s="149"/>
      <c r="K12575" s="149"/>
      <c r="L12575"/>
    </row>
    <row r="12576" spans="1:12" s="236" customFormat="1" ht="13" x14ac:dyDescent="0.25">
      <c r="A12576" s="227"/>
      <c r="B12576" s="247" t="str">
        <f>B12503</f>
        <v>Block G: Staffroom &amp; 3 Classroom Block: G-8 Ironmongery</v>
      </c>
      <c r="C12576" s="227"/>
      <c r="D12576" s="227"/>
      <c r="E12576" s="258"/>
      <c r="F12576" s="263"/>
      <c r="I12576" s="149"/>
      <c r="J12576" s="149"/>
      <c r="K12576" s="149"/>
      <c r="L12576"/>
    </row>
    <row r="12577" spans="1:12" s="236" customFormat="1" x14ac:dyDescent="0.25">
      <c r="A12577" s="220"/>
      <c r="B12577" s="233"/>
      <c r="C12577" s="220"/>
      <c r="D12577" s="220"/>
      <c r="E12577" s="260"/>
      <c r="F12577" s="263"/>
      <c r="I12577" s="149"/>
      <c r="J12577" s="149"/>
      <c r="K12577" s="149"/>
      <c r="L12577"/>
    </row>
    <row r="12578" spans="1:12" s="236" customFormat="1" ht="13" x14ac:dyDescent="0.25">
      <c r="A12578" s="224" t="s">
        <v>2620</v>
      </c>
      <c r="B12578" s="229" t="s">
        <v>20</v>
      </c>
      <c r="C12578" s="272"/>
      <c r="D12578" s="272"/>
      <c r="E12578" s="217"/>
      <c r="F12578" s="285"/>
      <c r="I12578" s="149"/>
      <c r="J12578" s="149"/>
      <c r="K12578" s="149"/>
      <c r="L12578"/>
    </row>
    <row r="12579" spans="1:12" s="236" customFormat="1" x14ac:dyDescent="0.25">
      <c r="A12579" s="272"/>
      <c r="B12579" s="273"/>
      <c r="C12579" s="272"/>
      <c r="D12579" s="272"/>
      <c r="E12579" s="217"/>
      <c r="F12579" s="285"/>
      <c r="I12579" s="149"/>
      <c r="J12579" s="149"/>
      <c r="K12579" s="149"/>
      <c r="L12579"/>
    </row>
    <row r="12580" spans="1:12" s="236" customFormat="1" ht="13" x14ac:dyDescent="0.25">
      <c r="A12580" s="272"/>
      <c r="B12580" s="229" t="s">
        <v>19</v>
      </c>
      <c r="C12580" s="272"/>
      <c r="D12580" s="272"/>
      <c r="E12580" s="217"/>
      <c r="F12580" s="285"/>
      <c r="I12580" s="149"/>
      <c r="J12580" s="149"/>
      <c r="K12580" s="149"/>
      <c r="L12580"/>
    </row>
    <row r="12581" spans="1:12" s="236" customFormat="1" x14ac:dyDescent="0.25">
      <c r="A12581" s="272"/>
      <c r="B12581" s="273"/>
      <c r="C12581" s="272"/>
      <c r="D12581" s="272"/>
      <c r="E12581" s="217"/>
      <c r="F12581" s="285"/>
      <c r="I12581" s="149"/>
      <c r="J12581" s="149"/>
      <c r="K12581" s="149"/>
      <c r="L12581"/>
    </row>
    <row r="12582" spans="1:12" s="236" customFormat="1" ht="13" x14ac:dyDescent="0.25">
      <c r="A12582" s="272"/>
      <c r="B12582" s="229" t="s">
        <v>18</v>
      </c>
      <c r="C12582" s="272"/>
      <c r="D12582" s="272"/>
      <c r="E12582" s="217"/>
      <c r="F12582" s="285"/>
      <c r="I12582" s="149"/>
      <c r="J12582" s="149"/>
      <c r="K12582" s="149"/>
      <c r="L12582"/>
    </row>
    <row r="12583" spans="1:12" s="236" customFormat="1" x14ac:dyDescent="0.25">
      <c r="A12583" s="272"/>
      <c r="B12583" s="273"/>
      <c r="C12583" s="272"/>
      <c r="D12583" s="272"/>
      <c r="E12583" s="217"/>
      <c r="F12583" s="285"/>
      <c r="I12583" s="149"/>
      <c r="J12583" s="149"/>
      <c r="K12583" s="149"/>
      <c r="L12583"/>
    </row>
    <row r="12584" spans="1:12" s="236" customFormat="1" ht="14.5" x14ac:dyDescent="0.25">
      <c r="A12584" s="272" t="s">
        <v>2621</v>
      </c>
      <c r="B12584" s="273" t="s">
        <v>2159</v>
      </c>
      <c r="C12584" s="272" t="s">
        <v>621</v>
      </c>
      <c r="D12584" s="281">
        <v>206.72</v>
      </c>
      <c r="E12584" s="217"/>
      <c r="F12584" s="285"/>
      <c r="I12584" s="149"/>
      <c r="J12584" s="149"/>
      <c r="K12584" s="149"/>
      <c r="L12584"/>
    </row>
    <row r="12585" spans="1:12" s="236" customFormat="1" ht="14.5" x14ac:dyDescent="0.25">
      <c r="A12585" s="272" t="s">
        <v>2622</v>
      </c>
      <c r="B12585" s="273" t="s">
        <v>2746</v>
      </c>
      <c r="C12585" s="272" t="s">
        <v>621</v>
      </c>
      <c r="D12585" s="281">
        <v>45</v>
      </c>
      <c r="E12585" s="217"/>
      <c r="F12585" s="285"/>
      <c r="I12585" s="149"/>
      <c r="J12585" s="149"/>
      <c r="K12585" s="149"/>
      <c r="L12585"/>
    </row>
    <row r="12586" spans="1:12" s="236" customFormat="1" x14ac:dyDescent="0.25">
      <c r="A12586" s="272"/>
      <c r="B12586" s="273"/>
      <c r="C12586" s="272"/>
      <c r="D12586" s="272"/>
      <c r="E12586" s="217"/>
      <c r="F12586" s="285"/>
      <c r="I12586" s="149"/>
      <c r="J12586" s="149"/>
      <c r="K12586" s="149"/>
      <c r="L12586"/>
    </row>
    <row r="12587" spans="1:12" s="236" customFormat="1" ht="13" x14ac:dyDescent="0.25">
      <c r="A12587" s="272"/>
      <c r="B12587" s="229" t="s">
        <v>17</v>
      </c>
      <c r="C12587" s="272"/>
      <c r="D12587" s="272"/>
      <c r="E12587" s="217"/>
      <c r="F12587" s="285"/>
      <c r="I12587" s="149"/>
      <c r="J12587" s="149"/>
      <c r="K12587" s="149"/>
      <c r="L12587"/>
    </row>
    <row r="12588" spans="1:12" s="236" customFormat="1" x14ac:dyDescent="0.25">
      <c r="A12588" s="272"/>
      <c r="B12588" s="273"/>
      <c r="C12588" s="272"/>
      <c r="D12588" s="272"/>
      <c r="E12588" s="217"/>
      <c r="F12588" s="285"/>
      <c r="I12588" s="149"/>
      <c r="J12588" s="149"/>
      <c r="K12588" s="149"/>
      <c r="L12588"/>
    </row>
    <row r="12589" spans="1:12" s="236" customFormat="1" ht="13" x14ac:dyDescent="0.25">
      <c r="A12589" s="272"/>
      <c r="B12589" s="229" t="s">
        <v>16</v>
      </c>
      <c r="C12589" s="272"/>
      <c r="D12589" s="272"/>
      <c r="E12589" s="217"/>
      <c r="F12589" s="285"/>
      <c r="I12589" s="149"/>
      <c r="J12589" s="149"/>
      <c r="K12589" s="149"/>
      <c r="L12589"/>
    </row>
    <row r="12590" spans="1:12" s="236" customFormat="1" x14ac:dyDescent="0.25">
      <c r="A12590" s="272"/>
      <c r="B12590" s="273"/>
      <c r="C12590" s="272"/>
      <c r="D12590" s="272"/>
      <c r="E12590" s="217"/>
      <c r="F12590" s="285"/>
      <c r="I12590" s="149"/>
      <c r="J12590" s="149"/>
      <c r="K12590" s="149"/>
      <c r="L12590"/>
    </row>
    <row r="12591" spans="1:12" s="236" customFormat="1" ht="14.5" x14ac:dyDescent="0.25">
      <c r="A12591" s="272" t="s">
        <v>2623</v>
      </c>
      <c r="B12591" s="273" t="s">
        <v>525</v>
      </c>
      <c r="C12591" s="272" t="s">
        <v>621</v>
      </c>
      <c r="D12591" s="272">
        <v>327.03999999999996</v>
      </c>
      <c r="E12591" s="217"/>
      <c r="F12591" s="285"/>
      <c r="I12591" s="149"/>
      <c r="J12591" s="149"/>
      <c r="K12591" s="149"/>
      <c r="L12591"/>
    </row>
    <row r="12592" spans="1:12" s="236" customFormat="1" ht="14.5" x14ac:dyDescent="0.25">
      <c r="A12592" s="272" t="s">
        <v>2624</v>
      </c>
      <c r="B12592" s="273" t="s">
        <v>295</v>
      </c>
      <c r="C12592" s="272" t="s">
        <v>621</v>
      </c>
      <c r="D12592" s="272">
        <v>20</v>
      </c>
      <c r="E12592" s="217"/>
      <c r="F12592" s="285"/>
      <c r="I12592" s="149"/>
      <c r="J12592" s="149"/>
      <c r="K12592" s="149"/>
      <c r="L12592"/>
    </row>
    <row r="12593" spans="1:12" s="236" customFormat="1" x14ac:dyDescent="0.25">
      <c r="A12593" s="272"/>
      <c r="B12593" s="273"/>
      <c r="C12593" s="272"/>
      <c r="D12593" s="272"/>
      <c r="E12593" s="217"/>
      <c r="F12593" s="285"/>
      <c r="I12593" s="149"/>
      <c r="J12593" s="149"/>
      <c r="K12593" s="149"/>
      <c r="L12593"/>
    </row>
    <row r="12594" spans="1:12" s="236" customFormat="1" ht="13" x14ac:dyDescent="0.25">
      <c r="A12594" s="272"/>
      <c r="B12594" s="229" t="s">
        <v>1028</v>
      </c>
      <c r="C12594" s="272"/>
      <c r="D12594" s="272"/>
      <c r="E12594" s="217"/>
      <c r="F12594" s="285"/>
      <c r="I12594" s="149"/>
      <c r="J12594" s="149"/>
      <c r="K12594" s="149"/>
      <c r="L12594"/>
    </row>
    <row r="12595" spans="1:12" s="236" customFormat="1" x14ac:dyDescent="0.25">
      <c r="A12595" s="272"/>
      <c r="B12595" s="273"/>
      <c r="C12595" s="272"/>
      <c r="D12595" s="272"/>
      <c r="E12595" s="217"/>
      <c r="F12595" s="285"/>
      <c r="I12595" s="149"/>
      <c r="J12595" s="149"/>
      <c r="K12595" s="149"/>
      <c r="L12595"/>
    </row>
    <row r="12596" spans="1:12" s="236" customFormat="1" ht="13" x14ac:dyDescent="0.25">
      <c r="A12596" s="272"/>
      <c r="B12596" s="229" t="s">
        <v>16</v>
      </c>
      <c r="C12596" s="272"/>
      <c r="D12596" s="272"/>
      <c r="E12596" s="217"/>
      <c r="F12596" s="285"/>
      <c r="I12596" s="149"/>
      <c r="J12596" s="149"/>
      <c r="K12596" s="149"/>
      <c r="L12596"/>
    </row>
    <row r="12597" spans="1:12" s="236" customFormat="1" x14ac:dyDescent="0.25">
      <c r="A12597" s="272"/>
      <c r="B12597" s="273"/>
      <c r="C12597" s="272"/>
      <c r="D12597" s="272"/>
      <c r="E12597" s="217"/>
      <c r="F12597" s="285"/>
      <c r="I12597" s="149"/>
      <c r="J12597" s="149"/>
      <c r="K12597" s="149"/>
      <c r="L12597"/>
    </row>
    <row r="12598" spans="1:12" s="236" customFormat="1" ht="14.5" x14ac:dyDescent="0.25">
      <c r="A12598" s="272" t="s">
        <v>2877</v>
      </c>
      <c r="B12598" s="273" t="s">
        <v>525</v>
      </c>
      <c r="C12598" s="272" t="s">
        <v>621</v>
      </c>
      <c r="D12598" s="272">
        <v>208.87999999999997</v>
      </c>
      <c r="E12598" s="217"/>
      <c r="F12598" s="285"/>
      <c r="I12598" s="149"/>
      <c r="J12598" s="149"/>
      <c r="K12598" s="149"/>
      <c r="L12598"/>
    </row>
    <row r="12599" spans="1:12" s="236" customFormat="1" ht="14.5" x14ac:dyDescent="0.25">
      <c r="A12599" s="272" t="s">
        <v>2878</v>
      </c>
      <c r="B12599" s="273" t="s">
        <v>295</v>
      </c>
      <c r="C12599" s="272" t="s">
        <v>621</v>
      </c>
      <c r="D12599" s="272">
        <v>20</v>
      </c>
      <c r="E12599" s="217"/>
      <c r="F12599" s="285"/>
      <c r="I12599" s="149"/>
      <c r="J12599" s="149"/>
      <c r="K12599" s="149"/>
      <c r="L12599"/>
    </row>
    <row r="12600" spans="1:12" s="236" customFormat="1" x14ac:dyDescent="0.25">
      <c r="A12600" s="272"/>
      <c r="B12600" s="273"/>
      <c r="C12600" s="272"/>
      <c r="D12600" s="272"/>
      <c r="E12600" s="217"/>
      <c r="F12600" s="285"/>
      <c r="I12600" s="149"/>
      <c r="J12600" s="149"/>
      <c r="K12600" s="149"/>
      <c r="L12600"/>
    </row>
    <row r="12601" spans="1:12" s="236" customFormat="1" ht="13" x14ac:dyDescent="0.25">
      <c r="A12601" s="272"/>
      <c r="B12601" s="225" t="s">
        <v>2151</v>
      </c>
      <c r="C12601" s="272"/>
      <c r="D12601" s="281"/>
      <c r="E12601" s="217"/>
      <c r="F12601" s="285"/>
      <c r="I12601" s="149"/>
      <c r="J12601" s="149"/>
      <c r="K12601" s="149"/>
      <c r="L12601"/>
    </row>
    <row r="12602" spans="1:12" s="236" customFormat="1" ht="13" x14ac:dyDescent="0.25">
      <c r="A12602" s="272"/>
      <c r="B12602" s="225"/>
      <c r="C12602" s="272"/>
      <c r="D12602" s="281"/>
      <c r="E12602" s="217"/>
      <c r="F12602" s="285"/>
      <c r="I12602" s="149"/>
      <c r="J12602" s="149"/>
      <c r="K12602" s="149"/>
      <c r="L12602"/>
    </row>
    <row r="12603" spans="1:12" s="236" customFormat="1" ht="39" x14ac:dyDescent="0.25">
      <c r="A12603" s="272"/>
      <c r="B12603" s="225" t="s">
        <v>2152</v>
      </c>
      <c r="C12603" s="272"/>
      <c r="D12603" s="281"/>
      <c r="E12603" s="217"/>
      <c r="F12603" s="285"/>
      <c r="I12603" s="149"/>
      <c r="J12603" s="149"/>
      <c r="K12603" s="149"/>
      <c r="L12603"/>
    </row>
    <row r="12604" spans="1:12" s="236" customFormat="1" ht="13" x14ac:dyDescent="0.25">
      <c r="A12604" s="272"/>
      <c r="B12604" s="225"/>
      <c r="C12604" s="272"/>
      <c r="D12604" s="281"/>
      <c r="E12604" s="217"/>
      <c r="F12604" s="285"/>
      <c r="I12604" s="149"/>
      <c r="J12604" s="149"/>
      <c r="K12604" s="149"/>
      <c r="L12604"/>
    </row>
    <row r="12605" spans="1:12" s="236" customFormat="1" ht="13" x14ac:dyDescent="0.25">
      <c r="A12605" s="272"/>
      <c r="B12605" s="225" t="s">
        <v>2153</v>
      </c>
      <c r="C12605" s="272"/>
      <c r="D12605" s="281"/>
      <c r="E12605" s="217"/>
      <c r="F12605" s="285"/>
      <c r="I12605" s="149"/>
      <c r="J12605" s="149"/>
      <c r="K12605" s="149"/>
      <c r="L12605"/>
    </row>
    <row r="12606" spans="1:12" s="236" customFormat="1" ht="13" x14ac:dyDescent="0.25">
      <c r="A12606" s="272"/>
      <c r="B12606" s="225"/>
      <c r="C12606" s="272"/>
      <c r="D12606" s="281"/>
      <c r="E12606" s="217"/>
      <c r="F12606" s="285"/>
      <c r="I12606" s="149"/>
      <c r="J12606" s="149"/>
      <c r="K12606" s="149"/>
      <c r="L12606"/>
    </row>
    <row r="12607" spans="1:12" s="236" customFormat="1" x14ac:dyDescent="0.25">
      <c r="A12607" s="272"/>
      <c r="B12607" s="226" t="s">
        <v>2154</v>
      </c>
      <c r="C12607" s="272"/>
      <c r="D12607" s="281"/>
      <c r="E12607" s="217"/>
      <c r="F12607" s="285"/>
      <c r="I12607" s="149"/>
      <c r="J12607" s="149"/>
      <c r="K12607" s="149"/>
      <c r="L12607"/>
    </row>
    <row r="12608" spans="1:12" s="236" customFormat="1" x14ac:dyDescent="0.25">
      <c r="A12608" s="272"/>
      <c r="B12608" s="226" t="s">
        <v>2155</v>
      </c>
      <c r="C12608" s="272"/>
      <c r="D12608" s="281"/>
      <c r="E12608" s="217"/>
      <c r="F12608" s="285"/>
      <c r="I12608" s="149"/>
      <c r="J12608" s="149"/>
      <c r="K12608" s="149"/>
      <c r="L12608"/>
    </row>
    <row r="12609" spans="1:12" s="236" customFormat="1" x14ac:dyDescent="0.25">
      <c r="A12609" s="272"/>
      <c r="B12609" s="226" t="s">
        <v>2156</v>
      </c>
      <c r="C12609" s="272"/>
      <c r="D12609" s="281"/>
      <c r="E12609" s="217"/>
      <c r="F12609" s="285"/>
      <c r="I12609" s="149"/>
      <c r="J12609" s="149"/>
      <c r="K12609" s="149"/>
      <c r="L12609"/>
    </row>
    <row r="12610" spans="1:12" s="236" customFormat="1" ht="25" x14ac:dyDescent="0.25">
      <c r="A12610" s="272"/>
      <c r="B12610" s="226" t="s">
        <v>2157</v>
      </c>
      <c r="C12610" s="272"/>
      <c r="D12610" s="281"/>
      <c r="E12610" s="217"/>
      <c r="F12610" s="285"/>
      <c r="I12610" s="149"/>
      <c r="J12610" s="149"/>
      <c r="K12610" s="149"/>
      <c r="L12610"/>
    </row>
    <row r="12611" spans="1:12" s="236" customFormat="1" x14ac:dyDescent="0.25">
      <c r="A12611" s="272"/>
      <c r="B12611" s="226" t="s">
        <v>2747</v>
      </c>
      <c r="C12611" s="272"/>
      <c r="D12611" s="281"/>
      <c r="E12611" s="217"/>
      <c r="F12611" s="285"/>
      <c r="I12611" s="149"/>
      <c r="J12611" s="149"/>
      <c r="K12611" s="149"/>
      <c r="L12611"/>
    </row>
    <row r="12612" spans="1:12" s="236" customFormat="1" ht="13" x14ac:dyDescent="0.25">
      <c r="A12612" s="272"/>
      <c r="B12612" s="225"/>
      <c r="C12612" s="272"/>
      <c r="D12612" s="281"/>
      <c r="E12612" s="217"/>
      <c r="F12612" s="285"/>
      <c r="I12612" s="149"/>
      <c r="J12612" s="149"/>
      <c r="K12612" s="149"/>
      <c r="L12612"/>
    </row>
    <row r="12613" spans="1:12" s="236" customFormat="1" ht="14.5" x14ac:dyDescent="0.25">
      <c r="A12613" s="272" t="s">
        <v>2879</v>
      </c>
      <c r="B12613" s="226" t="s">
        <v>2158</v>
      </c>
      <c r="C12613" s="272" t="s">
        <v>621</v>
      </c>
      <c r="D12613" s="281">
        <v>206.72</v>
      </c>
      <c r="E12613" s="217"/>
      <c r="F12613" s="285"/>
      <c r="I12613" s="149"/>
      <c r="J12613" s="149"/>
      <c r="K12613" s="149"/>
      <c r="L12613"/>
    </row>
    <row r="12614" spans="1:12" s="236" customFormat="1" x14ac:dyDescent="0.25">
      <c r="A12614" s="220"/>
      <c r="B12614" s="256"/>
      <c r="C12614" s="220"/>
      <c r="D12614" s="220"/>
      <c r="E12614" s="260"/>
      <c r="F12614" s="263"/>
      <c r="I12614" s="149"/>
      <c r="J12614" s="149"/>
      <c r="K12614" s="149"/>
      <c r="L12614"/>
    </row>
    <row r="12615" spans="1:12" s="236" customFormat="1" x14ac:dyDescent="0.25">
      <c r="A12615" s="272"/>
      <c r="B12615" s="273"/>
      <c r="C12615" s="272"/>
      <c r="D12615" s="272"/>
      <c r="E12615" s="217"/>
      <c r="F12615" s="263"/>
      <c r="I12615" s="149"/>
      <c r="J12615" s="149"/>
      <c r="K12615" s="149"/>
      <c r="L12615"/>
    </row>
    <row r="12616" spans="1:12" s="236" customFormat="1" x14ac:dyDescent="0.25">
      <c r="A12616" s="272"/>
      <c r="B12616" s="273"/>
      <c r="C12616" s="272"/>
      <c r="D12616" s="272"/>
      <c r="E12616" s="217"/>
      <c r="F12616" s="263"/>
      <c r="I12616" s="149"/>
      <c r="J12616" s="149"/>
      <c r="K12616" s="149"/>
      <c r="L12616"/>
    </row>
    <row r="12617" spans="1:12" s="236" customFormat="1" x14ac:dyDescent="0.25">
      <c r="A12617" s="272"/>
      <c r="B12617" s="273"/>
      <c r="C12617" s="272"/>
      <c r="D12617" s="272"/>
      <c r="E12617" s="217"/>
      <c r="F12617" s="263"/>
      <c r="I12617" s="149"/>
      <c r="J12617" s="149"/>
      <c r="K12617" s="149"/>
      <c r="L12617"/>
    </row>
    <row r="12618" spans="1:12" s="236" customFormat="1" x14ac:dyDescent="0.25">
      <c r="A12618" s="272"/>
      <c r="B12618" s="273"/>
      <c r="C12618" s="272"/>
      <c r="D12618" s="272"/>
      <c r="E12618" s="217"/>
      <c r="F12618" s="263"/>
      <c r="I12618" s="149"/>
      <c r="J12618" s="149"/>
      <c r="K12618" s="149"/>
      <c r="L12618"/>
    </row>
    <row r="12619" spans="1:12" s="236" customFormat="1" x14ac:dyDescent="0.25">
      <c r="A12619" s="272"/>
      <c r="B12619" s="273"/>
      <c r="C12619" s="272"/>
      <c r="D12619" s="272"/>
      <c r="E12619" s="217"/>
      <c r="F12619" s="263"/>
      <c r="I12619" s="149"/>
      <c r="J12619" s="149"/>
      <c r="K12619" s="149"/>
      <c r="L12619"/>
    </row>
    <row r="12620" spans="1:12" s="236" customFormat="1" x14ac:dyDescent="0.25">
      <c r="A12620" s="272"/>
      <c r="B12620" s="273"/>
      <c r="C12620" s="272"/>
      <c r="D12620" s="272"/>
      <c r="E12620" s="217"/>
      <c r="F12620" s="263"/>
      <c r="I12620" s="149"/>
      <c r="J12620" s="149"/>
      <c r="K12620" s="149"/>
      <c r="L12620"/>
    </row>
    <row r="12621" spans="1:12" s="236" customFormat="1" x14ac:dyDescent="0.25">
      <c r="A12621" s="272"/>
      <c r="B12621" s="273"/>
      <c r="C12621" s="272"/>
      <c r="D12621" s="272"/>
      <c r="E12621" s="217"/>
      <c r="F12621" s="263"/>
      <c r="I12621" s="149"/>
      <c r="J12621" s="149"/>
      <c r="K12621" s="149"/>
      <c r="L12621"/>
    </row>
    <row r="12622" spans="1:12" s="236" customFormat="1" x14ac:dyDescent="0.25">
      <c r="A12622" s="272"/>
      <c r="B12622" s="273"/>
      <c r="C12622" s="272"/>
      <c r="D12622" s="272"/>
      <c r="E12622" s="217"/>
      <c r="F12622" s="263"/>
      <c r="I12622" s="149"/>
      <c r="J12622" s="149"/>
      <c r="K12622" s="149"/>
      <c r="L12622"/>
    </row>
    <row r="12623" spans="1:12" s="236" customFormat="1" x14ac:dyDescent="0.25">
      <c r="A12623" s="272"/>
      <c r="B12623" s="273"/>
      <c r="C12623" s="272"/>
      <c r="D12623" s="272"/>
      <c r="E12623" s="217"/>
      <c r="F12623" s="263"/>
      <c r="I12623" s="149"/>
      <c r="J12623" s="149"/>
      <c r="K12623" s="149"/>
      <c r="L12623"/>
    </row>
    <row r="12624" spans="1:12" s="236" customFormat="1" x14ac:dyDescent="0.25">
      <c r="A12624" s="272"/>
      <c r="B12624" s="273"/>
      <c r="C12624" s="272"/>
      <c r="D12624" s="272"/>
      <c r="E12624" s="217"/>
      <c r="F12624" s="263"/>
      <c r="I12624" s="149"/>
      <c r="J12624" s="149"/>
      <c r="K12624" s="149"/>
      <c r="L12624"/>
    </row>
    <row r="12625" spans="1:12" s="236" customFormat="1" x14ac:dyDescent="0.25">
      <c r="A12625" s="272"/>
      <c r="B12625" s="273"/>
      <c r="C12625" s="272"/>
      <c r="D12625" s="272"/>
      <c r="E12625" s="217"/>
      <c r="F12625" s="263"/>
      <c r="I12625" s="149"/>
      <c r="J12625" s="149"/>
      <c r="K12625" s="149"/>
      <c r="L12625"/>
    </row>
    <row r="12626" spans="1:12" s="236" customFormat="1" x14ac:dyDescent="0.25">
      <c r="A12626" s="272"/>
      <c r="B12626" s="273"/>
      <c r="C12626" s="272"/>
      <c r="D12626" s="272"/>
      <c r="E12626" s="217"/>
      <c r="F12626" s="263"/>
      <c r="I12626" s="149"/>
      <c r="J12626" s="149"/>
      <c r="K12626" s="149"/>
      <c r="L12626"/>
    </row>
    <row r="12627" spans="1:12" s="236" customFormat="1" x14ac:dyDescent="0.25">
      <c r="A12627" s="272"/>
      <c r="B12627" s="273"/>
      <c r="C12627" s="272"/>
      <c r="D12627" s="272"/>
      <c r="E12627" s="217"/>
      <c r="F12627" s="263"/>
      <c r="I12627" s="149"/>
      <c r="J12627" s="149"/>
      <c r="K12627" s="149"/>
      <c r="L12627"/>
    </row>
    <row r="12628" spans="1:12" s="236" customFormat="1" x14ac:dyDescent="0.25">
      <c r="A12628" s="272"/>
      <c r="B12628" s="273"/>
      <c r="C12628" s="272"/>
      <c r="D12628" s="272"/>
      <c r="E12628" s="217"/>
      <c r="F12628" s="263"/>
      <c r="I12628" s="149"/>
      <c r="J12628" s="149"/>
      <c r="K12628" s="149"/>
      <c r="L12628"/>
    </row>
    <row r="12629" spans="1:12" s="236" customFormat="1" x14ac:dyDescent="0.25">
      <c r="A12629" s="272"/>
      <c r="B12629" s="273"/>
      <c r="C12629" s="272"/>
      <c r="D12629" s="272"/>
      <c r="E12629" s="217"/>
      <c r="F12629" s="263"/>
      <c r="I12629" s="149"/>
      <c r="J12629" s="149"/>
      <c r="K12629" s="149"/>
      <c r="L12629"/>
    </row>
    <row r="12630" spans="1:12" s="236" customFormat="1" x14ac:dyDescent="0.25">
      <c r="A12630" s="272"/>
      <c r="B12630" s="273"/>
      <c r="C12630" s="272"/>
      <c r="D12630" s="272"/>
      <c r="E12630" s="217"/>
      <c r="F12630" s="263"/>
      <c r="I12630" s="149"/>
      <c r="J12630" s="149"/>
      <c r="K12630" s="149"/>
      <c r="L12630"/>
    </row>
    <row r="12631" spans="1:12" s="236" customFormat="1" x14ac:dyDescent="0.25">
      <c r="A12631" s="272"/>
      <c r="B12631" s="273"/>
      <c r="C12631" s="272"/>
      <c r="D12631" s="272"/>
      <c r="E12631" s="217"/>
      <c r="F12631" s="263"/>
      <c r="I12631" s="149"/>
      <c r="J12631" s="149"/>
      <c r="K12631" s="149"/>
      <c r="L12631"/>
    </row>
    <row r="12632" spans="1:12" s="236" customFormat="1" x14ac:dyDescent="0.25">
      <c r="A12632" s="272"/>
      <c r="B12632" s="273"/>
      <c r="C12632" s="272"/>
      <c r="D12632" s="272"/>
      <c r="E12632" s="217"/>
      <c r="F12632" s="263"/>
      <c r="I12632" s="149"/>
      <c r="J12632" s="149"/>
      <c r="K12632" s="149"/>
      <c r="L12632"/>
    </row>
    <row r="12633" spans="1:12" s="236" customFormat="1" x14ac:dyDescent="0.25">
      <c r="A12633" s="272"/>
      <c r="B12633" s="273"/>
      <c r="C12633" s="272"/>
      <c r="D12633" s="272"/>
      <c r="E12633" s="217"/>
      <c r="F12633" s="263"/>
      <c r="I12633" s="149"/>
      <c r="J12633" s="149"/>
      <c r="K12633" s="149"/>
      <c r="L12633"/>
    </row>
    <row r="12634" spans="1:12" s="236" customFormat="1" x14ac:dyDescent="0.25">
      <c r="A12634" s="272"/>
      <c r="B12634" s="273"/>
      <c r="C12634" s="272"/>
      <c r="D12634" s="272"/>
      <c r="E12634" s="217"/>
      <c r="F12634" s="263"/>
      <c r="I12634" s="149"/>
      <c r="J12634" s="149"/>
      <c r="K12634" s="149"/>
      <c r="L12634"/>
    </row>
    <row r="12635" spans="1:12" s="236" customFormat="1" x14ac:dyDescent="0.25">
      <c r="A12635" s="272"/>
      <c r="B12635" s="273"/>
      <c r="C12635" s="272"/>
      <c r="D12635" s="272"/>
      <c r="E12635" s="217"/>
      <c r="F12635" s="263"/>
      <c r="I12635" s="149"/>
      <c r="J12635" s="149"/>
      <c r="K12635" s="149"/>
      <c r="L12635"/>
    </row>
    <row r="12636" spans="1:12" s="236" customFormat="1" x14ac:dyDescent="0.25">
      <c r="A12636" s="272"/>
      <c r="B12636" s="273"/>
      <c r="C12636" s="272"/>
      <c r="D12636" s="272"/>
      <c r="E12636" s="217"/>
      <c r="F12636" s="263"/>
      <c r="I12636" s="149"/>
      <c r="J12636" s="149"/>
      <c r="K12636" s="149"/>
      <c r="L12636"/>
    </row>
    <row r="12637" spans="1:12" s="236" customFormat="1" x14ac:dyDescent="0.25">
      <c r="A12637" s="272"/>
      <c r="B12637" s="273"/>
      <c r="C12637" s="272"/>
      <c r="D12637" s="272"/>
      <c r="E12637" s="217"/>
      <c r="F12637" s="263"/>
      <c r="I12637" s="149"/>
      <c r="J12637" s="149"/>
      <c r="K12637" s="149"/>
      <c r="L12637"/>
    </row>
    <row r="12638" spans="1:12" s="236" customFormat="1" x14ac:dyDescent="0.25">
      <c r="A12638" s="272"/>
      <c r="B12638" s="273"/>
      <c r="C12638" s="272"/>
      <c r="D12638" s="272"/>
      <c r="E12638" s="217"/>
      <c r="F12638" s="263"/>
      <c r="I12638" s="149"/>
      <c r="J12638" s="149"/>
      <c r="K12638" s="149"/>
      <c r="L12638"/>
    </row>
    <row r="12639" spans="1:12" s="236" customFormat="1" x14ac:dyDescent="0.25">
      <c r="A12639" s="272"/>
      <c r="B12639" s="273"/>
      <c r="C12639" s="272"/>
      <c r="D12639" s="272"/>
      <c r="E12639" s="217"/>
      <c r="F12639" s="263"/>
      <c r="I12639" s="149"/>
      <c r="J12639" s="149"/>
      <c r="K12639" s="149"/>
      <c r="L12639"/>
    </row>
    <row r="12640" spans="1:12" s="236" customFormat="1" x14ac:dyDescent="0.25">
      <c r="A12640" s="272"/>
      <c r="B12640" s="273"/>
      <c r="C12640" s="272"/>
      <c r="D12640" s="272"/>
      <c r="E12640" s="217"/>
      <c r="F12640" s="263"/>
      <c r="I12640" s="149"/>
      <c r="J12640" s="149"/>
      <c r="K12640" s="149"/>
      <c r="L12640"/>
    </row>
    <row r="12641" spans="1:12" s="236" customFormat="1" x14ac:dyDescent="0.25">
      <c r="A12641" s="272"/>
      <c r="B12641" s="273"/>
      <c r="C12641" s="272"/>
      <c r="D12641" s="272"/>
      <c r="E12641" s="217"/>
      <c r="F12641" s="263"/>
      <c r="I12641" s="149"/>
      <c r="J12641" s="149"/>
      <c r="K12641" s="149"/>
      <c r="L12641"/>
    </row>
    <row r="12642" spans="1:12" s="236" customFormat="1" x14ac:dyDescent="0.25">
      <c r="A12642" s="272"/>
      <c r="B12642" s="273"/>
      <c r="C12642" s="272"/>
      <c r="D12642" s="272"/>
      <c r="E12642" s="217"/>
      <c r="F12642" s="263"/>
      <c r="I12642" s="149"/>
      <c r="J12642" s="149"/>
      <c r="K12642" s="149"/>
      <c r="L12642"/>
    </row>
    <row r="12643" spans="1:12" s="236" customFormat="1" ht="13" x14ac:dyDescent="0.25">
      <c r="A12643" s="227"/>
      <c r="B12643" s="268" t="s">
        <v>2905</v>
      </c>
      <c r="C12643" s="227"/>
      <c r="D12643" s="227"/>
      <c r="E12643" s="258"/>
      <c r="F12643" s="270"/>
      <c r="I12643" s="149"/>
      <c r="J12643" s="149"/>
      <c r="K12643" s="149"/>
      <c r="L12643"/>
    </row>
    <row r="12644" spans="1:12" s="236" customFormat="1" ht="13" x14ac:dyDescent="0.25">
      <c r="A12644" s="227"/>
      <c r="B12644" s="247"/>
      <c r="C12644" s="227"/>
      <c r="D12644" s="227"/>
      <c r="E12644" s="258"/>
      <c r="F12644" s="263"/>
      <c r="I12644" s="149"/>
      <c r="J12644" s="149"/>
      <c r="K12644" s="149"/>
      <c r="L12644"/>
    </row>
    <row r="12645" spans="1:12" s="236" customFormat="1" ht="13" x14ac:dyDescent="0.25">
      <c r="A12645" s="227"/>
      <c r="B12645" s="247" t="s">
        <v>3086</v>
      </c>
      <c r="C12645" s="227"/>
      <c r="D12645" s="227"/>
      <c r="E12645" s="258"/>
      <c r="F12645" s="263"/>
      <c r="I12645" s="149"/>
      <c r="J12645" s="149"/>
      <c r="K12645" s="149"/>
      <c r="L12645"/>
    </row>
    <row r="12646" spans="1:12" s="236" customFormat="1" ht="13" x14ac:dyDescent="0.25">
      <c r="A12646" s="227"/>
      <c r="B12646" s="256"/>
      <c r="C12646" s="255"/>
      <c r="D12646" s="255"/>
      <c r="E12646" s="260"/>
      <c r="F12646" s="263"/>
      <c r="I12646" s="149"/>
      <c r="J12646" s="149"/>
      <c r="K12646" s="149"/>
      <c r="L12646"/>
    </row>
    <row r="12647" spans="1:12" s="236" customFormat="1" ht="13" x14ac:dyDescent="0.25">
      <c r="A12647" s="227"/>
      <c r="B12647" s="274"/>
      <c r="C12647" s="255"/>
      <c r="D12647" s="255"/>
      <c r="E12647" s="260"/>
      <c r="F12647" s="263"/>
      <c r="I12647" s="149"/>
      <c r="J12647" s="149"/>
      <c r="K12647" s="149"/>
      <c r="L12647"/>
    </row>
    <row r="12648" spans="1:12" s="236" customFormat="1" ht="13" x14ac:dyDescent="0.25">
      <c r="A12648" s="227"/>
      <c r="B12648" s="274" t="str">
        <f>B12645</f>
        <v>Block G: Staffroom &amp; 3 Classroom Block: G-9 Plastering</v>
      </c>
      <c r="C12648" s="255"/>
      <c r="D12648" s="255"/>
      <c r="E12648" s="260"/>
      <c r="F12648" s="263"/>
      <c r="I12648" s="149"/>
      <c r="J12648" s="149"/>
      <c r="K12648" s="149"/>
      <c r="L12648"/>
    </row>
    <row r="12649" spans="1:12" s="236" customFormat="1" ht="13" x14ac:dyDescent="0.25">
      <c r="A12649" s="227"/>
      <c r="B12649" s="254" t="s">
        <v>2933</v>
      </c>
      <c r="C12649" s="255" t="s">
        <v>2910</v>
      </c>
      <c r="D12649" s="255"/>
      <c r="E12649" s="260"/>
      <c r="F12649" s="263"/>
      <c r="I12649" s="149"/>
      <c r="J12649" s="149"/>
      <c r="K12649" s="149"/>
      <c r="L12649"/>
    </row>
    <row r="12650" spans="1:12" s="236" customFormat="1" ht="13" x14ac:dyDescent="0.25">
      <c r="A12650" s="227"/>
      <c r="B12650" s="256"/>
      <c r="C12650" s="255"/>
      <c r="D12650" s="255"/>
      <c r="E12650" s="260"/>
      <c r="F12650" s="263"/>
      <c r="I12650" s="149"/>
      <c r="J12650" s="149"/>
      <c r="K12650" s="149"/>
      <c r="L12650"/>
    </row>
    <row r="12651" spans="1:12" s="236" customFormat="1" ht="13" x14ac:dyDescent="0.25">
      <c r="A12651" s="227"/>
      <c r="B12651" s="269" t="s">
        <v>2909</v>
      </c>
      <c r="C12651" s="255">
        <v>184</v>
      </c>
      <c r="D12651" s="255"/>
      <c r="E12651" s="260"/>
      <c r="F12651" s="263"/>
      <c r="I12651" s="149"/>
      <c r="J12651" s="149"/>
      <c r="K12651" s="149"/>
      <c r="L12651"/>
    </row>
    <row r="12652" spans="1:12" s="236" customFormat="1" ht="13" x14ac:dyDescent="0.25">
      <c r="A12652" s="227"/>
      <c r="B12652" s="269"/>
      <c r="C12652" s="255"/>
      <c r="D12652" s="255"/>
      <c r="E12652" s="260"/>
      <c r="F12652" s="263"/>
      <c r="I12652" s="149"/>
      <c r="J12652" s="149"/>
      <c r="K12652" s="149"/>
      <c r="L12652"/>
    </row>
    <row r="12653" spans="1:12" s="236" customFormat="1" ht="13" x14ac:dyDescent="0.25">
      <c r="A12653" s="227"/>
      <c r="B12653" s="256"/>
      <c r="C12653" s="255"/>
      <c r="D12653" s="255"/>
      <c r="E12653" s="260"/>
      <c r="F12653" s="263"/>
      <c r="I12653" s="149"/>
      <c r="J12653" s="149"/>
      <c r="K12653" s="149"/>
      <c r="L12653"/>
    </row>
    <row r="12654" spans="1:12" s="236" customFormat="1" ht="13" x14ac:dyDescent="0.25">
      <c r="A12654" s="227"/>
      <c r="B12654" s="256"/>
      <c r="C12654" s="255"/>
      <c r="D12654" s="255"/>
      <c r="E12654" s="260"/>
      <c r="F12654" s="263"/>
      <c r="I12654" s="149"/>
      <c r="J12654" s="149"/>
      <c r="K12654" s="149"/>
      <c r="L12654"/>
    </row>
    <row r="12655" spans="1:12" s="236" customFormat="1" ht="13" x14ac:dyDescent="0.25">
      <c r="A12655" s="227"/>
      <c r="B12655" s="256"/>
      <c r="C12655" s="255"/>
      <c r="D12655" s="255"/>
      <c r="E12655" s="260"/>
      <c r="F12655" s="263"/>
      <c r="I12655" s="149"/>
      <c r="J12655" s="149"/>
      <c r="K12655" s="149"/>
      <c r="L12655"/>
    </row>
    <row r="12656" spans="1:12" s="236" customFormat="1" ht="13" x14ac:dyDescent="0.25">
      <c r="A12656" s="227"/>
      <c r="B12656" s="256"/>
      <c r="C12656" s="255"/>
      <c r="D12656" s="255"/>
      <c r="E12656" s="260"/>
      <c r="F12656" s="263"/>
      <c r="I12656" s="149"/>
      <c r="J12656" s="149"/>
      <c r="K12656" s="149"/>
      <c r="L12656"/>
    </row>
    <row r="12657" spans="1:12" s="236" customFormat="1" ht="13" x14ac:dyDescent="0.25">
      <c r="A12657" s="227"/>
      <c r="B12657" s="256"/>
      <c r="C12657" s="255"/>
      <c r="D12657" s="255"/>
      <c r="E12657" s="260"/>
      <c r="F12657" s="263"/>
      <c r="I12657" s="149"/>
      <c r="J12657" s="149"/>
      <c r="K12657" s="149"/>
      <c r="L12657"/>
    </row>
    <row r="12658" spans="1:12" s="236" customFormat="1" ht="13" x14ac:dyDescent="0.25">
      <c r="A12658" s="227"/>
      <c r="B12658" s="256"/>
      <c r="C12658" s="255"/>
      <c r="D12658" s="255"/>
      <c r="E12658" s="260"/>
      <c r="F12658" s="263"/>
      <c r="I12658" s="149"/>
      <c r="J12658" s="149"/>
      <c r="K12658" s="149"/>
      <c r="L12658"/>
    </row>
    <row r="12659" spans="1:12" s="236" customFormat="1" ht="13" x14ac:dyDescent="0.25">
      <c r="A12659" s="227"/>
      <c r="B12659" s="256"/>
      <c r="C12659" s="255"/>
      <c r="D12659" s="255"/>
      <c r="E12659" s="260"/>
      <c r="F12659" s="263"/>
      <c r="I12659" s="149"/>
      <c r="J12659" s="149"/>
      <c r="K12659" s="149"/>
      <c r="L12659"/>
    </row>
    <row r="12660" spans="1:12" s="236" customFormat="1" ht="13" x14ac:dyDescent="0.25">
      <c r="A12660" s="227"/>
      <c r="B12660" s="256"/>
      <c r="C12660" s="255"/>
      <c r="D12660" s="255"/>
      <c r="E12660" s="260"/>
      <c r="F12660" s="263"/>
      <c r="I12660" s="149"/>
      <c r="J12660" s="149"/>
      <c r="K12660" s="149"/>
      <c r="L12660"/>
    </row>
    <row r="12661" spans="1:12" s="236" customFormat="1" ht="13" x14ac:dyDescent="0.25">
      <c r="A12661" s="227"/>
      <c r="B12661" s="256"/>
      <c r="C12661" s="255"/>
      <c r="D12661" s="255"/>
      <c r="E12661" s="260"/>
      <c r="F12661" s="263"/>
      <c r="I12661" s="149"/>
      <c r="J12661" s="149"/>
      <c r="K12661" s="149"/>
      <c r="L12661"/>
    </row>
    <row r="12662" spans="1:12" s="236" customFormat="1" ht="13" x14ac:dyDescent="0.25">
      <c r="A12662" s="227"/>
      <c r="B12662" s="256"/>
      <c r="C12662" s="255"/>
      <c r="D12662" s="255"/>
      <c r="E12662" s="260"/>
      <c r="F12662" s="263"/>
      <c r="I12662" s="149"/>
      <c r="J12662" s="149"/>
      <c r="K12662" s="149"/>
      <c r="L12662"/>
    </row>
    <row r="12663" spans="1:12" s="236" customFormat="1" ht="13" x14ac:dyDescent="0.25">
      <c r="A12663" s="227"/>
      <c r="B12663" s="256"/>
      <c r="C12663" s="255"/>
      <c r="D12663" s="255"/>
      <c r="E12663" s="260"/>
      <c r="F12663" s="263"/>
      <c r="I12663" s="149"/>
      <c r="J12663" s="149"/>
      <c r="K12663" s="149"/>
      <c r="L12663"/>
    </row>
    <row r="12664" spans="1:12" s="236" customFormat="1" ht="13" x14ac:dyDescent="0.25">
      <c r="A12664" s="227"/>
      <c r="B12664" s="256"/>
      <c r="C12664" s="255"/>
      <c r="D12664" s="255"/>
      <c r="E12664" s="260"/>
      <c r="F12664" s="263"/>
      <c r="I12664" s="149"/>
      <c r="J12664" s="149"/>
      <c r="K12664" s="149"/>
      <c r="L12664"/>
    </row>
    <row r="12665" spans="1:12" s="236" customFormat="1" ht="13" x14ac:dyDescent="0.25">
      <c r="A12665" s="227"/>
      <c r="B12665" s="256"/>
      <c r="C12665" s="255"/>
      <c r="D12665" s="255"/>
      <c r="E12665" s="260"/>
      <c r="F12665" s="263"/>
      <c r="I12665" s="149"/>
      <c r="J12665" s="149"/>
      <c r="K12665" s="149"/>
      <c r="L12665"/>
    </row>
    <row r="12666" spans="1:12" s="236" customFormat="1" ht="13" x14ac:dyDescent="0.25">
      <c r="A12666" s="227"/>
      <c r="B12666" s="256"/>
      <c r="C12666" s="255"/>
      <c r="D12666" s="255"/>
      <c r="E12666" s="260"/>
      <c r="F12666" s="263"/>
      <c r="I12666" s="149"/>
      <c r="J12666" s="149"/>
      <c r="K12666" s="149"/>
      <c r="L12666"/>
    </row>
    <row r="12667" spans="1:12" s="236" customFormat="1" ht="13" x14ac:dyDescent="0.25">
      <c r="A12667" s="227"/>
      <c r="B12667" s="256"/>
      <c r="C12667" s="255"/>
      <c r="D12667" s="255"/>
      <c r="E12667" s="260"/>
      <c r="F12667" s="263"/>
      <c r="I12667" s="149"/>
      <c r="J12667" s="149"/>
      <c r="K12667" s="149"/>
      <c r="L12667"/>
    </row>
    <row r="12668" spans="1:12" s="236" customFormat="1" ht="13" x14ac:dyDescent="0.25">
      <c r="A12668" s="227"/>
      <c r="B12668" s="256"/>
      <c r="C12668" s="255"/>
      <c r="D12668" s="255"/>
      <c r="E12668" s="260"/>
      <c r="F12668" s="263"/>
      <c r="I12668" s="149"/>
      <c r="J12668" s="149"/>
      <c r="K12668" s="149"/>
      <c r="L12668"/>
    </row>
    <row r="12669" spans="1:12" s="236" customFormat="1" ht="13" x14ac:dyDescent="0.25">
      <c r="A12669" s="227"/>
      <c r="B12669" s="256"/>
      <c r="C12669" s="255"/>
      <c r="D12669" s="255"/>
      <c r="E12669" s="260"/>
      <c r="F12669" s="263"/>
      <c r="I12669" s="149"/>
      <c r="J12669" s="149"/>
      <c r="K12669" s="149"/>
      <c r="L12669"/>
    </row>
    <row r="12670" spans="1:12" s="236" customFormat="1" ht="13" x14ac:dyDescent="0.25">
      <c r="A12670" s="227"/>
      <c r="B12670" s="256"/>
      <c r="C12670" s="255"/>
      <c r="D12670" s="255"/>
      <c r="E12670" s="260"/>
      <c r="F12670" s="263"/>
      <c r="I12670" s="149"/>
      <c r="J12670" s="149"/>
      <c r="K12670" s="149"/>
      <c r="L12670"/>
    </row>
    <row r="12671" spans="1:12" s="236" customFormat="1" ht="13" x14ac:dyDescent="0.25">
      <c r="A12671" s="227"/>
      <c r="B12671" s="256"/>
      <c r="C12671" s="255"/>
      <c r="D12671" s="255"/>
      <c r="E12671" s="260"/>
      <c r="F12671" s="263"/>
      <c r="I12671" s="149"/>
      <c r="J12671" s="149"/>
      <c r="K12671" s="149"/>
      <c r="L12671"/>
    </row>
    <row r="12672" spans="1:12" s="236" customFormat="1" ht="13" x14ac:dyDescent="0.25">
      <c r="A12672" s="227"/>
      <c r="B12672" s="256"/>
      <c r="C12672" s="255"/>
      <c r="D12672" s="255"/>
      <c r="E12672" s="260"/>
      <c r="F12672" s="263"/>
      <c r="I12672" s="149"/>
      <c r="J12672" s="149"/>
      <c r="K12672" s="149"/>
      <c r="L12672"/>
    </row>
    <row r="12673" spans="1:12" s="236" customFormat="1" ht="13" x14ac:dyDescent="0.25">
      <c r="A12673" s="227"/>
      <c r="B12673" s="256"/>
      <c r="C12673" s="255"/>
      <c r="D12673" s="255"/>
      <c r="E12673" s="260"/>
      <c r="F12673" s="263"/>
      <c r="I12673" s="149"/>
      <c r="J12673" s="149"/>
      <c r="K12673" s="149"/>
      <c r="L12673"/>
    </row>
    <row r="12674" spans="1:12" s="236" customFormat="1" ht="13" x14ac:dyDescent="0.25">
      <c r="A12674" s="227"/>
      <c r="B12674" s="256"/>
      <c r="C12674" s="255"/>
      <c r="D12674" s="255"/>
      <c r="E12674" s="260"/>
      <c r="F12674" s="263"/>
      <c r="I12674" s="149"/>
      <c r="J12674" s="149"/>
      <c r="K12674" s="149"/>
      <c r="L12674"/>
    </row>
    <row r="12675" spans="1:12" s="236" customFormat="1" ht="13" x14ac:dyDescent="0.25">
      <c r="A12675" s="227"/>
      <c r="B12675" s="256"/>
      <c r="C12675" s="255"/>
      <c r="D12675" s="255"/>
      <c r="E12675" s="260"/>
      <c r="F12675" s="263"/>
      <c r="I12675" s="149"/>
      <c r="J12675" s="149"/>
      <c r="K12675" s="149"/>
      <c r="L12675"/>
    </row>
    <row r="12676" spans="1:12" s="236" customFormat="1" ht="13" x14ac:dyDescent="0.25">
      <c r="A12676" s="227"/>
      <c r="B12676" s="256"/>
      <c r="C12676" s="255"/>
      <c r="D12676" s="255"/>
      <c r="E12676" s="260"/>
      <c r="F12676" s="263"/>
      <c r="I12676" s="149"/>
      <c r="J12676" s="149"/>
      <c r="K12676" s="149"/>
      <c r="L12676"/>
    </row>
    <row r="12677" spans="1:12" s="236" customFormat="1" ht="13" x14ac:dyDescent="0.25">
      <c r="A12677" s="227"/>
      <c r="B12677" s="256"/>
      <c r="C12677" s="255"/>
      <c r="D12677" s="255"/>
      <c r="E12677" s="260"/>
      <c r="F12677" s="263"/>
      <c r="I12677" s="149"/>
      <c r="J12677" s="149"/>
      <c r="K12677" s="149"/>
      <c r="L12677"/>
    </row>
    <row r="12678" spans="1:12" s="236" customFormat="1" ht="13" x14ac:dyDescent="0.25">
      <c r="A12678" s="227"/>
      <c r="B12678" s="256"/>
      <c r="C12678" s="255"/>
      <c r="D12678" s="255"/>
      <c r="E12678" s="260"/>
      <c r="F12678" s="263"/>
      <c r="I12678" s="149"/>
      <c r="J12678" s="149"/>
      <c r="K12678" s="149"/>
      <c r="L12678"/>
    </row>
    <row r="12679" spans="1:12" s="236" customFormat="1" ht="13" x14ac:dyDescent="0.25">
      <c r="A12679" s="227"/>
      <c r="B12679" s="256"/>
      <c r="C12679" s="255"/>
      <c r="D12679" s="255"/>
      <c r="E12679" s="260"/>
      <c r="F12679" s="263"/>
      <c r="I12679" s="149"/>
      <c r="J12679" s="149"/>
      <c r="K12679" s="149"/>
      <c r="L12679"/>
    </row>
    <row r="12680" spans="1:12" s="236" customFormat="1" ht="13" x14ac:dyDescent="0.25">
      <c r="A12680" s="227"/>
      <c r="B12680" s="256"/>
      <c r="C12680" s="255"/>
      <c r="D12680" s="255"/>
      <c r="E12680" s="260"/>
      <c r="F12680" s="263"/>
      <c r="I12680" s="149"/>
      <c r="J12680" s="149"/>
      <c r="K12680" s="149"/>
      <c r="L12680"/>
    </row>
    <row r="12681" spans="1:12" s="236" customFormat="1" ht="13" x14ac:dyDescent="0.25">
      <c r="A12681" s="227"/>
      <c r="B12681" s="256"/>
      <c r="C12681" s="255"/>
      <c r="D12681" s="255"/>
      <c r="E12681" s="260"/>
      <c r="F12681" s="263"/>
      <c r="I12681" s="149"/>
      <c r="J12681" s="149"/>
      <c r="K12681" s="149"/>
      <c r="L12681"/>
    </row>
    <row r="12682" spans="1:12" s="236" customFormat="1" ht="13" x14ac:dyDescent="0.25">
      <c r="A12682" s="227"/>
      <c r="B12682" s="256"/>
      <c r="C12682" s="255"/>
      <c r="D12682" s="255"/>
      <c r="E12682" s="260"/>
      <c r="F12682" s="263"/>
      <c r="I12682" s="149"/>
      <c r="J12682" s="149"/>
      <c r="K12682" s="149"/>
      <c r="L12682"/>
    </row>
    <row r="12683" spans="1:12" s="236" customFormat="1" ht="13" x14ac:dyDescent="0.25">
      <c r="A12683" s="227"/>
      <c r="B12683" s="256"/>
      <c r="C12683" s="255"/>
      <c r="D12683" s="255"/>
      <c r="E12683" s="260"/>
      <c r="F12683" s="263"/>
      <c r="I12683" s="149"/>
      <c r="J12683" s="149"/>
      <c r="K12683" s="149"/>
      <c r="L12683"/>
    </row>
    <row r="12684" spans="1:12" s="236" customFormat="1" ht="13" x14ac:dyDescent="0.25">
      <c r="A12684" s="227"/>
      <c r="B12684" s="256"/>
      <c r="C12684" s="255"/>
      <c r="D12684" s="255"/>
      <c r="E12684" s="260"/>
      <c r="F12684" s="263"/>
      <c r="I12684" s="149"/>
      <c r="J12684" s="149"/>
      <c r="K12684" s="149"/>
      <c r="L12684"/>
    </row>
    <row r="12685" spans="1:12" s="236" customFormat="1" ht="13" x14ac:dyDescent="0.25">
      <c r="A12685" s="227"/>
      <c r="B12685" s="256"/>
      <c r="C12685" s="255"/>
      <c r="D12685" s="255"/>
      <c r="E12685" s="260"/>
      <c r="F12685" s="263"/>
      <c r="I12685" s="149"/>
      <c r="J12685" s="149"/>
      <c r="K12685" s="149"/>
      <c r="L12685"/>
    </row>
    <row r="12686" spans="1:12" s="236" customFormat="1" ht="13" x14ac:dyDescent="0.25">
      <c r="A12686" s="227"/>
      <c r="B12686" s="256"/>
      <c r="C12686" s="255"/>
      <c r="D12686" s="255"/>
      <c r="E12686" s="260"/>
      <c r="F12686" s="263"/>
      <c r="I12686" s="149"/>
      <c r="J12686" s="149"/>
      <c r="K12686" s="149"/>
      <c r="L12686"/>
    </row>
    <row r="12687" spans="1:12" s="236" customFormat="1" ht="13" x14ac:dyDescent="0.25">
      <c r="A12687" s="227"/>
      <c r="B12687" s="256"/>
      <c r="C12687" s="255"/>
      <c r="D12687" s="255"/>
      <c r="E12687" s="260"/>
      <c r="F12687" s="263"/>
      <c r="I12687" s="149"/>
      <c r="J12687" s="149"/>
      <c r="K12687" s="149"/>
      <c r="L12687"/>
    </row>
    <row r="12688" spans="1:12" s="236" customFormat="1" ht="13" x14ac:dyDescent="0.25">
      <c r="A12688" s="227"/>
      <c r="B12688" s="256"/>
      <c r="C12688" s="255"/>
      <c r="D12688" s="255"/>
      <c r="E12688" s="260"/>
      <c r="F12688" s="263"/>
      <c r="I12688" s="149"/>
      <c r="J12688" s="149"/>
      <c r="K12688" s="149"/>
      <c r="L12688"/>
    </row>
    <row r="12689" spans="1:12" s="236" customFormat="1" ht="13" x14ac:dyDescent="0.25">
      <c r="A12689" s="227"/>
      <c r="B12689" s="256"/>
      <c r="C12689" s="255"/>
      <c r="D12689" s="255"/>
      <c r="E12689" s="260"/>
      <c r="F12689" s="263"/>
      <c r="I12689" s="149"/>
      <c r="J12689" s="149"/>
      <c r="K12689" s="149"/>
      <c r="L12689"/>
    </row>
    <row r="12690" spans="1:12" s="236" customFormat="1" ht="13" x14ac:dyDescent="0.25">
      <c r="A12690" s="227"/>
      <c r="B12690" s="256"/>
      <c r="C12690" s="255"/>
      <c r="D12690" s="255"/>
      <c r="E12690" s="260"/>
      <c r="F12690" s="263"/>
      <c r="I12690" s="149"/>
      <c r="J12690" s="149"/>
      <c r="K12690" s="149"/>
      <c r="L12690"/>
    </row>
    <row r="12691" spans="1:12" s="236" customFormat="1" ht="13" x14ac:dyDescent="0.25">
      <c r="A12691" s="227"/>
      <c r="B12691" s="256"/>
      <c r="C12691" s="255"/>
      <c r="D12691" s="255"/>
      <c r="E12691" s="260"/>
      <c r="F12691" s="263"/>
      <c r="I12691" s="149"/>
      <c r="J12691" s="149"/>
      <c r="K12691" s="149"/>
      <c r="L12691"/>
    </row>
    <row r="12692" spans="1:12" s="236" customFormat="1" ht="13" x14ac:dyDescent="0.25">
      <c r="A12692" s="227"/>
      <c r="B12692" s="256"/>
      <c r="C12692" s="255"/>
      <c r="D12692" s="255"/>
      <c r="E12692" s="260"/>
      <c r="F12692" s="263"/>
      <c r="I12692" s="149"/>
      <c r="J12692" s="149"/>
      <c r="K12692" s="149"/>
      <c r="L12692"/>
    </row>
    <row r="12693" spans="1:12" s="236" customFormat="1" ht="13" x14ac:dyDescent="0.25">
      <c r="A12693" s="227"/>
      <c r="B12693" s="256"/>
      <c r="C12693" s="255"/>
      <c r="D12693" s="255"/>
      <c r="E12693" s="260"/>
      <c r="F12693" s="263"/>
      <c r="I12693" s="149"/>
      <c r="J12693" s="149"/>
      <c r="K12693" s="149"/>
      <c r="L12693"/>
    </row>
    <row r="12694" spans="1:12" s="236" customFormat="1" ht="13" x14ac:dyDescent="0.25">
      <c r="A12694" s="227"/>
      <c r="B12694" s="256"/>
      <c r="C12694" s="255"/>
      <c r="D12694" s="255"/>
      <c r="E12694" s="260"/>
      <c r="F12694" s="263"/>
      <c r="I12694" s="149"/>
      <c r="J12694" s="149"/>
      <c r="K12694" s="149"/>
      <c r="L12694"/>
    </row>
    <row r="12695" spans="1:12" s="236" customFormat="1" ht="13" x14ac:dyDescent="0.25">
      <c r="A12695" s="227"/>
      <c r="B12695" s="256"/>
      <c r="C12695" s="255"/>
      <c r="D12695" s="255"/>
      <c r="E12695" s="260"/>
      <c r="F12695" s="263"/>
      <c r="I12695" s="149"/>
      <c r="J12695" s="149"/>
      <c r="K12695" s="149"/>
      <c r="L12695"/>
    </row>
    <row r="12696" spans="1:12" s="236" customFormat="1" ht="13" x14ac:dyDescent="0.25">
      <c r="A12696" s="227"/>
      <c r="B12696" s="256"/>
      <c r="C12696" s="255"/>
      <c r="D12696" s="255"/>
      <c r="E12696" s="260"/>
      <c r="F12696" s="263"/>
      <c r="I12696" s="149"/>
      <c r="J12696" s="149"/>
      <c r="K12696" s="149"/>
      <c r="L12696"/>
    </row>
    <row r="12697" spans="1:12" s="236" customFormat="1" ht="13" x14ac:dyDescent="0.25">
      <c r="A12697" s="227"/>
      <c r="B12697" s="256"/>
      <c r="C12697" s="255"/>
      <c r="D12697" s="255"/>
      <c r="E12697" s="260"/>
      <c r="F12697" s="263"/>
      <c r="I12697" s="149"/>
      <c r="J12697" s="149"/>
      <c r="K12697" s="149"/>
      <c r="L12697"/>
    </row>
    <row r="12698" spans="1:12" s="236" customFormat="1" ht="13" x14ac:dyDescent="0.25">
      <c r="A12698" s="227"/>
      <c r="B12698" s="256"/>
      <c r="C12698" s="255"/>
      <c r="D12698" s="255"/>
      <c r="E12698" s="260"/>
      <c r="F12698" s="263"/>
      <c r="I12698" s="149"/>
      <c r="J12698" s="149"/>
      <c r="K12698" s="149"/>
      <c r="L12698"/>
    </row>
    <row r="12699" spans="1:12" s="236" customFormat="1" ht="13" x14ac:dyDescent="0.25">
      <c r="A12699" s="227"/>
      <c r="B12699" s="256"/>
      <c r="C12699" s="255"/>
      <c r="D12699" s="255"/>
      <c r="E12699" s="260"/>
      <c r="F12699" s="263"/>
      <c r="I12699" s="149"/>
      <c r="J12699" s="149"/>
      <c r="K12699" s="149"/>
      <c r="L12699"/>
    </row>
    <row r="12700" spans="1:12" s="236" customFormat="1" ht="13" x14ac:dyDescent="0.25">
      <c r="A12700" s="227"/>
      <c r="B12700" s="256"/>
      <c r="C12700" s="255"/>
      <c r="D12700" s="255"/>
      <c r="E12700" s="260"/>
      <c r="F12700" s="263"/>
      <c r="I12700" s="149"/>
      <c r="J12700" s="149"/>
      <c r="K12700" s="149"/>
      <c r="L12700"/>
    </row>
    <row r="12701" spans="1:12" s="236" customFormat="1" ht="13" x14ac:dyDescent="0.25">
      <c r="A12701" s="227"/>
      <c r="B12701" s="256"/>
      <c r="C12701" s="255"/>
      <c r="D12701" s="255"/>
      <c r="E12701" s="260"/>
      <c r="F12701" s="263"/>
      <c r="I12701" s="149"/>
      <c r="J12701" s="149"/>
      <c r="K12701" s="149"/>
      <c r="L12701"/>
    </row>
    <row r="12702" spans="1:12" s="236" customFormat="1" ht="13" x14ac:dyDescent="0.25">
      <c r="A12702" s="227"/>
      <c r="B12702" s="256"/>
      <c r="C12702" s="255"/>
      <c r="D12702" s="255"/>
      <c r="E12702" s="260"/>
      <c r="F12702" s="263"/>
      <c r="I12702" s="149"/>
      <c r="J12702" s="149"/>
      <c r="K12702" s="149"/>
      <c r="L12702"/>
    </row>
    <row r="12703" spans="1:12" s="236" customFormat="1" ht="13" x14ac:dyDescent="0.25">
      <c r="A12703" s="227"/>
      <c r="B12703" s="256"/>
      <c r="C12703" s="255"/>
      <c r="D12703" s="255"/>
      <c r="E12703" s="260"/>
      <c r="F12703" s="263"/>
      <c r="I12703" s="149"/>
      <c r="J12703" s="149"/>
      <c r="K12703" s="149"/>
      <c r="L12703"/>
    </row>
    <row r="12704" spans="1:12" s="236" customFormat="1" ht="13" x14ac:dyDescent="0.25">
      <c r="A12704" s="227"/>
      <c r="B12704" s="256"/>
      <c r="C12704" s="255"/>
      <c r="D12704" s="255"/>
      <c r="E12704" s="260"/>
      <c r="F12704" s="263"/>
      <c r="I12704" s="149"/>
      <c r="J12704" s="149"/>
      <c r="K12704" s="149"/>
      <c r="L12704"/>
    </row>
    <row r="12705" spans="1:12" s="236" customFormat="1" ht="13" x14ac:dyDescent="0.25">
      <c r="A12705" s="227"/>
      <c r="B12705" s="256"/>
      <c r="C12705" s="255"/>
      <c r="D12705" s="255"/>
      <c r="E12705" s="260"/>
      <c r="F12705" s="263"/>
      <c r="I12705" s="149"/>
      <c r="J12705" s="149"/>
      <c r="K12705" s="149"/>
      <c r="L12705"/>
    </row>
    <row r="12706" spans="1:12" s="236" customFormat="1" ht="13" x14ac:dyDescent="0.25">
      <c r="A12706" s="227"/>
      <c r="B12706" s="256"/>
      <c r="C12706" s="255"/>
      <c r="D12706" s="255"/>
      <c r="E12706" s="260"/>
      <c r="F12706" s="263"/>
      <c r="I12706" s="149"/>
      <c r="J12706" s="149"/>
      <c r="K12706" s="149"/>
      <c r="L12706"/>
    </row>
    <row r="12707" spans="1:12" s="236" customFormat="1" ht="13" x14ac:dyDescent="0.25">
      <c r="A12707" s="227"/>
      <c r="B12707" s="256"/>
      <c r="C12707" s="255"/>
      <c r="D12707" s="255"/>
      <c r="E12707" s="260"/>
      <c r="F12707" s="263"/>
      <c r="I12707" s="149"/>
      <c r="J12707" s="149"/>
      <c r="K12707" s="149"/>
      <c r="L12707"/>
    </row>
    <row r="12708" spans="1:12" s="236" customFormat="1" ht="13" x14ac:dyDescent="0.25">
      <c r="A12708" s="227"/>
      <c r="B12708" s="256"/>
      <c r="C12708" s="255"/>
      <c r="D12708" s="255"/>
      <c r="E12708" s="260"/>
      <c r="F12708" s="263"/>
      <c r="I12708" s="149"/>
      <c r="J12708" s="149"/>
      <c r="K12708" s="149"/>
      <c r="L12708"/>
    </row>
    <row r="12709" spans="1:12" s="236" customFormat="1" ht="13" x14ac:dyDescent="0.25">
      <c r="A12709" s="227"/>
      <c r="B12709" s="256"/>
      <c r="C12709" s="255"/>
      <c r="D12709" s="255"/>
      <c r="E12709" s="260"/>
      <c r="F12709" s="263"/>
      <c r="I12709" s="149"/>
      <c r="J12709" s="149"/>
      <c r="K12709" s="149"/>
      <c r="L12709"/>
    </row>
    <row r="12710" spans="1:12" s="236" customFormat="1" ht="13" x14ac:dyDescent="0.25">
      <c r="A12710" s="227"/>
      <c r="B12710" s="256"/>
      <c r="C12710" s="255"/>
      <c r="D12710" s="255"/>
      <c r="E12710" s="260"/>
      <c r="F12710" s="263"/>
      <c r="I12710" s="149"/>
      <c r="J12710" s="149"/>
      <c r="K12710" s="149"/>
      <c r="L12710"/>
    </row>
    <row r="12711" spans="1:12" s="236" customFormat="1" ht="13" x14ac:dyDescent="0.25">
      <c r="A12711" s="227"/>
      <c r="B12711" s="256"/>
      <c r="C12711" s="255"/>
      <c r="D12711" s="255"/>
      <c r="E12711" s="260"/>
      <c r="F12711" s="263"/>
      <c r="I12711" s="149"/>
      <c r="J12711" s="149"/>
      <c r="K12711" s="149"/>
      <c r="L12711"/>
    </row>
    <row r="12712" spans="1:12" s="236" customFormat="1" ht="13" x14ac:dyDescent="0.25">
      <c r="A12712" s="227"/>
      <c r="B12712" s="256"/>
      <c r="C12712" s="255"/>
      <c r="D12712" s="255"/>
      <c r="E12712" s="260"/>
      <c r="F12712" s="263"/>
      <c r="I12712" s="149"/>
      <c r="J12712" s="149"/>
      <c r="K12712" s="149"/>
      <c r="L12712"/>
    </row>
    <row r="12713" spans="1:12" s="236" customFormat="1" ht="13" x14ac:dyDescent="0.25">
      <c r="A12713" s="227"/>
      <c r="B12713" s="256"/>
      <c r="C12713" s="255"/>
      <c r="D12713" s="255"/>
      <c r="E12713" s="260"/>
      <c r="F12713" s="263"/>
      <c r="I12713" s="149"/>
      <c r="J12713" s="149"/>
      <c r="K12713" s="149"/>
      <c r="L12713"/>
    </row>
    <row r="12714" spans="1:12" s="236" customFormat="1" ht="13" x14ac:dyDescent="0.25">
      <c r="A12714" s="227"/>
      <c r="B12714" s="256"/>
      <c r="C12714" s="255"/>
      <c r="D12714" s="255"/>
      <c r="E12714" s="260"/>
      <c r="F12714" s="263"/>
      <c r="I12714" s="149"/>
      <c r="J12714" s="149"/>
      <c r="K12714" s="149"/>
      <c r="L12714"/>
    </row>
    <row r="12715" spans="1:12" s="236" customFormat="1" ht="13" x14ac:dyDescent="0.25">
      <c r="A12715" s="227"/>
      <c r="B12715" s="256"/>
      <c r="C12715" s="255"/>
      <c r="D12715" s="255"/>
      <c r="E12715" s="260"/>
      <c r="F12715" s="263"/>
      <c r="I12715" s="149"/>
      <c r="J12715" s="149"/>
      <c r="K12715" s="149"/>
      <c r="L12715"/>
    </row>
    <row r="12716" spans="1:12" s="236" customFormat="1" ht="13" x14ac:dyDescent="0.25">
      <c r="A12716" s="227"/>
      <c r="B12716" s="268" t="s">
        <v>1019</v>
      </c>
      <c r="C12716" s="227"/>
      <c r="D12716" s="227"/>
      <c r="E12716" s="258"/>
      <c r="F12716" s="270"/>
      <c r="I12716" s="149"/>
      <c r="J12716" s="149"/>
      <c r="K12716" s="149"/>
      <c r="L12716"/>
    </row>
    <row r="12717" spans="1:12" s="236" customFormat="1" ht="13" x14ac:dyDescent="0.25">
      <c r="A12717" s="227"/>
      <c r="B12717" s="247"/>
      <c r="C12717" s="227"/>
      <c r="D12717" s="227"/>
      <c r="E12717" s="258"/>
      <c r="F12717" s="263"/>
      <c r="I12717" s="149"/>
      <c r="J12717" s="149"/>
      <c r="K12717" s="149"/>
      <c r="L12717"/>
    </row>
    <row r="12718" spans="1:12" s="236" customFormat="1" ht="13" x14ac:dyDescent="0.25">
      <c r="A12718" s="227"/>
      <c r="B12718" s="247" t="str">
        <f>B12645</f>
        <v>Block G: Staffroom &amp; 3 Classroom Block: G-9 Plastering</v>
      </c>
      <c r="C12718" s="227"/>
      <c r="D12718" s="227"/>
      <c r="E12718" s="258"/>
      <c r="F12718" s="263"/>
      <c r="I12718" s="149"/>
      <c r="J12718" s="149"/>
      <c r="K12718" s="149"/>
      <c r="L12718"/>
    </row>
    <row r="12719" spans="1:12" s="236" customFormat="1" x14ac:dyDescent="0.25">
      <c r="A12719" s="220"/>
      <c r="B12719" s="233"/>
      <c r="C12719" s="220"/>
      <c r="D12719" s="220"/>
      <c r="E12719" s="260"/>
      <c r="F12719" s="263"/>
      <c r="I12719" s="149"/>
      <c r="J12719" s="149"/>
      <c r="K12719" s="149"/>
      <c r="L12719"/>
    </row>
    <row r="12720" spans="1:12" s="236" customFormat="1" ht="13" x14ac:dyDescent="0.25">
      <c r="A12720" s="224" t="s">
        <v>2625</v>
      </c>
      <c r="B12720" s="229" t="s">
        <v>296</v>
      </c>
      <c r="C12720" s="272"/>
      <c r="D12720" s="272"/>
      <c r="E12720" s="217"/>
      <c r="F12720" s="285"/>
      <c r="I12720" s="149"/>
      <c r="J12720" s="149"/>
      <c r="K12720" s="149"/>
      <c r="L12720"/>
    </row>
    <row r="12721" spans="1:12" s="236" customFormat="1" x14ac:dyDescent="0.25">
      <c r="A12721" s="272"/>
      <c r="B12721" s="273"/>
      <c r="C12721" s="272"/>
      <c r="D12721" s="272"/>
      <c r="E12721" s="217"/>
      <c r="F12721" s="285"/>
      <c r="I12721" s="149"/>
      <c r="J12721" s="149"/>
      <c r="K12721" s="149"/>
      <c r="L12721"/>
    </row>
    <row r="12722" spans="1:12" s="236" customFormat="1" ht="13" x14ac:dyDescent="0.25">
      <c r="A12722" s="272"/>
      <c r="B12722" s="229" t="s">
        <v>297</v>
      </c>
      <c r="C12722" s="272"/>
      <c r="D12722" s="272"/>
      <c r="E12722" s="217"/>
      <c r="F12722" s="285"/>
      <c r="I12722" s="149"/>
      <c r="J12722" s="149"/>
      <c r="K12722" s="149"/>
      <c r="L12722"/>
    </row>
    <row r="12723" spans="1:12" s="236" customFormat="1" x14ac:dyDescent="0.25">
      <c r="A12723" s="272"/>
      <c r="B12723" s="273"/>
      <c r="C12723" s="272"/>
      <c r="D12723" s="272"/>
      <c r="E12723" s="217"/>
      <c r="F12723" s="285"/>
      <c r="I12723" s="149"/>
      <c r="J12723" s="149"/>
      <c r="K12723" s="149"/>
      <c r="L12723"/>
    </row>
    <row r="12724" spans="1:12" s="236" customFormat="1" ht="13" x14ac:dyDescent="0.25">
      <c r="A12724" s="272"/>
      <c r="B12724" s="229" t="s">
        <v>298</v>
      </c>
      <c r="C12724" s="272"/>
      <c r="D12724" s="272"/>
      <c r="E12724" s="217"/>
      <c r="F12724" s="285"/>
      <c r="I12724" s="149"/>
      <c r="J12724" s="149"/>
      <c r="K12724" s="149"/>
      <c r="L12724"/>
    </row>
    <row r="12725" spans="1:12" s="236" customFormat="1" x14ac:dyDescent="0.25">
      <c r="A12725" s="272"/>
      <c r="B12725" s="273"/>
      <c r="C12725" s="272"/>
      <c r="D12725" s="272"/>
      <c r="E12725" s="217"/>
      <c r="F12725" s="285"/>
      <c r="I12725" s="149"/>
      <c r="J12725" s="149"/>
      <c r="K12725" s="149"/>
      <c r="L12725"/>
    </row>
    <row r="12726" spans="1:12" s="236" customFormat="1" ht="25" x14ac:dyDescent="0.25">
      <c r="A12726" s="272" t="s">
        <v>2626</v>
      </c>
      <c r="B12726" s="273" t="s">
        <v>2149</v>
      </c>
      <c r="C12726" s="272" t="s">
        <v>11</v>
      </c>
      <c r="D12726" s="272">
        <v>62</v>
      </c>
      <c r="E12726" s="217"/>
      <c r="F12726" s="285"/>
      <c r="I12726" s="149"/>
      <c r="J12726" s="149"/>
      <c r="K12726" s="149"/>
      <c r="L12726"/>
    </row>
    <row r="12727" spans="1:12" s="236" customFormat="1" x14ac:dyDescent="0.25">
      <c r="A12727" s="272"/>
      <c r="B12727" s="273"/>
      <c r="C12727" s="272"/>
      <c r="D12727" s="272"/>
      <c r="E12727" s="217"/>
      <c r="F12727" s="285"/>
      <c r="I12727" s="149"/>
      <c r="J12727" s="149"/>
      <c r="K12727" s="149"/>
      <c r="L12727"/>
    </row>
    <row r="12728" spans="1:12" s="236" customFormat="1" x14ac:dyDescent="0.25">
      <c r="A12728" s="272" t="s">
        <v>2627</v>
      </c>
      <c r="B12728" s="273" t="s">
        <v>2150</v>
      </c>
      <c r="C12728" s="272" t="s">
        <v>11</v>
      </c>
      <c r="D12728" s="272">
        <v>18</v>
      </c>
      <c r="E12728" s="217"/>
      <c r="F12728" s="285"/>
      <c r="I12728" s="149"/>
      <c r="J12728" s="149"/>
      <c r="K12728" s="149"/>
      <c r="L12728"/>
    </row>
    <row r="12729" spans="1:12" s="236" customFormat="1" x14ac:dyDescent="0.25">
      <c r="A12729" s="272"/>
      <c r="B12729" s="273"/>
      <c r="C12729" s="272"/>
      <c r="D12729" s="272"/>
      <c r="E12729" s="217"/>
      <c r="F12729" s="285"/>
      <c r="I12729" s="149"/>
      <c r="J12729" s="149"/>
      <c r="K12729" s="149"/>
      <c r="L12729"/>
    </row>
    <row r="12730" spans="1:12" s="236" customFormat="1" x14ac:dyDescent="0.25">
      <c r="A12730" s="272" t="s">
        <v>2628</v>
      </c>
      <c r="B12730" s="273" t="s">
        <v>303</v>
      </c>
      <c r="C12730" s="272" t="s">
        <v>2</v>
      </c>
      <c r="D12730" s="272">
        <v>12</v>
      </c>
      <c r="E12730" s="217"/>
      <c r="F12730" s="285"/>
      <c r="I12730" s="149"/>
      <c r="J12730" s="149"/>
      <c r="K12730" s="149"/>
      <c r="L12730"/>
    </row>
    <row r="12731" spans="1:12" s="236" customFormat="1" x14ac:dyDescent="0.25">
      <c r="A12731" s="272" t="s">
        <v>2629</v>
      </c>
      <c r="B12731" s="273" t="s">
        <v>304</v>
      </c>
      <c r="C12731" s="272" t="s">
        <v>2</v>
      </c>
      <c r="D12731" s="272">
        <v>4</v>
      </c>
      <c r="E12731" s="217"/>
      <c r="F12731" s="285"/>
      <c r="I12731" s="149"/>
      <c r="J12731" s="149"/>
      <c r="K12731" s="149"/>
      <c r="L12731"/>
    </row>
    <row r="12732" spans="1:12" s="236" customFormat="1" x14ac:dyDescent="0.25">
      <c r="A12732" s="272" t="s">
        <v>2630</v>
      </c>
      <c r="B12732" s="273" t="s">
        <v>305</v>
      </c>
      <c r="C12732" s="272" t="s">
        <v>2</v>
      </c>
      <c r="D12732" s="272">
        <v>6</v>
      </c>
      <c r="E12732" s="217"/>
      <c r="F12732" s="285"/>
      <c r="I12732" s="149"/>
      <c r="J12732" s="149"/>
      <c r="K12732" s="149"/>
      <c r="L12732"/>
    </row>
    <row r="12733" spans="1:12" s="236" customFormat="1" x14ac:dyDescent="0.25">
      <c r="A12733" s="272" t="s">
        <v>2631</v>
      </c>
      <c r="B12733" s="273" t="s">
        <v>306</v>
      </c>
      <c r="C12733" s="272" t="s">
        <v>2</v>
      </c>
      <c r="D12733" s="272">
        <v>6</v>
      </c>
      <c r="E12733" s="217"/>
      <c r="F12733" s="285"/>
      <c r="I12733" s="149"/>
      <c r="J12733" s="149"/>
      <c r="K12733" s="149"/>
      <c r="L12733"/>
    </row>
    <row r="12734" spans="1:12" s="236" customFormat="1" x14ac:dyDescent="0.25">
      <c r="A12734" s="272"/>
      <c r="B12734" s="273"/>
      <c r="C12734" s="272"/>
      <c r="D12734" s="272"/>
      <c r="E12734" s="217"/>
      <c r="F12734" s="285"/>
      <c r="I12734" s="149"/>
      <c r="J12734" s="149"/>
      <c r="K12734" s="149"/>
      <c r="L12734"/>
    </row>
    <row r="12735" spans="1:12" s="236" customFormat="1" ht="13" x14ac:dyDescent="0.25">
      <c r="A12735" s="272"/>
      <c r="B12735" s="229" t="s">
        <v>307</v>
      </c>
      <c r="C12735" s="272"/>
      <c r="D12735" s="272"/>
      <c r="E12735" s="217"/>
      <c r="F12735" s="285"/>
      <c r="I12735" s="149"/>
      <c r="J12735" s="149"/>
      <c r="K12735" s="149"/>
      <c r="L12735"/>
    </row>
    <row r="12736" spans="1:12" s="236" customFormat="1" x14ac:dyDescent="0.25">
      <c r="A12736" s="272"/>
      <c r="B12736" s="273"/>
      <c r="C12736" s="272"/>
      <c r="D12736" s="272"/>
      <c r="E12736" s="217"/>
      <c r="F12736" s="285"/>
      <c r="I12736" s="149"/>
      <c r="J12736" s="149"/>
      <c r="K12736" s="149"/>
      <c r="L12736"/>
    </row>
    <row r="12737" spans="1:12" s="236" customFormat="1" x14ac:dyDescent="0.25">
      <c r="A12737" s="272" t="s">
        <v>2632</v>
      </c>
      <c r="B12737" s="273" t="s">
        <v>311</v>
      </c>
      <c r="C12737" s="272" t="s">
        <v>2</v>
      </c>
      <c r="D12737" s="272">
        <v>4</v>
      </c>
      <c r="E12737" s="217"/>
      <c r="F12737" s="285"/>
      <c r="I12737" s="149"/>
      <c r="J12737" s="149"/>
      <c r="K12737" s="149"/>
      <c r="L12737"/>
    </row>
    <row r="12738" spans="1:12" s="236" customFormat="1" x14ac:dyDescent="0.25">
      <c r="A12738" s="272"/>
      <c r="B12738" s="273"/>
      <c r="C12738" s="272"/>
      <c r="D12738" s="272"/>
      <c r="E12738" s="217"/>
      <c r="F12738" s="285"/>
      <c r="I12738" s="149"/>
      <c r="J12738" s="149"/>
      <c r="K12738" s="149"/>
      <c r="L12738"/>
    </row>
    <row r="12739" spans="1:12" s="236" customFormat="1" ht="13" x14ac:dyDescent="0.25">
      <c r="A12739" s="272"/>
      <c r="B12739" s="229" t="s">
        <v>312</v>
      </c>
      <c r="C12739" s="272"/>
      <c r="D12739" s="272"/>
      <c r="E12739" s="217"/>
      <c r="F12739" s="285"/>
      <c r="I12739" s="149"/>
      <c r="J12739" s="149"/>
      <c r="K12739" s="149"/>
      <c r="L12739"/>
    </row>
    <row r="12740" spans="1:12" s="236" customFormat="1" ht="13" x14ac:dyDescent="0.25">
      <c r="A12740" s="272"/>
      <c r="B12740" s="229"/>
      <c r="C12740" s="272"/>
      <c r="D12740" s="272"/>
      <c r="E12740" s="217"/>
      <c r="F12740" s="285"/>
      <c r="I12740" s="149"/>
      <c r="J12740" s="149"/>
      <c r="K12740" s="149"/>
      <c r="L12740"/>
    </row>
    <row r="12741" spans="1:12" s="236" customFormat="1" ht="13" x14ac:dyDescent="0.25">
      <c r="A12741" s="272"/>
      <c r="B12741" s="229" t="s">
        <v>2748</v>
      </c>
      <c r="C12741" s="272"/>
      <c r="D12741" s="272"/>
      <c r="E12741" s="217"/>
      <c r="F12741" s="285"/>
      <c r="I12741" s="149"/>
      <c r="J12741" s="149"/>
      <c r="K12741" s="149"/>
      <c r="L12741"/>
    </row>
    <row r="12742" spans="1:12" s="236" customFormat="1" x14ac:dyDescent="0.25">
      <c r="A12742" s="272"/>
      <c r="B12742" s="273"/>
      <c r="C12742" s="272"/>
      <c r="D12742" s="272"/>
      <c r="E12742" s="217"/>
      <c r="F12742" s="285"/>
      <c r="I12742" s="149"/>
      <c r="J12742" s="149"/>
      <c r="K12742" s="149"/>
      <c r="L12742"/>
    </row>
    <row r="12743" spans="1:12" s="236" customFormat="1" ht="75" x14ac:dyDescent="0.25">
      <c r="A12743" s="272" t="s">
        <v>2880</v>
      </c>
      <c r="B12743" s="273" t="s">
        <v>2749</v>
      </c>
      <c r="C12743" s="272" t="s">
        <v>2</v>
      </c>
      <c r="D12743" s="272">
        <v>1</v>
      </c>
      <c r="E12743" s="217"/>
      <c r="F12743" s="285"/>
      <c r="I12743" s="149"/>
      <c r="J12743" s="149"/>
      <c r="K12743" s="149"/>
      <c r="L12743"/>
    </row>
    <row r="12744" spans="1:12" s="236" customFormat="1" ht="13" x14ac:dyDescent="0.25">
      <c r="A12744" s="272"/>
      <c r="B12744" s="229"/>
      <c r="C12744" s="272"/>
      <c r="D12744" s="272"/>
      <c r="E12744" s="217"/>
      <c r="F12744" s="285"/>
      <c r="I12744" s="149"/>
      <c r="J12744" s="149"/>
      <c r="K12744" s="149"/>
      <c r="L12744"/>
    </row>
    <row r="12745" spans="1:12" s="236" customFormat="1" x14ac:dyDescent="0.25">
      <c r="A12745" s="272"/>
      <c r="B12745" s="273"/>
      <c r="C12745" s="272"/>
      <c r="D12745" s="272"/>
      <c r="E12745" s="217"/>
      <c r="F12745" s="285"/>
      <c r="I12745" s="149"/>
      <c r="J12745" s="149"/>
      <c r="K12745" s="149"/>
      <c r="L12745"/>
    </row>
    <row r="12746" spans="1:12" s="236" customFormat="1" x14ac:dyDescent="0.25">
      <c r="A12746" s="272"/>
      <c r="B12746" s="273"/>
      <c r="C12746" s="272"/>
      <c r="D12746" s="272"/>
      <c r="E12746" s="217"/>
      <c r="F12746" s="263"/>
      <c r="I12746" s="149"/>
      <c r="J12746" s="149"/>
      <c r="K12746" s="149"/>
      <c r="L12746"/>
    </row>
    <row r="12747" spans="1:12" s="236" customFormat="1" x14ac:dyDescent="0.25">
      <c r="A12747" s="272"/>
      <c r="B12747" s="273"/>
      <c r="C12747" s="272"/>
      <c r="D12747" s="272"/>
      <c r="E12747" s="217"/>
      <c r="F12747" s="263"/>
      <c r="I12747" s="149"/>
      <c r="J12747" s="149"/>
      <c r="K12747" s="149"/>
      <c r="L12747"/>
    </row>
    <row r="12748" spans="1:12" s="236" customFormat="1" x14ac:dyDescent="0.25">
      <c r="A12748" s="272"/>
      <c r="B12748" s="273"/>
      <c r="C12748" s="272"/>
      <c r="D12748" s="272"/>
      <c r="E12748" s="217"/>
      <c r="F12748" s="263"/>
      <c r="I12748" s="149"/>
      <c r="J12748" s="149"/>
      <c r="K12748" s="149"/>
      <c r="L12748"/>
    </row>
    <row r="12749" spans="1:12" s="236" customFormat="1" x14ac:dyDescent="0.25">
      <c r="A12749" s="272"/>
      <c r="B12749" s="273"/>
      <c r="C12749" s="272"/>
      <c r="D12749" s="272"/>
      <c r="E12749" s="217"/>
      <c r="F12749" s="263"/>
      <c r="I12749" s="149"/>
      <c r="J12749" s="149"/>
      <c r="K12749" s="149"/>
      <c r="L12749"/>
    </row>
    <row r="12750" spans="1:12" s="236" customFormat="1" x14ac:dyDescent="0.25">
      <c r="A12750" s="272"/>
      <c r="B12750" s="273"/>
      <c r="C12750" s="272"/>
      <c r="D12750" s="272"/>
      <c r="E12750" s="217"/>
      <c r="F12750" s="263"/>
      <c r="I12750" s="149"/>
      <c r="J12750" s="149"/>
      <c r="K12750" s="149"/>
      <c r="L12750"/>
    </row>
    <row r="12751" spans="1:12" s="236" customFormat="1" x14ac:dyDescent="0.25">
      <c r="A12751" s="272"/>
      <c r="B12751" s="273"/>
      <c r="C12751" s="272"/>
      <c r="D12751" s="272"/>
      <c r="E12751" s="217"/>
      <c r="F12751" s="263"/>
      <c r="I12751" s="149"/>
      <c r="J12751" s="149"/>
      <c r="K12751" s="149"/>
      <c r="L12751"/>
    </row>
    <row r="12752" spans="1:12" s="236" customFormat="1" x14ac:dyDescent="0.25">
      <c r="A12752" s="272"/>
      <c r="B12752" s="273"/>
      <c r="C12752" s="272"/>
      <c r="D12752" s="272"/>
      <c r="E12752" s="217"/>
      <c r="F12752" s="263"/>
      <c r="I12752" s="149"/>
      <c r="J12752" s="149"/>
      <c r="K12752" s="149"/>
      <c r="L12752"/>
    </row>
    <row r="12753" spans="1:12" s="236" customFormat="1" x14ac:dyDescent="0.25">
      <c r="A12753" s="272"/>
      <c r="B12753" s="273"/>
      <c r="C12753" s="272"/>
      <c r="D12753" s="272"/>
      <c r="E12753" s="217"/>
      <c r="F12753" s="263"/>
      <c r="I12753" s="149"/>
      <c r="J12753" s="149"/>
      <c r="K12753" s="149"/>
      <c r="L12753"/>
    </row>
    <row r="12754" spans="1:12" s="236" customFormat="1" x14ac:dyDescent="0.25">
      <c r="A12754" s="272"/>
      <c r="B12754" s="273"/>
      <c r="C12754" s="272"/>
      <c r="D12754" s="272"/>
      <c r="E12754" s="217"/>
      <c r="F12754" s="263"/>
      <c r="I12754" s="149"/>
      <c r="J12754" s="149"/>
      <c r="K12754" s="149"/>
      <c r="L12754"/>
    </row>
    <row r="12755" spans="1:12" s="236" customFormat="1" x14ac:dyDescent="0.25">
      <c r="A12755" s="272"/>
      <c r="B12755" s="273"/>
      <c r="C12755" s="272"/>
      <c r="D12755" s="272"/>
      <c r="E12755" s="217"/>
      <c r="F12755" s="263"/>
      <c r="I12755" s="149"/>
      <c r="J12755" s="149"/>
      <c r="K12755" s="149"/>
      <c r="L12755"/>
    </row>
    <row r="12756" spans="1:12" s="236" customFormat="1" x14ac:dyDescent="0.25">
      <c r="A12756" s="272"/>
      <c r="B12756" s="273"/>
      <c r="C12756" s="272"/>
      <c r="D12756" s="272"/>
      <c r="E12756" s="217"/>
      <c r="F12756" s="263"/>
      <c r="I12756" s="149"/>
      <c r="J12756" s="149"/>
      <c r="K12756" s="149"/>
      <c r="L12756"/>
    </row>
    <row r="12757" spans="1:12" s="236" customFormat="1" x14ac:dyDescent="0.25">
      <c r="A12757" s="272"/>
      <c r="B12757" s="273"/>
      <c r="C12757" s="272"/>
      <c r="D12757" s="272"/>
      <c r="E12757" s="217"/>
      <c r="F12757" s="263"/>
      <c r="I12757" s="149"/>
      <c r="J12757" s="149"/>
      <c r="K12757" s="149"/>
      <c r="L12757"/>
    </row>
    <row r="12758" spans="1:12" s="236" customFormat="1" x14ac:dyDescent="0.25">
      <c r="A12758" s="272"/>
      <c r="B12758" s="273"/>
      <c r="C12758" s="272"/>
      <c r="D12758" s="272"/>
      <c r="E12758" s="217"/>
      <c r="F12758" s="263"/>
      <c r="I12758" s="149"/>
      <c r="J12758" s="149"/>
      <c r="K12758" s="149"/>
      <c r="L12758"/>
    </row>
    <row r="12759" spans="1:12" s="236" customFormat="1" x14ac:dyDescent="0.25">
      <c r="A12759" s="272"/>
      <c r="B12759" s="273"/>
      <c r="C12759" s="272"/>
      <c r="D12759" s="272"/>
      <c r="E12759" s="217"/>
      <c r="F12759" s="263"/>
      <c r="I12759" s="149"/>
      <c r="J12759" s="149"/>
      <c r="K12759" s="149"/>
      <c r="L12759"/>
    </row>
    <row r="12760" spans="1:12" s="236" customFormat="1" x14ac:dyDescent="0.25">
      <c r="A12760" s="272"/>
      <c r="B12760" s="273"/>
      <c r="C12760" s="272"/>
      <c r="D12760" s="272"/>
      <c r="E12760" s="217"/>
      <c r="F12760" s="263"/>
      <c r="I12760" s="149"/>
      <c r="J12760" s="149"/>
      <c r="K12760" s="149"/>
      <c r="L12760"/>
    </row>
    <row r="12761" spans="1:12" s="236" customFormat="1" x14ac:dyDescent="0.25">
      <c r="A12761" s="272"/>
      <c r="B12761" s="273"/>
      <c r="C12761" s="272"/>
      <c r="D12761" s="272"/>
      <c r="E12761" s="217"/>
      <c r="F12761" s="263"/>
      <c r="I12761" s="149"/>
      <c r="J12761" s="149"/>
      <c r="K12761" s="149"/>
      <c r="L12761"/>
    </row>
    <row r="12762" spans="1:12" s="236" customFormat="1" x14ac:dyDescent="0.25">
      <c r="A12762" s="272"/>
      <c r="B12762" s="273"/>
      <c r="C12762" s="272"/>
      <c r="D12762" s="272"/>
      <c r="E12762" s="217"/>
      <c r="F12762" s="263"/>
      <c r="I12762" s="149"/>
      <c r="J12762" s="149"/>
      <c r="K12762" s="149"/>
      <c r="L12762"/>
    </row>
    <row r="12763" spans="1:12" s="236" customFormat="1" x14ac:dyDescent="0.25">
      <c r="A12763" s="272"/>
      <c r="B12763" s="273"/>
      <c r="C12763" s="272"/>
      <c r="D12763" s="272"/>
      <c r="E12763" s="217"/>
      <c r="F12763" s="263"/>
      <c r="I12763" s="149"/>
      <c r="J12763" s="149"/>
      <c r="K12763" s="149"/>
      <c r="L12763"/>
    </row>
    <row r="12764" spans="1:12" s="236" customFormat="1" x14ac:dyDescent="0.25">
      <c r="A12764" s="272"/>
      <c r="B12764" s="273"/>
      <c r="C12764" s="272"/>
      <c r="D12764" s="272"/>
      <c r="E12764" s="217"/>
      <c r="F12764" s="263"/>
      <c r="I12764" s="149"/>
      <c r="J12764" s="149"/>
      <c r="K12764" s="149"/>
      <c r="L12764"/>
    </row>
    <row r="12765" spans="1:12" s="236" customFormat="1" x14ac:dyDescent="0.25">
      <c r="A12765" s="272"/>
      <c r="B12765" s="273"/>
      <c r="C12765" s="272"/>
      <c r="D12765" s="272"/>
      <c r="E12765" s="217"/>
      <c r="F12765" s="263"/>
      <c r="I12765" s="149"/>
      <c r="J12765" s="149"/>
      <c r="K12765" s="149"/>
      <c r="L12765"/>
    </row>
    <row r="12766" spans="1:12" s="236" customFormat="1" x14ac:dyDescent="0.25">
      <c r="A12766" s="272"/>
      <c r="B12766" s="273"/>
      <c r="C12766" s="272"/>
      <c r="D12766" s="272"/>
      <c r="E12766" s="217"/>
      <c r="F12766" s="263"/>
      <c r="I12766" s="149"/>
      <c r="J12766" s="149"/>
      <c r="K12766" s="149"/>
      <c r="L12766"/>
    </row>
    <row r="12767" spans="1:12" s="236" customFormat="1" x14ac:dyDescent="0.25">
      <c r="A12767" s="272"/>
      <c r="B12767" s="273"/>
      <c r="C12767" s="272"/>
      <c r="D12767" s="272"/>
      <c r="E12767" s="217"/>
      <c r="F12767" s="263"/>
      <c r="I12767" s="149"/>
      <c r="J12767" s="149"/>
      <c r="K12767" s="149"/>
      <c r="L12767"/>
    </row>
    <row r="12768" spans="1:12" s="236" customFormat="1" x14ac:dyDescent="0.25">
      <c r="A12768" s="272"/>
      <c r="B12768" s="273"/>
      <c r="C12768" s="272"/>
      <c r="D12768" s="272"/>
      <c r="E12768" s="217"/>
      <c r="F12768" s="263"/>
      <c r="I12768" s="149"/>
      <c r="J12768" s="149"/>
      <c r="K12768" s="149"/>
      <c r="L12768"/>
    </row>
    <row r="12769" spans="1:12" s="236" customFormat="1" x14ac:dyDescent="0.25">
      <c r="A12769" s="272"/>
      <c r="B12769" s="273"/>
      <c r="C12769" s="272"/>
      <c r="D12769" s="272"/>
      <c r="E12769" s="217"/>
      <c r="F12769" s="263"/>
      <c r="I12769" s="149"/>
      <c r="J12769" s="149"/>
      <c r="K12769" s="149"/>
      <c r="L12769"/>
    </row>
    <row r="12770" spans="1:12" s="236" customFormat="1" x14ac:dyDescent="0.25">
      <c r="A12770" s="272"/>
      <c r="B12770" s="273"/>
      <c r="C12770" s="272"/>
      <c r="D12770" s="272"/>
      <c r="E12770" s="217"/>
      <c r="F12770" s="263"/>
      <c r="I12770" s="149"/>
      <c r="J12770" s="149"/>
      <c r="K12770" s="149"/>
      <c r="L12770"/>
    </row>
    <row r="12771" spans="1:12" s="236" customFormat="1" x14ac:dyDescent="0.25">
      <c r="A12771" s="272"/>
      <c r="B12771" s="273"/>
      <c r="C12771" s="272"/>
      <c r="D12771" s="272"/>
      <c r="E12771" s="217"/>
      <c r="F12771" s="263"/>
      <c r="I12771" s="149"/>
      <c r="J12771" s="149"/>
      <c r="K12771" s="149"/>
      <c r="L12771"/>
    </row>
    <row r="12772" spans="1:12" s="236" customFormat="1" x14ac:dyDescent="0.25">
      <c r="A12772" s="272"/>
      <c r="B12772" s="273"/>
      <c r="C12772" s="272"/>
      <c r="D12772" s="272"/>
      <c r="E12772" s="217"/>
      <c r="F12772" s="263"/>
      <c r="I12772" s="149"/>
      <c r="J12772" s="149"/>
      <c r="K12772" s="149"/>
      <c r="L12772"/>
    </row>
    <row r="12773" spans="1:12" s="236" customFormat="1" x14ac:dyDescent="0.25">
      <c r="A12773" s="272"/>
      <c r="B12773" s="273"/>
      <c r="C12773" s="272"/>
      <c r="D12773" s="272"/>
      <c r="E12773" s="217"/>
      <c r="F12773" s="263"/>
      <c r="I12773" s="149"/>
      <c r="J12773" s="149"/>
      <c r="K12773" s="149"/>
      <c r="L12773"/>
    </row>
    <row r="12774" spans="1:12" s="236" customFormat="1" x14ac:dyDescent="0.25">
      <c r="A12774" s="272"/>
      <c r="B12774" s="273"/>
      <c r="C12774" s="272"/>
      <c r="D12774" s="272"/>
      <c r="E12774" s="217"/>
      <c r="F12774" s="263"/>
      <c r="I12774" s="149"/>
      <c r="J12774" s="149"/>
      <c r="K12774" s="149"/>
      <c r="L12774"/>
    </row>
    <row r="12775" spans="1:12" s="236" customFormat="1" x14ac:dyDescent="0.25">
      <c r="A12775" s="272"/>
      <c r="B12775" s="273"/>
      <c r="C12775" s="272"/>
      <c r="D12775" s="272"/>
      <c r="E12775" s="217"/>
      <c r="F12775" s="263"/>
      <c r="I12775" s="149"/>
      <c r="J12775" s="149"/>
      <c r="K12775" s="149"/>
      <c r="L12775"/>
    </row>
    <row r="12776" spans="1:12" s="236" customFormat="1" x14ac:dyDescent="0.25">
      <c r="A12776" s="272"/>
      <c r="B12776" s="273"/>
      <c r="C12776" s="272"/>
      <c r="D12776" s="272"/>
      <c r="E12776" s="217"/>
      <c r="F12776" s="263"/>
      <c r="I12776" s="149"/>
      <c r="J12776" s="149"/>
      <c r="K12776" s="149"/>
      <c r="L12776"/>
    </row>
    <row r="12777" spans="1:12" s="236" customFormat="1" x14ac:dyDescent="0.25">
      <c r="A12777" s="272"/>
      <c r="B12777" s="273"/>
      <c r="C12777" s="272"/>
      <c r="D12777" s="272"/>
      <c r="E12777" s="217"/>
      <c r="F12777" s="263"/>
      <c r="I12777" s="149"/>
      <c r="J12777" s="149"/>
      <c r="K12777" s="149"/>
      <c r="L12777"/>
    </row>
    <row r="12778" spans="1:12" s="236" customFormat="1" x14ac:dyDescent="0.25">
      <c r="A12778" s="272"/>
      <c r="B12778" s="273"/>
      <c r="C12778" s="272"/>
      <c r="D12778" s="272"/>
      <c r="E12778" s="217"/>
      <c r="F12778" s="263"/>
      <c r="I12778" s="149"/>
      <c r="J12778" s="149"/>
      <c r="K12778" s="149"/>
      <c r="L12778"/>
    </row>
    <row r="12779" spans="1:12" s="236" customFormat="1" x14ac:dyDescent="0.25">
      <c r="A12779" s="272"/>
      <c r="B12779" s="273"/>
      <c r="C12779" s="272"/>
      <c r="D12779" s="272"/>
      <c r="E12779" s="217"/>
      <c r="F12779" s="263"/>
      <c r="I12779" s="149"/>
      <c r="J12779" s="149"/>
      <c r="K12779" s="149"/>
      <c r="L12779"/>
    </row>
    <row r="12780" spans="1:12" s="236" customFormat="1" x14ac:dyDescent="0.25">
      <c r="A12780" s="272"/>
      <c r="B12780" s="273"/>
      <c r="C12780" s="272"/>
      <c r="D12780" s="272"/>
      <c r="E12780" s="217"/>
      <c r="F12780" s="263"/>
      <c r="I12780" s="149"/>
      <c r="J12780" s="149"/>
      <c r="K12780" s="149"/>
      <c r="L12780"/>
    </row>
    <row r="12781" spans="1:12" s="236" customFormat="1" x14ac:dyDescent="0.25">
      <c r="A12781" s="272"/>
      <c r="B12781" s="273"/>
      <c r="C12781" s="272"/>
      <c r="D12781" s="272"/>
      <c r="E12781" s="217"/>
      <c r="F12781" s="263"/>
      <c r="I12781" s="149"/>
      <c r="J12781" s="149"/>
      <c r="K12781" s="149"/>
      <c r="L12781"/>
    </row>
    <row r="12782" spans="1:12" s="236" customFormat="1" ht="13" x14ac:dyDescent="0.25">
      <c r="A12782" s="227"/>
      <c r="B12782" s="268" t="s">
        <v>2905</v>
      </c>
      <c r="C12782" s="227"/>
      <c r="D12782" s="227"/>
      <c r="E12782" s="258"/>
      <c r="F12782" s="270"/>
      <c r="I12782" s="149"/>
      <c r="J12782" s="149"/>
      <c r="K12782" s="149"/>
      <c r="L12782"/>
    </row>
    <row r="12783" spans="1:12" s="236" customFormat="1" ht="13" x14ac:dyDescent="0.25">
      <c r="A12783" s="227"/>
      <c r="B12783" s="247"/>
      <c r="C12783" s="227"/>
      <c r="D12783" s="227"/>
      <c r="E12783" s="258"/>
      <c r="F12783" s="263"/>
      <c r="I12783" s="149"/>
      <c r="J12783" s="149"/>
      <c r="K12783" s="149"/>
      <c r="L12783"/>
    </row>
    <row r="12784" spans="1:12" s="236" customFormat="1" ht="13" x14ac:dyDescent="0.25">
      <c r="A12784" s="227"/>
      <c r="B12784" s="247" t="s">
        <v>2972</v>
      </c>
      <c r="C12784" s="227"/>
      <c r="D12784" s="227"/>
      <c r="E12784" s="258"/>
      <c r="F12784" s="263"/>
      <c r="I12784" s="149"/>
      <c r="J12784" s="149"/>
      <c r="K12784" s="149"/>
      <c r="L12784"/>
    </row>
    <row r="12785" spans="1:12" s="236" customFormat="1" ht="13" x14ac:dyDescent="0.25">
      <c r="A12785" s="227"/>
      <c r="B12785" s="256"/>
      <c r="C12785" s="255"/>
      <c r="D12785" s="255"/>
      <c r="E12785" s="260"/>
      <c r="F12785" s="263"/>
      <c r="I12785" s="149"/>
      <c r="J12785" s="149"/>
      <c r="K12785" s="149"/>
      <c r="L12785"/>
    </row>
    <row r="12786" spans="1:12" s="236" customFormat="1" ht="13" x14ac:dyDescent="0.25">
      <c r="A12786" s="227"/>
      <c r="B12786" s="274"/>
      <c r="C12786" s="255"/>
      <c r="D12786" s="255"/>
      <c r="E12786" s="260"/>
      <c r="F12786" s="263"/>
      <c r="I12786" s="149"/>
      <c r="J12786" s="149"/>
      <c r="K12786" s="149"/>
      <c r="L12786"/>
    </row>
    <row r="12787" spans="1:12" s="236" customFormat="1" ht="13" x14ac:dyDescent="0.25">
      <c r="A12787" s="227"/>
      <c r="B12787" s="274" t="str">
        <f>B12784</f>
        <v>Block G: Staffroom &amp; 3 Classroom Block: G-10 Plumbing and Drainage</v>
      </c>
      <c r="C12787" s="255"/>
      <c r="D12787" s="255"/>
      <c r="E12787" s="260"/>
      <c r="F12787" s="263"/>
      <c r="I12787" s="149"/>
      <c r="J12787" s="149"/>
      <c r="K12787" s="149"/>
      <c r="L12787"/>
    </row>
    <row r="12788" spans="1:12" s="236" customFormat="1" ht="13" x14ac:dyDescent="0.25">
      <c r="A12788" s="227"/>
      <c r="B12788" s="254" t="s">
        <v>2933</v>
      </c>
      <c r="C12788" s="255" t="s">
        <v>2910</v>
      </c>
      <c r="D12788" s="255"/>
      <c r="E12788" s="260"/>
      <c r="F12788" s="263"/>
      <c r="I12788" s="149"/>
      <c r="J12788" s="149"/>
      <c r="K12788" s="149"/>
      <c r="L12788"/>
    </row>
    <row r="12789" spans="1:12" s="236" customFormat="1" ht="13" x14ac:dyDescent="0.25">
      <c r="A12789" s="227"/>
      <c r="B12789" s="256"/>
      <c r="C12789" s="255"/>
      <c r="D12789" s="255"/>
      <c r="E12789" s="260"/>
      <c r="F12789" s="263"/>
      <c r="I12789" s="149"/>
      <c r="J12789" s="149"/>
      <c r="K12789" s="149"/>
      <c r="L12789"/>
    </row>
    <row r="12790" spans="1:12" s="236" customFormat="1" ht="13" x14ac:dyDescent="0.25">
      <c r="A12790" s="227"/>
      <c r="B12790" s="269" t="s">
        <v>2909</v>
      </c>
      <c r="C12790" s="255">
        <v>186</v>
      </c>
      <c r="D12790" s="255"/>
      <c r="E12790" s="260"/>
      <c r="F12790" s="263"/>
      <c r="I12790" s="149"/>
      <c r="J12790" s="149"/>
      <c r="K12790" s="149"/>
      <c r="L12790"/>
    </row>
    <row r="12791" spans="1:12" s="236" customFormat="1" ht="13" x14ac:dyDescent="0.25">
      <c r="A12791" s="227"/>
      <c r="B12791" s="269"/>
      <c r="C12791" s="255"/>
      <c r="D12791" s="255"/>
      <c r="E12791" s="260"/>
      <c r="F12791" s="263"/>
      <c r="I12791" s="149"/>
      <c r="J12791" s="149"/>
      <c r="K12791" s="149"/>
      <c r="L12791"/>
    </row>
    <row r="12792" spans="1:12" s="236" customFormat="1" ht="13" x14ac:dyDescent="0.25">
      <c r="A12792" s="227"/>
      <c r="B12792" s="256"/>
      <c r="C12792" s="255"/>
      <c r="D12792" s="255"/>
      <c r="E12792" s="260"/>
      <c r="F12792" s="263"/>
      <c r="I12792" s="149"/>
      <c r="J12792" s="149"/>
      <c r="K12792" s="149"/>
      <c r="L12792"/>
    </row>
    <row r="12793" spans="1:12" s="236" customFormat="1" ht="13" x14ac:dyDescent="0.25">
      <c r="A12793" s="227"/>
      <c r="B12793" s="256"/>
      <c r="C12793" s="255"/>
      <c r="D12793" s="255"/>
      <c r="E12793" s="260"/>
      <c r="F12793" s="263"/>
      <c r="I12793" s="149"/>
      <c r="J12793" s="149"/>
      <c r="K12793" s="149"/>
      <c r="L12793"/>
    </row>
    <row r="12794" spans="1:12" s="236" customFormat="1" ht="13" x14ac:dyDescent="0.25">
      <c r="A12794" s="227"/>
      <c r="B12794" s="256"/>
      <c r="C12794" s="255"/>
      <c r="D12794" s="255"/>
      <c r="E12794" s="260"/>
      <c r="F12794" s="263"/>
      <c r="I12794" s="149"/>
      <c r="J12794" s="149"/>
      <c r="K12794" s="149"/>
      <c r="L12794"/>
    </row>
    <row r="12795" spans="1:12" s="236" customFormat="1" ht="13" x14ac:dyDescent="0.25">
      <c r="A12795" s="227"/>
      <c r="B12795" s="256"/>
      <c r="C12795" s="255"/>
      <c r="D12795" s="255"/>
      <c r="E12795" s="260"/>
      <c r="F12795" s="263"/>
      <c r="I12795" s="149"/>
      <c r="J12795" s="149"/>
      <c r="K12795" s="149"/>
      <c r="L12795"/>
    </row>
    <row r="12796" spans="1:12" s="236" customFormat="1" ht="13" x14ac:dyDescent="0.25">
      <c r="A12796" s="227"/>
      <c r="B12796" s="256"/>
      <c r="C12796" s="255"/>
      <c r="D12796" s="255"/>
      <c r="E12796" s="260"/>
      <c r="F12796" s="263"/>
      <c r="I12796" s="149"/>
      <c r="J12796" s="149"/>
      <c r="K12796" s="149"/>
      <c r="L12796"/>
    </row>
    <row r="12797" spans="1:12" s="236" customFormat="1" ht="13" x14ac:dyDescent="0.25">
      <c r="A12797" s="227"/>
      <c r="B12797" s="256"/>
      <c r="C12797" s="255"/>
      <c r="D12797" s="255"/>
      <c r="E12797" s="260"/>
      <c r="F12797" s="263"/>
      <c r="I12797" s="149"/>
      <c r="J12797" s="149"/>
      <c r="K12797" s="149"/>
      <c r="L12797"/>
    </row>
    <row r="12798" spans="1:12" s="236" customFormat="1" ht="13" x14ac:dyDescent="0.25">
      <c r="A12798" s="227"/>
      <c r="B12798" s="256"/>
      <c r="C12798" s="255"/>
      <c r="D12798" s="255"/>
      <c r="E12798" s="260"/>
      <c r="F12798" s="263"/>
      <c r="I12798" s="149"/>
      <c r="J12798" s="149"/>
      <c r="K12798" s="149"/>
      <c r="L12798"/>
    </row>
    <row r="12799" spans="1:12" s="236" customFormat="1" ht="13" x14ac:dyDescent="0.25">
      <c r="A12799" s="227"/>
      <c r="B12799" s="256"/>
      <c r="C12799" s="255"/>
      <c r="D12799" s="255"/>
      <c r="E12799" s="260"/>
      <c r="F12799" s="263"/>
      <c r="I12799" s="149"/>
      <c r="J12799" s="149"/>
      <c r="K12799" s="149"/>
      <c r="L12799"/>
    </row>
    <row r="12800" spans="1:12" s="236" customFormat="1" ht="13" x14ac:dyDescent="0.25">
      <c r="A12800" s="227"/>
      <c r="B12800" s="256"/>
      <c r="C12800" s="255"/>
      <c r="D12800" s="255"/>
      <c r="E12800" s="260"/>
      <c r="F12800" s="263"/>
      <c r="I12800" s="149"/>
      <c r="J12800" s="149"/>
      <c r="K12800" s="149"/>
      <c r="L12800"/>
    </row>
    <row r="12801" spans="1:12" s="236" customFormat="1" ht="13" x14ac:dyDescent="0.25">
      <c r="A12801" s="227"/>
      <c r="B12801" s="256"/>
      <c r="C12801" s="255"/>
      <c r="D12801" s="255"/>
      <c r="E12801" s="260"/>
      <c r="F12801" s="263"/>
      <c r="I12801" s="149"/>
      <c r="J12801" s="149"/>
      <c r="K12801" s="149"/>
      <c r="L12801"/>
    </row>
    <row r="12802" spans="1:12" s="236" customFormat="1" ht="13" x14ac:dyDescent="0.25">
      <c r="A12802" s="227"/>
      <c r="B12802" s="256"/>
      <c r="C12802" s="255"/>
      <c r="D12802" s="255"/>
      <c r="E12802" s="260"/>
      <c r="F12802" s="263"/>
      <c r="I12802" s="149"/>
      <c r="J12802" s="149"/>
      <c r="K12802" s="149"/>
      <c r="L12802"/>
    </row>
    <row r="12803" spans="1:12" s="236" customFormat="1" ht="13" x14ac:dyDescent="0.25">
      <c r="A12803" s="227"/>
      <c r="B12803" s="256"/>
      <c r="C12803" s="255"/>
      <c r="D12803" s="255"/>
      <c r="E12803" s="260"/>
      <c r="F12803" s="263"/>
      <c r="I12803" s="149"/>
      <c r="J12803" s="149"/>
      <c r="K12803" s="149"/>
      <c r="L12803"/>
    </row>
    <row r="12804" spans="1:12" s="236" customFormat="1" ht="13" x14ac:dyDescent="0.25">
      <c r="A12804" s="227"/>
      <c r="B12804" s="256"/>
      <c r="C12804" s="255"/>
      <c r="D12804" s="255"/>
      <c r="E12804" s="260"/>
      <c r="F12804" s="263"/>
      <c r="I12804" s="149"/>
      <c r="J12804" s="149"/>
      <c r="K12804" s="149"/>
      <c r="L12804"/>
    </row>
    <row r="12805" spans="1:12" s="236" customFormat="1" ht="13" x14ac:dyDescent="0.25">
      <c r="A12805" s="227"/>
      <c r="B12805" s="256"/>
      <c r="C12805" s="255"/>
      <c r="D12805" s="255"/>
      <c r="E12805" s="260"/>
      <c r="F12805" s="263"/>
      <c r="I12805" s="149"/>
      <c r="J12805" s="149"/>
      <c r="K12805" s="149"/>
      <c r="L12805"/>
    </row>
    <row r="12806" spans="1:12" s="236" customFormat="1" ht="13" x14ac:dyDescent="0.25">
      <c r="A12806" s="227"/>
      <c r="B12806" s="256"/>
      <c r="C12806" s="255"/>
      <c r="D12806" s="255"/>
      <c r="E12806" s="260"/>
      <c r="F12806" s="263"/>
      <c r="I12806" s="149"/>
      <c r="J12806" s="149"/>
      <c r="K12806" s="149"/>
      <c r="L12806"/>
    </row>
    <row r="12807" spans="1:12" s="236" customFormat="1" ht="13" x14ac:dyDescent="0.25">
      <c r="A12807" s="227"/>
      <c r="B12807" s="256"/>
      <c r="C12807" s="255"/>
      <c r="D12807" s="255"/>
      <c r="E12807" s="260"/>
      <c r="F12807" s="263"/>
      <c r="I12807" s="149"/>
      <c r="J12807" s="149"/>
      <c r="K12807" s="149"/>
      <c r="L12807"/>
    </row>
    <row r="12808" spans="1:12" s="236" customFormat="1" ht="13" x14ac:dyDescent="0.25">
      <c r="A12808" s="227"/>
      <c r="B12808" s="256"/>
      <c r="C12808" s="255"/>
      <c r="D12808" s="255"/>
      <c r="E12808" s="260"/>
      <c r="F12808" s="263"/>
      <c r="I12808" s="149"/>
      <c r="J12808" s="149"/>
      <c r="K12808" s="149"/>
      <c r="L12808"/>
    </row>
    <row r="12809" spans="1:12" s="236" customFormat="1" ht="13" x14ac:dyDescent="0.25">
      <c r="A12809" s="227"/>
      <c r="B12809" s="256"/>
      <c r="C12809" s="255"/>
      <c r="D12809" s="255"/>
      <c r="E12809" s="260"/>
      <c r="F12809" s="263"/>
      <c r="I12809" s="149"/>
      <c r="J12809" s="149"/>
      <c r="K12809" s="149"/>
      <c r="L12809"/>
    </row>
    <row r="12810" spans="1:12" s="236" customFormat="1" ht="13" x14ac:dyDescent="0.25">
      <c r="A12810" s="227"/>
      <c r="B12810" s="256"/>
      <c r="C12810" s="255"/>
      <c r="D12810" s="255"/>
      <c r="E12810" s="260"/>
      <c r="F12810" s="263"/>
      <c r="I12810" s="149"/>
      <c r="J12810" s="149"/>
      <c r="K12810" s="149"/>
      <c r="L12810"/>
    </row>
    <row r="12811" spans="1:12" s="236" customFormat="1" ht="13" x14ac:dyDescent="0.25">
      <c r="A12811" s="227"/>
      <c r="B12811" s="256"/>
      <c r="C12811" s="255"/>
      <c r="D12811" s="255"/>
      <c r="E12811" s="260"/>
      <c r="F12811" s="263"/>
      <c r="I12811" s="149"/>
      <c r="J12811" s="149"/>
      <c r="K12811" s="149"/>
      <c r="L12811"/>
    </row>
    <row r="12812" spans="1:12" s="236" customFormat="1" ht="13" x14ac:dyDescent="0.25">
      <c r="A12812" s="227"/>
      <c r="B12812" s="256"/>
      <c r="C12812" s="255"/>
      <c r="D12812" s="255"/>
      <c r="E12812" s="260"/>
      <c r="F12812" s="263"/>
      <c r="I12812" s="149"/>
      <c r="J12812" s="149"/>
      <c r="K12812" s="149"/>
      <c r="L12812"/>
    </row>
    <row r="12813" spans="1:12" s="236" customFormat="1" ht="13" x14ac:dyDescent="0.25">
      <c r="A12813" s="227"/>
      <c r="B12813" s="256"/>
      <c r="C12813" s="255"/>
      <c r="D12813" s="255"/>
      <c r="E12813" s="260"/>
      <c r="F12813" s="263"/>
      <c r="I12813" s="149"/>
      <c r="J12813" s="149"/>
      <c r="K12813" s="149"/>
      <c r="L12813"/>
    </row>
    <row r="12814" spans="1:12" s="236" customFormat="1" ht="13" x14ac:dyDescent="0.25">
      <c r="A12814" s="227"/>
      <c r="B12814" s="256"/>
      <c r="C12814" s="255"/>
      <c r="D12814" s="255"/>
      <c r="E12814" s="260"/>
      <c r="F12814" s="263"/>
      <c r="I12814" s="149"/>
      <c r="J12814" s="149"/>
      <c r="K12814" s="149"/>
      <c r="L12814"/>
    </row>
    <row r="12815" spans="1:12" s="236" customFormat="1" ht="13" x14ac:dyDescent="0.25">
      <c r="A12815" s="227"/>
      <c r="B12815" s="256"/>
      <c r="C12815" s="255"/>
      <c r="D12815" s="255"/>
      <c r="E12815" s="260"/>
      <c r="F12815" s="263"/>
      <c r="I12815" s="149"/>
      <c r="J12815" s="149"/>
      <c r="K12815" s="149"/>
      <c r="L12815"/>
    </row>
    <row r="12816" spans="1:12" s="236" customFormat="1" ht="13" x14ac:dyDescent="0.25">
      <c r="A12816" s="227"/>
      <c r="B12816" s="256"/>
      <c r="C12816" s="255"/>
      <c r="D12816" s="255"/>
      <c r="E12816" s="260"/>
      <c r="F12816" s="263"/>
      <c r="I12816" s="149"/>
      <c r="J12816" s="149"/>
      <c r="K12816" s="149"/>
      <c r="L12816"/>
    </row>
    <row r="12817" spans="1:12" s="236" customFormat="1" ht="13" x14ac:dyDescent="0.25">
      <c r="A12817" s="227"/>
      <c r="B12817" s="256"/>
      <c r="C12817" s="255"/>
      <c r="D12817" s="255"/>
      <c r="E12817" s="260"/>
      <c r="F12817" s="263"/>
      <c r="I12817" s="149"/>
      <c r="J12817" s="149"/>
      <c r="K12817" s="149"/>
      <c r="L12817"/>
    </row>
    <row r="12818" spans="1:12" s="236" customFormat="1" ht="13" x14ac:dyDescent="0.25">
      <c r="A12818" s="227"/>
      <c r="B12818" s="256"/>
      <c r="C12818" s="255"/>
      <c r="D12818" s="255"/>
      <c r="E12818" s="260"/>
      <c r="F12818" s="263"/>
      <c r="I12818" s="149"/>
      <c r="J12818" s="149"/>
      <c r="K12818" s="149"/>
      <c r="L12818"/>
    </row>
    <row r="12819" spans="1:12" s="236" customFormat="1" ht="13" x14ac:dyDescent="0.25">
      <c r="A12819" s="227"/>
      <c r="B12819" s="256"/>
      <c r="C12819" s="255"/>
      <c r="D12819" s="255"/>
      <c r="E12819" s="260"/>
      <c r="F12819" s="263"/>
      <c r="I12819" s="149"/>
      <c r="J12819" s="149"/>
      <c r="K12819" s="149"/>
      <c r="L12819"/>
    </row>
    <row r="12820" spans="1:12" s="236" customFormat="1" ht="13" x14ac:dyDescent="0.25">
      <c r="A12820" s="227"/>
      <c r="B12820" s="256"/>
      <c r="C12820" s="255"/>
      <c r="D12820" s="255"/>
      <c r="E12820" s="260"/>
      <c r="F12820" s="263"/>
      <c r="I12820" s="149"/>
      <c r="J12820" s="149"/>
      <c r="K12820" s="149"/>
      <c r="L12820"/>
    </row>
    <row r="12821" spans="1:12" s="236" customFormat="1" ht="13" x14ac:dyDescent="0.25">
      <c r="A12821" s="227"/>
      <c r="B12821" s="256"/>
      <c r="C12821" s="255"/>
      <c r="D12821" s="255"/>
      <c r="E12821" s="260"/>
      <c r="F12821" s="263"/>
      <c r="I12821" s="149"/>
      <c r="J12821" s="149"/>
      <c r="K12821" s="149"/>
      <c r="L12821"/>
    </row>
    <row r="12822" spans="1:12" s="236" customFormat="1" ht="13" x14ac:dyDescent="0.25">
      <c r="A12822" s="227"/>
      <c r="B12822" s="256"/>
      <c r="C12822" s="255"/>
      <c r="D12822" s="255"/>
      <c r="E12822" s="260"/>
      <c r="F12822" s="263"/>
      <c r="I12822" s="149"/>
      <c r="J12822" s="149"/>
      <c r="K12822" s="149"/>
      <c r="L12822"/>
    </row>
    <row r="12823" spans="1:12" s="236" customFormat="1" ht="13" x14ac:dyDescent="0.25">
      <c r="A12823" s="227"/>
      <c r="B12823" s="256"/>
      <c r="C12823" s="255"/>
      <c r="D12823" s="255"/>
      <c r="E12823" s="260"/>
      <c r="F12823" s="263"/>
      <c r="I12823" s="149"/>
      <c r="J12823" s="149"/>
      <c r="K12823" s="149"/>
      <c r="L12823"/>
    </row>
    <row r="12824" spans="1:12" s="236" customFormat="1" ht="13" x14ac:dyDescent="0.25">
      <c r="A12824" s="227"/>
      <c r="B12824" s="256"/>
      <c r="C12824" s="255"/>
      <c r="D12824" s="255"/>
      <c r="E12824" s="260"/>
      <c r="F12824" s="263"/>
      <c r="I12824" s="149"/>
      <c r="J12824" s="149"/>
      <c r="K12824" s="149"/>
      <c r="L12824"/>
    </row>
    <row r="12825" spans="1:12" s="236" customFormat="1" ht="13" x14ac:dyDescent="0.25">
      <c r="A12825" s="227"/>
      <c r="B12825" s="256"/>
      <c r="C12825" s="255"/>
      <c r="D12825" s="255"/>
      <c r="E12825" s="260"/>
      <c r="F12825" s="263"/>
      <c r="I12825" s="149"/>
      <c r="J12825" s="149"/>
      <c r="K12825" s="149"/>
      <c r="L12825"/>
    </row>
    <row r="12826" spans="1:12" s="236" customFormat="1" ht="13" x14ac:dyDescent="0.25">
      <c r="A12826" s="227"/>
      <c r="B12826" s="256"/>
      <c r="C12826" s="255"/>
      <c r="D12826" s="255"/>
      <c r="E12826" s="260"/>
      <c r="F12826" s="263"/>
      <c r="I12826" s="149"/>
      <c r="J12826" s="149"/>
      <c r="K12826" s="149"/>
      <c r="L12826"/>
    </row>
    <row r="12827" spans="1:12" s="236" customFormat="1" ht="13" x14ac:dyDescent="0.25">
      <c r="A12827" s="227"/>
      <c r="B12827" s="256"/>
      <c r="C12827" s="255"/>
      <c r="D12827" s="255"/>
      <c r="E12827" s="260"/>
      <c r="F12827" s="263"/>
      <c r="I12827" s="149"/>
      <c r="J12827" s="149"/>
      <c r="K12827" s="149"/>
      <c r="L12827"/>
    </row>
    <row r="12828" spans="1:12" s="236" customFormat="1" ht="13" x14ac:dyDescent="0.25">
      <c r="A12828" s="227"/>
      <c r="B12828" s="256"/>
      <c r="C12828" s="255"/>
      <c r="D12828" s="255"/>
      <c r="E12828" s="260"/>
      <c r="F12828" s="263"/>
      <c r="I12828" s="149"/>
      <c r="J12828" s="149"/>
      <c r="K12828" s="149"/>
      <c r="L12828"/>
    </row>
    <row r="12829" spans="1:12" s="236" customFormat="1" ht="13" x14ac:dyDescent="0.25">
      <c r="A12829" s="227"/>
      <c r="B12829" s="256"/>
      <c r="C12829" s="255"/>
      <c r="D12829" s="255"/>
      <c r="E12829" s="260"/>
      <c r="F12829" s="263"/>
      <c r="I12829" s="149"/>
      <c r="J12829" s="149"/>
      <c r="K12829" s="149"/>
      <c r="L12829"/>
    </row>
    <row r="12830" spans="1:12" s="236" customFormat="1" ht="13" x14ac:dyDescent="0.25">
      <c r="A12830" s="227"/>
      <c r="B12830" s="256"/>
      <c r="C12830" s="255"/>
      <c r="D12830" s="255"/>
      <c r="E12830" s="260"/>
      <c r="F12830" s="263"/>
      <c r="I12830" s="149"/>
      <c r="J12830" s="149"/>
      <c r="K12830" s="149"/>
      <c r="L12830"/>
    </row>
    <row r="12831" spans="1:12" s="236" customFormat="1" ht="13" x14ac:dyDescent="0.25">
      <c r="A12831" s="227"/>
      <c r="B12831" s="256"/>
      <c r="C12831" s="255"/>
      <c r="D12831" s="255"/>
      <c r="E12831" s="260"/>
      <c r="F12831" s="263"/>
      <c r="I12831" s="149"/>
      <c r="J12831" s="149"/>
      <c r="K12831" s="149"/>
      <c r="L12831"/>
    </row>
    <row r="12832" spans="1:12" s="236" customFormat="1" ht="13" x14ac:dyDescent="0.25">
      <c r="A12832" s="227"/>
      <c r="B12832" s="256"/>
      <c r="C12832" s="255"/>
      <c r="D12832" s="255"/>
      <c r="E12832" s="260"/>
      <c r="F12832" s="263"/>
      <c r="I12832" s="149"/>
      <c r="J12832" s="149"/>
      <c r="K12832" s="149"/>
      <c r="L12832"/>
    </row>
    <row r="12833" spans="1:12" s="236" customFormat="1" ht="13" x14ac:dyDescent="0.25">
      <c r="A12833" s="227"/>
      <c r="B12833" s="256"/>
      <c r="C12833" s="255"/>
      <c r="D12833" s="255"/>
      <c r="E12833" s="260"/>
      <c r="F12833" s="263"/>
      <c r="I12833" s="149"/>
      <c r="J12833" s="149"/>
      <c r="K12833" s="149"/>
      <c r="L12833"/>
    </row>
    <row r="12834" spans="1:12" s="236" customFormat="1" ht="13" x14ac:dyDescent="0.25">
      <c r="A12834" s="227"/>
      <c r="B12834" s="256"/>
      <c r="C12834" s="255"/>
      <c r="D12834" s="255"/>
      <c r="E12834" s="260"/>
      <c r="F12834" s="263"/>
      <c r="I12834" s="149"/>
      <c r="J12834" s="149"/>
      <c r="K12834" s="149"/>
      <c r="L12834"/>
    </row>
    <row r="12835" spans="1:12" s="236" customFormat="1" ht="13" x14ac:dyDescent="0.25">
      <c r="A12835" s="227"/>
      <c r="B12835" s="256"/>
      <c r="C12835" s="255"/>
      <c r="D12835" s="255"/>
      <c r="E12835" s="260"/>
      <c r="F12835" s="263"/>
      <c r="I12835" s="149"/>
      <c r="J12835" s="149"/>
      <c r="K12835" s="149"/>
      <c r="L12835"/>
    </row>
    <row r="12836" spans="1:12" s="236" customFormat="1" ht="13" x14ac:dyDescent="0.25">
      <c r="A12836" s="227"/>
      <c r="B12836" s="256"/>
      <c r="C12836" s="255"/>
      <c r="D12836" s="255"/>
      <c r="E12836" s="260"/>
      <c r="F12836" s="263"/>
      <c r="I12836" s="149"/>
      <c r="J12836" s="149"/>
      <c r="K12836" s="149"/>
      <c r="L12836"/>
    </row>
    <row r="12837" spans="1:12" s="236" customFormat="1" ht="13" x14ac:dyDescent="0.25">
      <c r="A12837" s="227"/>
      <c r="B12837" s="256"/>
      <c r="C12837" s="255"/>
      <c r="D12837" s="255"/>
      <c r="E12837" s="260"/>
      <c r="F12837" s="263"/>
      <c r="I12837" s="149"/>
      <c r="J12837" s="149"/>
      <c r="K12837" s="149"/>
      <c r="L12837"/>
    </row>
    <row r="12838" spans="1:12" s="236" customFormat="1" ht="13" x14ac:dyDescent="0.25">
      <c r="A12838" s="227"/>
      <c r="B12838" s="256"/>
      <c r="C12838" s="255"/>
      <c r="D12838" s="255"/>
      <c r="E12838" s="260"/>
      <c r="F12838" s="263"/>
      <c r="I12838" s="149"/>
      <c r="J12838" s="149"/>
      <c r="K12838" s="149"/>
      <c r="L12838"/>
    </row>
    <row r="12839" spans="1:12" s="236" customFormat="1" ht="13" x14ac:dyDescent="0.25">
      <c r="A12839" s="227"/>
      <c r="B12839" s="256"/>
      <c r="C12839" s="255"/>
      <c r="D12839" s="255"/>
      <c r="E12839" s="260"/>
      <c r="F12839" s="263"/>
      <c r="I12839" s="149"/>
      <c r="J12839" s="149"/>
      <c r="K12839" s="149"/>
      <c r="L12839"/>
    </row>
    <row r="12840" spans="1:12" s="236" customFormat="1" ht="13" x14ac:dyDescent="0.25">
      <c r="A12840" s="227"/>
      <c r="B12840" s="256"/>
      <c r="C12840" s="255"/>
      <c r="D12840" s="255"/>
      <c r="E12840" s="260"/>
      <c r="F12840" s="263"/>
      <c r="I12840" s="149"/>
      <c r="J12840" s="149"/>
      <c r="K12840" s="149"/>
      <c r="L12840"/>
    </row>
    <row r="12841" spans="1:12" s="236" customFormat="1" ht="13" x14ac:dyDescent="0.25">
      <c r="A12841" s="227"/>
      <c r="B12841" s="256"/>
      <c r="C12841" s="255"/>
      <c r="D12841" s="255"/>
      <c r="E12841" s="260"/>
      <c r="F12841" s="263"/>
      <c r="I12841" s="149"/>
      <c r="J12841" s="149"/>
      <c r="K12841" s="149"/>
      <c r="L12841"/>
    </row>
    <row r="12842" spans="1:12" s="236" customFormat="1" ht="13" x14ac:dyDescent="0.25">
      <c r="A12842" s="227"/>
      <c r="B12842" s="256"/>
      <c r="C12842" s="255"/>
      <c r="D12842" s="255"/>
      <c r="E12842" s="260"/>
      <c r="F12842" s="263"/>
      <c r="I12842" s="149"/>
      <c r="J12842" s="149"/>
      <c r="K12842" s="149"/>
      <c r="L12842"/>
    </row>
    <row r="12843" spans="1:12" s="236" customFormat="1" ht="13" x14ac:dyDescent="0.25">
      <c r="A12843" s="227"/>
      <c r="B12843" s="256"/>
      <c r="C12843" s="255"/>
      <c r="D12843" s="255"/>
      <c r="E12843" s="260"/>
      <c r="F12843" s="263"/>
      <c r="I12843" s="149"/>
      <c r="J12843" s="149"/>
      <c r="K12843" s="149"/>
      <c r="L12843"/>
    </row>
    <row r="12844" spans="1:12" s="236" customFormat="1" ht="13" x14ac:dyDescent="0.25">
      <c r="A12844" s="227"/>
      <c r="B12844" s="256"/>
      <c r="C12844" s="255"/>
      <c r="D12844" s="255"/>
      <c r="E12844" s="260"/>
      <c r="F12844" s="263"/>
      <c r="I12844" s="149"/>
      <c r="J12844" s="149"/>
      <c r="K12844" s="149"/>
      <c r="L12844"/>
    </row>
    <row r="12845" spans="1:12" s="236" customFormat="1" ht="13" x14ac:dyDescent="0.25">
      <c r="A12845" s="227"/>
      <c r="B12845" s="256"/>
      <c r="C12845" s="255"/>
      <c r="D12845" s="255"/>
      <c r="E12845" s="260"/>
      <c r="F12845" s="263"/>
      <c r="I12845" s="149"/>
      <c r="J12845" s="149"/>
      <c r="K12845" s="149"/>
      <c r="L12845"/>
    </row>
    <row r="12846" spans="1:12" s="236" customFormat="1" ht="13" x14ac:dyDescent="0.25">
      <c r="A12846" s="227"/>
      <c r="B12846" s="256"/>
      <c r="C12846" s="255"/>
      <c r="D12846" s="255"/>
      <c r="E12846" s="260"/>
      <c r="F12846" s="263"/>
      <c r="I12846" s="149"/>
      <c r="J12846" s="149"/>
      <c r="K12846" s="149"/>
      <c r="L12846"/>
    </row>
    <row r="12847" spans="1:12" s="236" customFormat="1" ht="13" x14ac:dyDescent="0.25">
      <c r="A12847" s="227"/>
      <c r="B12847" s="256"/>
      <c r="C12847" s="255"/>
      <c r="D12847" s="255"/>
      <c r="E12847" s="260"/>
      <c r="F12847" s="263"/>
      <c r="I12847" s="149"/>
      <c r="J12847" s="149"/>
      <c r="K12847" s="149"/>
      <c r="L12847"/>
    </row>
    <row r="12848" spans="1:12" s="236" customFormat="1" ht="13" x14ac:dyDescent="0.25">
      <c r="A12848" s="227"/>
      <c r="B12848" s="256"/>
      <c r="C12848" s="255"/>
      <c r="D12848" s="255"/>
      <c r="E12848" s="260"/>
      <c r="F12848" s="263"/>
      <c r="I12848" s="149"/>
      <c r="J12848" s="149"/>
      <c r="K12848" s="149"/>
      <c r="L12848"/>
    </row>
    <row r="12849" spans="1:12" s="236" customFormat="1" ht="13" x14ac:dyDescent="0.25">
      <c r="A12849" s="227"/>
      <c r="B12849" s="256"/>
      <c r="C12849" s="255"/>
      <c r="D12849" s="255"/>
      <c r="E12849" s="260"/>
      <c r="F12849" s="263"/>
      <c r="I12849" s="149"/>
      <c r="J12849" s="149"/>
      <c r="K12849" s="149"/>
      <c r="L12849"/>
    </row>
    <row r="12850" spans="1:12" s="236" customFormat="1" ht="13" x14ac:dyDescent="0.25">
      <c r="A12850" s="227"/>
      <c r="B12850" s="256"/>
      <c r="C12850" s="255"/>
      <c r="D12850" s="255"/>
      <c r="E12850" s="260"/>
      <c r="F12850" s="263"/>
      <c r="I12850" s="149"/>
      <c r="J12850" s="149"/>
      <c r="K12850" s="149"/>
      <c r="L12850"/>
    </row>
    <row r="12851" spans="1:12" s="236" customFormat="1" ht="13" x14ac:dyDescent="0.25">
      <c r="A12851" s="227"/>
      <c r="B12851" s="256"/>
      <c r="C12851" s="255"/>
      <c r="D12851" s="255"/>
      <c r="E12851" s="260"/>
      <c r="F12851" s="263"/>
      <c r="I12851" s="149"/>
      <c r="J12851" s="149"/>
      <c r="K12851" s="149"/>
      <c r="L12851"/>
    </row>
    <row r="12852" spans="1:12" s="236" customFormat="1" ht="13" x14ac:dyDescent="0.25">
      <c r="A12852" s="227"/>
      <c r="B12852" s="256"/>
      <c r="C12852" s="255"/>
      <c r="D12852" s="255"/>
      <c r="E12852" s="260"/>
      <c r="F12852" s="263"/>
      <c r="I12852" s="149"/>
      <c r="J12852" s="149"/>
      <c r="K12852" s="149"/>
      <c r="L12852"/>
    </row>
    <row r="12853" spans="1:12" s="236" customFormat="1" ht="13" x14ac:dyDescent="0.25">
      <c r="A12853" s="227"/>
      <c r="B12853" s="256"/>
      <c r="C12853" s="255"/>
      <c r="D12853" s="255"/>
      <c r="E12853" s="260"/>
      <c r="F12853" s="263"/>
      <c r="I12853" s="149"/>
      <c r="J12853" s="149"/>
      <c r="K12853" s="149"/>
      <c r="L12853"/>
    </row>
    <row r="12854" spans="1:12" s="236" customFormat="1" ht="13" x14ac:dyDescent="0.25">
      <c r="A12854" s="227"/>
      <c r="B12854" s="268" t="s">
        <v>1019</v>
      </c>
      <c r="C12854" s="227"/>
      <c r="D12854" s="227"/>
      <c r="E12854" s="258"/>
      <c r="F12854" s="270"/>
      <c r="I12854" s="149"/>
      <c r="J12854" s="149"/>
      <c r="K12854" s="149"/>
      <c r="L12854"/>
    </row>
    <row r="12855" spans="1:12" s="236" customFormat="1" ht="13" x14ac:dyDescent="0.25">
      <c r="A12855" s="227"/>
      <c r="B12855" s="247"/>
      <c r="C12855" s="227"/>
      <c r="D12855" s="227"/>
      <c r="E12855" s="258"/>
      <c r="F12855" s="263"/>
      <c r="I12855" s="149"/>
      <c r="J12855" s="149"/>
      <c r="K12855" s="149"/>
      <c r="L12855"/>
    </row>
    <row r="12856" spans="1:12" s="236" customFormat="1" ht="13" x14ac:dyDescent="0.25">
      <c r="A12856" s="227"/>
      <c r="B12856" s="247" t="str">
        <f>B12784</f>
        <v>Block G: Staffroom &amp; 3 Classroom Block: G-10 Plumbing and Drainage</v>
      </c>
      <c r="C12856" s="227"/>
      <c r="D12856" s="227"/>
      <c r="E12856" s="258"/>
      <c r="F12856" s="263"/>
      <c r="I12856" s="149"/>
      <c r="J12856" s="149"/>
      <c r="K12856" s="149"/>
      <c r="L12856"/>
    </row>
    <row r="12857" spans="1:12" s="236" customFormat="1" ht="13" x14ac:dyDescent="0.25">
      <c r="A12857" s="227"/>
      <c r="B12857" s="247"/>
      <c r="C12857" s="227"/>
      <c r="D12857" s="227"/>
      <c r="E12857" s="258"/>
      <c r="F12857" s="263"/>
      <c r="I12857" s="149"/>
      <c r="J12857" s="149"/>
      <c r="K12857" s="149"/>
      <c r="L12857"/>
    </row>
    <row r="12858" spans="1:12" s="236" customFormat="1" ht="13" x14ac:dyDescent="0.25">
      <c r="A12858" s="224" t="s">
        <v>2633</v>
      </c>
      <c r="B12858" s="229" t="s">
        <v>320</v>
      </c>
      <c r="C12858" s="272"/>
      <c r="D12858" s="272"/>
      <c r="E12858" s="217"/>
      <c r="F12858" s="285"/>
      <c r="I12858" s="149"/>
      <c r="J12858" s="149"/>
      <c r="K12858" s="149"/>
      <c r="L12858"/>
    </row>
    <row r="12859" spans="1:12" s="236" customFormat="1" ht="13" x14ac:dyDescent="0.25">
      <c r="A12859" s="272"/>
      <c r="B12859" s="232"/>
      <c r="C12859" s="283"/>
      <c r="D12859" s="272"/>
      <c r="E12859" s="217"/>
      <c r="F12859" s="285"/>
      <c r="I12859" s="149"/>
      <c r="J12859" s="149"/>
      <c r="K12859" s="149"/>
      <c r="L12859"/>
    </row>
    <row r="12860" spans="1:12" s="236" customFormat="1" ht="13" x14ac:dyDescent="0.25">
      <c r="A12860" s="272"/>
      <c r="B12860" s="229" t="s">
        <v>321</v>
      </c>
      <c r="C12860" s="272"/>
      <c r="D12860" s="272"/>
      <c r="E12860" s="217"/>
      <c r="F12860" s="285"/>
      <c r="I12860" s="149"/>
      <c r="J12860" s="149"/>
      <c r="K12860" s="149"/>
      <c r="L12860"/>
    </row>
    <row r="12861" spans="1:12" s="236" customFormat="1" ht="13" x14ac:dyDescent="0.25">
      <c r="A12861" s="272"/>
      <c r="B12861" s="229"/>
      <c r="C12861" s="272"/>
      <c r="D12861" s="272"/>
      <c r="E12861" s="217"/>
      <c r="F12861" s="285"/>
      <c r="I12861" s="149"/>
      <c r="J12861" s="149"/>
      <c r="K12861" s="149"/>
      <c r="L12861"/>
    </row>
    <row r="12862" spans="1:12" s="236" customFormat="1" ht="13" x14ac:dyDescent="0.25">
      <c r="A12862" s="272"/>
      <c r="B12862" s="229" t="s">
        <v>322</v>
      </c>
      <c r="C12862" s="272"/>
      <c r="D12862" s="272"/>
      <c r="E12862" s="217"/>
      <c r="F12862" s="285"/>
      <c r="I12862" s="149"/>
      <c r="J12862" s="149"/>
      <c r="K12862" s="149"/>
      <c r="L12862"/>
    </row>
    <row r="12863" spans="1:12" s="236" customFormat="1" ht="13" x14ac:dyDescent="0.25">
      <c r="A12863" s="272"/>
      <c r="B12863" s="229"/>
      <c r="C12863" s="272"/>
      <c r="D12863" s="272"/>
      <c r="E12863" s="217"/>
      <c r="F12863" s="285"/>
      <c r="I12863" s="149"/>
      <c r="J12863" s="149"/>
      <c r="K12863" s="149"/>
      <c r="L12863"/>
    </row>
    <row r="12864" spans="1:12" s="236" customFormat="1" ht="14.5" x14ac:dyDescent="0.25">
      <c r="A12864" s="272" t="s">
        <v>2634</v>
      </c>
      <c r="B12864" s="273" t="s">
        <v>2765</v>
      </c>
      <c r="C12864" s="272" t="s">
        <v>621</v>
      </c>
      <c r="D12864" s="272">
        <v>12</v>
      </c>
      <c r="E12864" s="217"/>
      <c r="F12864" s="285"/>
      <c r="I12864" s="149"/>
      <c r="J12864" s="149"/>
      <c r="K12864" s="149"/>
      <c r="L12864"/>
    </row>
    <row r="12865" spans="1:12" s="236" customFormat="1" x14ac:dyDescent="0.25">
      <c r="A12865" s="220"/>
      <c r="B12865" s="233"/>
      <c r="C12865" s="220"/>
      <c r="D12865" s="220"/>
      <c r="E12865" s="260"/>
      <c r="F12865" s="263"/>
      <c r="I12865" s="149"/>
      <c r="J12865" s="149"/>
      <c r="K12865" s="149"/>
      <c r="L12865"/>
    </row>
    <row r="12866" spans="1:12" s="236" customFormat="1" x14ac:dyDescent="0.25">
      <c r="A12866" s="220"/>
      <c r="B12866" s="233"/>
      <c r="C12866" s="220"/>
      <c r="D12866" s="220"/>
      <c r="E12866" s="260"/>
      <c r="F12866" s="263"/>
      <c r="I12866" s="149"/>
      <c r="J12866" s="149"/>
      <c r="K12866" s="149"/>
      <c r="L12866"/>
    </row>
    <row r="12867" spans="1:12" s="236" customFormat="1" x14ac:dyDescent="0.25">
      <c r="A12867" s="220"/>
      <c r="B12867" s="233"/>
      <c r="C12867" s="220"/>
      <c r="D12867" s="220"/>
      <c r="E12867" s="260"/>
      <c r="F12867" s="263"/>
      <c r="I12867" s="149"/>
      <c r="J12867" s="149"/>
      <c r="K12867" s="149"/>
      <c r="L12867"/>
    </row>
    <row r="12868" spans="1:12" s="236" customFormat="1" x14ac:dyDescent="0.25">
      <c r="A12868" s="220"/>
      <c r="B12868" s="233"/>
      <c r="C12868" s="220"/>
      <c r="D12868" s="220"/>
      <c r="E12868" s="260"/>
      <c r="F12868" s="263"/>
      <c r="I12868" s="149"/>
      <c r="J12868" s="149"/>
      <c r="K12868" s="149"/>
      <c r="L12868"/>
    </row>
    <row r="12869" spans="1:12" s="236" customFormat="1" x14ac:dyDescent="0.25">
      <c r="A12869" s="220"/>
      <c r="B12869" s="233"/>
      <c r="C12869" s="220"/>
      <c r="D12869" s="220"/>
      <c r="E12869" s="260"/>
      <c r="F12869" s="263"/>
      <c r="I12869" s="149"/>
      <c r="J12869" s="149"/>
      <c r="K12869" s="149"/>
      <c r="L12869"/>
    </row>
    <row r="12870" spans="1:12" s="236" customFormat="1" x14ac:dyDescent="0.25">
      <c r="A12870" s="220"/>
      <c r="B12870" s="233"/>
      <c r="C12870" s="220"/>
      <c r="D12870" s="220"/>
      <c r="E12870" s="260"/>
      <c r="F12870" s="263"/>
      <c r="I12870" s="149"/>
      <c r="J12870" s="149"/>
      <c r="K12870" s="149"/>
      <c r="L12870"/>
    </row>
    <row r="12871" spans="1:12" s="236" customFormat="1" x14ac:dyDescent="0.25">
      <c r="A12871" s="220"/>
      <c r="B12871" s="233"/>
      <c r="C12871" s="220"/>
      <c r="D12871" s="220"/>
      <c r="E12871" s="260"/>
      <c r="F12871" s="263"/>
      <c r="I12871" s="149"/>
      <c r="J12871" s="149"/>
      <c r="K12871" s="149"/>
      <c r="L12871"/>
    </row>
    <row r="12872" spans="1:12" s="236" customFormat="1" x14ac:dyDescent="0.25">
      <c r="A12872" s="220"/>
      <c r="B12872" s="233"/>
      <c r="C12872" s="220"/>
      <c r="D12872" s="220"/>
      <c r="E12872" s="260"/>
      <c r="F12872" s="263"/>
      <c r="I12872" s="149"/>
      <c r="J12872" s="149"/>
      <c r="K12872" s="149"/>
      <c r="L12872"/>
    </row>
    <row r="12873" spans="1:12" s="236" customFormat="1" ht="13" x14ac:dyDescent="0.25">
      <c r="A12873" s="220"/>
      <c r="B12873" s="230"/>
      <c r="C12873" s="220"/>
      <c r="D12873" s="220"/>
      <c r="E12873" s="260"/>
      <c r="F12873" s="263"/>
      <c r="I12873" s="149"/>
      <c r="J12873" s="149"/>
      <c r="K12873" s="149"/>
      <c r="L12873"/>
    </row>
    <row r="12874" spans="1:12" s="236" customFormat="1" ht="13" x14ac:dyDescent="0.25">
      <c r="A12874" s="220"/>
      <c r="B12874" s="230"/>
      <c r="C12874" s="220"/>
      <c r="D12874" s="220"/>
      <c r="E12874" s="260"/>
      <c r="F12874" s="263"/>
      <c r="I12874" s="149"/>
      <c r="J12874" s="149"/>
      <c r="K12874" s="149"/>
      <c r="L12874"/>
    </row>
    <row r="12875" spans="1:12" s="236" customFormat="1" ht="13" x14ac:dyDescent="0.25">
      <c r="A12875" s="220"/>
      <c r="B12875" s="230"/>
      <c r="C12875" s="220"/>
      <c r="D12875" s="220"/>
      <c r="E12875" s="260"/>
      <c r="F12875" s="263"/>
      <c r="I12875" s="149"/>
      <c r="J12875" s="149"/>
      <c r="K12875" s="149"/>
      <c r="L12875"/>
    </row>
    <row r="12876" spans="1:12" s="236" customFormat="1" x14ac:dyDescent="0.25">
      <c r="A12876" s="220"/>
      <c r="B12876" s="233"/>
      <c r="C12876" s="220"/>
      <c r="D12876" s="220"/>
      <c r="E12876" s="260"/>
      <c r="F12876" s="263"/>
      <c r="I12876" s="149"/>
      <c r="J12876" s="149"/>
      <c r="K12876" s="149"/>
      <c r="L12876"/>
    </row>
    <row r="12877" spans="1:12" s="236" customFormat="1" x14ac:dyDescent="0.25">
      <c r="A12877" s="220"/>
      <c r="B12877" s="233"/>
      <c r="C12877" s="220"/>
      <c r="D12877" s="220"/>
      <c r="E12877" s="260"/>
      <c r="F12877" s="263"/>
      <c r="I12877" s="149"/>
      <c r="J12877" s="149"/>
      <c r="K12877" s="149"/>
      <c r="L12877"/>
    </row>
    <row r="12878" spans="1:12" s="236" customFormat="1" x14ac:dyDescent="0.25">
      <c r="A12878" s="220"/>
      <c r="B12878" s="233"/>
      <c r="C12878" s="220"/>
      <c r="D12878" s="220"/>
      <c r="E12878" s="260"/>
      <c r="F12878" s="263"/>
      <c r="I12878" s="149"/>
      <c r="J12878" s="149"/>
      <c r="K12878" s="149"/>
      <c r="L12878"/>
    </row>
    <row r="12879" spans="1:12" s="236" customFormat="1" x14ac:dyDescent="0.25">
      <c r="A12879" s="272"/>
      <c r="B12879" s="273"/>
      <c r="C12879" s="272"/>
      <c r="D12879" s="272"/>
      <c r="E12879" s="217"/>
      <c r="F12879" s="263"/>
      <c r="I12879" s="149"/>
      <c r="J12879" s="149"/>
      <c r="K12879" s="149"/>
      <c r="L12879"/>
    </row>
    <row r="12880" spans="1:12" s="236" customFormat="1" x14ac:dyDescent="0.25">
      <c r="A12880" s="272"/>
      <c r="B12880" s="273"/>
      <c r="C12880" s="272"/>
      <c r="D12880" s="272"/>
      <c r="E12880" s="217"/>
      <c r="F12880" s="263"/>
      <c r="I12880" s="149"/>
      <c r="J12880" s="149"/>
      <c r="K12880" s="149"/>
      <c r="L12880"/>
    </row>
    <row r="12881" spans="1:12" s="236" customFormat="1" x14ac:dyDescent="0.25">
      <c r="A12881" s="272"/>
      <c r="B12881" s="273"/>
      <c r="C12881" s="272"/>
      <c r="D12881" s="272"/>
      <c r="E12881" s="217"/>
      <c r="F12881" s="263"/>
      <c r="I12881" s="149"/>
      <c r="J12881" s="149"/>
      <c r="K12881" s="149"/>
      <c r="L12881"/>
    </row>
    <row r="12882" spans="1:12" s="236" customFormat="1" x14ac:dyDescent="0.25">
      <c r="A12882" s="272"/>
      <c r="B12882" s="273"/>
      <c r="C12882" s="272"/>
      <c r="D12882" s="272"/>
      <c r="E12882" s="217"/>
      <c r="F12882" s="263"/>
      <c r="I12882" s="149"/>
      <c r="J12882" s="149"/>
      <c r="K12882" s="149"/>
      <c r="L12882"/>
    </row>
    <row r="12883" spans="1:12" s="236" customFormat="1" x14ac:dyDescent="0.25">
      <c r="A12883" s="272"/>
      <c r="B12883" s="273"/>
      <c r="C12883" s="272"/>
      <c r="D12883" s="272"/>
      <c r="E12883" s="217"/>
      <c r="F12883" s="263"/>
      <c r="I12883" s="149"/>
      <c r="J12883" s="149"/>
      <c r="K12883" s="149"/>
      <c r="L12883"/>
    </row>
    <row r="12884" spans="1:12" s="236" customFormat="1" x14ac:dyDescent="0.25">
      <c r="A12884" s="272"/>
      <c r="B12884" s="273"/>
      <c r="C12884" s="272"/>
      <c r="D12884" s="272"/>
      <c r="E12884" s="217"/>
      <c r="F12884" s="263"/>
      <c r="I12884" s="149"/>
      <c r="J12884" s="149"/>
      <c r="K12884" s="149"/>
      <c r="L12884"/>
    </row>
    <row r="12885" spans="1:12" s="236" customFormat="1" x14ac:dyDescent="0.25">
      <c r="A12885" s="272"/>
      <c r="B12885" s="273"/>
      <c r="C12885" s="272"/>
      <c r="D12885" s="272"/>
      <c r="E12885" s="217"/>
      <c r="F12885" s="263"/>
      <c r="I12885" s="149"/>
      <c r="J12885" s="149"/>
      <c r="K12885" s="149"/>
      <c r="L12885"/>
    </row>
    <row r="12886" spans="1:12" s="236" customFormat="1" x14ac:dyDescent="0.25">
      <c r="A12886" s="272"/>
      <c r="B12886" s="273"/>
      <c r="C12886" s="272"/>
      <c r="D12886" s="272"/>
      <c r="E12886" s="217"/>
      <c r="F12886" s="263"/>
      <c r="I12886" s="149"/>
      <c r="J12886" s="149"/>
      <c r="K12886" s="149"/>
      <c r="L12886"/>
    </row>
    <row r="12887" spans="1:12" s="236" customFormat="1" x14ac:dyDescent="0.25">
      <c r="A12887" s="272"/>
      <c r="B12887" s="273"/>
      <c r="C12887" s="272"/>
      <c r="D12887" s="272"/>
      <c r="E12887" s="217"/>
      <c r="F12887" s="263"/>
      <c r="I12887" s="149"/>
      <c r="J12887" s="149"/>
      <c r="K12887" s="149"/>
      <c r="L12887"/>
    </row>
    <row r="12888" spans="1:12" s="236" customFormat="1" x14ac:dyDescent="0.25">
      <c r="A12888" s="272"/>
      <c r="B12888" s="273"/>
      <c r="C12888" s="272"/>
      <c r="D12888" s="272"/>
      <c r="E12888" s="217"/>
      <c r="F12888" s="263"/>
      <c r="I12888" s="149"/>
      <c r="J12888" s="149"/>
      <c r="K12888" s="149"/>
      <c r="L12888"/>
    </row>
    <row r="12889" spans="1:12" s="236" customFormat="1" x14ac:dyDescent="0.25">
      <c r="A12889" s="272"/>
      <c r="B12889" s="273"/>
      <c r="C12889" s="272"/>
      <c r="D12889" s="272"/>
      <c r="E12889" s="217"/>
      <c r="F12889" s="263"/>
      <c r="I12889" s="149"/>
      <c r="J12889" s="149"/>
      <c r="K12889" s="149"/>
      <c r="L12889"/>
    </row>
    <row r="12890" spans="1:12" s="236" customFormat="1" x14ac:dyDescent="0.25">
      <c r="A12890" s="272"/>
      <c r="B12890" s="273"/>
      <c r="C12890" s="272"/>
      <c r="D12890" s="272"/>
      <c r="E12890" s="217"/>
      <c r="F12890" s="263"/>
      <c r="I12890" s="149"/>
      <c r="J12890" s="149"/>
      <c r="K12890" s="149"/>
      <c r="L12890"/>
    </row>
    <row r="12891" spans="1:12" s="236" customFormat="1" x14ac:dyDescent="0.25">
      <c r="A12891" s="272"/>
      <c r="B12891" s="273"/>
      <c r="C12891" s="272"/>
      <c r="D12891" s="272"/>
      <c r="E12891" s="217"/>
      <c r="F12891" s="263"/>
      <c r="I12891" s="149"/>
      <c r="J12891" s="149"/>
      <c r="K12891" s="149"/>
      <c r="L12891"/>
    </row>
    <row r="12892" spans="1:12" s="236" customFormat="1" x14ac:dyDescent="0.25">
      <c r="A12892" s="272"/>
      <c r="B12892" s="273"/>
      <c r="C12892" s="272"/>
      <c r="D12892" s="272"/>
      <c r="E12892" s="217"/>
      <c r="F12892" s="263"/>
      <c r="I12892" s="149"/>
      <c r="J12892" s="149"/>
      <c r="K12892" s="149"/>
      <c r="L12892"/>
    </row>
    <row r="12893" spans="1:12" s="236" customFormat="1" x14ac:dyDescent="0.25">
      <c r="A12893" s="272"/>
      <c r="B12893" s="273"/>
      <c r="C12893" s="272"/>
      <c r="D12893" s="272"/>
      <c r="E12893" s="217"/>
      <c r="F12893" s="263"/>
      <c r="I12893" s="149"/>
      <c r="J12893" s="149"/>
      <c r="K12893" s="149"/>
      <c r="L12893"/>
    </row>
    <row r="12894" spans="1:12" s="236" customFormat="1" x14ac:dyDescent="0.25">
      <c r="A12894" s="272"/>
      <c r="B12894" s="273"/>
      <c r="C12894" s="272"/>
      <c r="D12894" s="272"/>
      <c r="E12894" s="217"/>
      <c r="F12894" s="263"/>
      <c r="I12894" s="149"/>
      <c r="J12894" s="149"/>
      <c r="K12894" s="149"/>
      <c r="L12894"/>
    </row>
    <row r="12895" spans="1:12" s="236" customFormat="1" x14ac:dyDescent="0.25">
      <c r="A12895" s="272"/>
      <c r="B12895" s="273"/>
      <c r="C12895" s="272"/>
      <c r="D12895" s="272"/>
      <c r="E12895" s="217"/>
      <c r="F12895" s="263"/>
      <c r="I12895" s="149"/>
      <c r="J12895" s="149"/>
      <c r="K12895" s="149"/>
      <c r="L12895"/>
    </row>
    <row r="12896" spans="1:12" s="236" customFormat="1" x14ac:dyDescent="0.25">
      <c r="A12896" s="272"/>
      <c r="B12896" s="273"/>
      <c r="C12896" s="272"/>
      <c r="D12896" s="272"/>
      <c r="E12896" s="217"/>
      <c r="F12896" s="263"/>
      <c r="I12896" s="149"/>
      <c r="J12896" s="149"/>
      <c r="K12896" s="149"/>
      <c r="L12896"/>
    </row>
    <row r="12897" spans="1:12" s="236" customFormat="1" x14ac:dyDescent="0.25">
      <c r="A12897" s="272"/>
      <c r="B12897" s="273"/>
      <c r="C12897" s="272"/>
      <c r="D12897" s="272"/>
      <c r="E12897" s="217"/>
      <c r="F12897" s="263"/>
      <c r="I12897" s="149"/>
      <c r="J12897" s="149"/>
      <c r="K12897" s="149"/>
      <c r="L12897"/>
    </row>
    <row r="12898" spans="1:12" s="236" customFormat="1" x14ac:dyDescent="0.25">
      <c r="A12898" s="272"/>
      <c r="B12898" s="273"/>
      <c r="C12898" s="272"/>
      <c r="D12898" s="272"/>
      <c r="E12898" s="217"/>
      <c r="F12898" s="263"/>
      <c r="I12898" s="149"/>
      <c r="J12898" s="149"/>
      <c r="K12898" s="149"/>
      <c r="L12898"/>
    </row>
    <row r="12899" spans="1:12" s="236" customFormat="1" x14ac:dyDescent="0.25">
      <c r="A12899" s="272"/>
      <c r="B12899" s="273"/>
      <c r="C12899" s="272"/>
      <c r="D12899" s="272"/>
      <c r="E12899" s="217"/>
      <c r="F12899" s="263"/>
      <c r="I12899" s="149"/>
      <c r="J12899" s="149"/>
      <c r="K12899" s="149"/>
      <c r="L12899"/>
    </row>
    <row r="12900" spans="1:12" s="236" customFormat="1" x14ac:dyDescent="0.25">
      <c r="A12900" s="272"/>
      <c r="B12900" s="273"/>
      <c r="C12900" s="272"/>
      <c r="D12900" s="272"/>
      <c r="E12900" s="217"/>
      <c r="F12900" s="263"/>
      <c r="I12900" s="149"/>
      <c r="J12900" s="149"/>
      <c r="K12900" s="149"/>
      <c r="L12900"/>
    </row>
    <row r="12901" spans="1:12" s="236" customFormat="1" x14ac:dyDescent="0.25">
      <c r="A12901" s="272"/>
      <c r="B12901" s="273"/>
      <c r="C12901" s="272"/>
      <c r="D12901" s="272"/>
      <c r="E12901" s="217"/>
      <c r="F12901" s="263"/>
      <c r="I12901" s="149"/>
      <c r="J12901" s="149"/>
      <c r="K12901" s="149"/>
      <c r="L12901"/>
    </row>
    <row r="12902" spans="1:12" s="236" customFormat="1" x14ac:dyDescent="0.25">
      <c r="A12902" s="272"/>
      <c r="B12902" s="273"/>
      <c r="C12902" s="272"/>
      <c r="D12902" s="272"/>
      <c r="E12902" s="217"/>
      <c r="F12902" s="263"/>
      <c r="I12902" s="149"/>
      <c r="J12902" s="149"/>
      <c r="K12902" s="149"/>
      <c r="L12902"/>
    </row>
    <row r="12903" spans="1:12" s="236" customFormat="1" x14ac:dyDescent="0.25">
      <c r="A12903" s="272"/>
      <c r="B12903" s="273"/>
      <c r="C12903" s="272"/>
      <c r="D12903" s="272"/>
      <c r="E12903" s="217"/>
      <c r="F12903" s="263"/>
      <c r="I12903" s="149"/>
      <c r="J12903" s="149"/>
      <c r="K12903" s="149"/>
      <c r="L12903"/>
    </row>
    <row r="12904" spans="1:12" s="236" customFormat="1" x14ac:dyDescent="0.25">
      <c r="A12904" s="272"/>
      <c r="B12904" s="273"/>
      <c r="C12904" s="272"/>
      <c r="D12904" s="272"/>
      <c r="E12904" s="217"/>
      <c r="F12904" s="263"/>
      <c r="I12904" s="149"/>
      <c r="J12904" s="149"/>
      <c r="K12904" s="149"/>
      <c r="L12904"/>
    </row>
    <row r="12905" spans="1:12" s="236" customFormat="1" x14ac:dyDescent="0.25">
      <c r="A12905" s="272"/>
      <c r="B12905" s="273"/>
      <c r="C12905" s="272"/>
      <c r="D12905" s="272"/>
      <c r="E12905" s="217"/>
      <c r="F12905" s="263"/>
      <c r="I12905" s="149"/>
      <c r="J12905" s="149"/>
      <c r="K12905" s="149"/>
      <c r="L12905"/>
    </row>
    <row r="12906" spans="1:12" s="236" customFormat="1" x14ac:dyDescent="0.25">
      <c r="A12906" s="272"/>
      <c r="B12906" s="273"/>
      <c r="C12906" s="272"/>
      <c r="D12906" s="272"/>
      <c r="E12906" s="217"/>
      <c r="F12906" s="263"/>
      <c r="I12906" s="149"/>
      <c r="J12906" s="149"/>
      <c r="K12906" s="149"/>
      <c r="L12906"/>
    </row>
    <row r="12907" spans="1:12" s="236" customFormat="1" x14ac:dyDescent="0.25">
      <c r="A12907" s="272"/>
      <c r="B12907" s="273"/>
      <c r="C12907" s="272"/>
      <c r="D12907" s="272"/>
      <c r="E12907" s="217"/>
      <c r="F12907" s="263"/>
      <c r="I12907" s="149"/>
      <c r="J12907" s="149"/>
      <c r="K12907" s="149"/>
      <c r="L12907"/>
    </row>
    <row r="12908" spans="1:12" s="236" customFormat="1" x14ac:dyDescent="0.25">
      <c r="A12908" s="272"/>
      <c r="B12908" s="273"/>
      <c r="C12908" s="272"/>
      <c r="D12908" s="272"/>
      <c r="E12908" s="217"/>
      <c r="F12908" s="263"/>
      <c r="I12908" s="149"/>
      <c r="J12908" s="149"/>
      <c r="K12908" s="149"/>
      <c r="L12908"/>
    </row>
    <row r="12909" spans="1:12" s="236" customFormat="1" x14ac:dyDescent="0.25">
      <c r="A12909" s="272"/>
      <c r="B12909" s="273"/>
      <c r="C12909" s="272"/>
      <c r="D12909" s="272"/>
      <c r="E12909" s="217"/>
      <c r="F12909" s="263"/>
      <c r="I12909" s="149"/>
      <c r="J12909" s="149"/>
      <c r="K12909" s="149"/>
      <c r="L12909"/>
    </row>
    <row r="12910" spans="1:12" s="236" customFormat="1" x14ac:dyDescent="0.25">
      <c r="A12910" s="272"/>
      <c r="B12910" s="273"/>
      <c r="C12910" s="272"/>
      <c r="D12910" s="272"/>
      <c r="E12910" s="217"/>
      <c r="F12910" s="263"/>
      <c r="I12910" s="149"/>
      <c r="J12910" s="149"/>
      <c r="K12910" s="149"/>
      <c r="L12910"/>
    </row>
    <row r="12911" spans="1:12" s="236" customFormat="1" x14ac:dyDescent="0.25">
      <c r="A12911" s="272"/>
      <c r="B12911" s="273"/>
      <c r="C12911" s="272"/>
      <c r="D12911" s="272"/>
      <c r="E12911" s="217"/>
      <c r="F12911" s="263"/>
      <c r="I12911" s="149"/>
      <c r="J12911" s="149"/>
      <c r="K12911" s="149"/>
      <c r="L12911"/>
    </row>
    <row r="12912" spans="1:12" s="236" customFormat="1" x14ac:dyDescent="0.25">
      <c r="A12912" s="272"/>
      <c r="B12912" s="273"/>
      <c r="C12912" s="272"/>
      <c r="D12912" s="272"/>
      <c r="E12912" s="217"/>
      <c r="F12912" s="263"/>
      <c r="I12912" s="149"/>
      <c r="J12912" s="149"/>
      <c r="K12912" s="149"/>
      <c r="L12912"/>
    </row>
    <row r="12913" spans="1:12" s="236" customFormat="1" x14ac:dyDescent="0.25">
      <c r="A12913" s="272"/>
      <c r="B12913" s="273"/>
      <c r="C12913" s="272"/>
      <c r="D12913" s="272"/>
      <c r="E12913" s="217"/>
      <c r="F12913" s="263"/>
      <c r="I12913" s="149"/>
      <c r="J12913" s="149"/>
      <c r="K12913" s="149"/>
      <c r="L12913"/>
    </row>
    <row r="12914" spans="1:12" s="236" customFormat="1" x14ac:dyDescent="0.25">
      <c r="A12914" s="272"/>
      <c r="B12914" s="273"/>
      <c r="C12914" s="272"/>
      <c r="D12914" s="272"/>
      <c r="E12914" s="217"/>
      <c r="F12914" s="263"/>
      <c r="I12914" s="149"/>
      <c r="J12914" s="149"/>
      <c r="K12914" s="149"/>
      <c r="L12914"/>
    </row>
    <row r="12915" spans="1:12" s="236" customFormat="1" x14ac:dyDescent="0.25">
      <c r="A12915" s="272"/>
      <c r="B12915" s="273"/>
      <c r="C12915" s="272"/>
      <c r="D12915" s="272"/>
      <c r="E12915" s="217"/>
      <c r="F12915" s="263"/>
      <c r="I12915" s="149"/>
      <c r="J12915" s="149"/>
      <c r="K12915" s="149"/>
      <c r="L12915"/>
    </row>
    <row r="12916" spans="1:12" s="236" customFormat="1" x14ac:dyDescent="0.25">
      <c r="A12916" s="272"/>
      <c r="B12916" s="273"/>
      <c r="C12916" s="272"/>
      <c r="D12916" s="272"/>
      <c r="E12916" s="217"/>
      <c r="F12916" s="263"/>
      <c r="I12916" s="149"/>
      <c r="J12916" s="149"/>
      <c r="K12916" s="149"/>
      <c r="L12916"/>
    </row>
    <row r="12917" spans="1:12" s="236" customFormat="1" x14ac:dyDescent="0.25">
      <c r="A12917" s="272"/>
      <c r="B12917" s="273"/>
      <c r="C12917" s="272"/>
      <c r="D12917" s="272"/>
      <c r="E12917" s="217"/>
      <c r="F12917" s="263"/>
      <c r="I12917" s="149"/>
      <c r="J12917" s="149"/>
      <c r="K12917" s="149"/>
      <c r="L12917"/>
    </row>
    <row r="12918" spans="1:12" s="236" customFormat="1" x14ac:dyDescent="0.25">
      <c r="A12918" s="272"/>
      <c r="B12918" s="273"/>
      <c r="C12918" s="272"/>
      <c r="D12918" s="272"/>
      <c r="E12918" s="217"/>
      <c r="F12918" s="263"/>
      <c r="I12918" s="149"/>
      <c r="J12918" s="149"/>
      <c r="K12918" s="149"/>
      <c r="L12918"/>
    </row>
    <row r="12919" spans="1:12" s="236" customFormat="1" x14ac:dyDescent="0.25">
      <c r="A12919" s="272"/>
      <c r="B12919" s="273"/>
      <c r="C12919" s="272"/>
      <c r="D12919" s="272"/>
      <c r="E12919" s="217"/>
      <c r="F12919" s="263"/>
      <c r="I12919" s="149"/>
      <c r="J12919" s="149"/>
      <c r="K12919" s="149"/>
      <c r="L12919"/>
    </row>
    <row r="12920" spans="1:12" s="236" customFormat="1" x14ac:dyDescent="0.25">
      <c r="A12920" s="272"/>
      <c r="B12920" s="273"/>
      <c r="C12920" s="272"/>
      <c r="D12920" s="272"/>
      <c r="E12920" s="217"/>
      <c r="F12920" s="263"/>
      <c r="I12920" s="149"/>
      <c r="J12920" s="149"/>
      <c r="K12920" s="149"/>
      <c r="L12920"/>
    </row>
    <row r="12921" spans="1:12" s="236" customFormat="1" x14ac:dyDescent="0.25">
      <c r="A12921" s="272"/>
      <c r="B12921" s="273"/>
      <c r="C12921" s="272"/>
      <c r="D12921" s="272"/>
      <c r="E12921" s="217"/>
      <c r="F12921" s="263"/>
      <c r="I12921" s="149"/>
      <c r="J12921" s="149"/>
      <c r="K12921" s="149"/>
      <c r="L12921"/>
    </row>
    <row r="12922" spans="1:12" s="236" customFormat="1" x14ac:dyDescent="0.25">
      <c r="A12922" s="272"/>
      <c r="B12922" s="273"/>
      <c r="C12922" s="272"/>
      <c r="D12922" s="272"/>
      <c r="E12922" s="217"/>
      <c r="F12922" s="263"/>
      <c r="I12922" s="149"/>
      <c r="J12922" s="149"/>
      <c r="K12922" s="149"/>
      <c r="L12922"/>
    </row>
    <row r="12923" spans="1:12" s="236" customFormat="1" x14ac:dyDescent="0.25">
      <c r="A12923" s="272"/>
      <c r="B12923" s="273"/>
      <c r="C12923" s="272"/>
      <c r="D12923" s="272"/>
      <c r="E12923" s="217"/>
      <c r="F12923" s="263"/>
      <c r="I12923" s="149"/>
      <c r="J12923" s="149"/>
      <c r="K12923" s="149"/>
      <c r="L12923"/>
    </row>
    <row r="12924" spans="1:12" s="236" customFormat="1" x14ac:dyDescent="0.25">
      <c r="A12924" s="272"/>
      <c r="B12924" s="273"/>
      <c r="C12924" s="272"/>
      <c r="D12924" s="272"/>
      <c r="E12924" s="217"/>
      <c r="F12924" s="263"/>
      <c r="I12924" s="149"/>
      <c r="J12924" s="149"/>
      <c r="K12924" s="149"/>
      <c r="L12924"/>
    </row>
    <row r="12925" spans="1:12" s="236" customFormat="1" x14ac:dyDescent="0.25">
      <c r="A12925" s="272"/>
      <c r="B12925" s="273"/>
      <c r="C12925" s="272"/>
      <c r="D12925" s="272"/>
      <c r="E12925" s="217"/>
      <c r="F12925" s="263"/>
      <c r="I12925" s="149"/>
      <c r="J12925" s="149"/>
      <c r="K12925" s="149"/>
      <c r="L12925"/>
    </row>
    <row r="12926" spans="1:12" s="236" customFormat="1" x14ac:dyDescent="0.25">
      <c r="A12926" s="272"/>
      <c r="B12926" s="273"/>
      <c r="C12926" s="272"/>
      <c r="D12926" s="272"/>
      <c r="E12926" s="217"/>
      <c r="F12926" s="263"/>
      <c r="I12926" s="149"/>
      <c r="J12926" s="149"/>
      <c r="K12926" s="149"/>
      <c r="L12926"/>
    </row>
    <row r="12927" spans="1:12" s="236" customFormat="1" ht="13" x14ac:dyDescent="0.25">
      <c r="A12927" s="227"/>
      <c r="B12927" s="268" t="s">
        <v>2905</v>
      </c>
      <c r="C12927" s="227"/>
      <c r="D12927" s="227"/>
      <c r="E12927" s="258"/>
      <c r="F12927" s="270"/>
      <c r="I12927" s="149"/>
      <c r="J12927" s="149"/>
      <c r="K12927" s="149"/>
      <c r="L12927"/>
    </row>
    <row r="12928" spans="1:12" s="236" customFormat="1" ht="13" x14ac:dyDescent="0.25">
      <c r="A12928" s="227"/>
      <c r="B12928" s="247"/>
      <c r="C12928" s="227"/>
      <c r="D12928" s="227"/>
      <c r="E12928" s="258"/>
      <c r="F12928" s="263"/>
      <c r="I12928" s="149"/>
      <c r="J12928" s="149"/>
      <c r="K12928" s="149"/>
      <c r="L12928"/>
    </row>
    <row r="12929" spans="1:12" s="236" customFormat="1" ht="13" x14ac:dyDescent="0.25">
      <c r="A12929" s="227"/>
      <c r="B12929" s="247" t="s">
        <v>2973</v>
      </c>
      <c r="C12929" s="227"/>
      <c r="D12929" s="227"/>
      <c r="E12929" s="258"/>
      <c r="F12929" s="263"/>
      <c r="I12929" s="149"/>
      <c r="J12929" s="149"/>
      <c r="K12929" s="149"/>
      <c r="L12929"/>
    </row>
    <row r="12930" spans="1:12" s="236" customFormat="1" ht="13" x14ac:dyDescent="0.25">
      <c r="A12930" s="227"/>
      <c r="B12930" s="256"/>
      <c r="C12930" s="255"/>
      <c r="D12930" s="255"/>
      <c r="E12930" s="260"/>
      <c r="F12930" s="263"/>
      <c r="I12930" s="149"/>
      <c r="J12930" s="149"/>
      <c r="K12930" s="149"/>
      <c r="L12930"/>
    </row>
    <row r="12931" spans="1:12" s="236" customFormat="1" ht="13" x14ac:dyDescent="0.25">
      <c r="A12931" s="227"/>
      <c r="B12931" s="274"/>
      <c r="C12931" s="255"/>
      <c r="D12931" s="255"/>
      <c r="E12931" s="260"/>
      <c r="F12931" s="263"/>
      <c r="I12931" s="149"/>
      <c r="J12931" s="149"/>
      <c r="K12931" s="149"/>
      <c r="L12931"/>
    </row>
    <row r="12932" spans="1:12" s="236" customFormat="1" ht="13" x14ac:dyDescent="0.25">
      <c r="A12932" s="227"/>
      <c r="B12932" s="274" t="str">
        <f>B12929</f>
        <v>Block G: Staffroom &amp; 3 Classroom Block: G-11 Glazing</v>
      </c>
      <c r="C12932" s="255"/>
      <c r="D12932" s="255"/>
      <c r="E12932" s="260"/>
      <c r="F12932" s="263"/>
      <c r="I12932" s="149"/>
      <c r="J12932" s="149"/>
      <c r="K12932" s="149"/>
      <c r="L12932"/>
    </row>
    <row r="12933" spans="1:12" s="236" customFormat="1" ht="13" x14ac:dyDescent="0.25">
      <c r="A12933" s="227"/>
      <c r="B12933" s="254" t="s">
        <v>2933</v>
      </c>
      <c r="C12933" s="255" t="s">
        <v>2910</v>
      </c>
      <c r="D12933" s="255"/>
      <c r="E12933" s="260"/>
      <c r="F12933" s="263"/>
      <c r="I12933" s="149"/>
      <c r="J12933" s="149"/>
      <c r="K12933" s="149"/>
      <c r="L12933"/>
    </row>
    <row r="12934" spans="1:12" s="236" customFormat="1" ht="13" x14ac:dyDescent="0.25">
      <c r="A12934" s="227"/>
      <c r="B12934" s="256"/>
      <c r="C12934" s="255"/>
      <c r="D12934" s="255"/>
      <c r="E12934" s="260"/>
      <c r="F12934" s="263"/>
      <c r="I12934" s="149"/>
      <c r="J12934" s="149"/>
      <c r="K12934" s="149"/>
      <c r="L12934"/>
    </row>
    <row r="12935" spans="1:12" s="236" customFormat="1" ht="13" x14ac:dyDescent="0.25">
      <c r="A12935" s="227"/>
      <c r="B12935" s="269" t="s">
        <v>2909</v>
      </c>
      <c r="C12935" s="255">
        <v>188</v>
      </c>
      <c r="D12935" s="255"/>
      <c r="E12935" s="260"/>
      <c r="F12935" s="263"/>
      <c r="I12935" s="149"/>
      <c r="J12935" s="149"/>
      <c r="K12935" s="149"/>
      <c r="L12935"/>
    </row>
    <row r="12936" spans="1:12" s="236" customFormat="1" ht="13" x14ac:dyDescent="0.25">
      <c r="A12936" s="227"/>
      <c r="B12936" s="269"/>
      <c r="C12936" s="255"/>
      <c r="D12936" s="255"/>
      <c r="E12936" s="260"/>
      <c r="F12936" s="263"/>
      <c r="I12936" s="149"/>
      <c r="J12936" s="149"/>
      <c r="K12936" s="149"/>
      <c r="L12936"/>
    </row>
    <row r="12937" spans="1:12" s="236" customFormat="1" ht="13" x14ac:dyDescent="0.25">
      <c r="A12937" s="227"/>
      <c r="B12937" s="256"/>
      <c r="C12937" s="255"/>
      <c r="D12937" s="255"/>
      <c r="E12937" s="260"/>
      <c r="F12937" s="263"/>
      <c r="I12937" s="149"/>
      <c r="J12937" s="149"/>
      <c r="K12937" s="149"/>
      <c r="L12937"/>
    </row>
    <row r="12938" spans="1:12" s="236" customFormat="1" ht="13" x14ac:dyDescent="0.25">
      <c r="A12938" s="227"/>
      <c r="B12938" s="256"/>
      <c r="C12938" s="255"/>
      <c r="D12938" s="255"/>
      <c r="E12938" s="260"/>
      <c r="F12938" s="263"/>
      <c r="I12938" s="149"/>
      <c r="J12938" s="149"/>
      <c r="K12938" s="149"/>
      <c r="L12938"/>
    </row>
    <row r="12939" spans="1:12" s="236" customFormat="1" ht="13" x14ac:dyDescent="0.25">
      <c r="A12939" s="227"/>
      <c r="B12939" s="256"/>
      <c r="C12939" s="255"/>
      <c r="D12939" s="255"/>
      <c r="E12939" s="260"/>
      <c r="F12939" s="263"/>
      <c r="I12939" s="149"/>
      <c r="J12939" s="149"/>
      <c r="K12939" s="149"/>
      <c r="L12939"/>
    </row>
    <row r="12940" spans="1:12" s="236" customFormat="1" ht="13" x14ac:dyDescent="0.25">
      <c r="A12940" s="227"/>
      <c r="B12940" s="256"/>
      <c r="C12940" s="255"/>
      <c r="D12940" s="255"/>
      <c r="E12940" s="260"/>
      <c r="F12940" s="263"/>
      <c r="I12940" s="149"/>
      <c r="J12940" s="149"/>
      <c r="K12940" s="149"/>
      <c r="L12940"/>
    </row>
    <row r="12941" spans="1:12" s="236" customFormat="1" ht="13" x14ac:dyDescent="0.25">
      <c r="A12941" s="227"/>
      <c r="B12941" s="256"/>
      <c r="C12941" s="255"/>
      <c r="D12941" s="255"/>
      <c r="E12941" s="260"/>
      <c r="F12941" s="263"/>
      <c r="I12941" s="149"/>
      <c r="J12941" s="149"/>
      <c r="K12941" s="149"/>
      <c r="L12941"/>
    </row>
    <row r="12942" spans="1:12" s="236" customFormat="1" ht="13" x14ac:dyDescent="0.25">
      <c r="A12942" s="227"/>
      <c r="B12942" s="256"/>
      <c r="C12942" s="255"/>
      <c r="D12942" s="255"/>
      <c r="E12942" s="260"/>
      <c r="F12942" s="263"/>
      <c r="I12942" s="149"/>
      <c r="J12942" s="149"/>
      <c r="K12942" s="149"/>
      <c r="L12942"/>
    </row>
    <row r="12943" spans="1:12" s="236" customFormat="1" ht="13" x14ac:dyDescent="0.25">
      <c r="A12943" s="227"/>
      <c r="B12943" s="256"/>
      <c r="C12943" s="255"/>
      <c r="D12943" s="255"/>
      <c r="E12943" s="260"/>
      <c r="F12943" s="263"/>
      <c r="I12943" s="149"/>
      <c r="J12943" s="149"/>
      <c r="K12943" s="149"/>
      <c r="L12943"/>
    </row>
    <row r="12944" spans="1:12" s="236" customFormat="1" ht="13" x14ac:dyDescent="0.25">
      <c r="A12944" s="227"/>
      <c r="B12944" s="256"/>
      <c r="C12944" s="255"/>
      <c r="D12944" s="255"/>
      <c r="E12944" s="260"/>
      <c r="F12944" s="263"/>
      <c r="I12944" s="149"/>
      <c r="J12944" s="149"/>
      <c r="K12944" s="149"/>
      <c r="L12944"/>
    </row>
    <row r="12945" spans="1:12" s="236" customFormat="1" ht="13" x14ac:dyDescent="0.25">
      <c r="A12945" s="227"/>
      <c r="B12945" s="256"/>
      <c r="C12945" s="255"/>
      <c r="D12945" s="255"/>
      <c r="E12945" s="260"/>
      <c r="F12945" s="263"/>
      <c r="I12945" s="149"/>
      <c r="J12945" s="149"/>
      <c r="K12945" s="149"/>
      <c r="L12945"/>
    </row>
    <row r="12946" spans="1:12" s="236" customFormat="1" ht="13" x14ac:dyDescent="0.25">
      <c r="A12946" s="227"/>
      <c r="B12946" s="256"/>
      <c r="C12946" s="255"/>
      <c r="D12946" s="255"/>
      <c r="E12946" s="260"/>
      <c r="F12946" s="263"/>
      <c r="I12946" s="149"/>
      <c r="J12946" s="149"/>
      <c r="K12946" s="149"/>
      <c r="L12946"/>
    </row>
    <row r="12947" spans="1:12" s="236" customFormat="1" ht="13" x14ac:dyDescent="0.25">
      <c r="A12947" s="227"/>
      <c r="B12947" s="256"/>
      <c r="C12947" s="255"/>
      <c r="D12947" s="255"/>
      <c r="E12947" s="260"/>
      <c r="F12947" s="263"/>
      <c r="I12947" s="149"/>
      <c r="J12947" s="149"/>
      <c r="K12947" s="149"/>
      <c r="L12947"/>
    </row>
    <row r="12948" spans="1:12" s="236" customFormat="1" ht="13" x14ac:dyDescent="0.25">
      <c r="A12948" s="227"/>
      <c r="B12948" s="256"/>
      <c r="C12948" s="255"/>
      <c r="D12948" s="255"/>
      <c r="E12948" s="260"/>
      <c r="F12948" s="263"/>
      <c r="I12948" s="149"/>
      <c r="J12948" s="149"/>
      <c r="K12948" s="149"/>
      <c r="L12948"/>
    </row>
    <row r="12949" spans="1:12" s="236" customFormat="1" ht="13" x14ac:dyDescent="0.25">
      <c r="A12949" s="227"/>
      <c r="B12949" s="256"/>
      <c r="C12949" s="255"/>
      <c r="D12949" s="255"/>
      <c r="E12949" s="260"/>
      <c r="F12949" s="263"/>
      <c r="I12949" s="149"/>
      <c r="J12949" s="149"/>
      <c r="K12949" s="149"/>
      <c r="L12949"/>
    </row>
    <row r="12950" spans="1:12" s="236" customFormat="1" ht="13" x14ac:dyDescent="0.25">
      <c r="A12950" s="227"/>
      <c r="B12950" s="256"/>
      <c r="C12950" s="255"/>
      <c r="D12950" s="255"/>
      <c r="E12950" s="260"/>
      <c r="F12950" s="263"/>
      <c r="I12950" s="149"/>
      <c r="J12950" s="149"/>
      <c r="K12950" s="149"/>
      <c r="L12950"/>
    </row>
    <row r="12951" spans="1:12" s="236" customFormat="1" ht="13" x14ac:dyDescent="0.25">
      <c r="A12951" s="227"/>
      <c r="B12951" s="256"/>
      <c r="C12951" s="255"/>
      <c r="D12951" s="255"/>
      <c r="E12951" s="260"/>
      <c r="F12951" s="263"/>
      <c r="I12951" s="149"/>
      <c r="J12951" s="149"/>
      <c r="K12951" s="149"/>
      <c r="L12951"/>
    </row>
    <row r="12952" spans="1:12" s="236" customFormat="1" ht="13" x14ac:dyDescent="0.25">
      <c r="A12952" s="227"/>
      <c r="B12952" s="256"/>
      <c r="C12952" s="255"/>
      <c r="D12952" s="255"/>
      <c r="E12952" s="260"/>
      <c r="F12952" s="263"/>
      <c r="I12952" s="149"/>
      <c r="J12952" s="149"/>
      <c r="K12952" s="149"/>
      <c r="L12952"/>
    </row>
    <row r="12953" spans="1:12" s="236" customFormat="1" ht="13" x14ac:dyDescent="0.25">
      <c r="A12953" s="227"/>
      <c r="B12953" s="256"/>
      <c r="C12953" s="255"/>
      <c r="D12953" s="255"/>
      <c r="E12953" s="260"/>
      <c r="F12953" s="263"/>
      <c r="I12953" s="149"/>
      <c r="J12953" s="149"/>
      <c r="K12953" s="149"/>
      <c r="L12953"/>
    </row>
    <row r="12954" spans="1:12" s="236" customFormat="1" ht="13" x14ac:dyDescent="0.25">
      <c r="A12954" s="227"/>
      <c r="B12954" s="256"/>
      <c r="C12954" s="255"/>
      <c r="D12954" s="255"/>
      <c r="E12954" s="260"/>
      <c r="F12954" s="263"/>
      <c r="I12954" s="149"/>
      <c r="J12954" s="149"/>
      <c r="K12954" s="149"/>
      <c r="L12954"/>
    </row>
    <row r="12955" spans="1:12" s="236" customFormat="1" ht="13" x14ac:dyDescent="0.25">
      <c r="A12955" s="227"/>
      <c r="B12955" s="256"/>
      <c r="C12955" s="255"/>
      <c r="D12955" s="255"/>
      <c r="E12955" s="260"/>
      <c r="F12955" s="263"/>
      <c r="I12955" s="149"/>
      <c r="J12955" s="149"/>
      <c r="K12955" s="149"/>
      <c r="L12955"/>
    </row>
    <row r="12956" spans="1:12" s="236" customFormat="1" ht="13" x14ac:dyDescent="0.25">
      <c r="A12956" s="227"/>
      <c r="B12956" s="256"/>
      <c r="C12956" s="255"/>
      <c r="D12956" s="255"/>
      <c r="E12956" s="260"/>
      <c r="F12956" s="263"/>
      <c r="I12956" s="149"/>
      <c r="J12956" s="149"/>
      <c r="K12956" s="149"/>
      <c r="L12956"/>
    </row>
    <row r="12957" spans="1:12" s="236" customFormat="1" ht="13" x14ac:dyDescent="0.25">
      <c r="A12957" s="227"/>
      <c r="B12957" s="256"/>
      <c r="C12957" s="255"/>
      <c r="D12957" s="255"/>
      <c r="E12957" s="260"/>
      <c r="F12957" s="263"/>
      <c r="I12957" s="149"/>
      <c r="J12957" s="149"/>
      <c r="K12957" s="149"/>
      <c r="L12957"/>
    </row>
    <row r="12958" spans="1:12" s="236" customFormat="1" ht="13" x14ac:dyDescent="0.25">
      <c r="A12958" s="227"/>
      <c r="B12958" s="256"/>
      <c r="C12958" s="255"/>
      <c r="D12958" s="255"/>
      <c r="E12958" s="260"/>
      <c r="F12958" s="263"/>
      <c r="I12958" s="149"/>
      <c r="J12958" s="149"/>
      <c r="K12958" s="149"/>
      <c r="L12958"/>
    </row>
    <row r="12959" spans="1:12" s="236" customFormat="1" ht="13" x14ac:dyDescent="0.25">
      <c r="A12959" s="227"/>
      <c r="B12959" s="256"/>
      <c r="C12959" s="255"/>
      <c r="D12959" s="255"/>
      <c r="E12959" s="260"/>
      <c r="F12959" s="263"/>
      <c r="I12959" s="149"/>
      <c r="J12959" s="149"/>
      <c r="K12959" s="149"/>
      <c r="L12959"/>
    </row>
    <row r="12960" spans="1:12" s="236" customFormat="1" ht="13" x14ac:dyDescent="0.25">
      <c r="A12960" s="227"/>
      <c r="B12960" s="256"/>
      <c r="C12960" s="255"/>
      <c r="D12960" s="255"/>
      <c r="E12960" s="260"/>
      <c r="F12960" s="263"/>
      <c r="I12960" s="149"/>
      <c r="J12960" s="149"/>
      <c r="K12960" s="149"/>
      <c r="L12960"/>
    </row>
    <row r="12961" spans="1:12" s="236" customFormat="1" ht="13" x14ac:dyDescent="0.25">
      <c r="A12961" s="227"/>
      <c r="B12961" s="256"/>
      <c r="C12961" s="255"/>
      <c r="D12961" s="255"/>
      <c r="E12961" s="260"/>
      <c r="F12961" s="263"/>
      <c r="I12961" s="149"/>
      <c r="J12961" s="149"/>
      <c r="K12961" s="149"/>
      <c r="L12961"/>
    </row>
    <row r="12962" spans="1:12" s="236" customFormat="1" ht="13" x14ac:dyDescent="0.25">
      <c r="A12962" s="227"/>
      <c r="B12962" s="256"/>
      <c r="C12962" s="255"/>
      <c r="D12962" s="255"/>
      <c r="E12962" s="260"/>
      <c r="F12962" s="263"/>
      <c r="I12962" s="149"/>
      <c r="J12962" s="149"/>
      <c r="K12962" s="149"/>
      <c r="L12962"/>
    </row>
    <row r="12963" spans="1:12" s="236" customFormat="1" ht="13" x14ac:dyDescent="0.25">
      <c r="A12963" s="227"/>
      <c r="B12963" s="256"/>
      <c r="C12963" s="255"/>
      <c r="D12963" s="255"/>
      <c r="E12963" s="260"/>
      <c r="F12963" s="263"/>
      <c r="I12963" s="149"/>
      <c r="J12963" s="149"/>
      <c r="K12963" s="149"/>
      <c r="L12963"/>
    </row>
    <row r="12964" spans="1:12" s="236" customFormat="1" ht="13" x14ac:dyDescent="0.25">
      <c r="A12964" s="227"/>
      <c r="B12964" s="256"/>
      <c r="C12964" s="255"/>
      <c r="D12964" s="255"/>
      <c r="E12964" s="260"/>
      <c r="F12964" s="263"/>
      <c r="I12964" s="149"/>
      <c r="J12964" s="149"/>
      <c r="K12964" s="149"/>
      <c r="L12964"/>
    </row>
    <row r="12965" spans="1:12" s="236" customFormat="1" ht="13" x14ac:dyDescent="0.25">
      <c r="A12965" s="227"/>
      <c r="B12965" s="256"/>
      <c r="C12965" s="255"/>
      <c r="D12965" s="255"/>
      <c r="E12965" s="260"/>
      <c r="F12965" s="263"/>
      <c r="I12965" s="149"/>
      <c r="J12965" s="149"/>
      <c r="K12965" s="149"/>
      <c r="L12965"/>
    </row>
    <row r="12966" spans="1:12" s="236" customFormat="1" ht="13" x14ac:dyDescent="0.25">
      <c r="A12966" s="227"/>
      <c r="B12966" s="256"/>
      <c r="C12966" s="255"/>
      <c r="D12966" s="255"/>
      <c r="E12966" s="260"/>
      <c r="F12966" s="263"/>
      <c r="I12966" s="149"/>
      <c r="J12966" s="149"/>
      <c r="K12966" s="149"/>
      <c r="L12966"/>
    </row>
    <row r="12967" spans="1:12" s="236" customFormat="1" ht="13" x14ac:dyDescent="0.25">
      <c r="A12967" s="227"/>
      <c r="B12967" s="256"/>
      <c r="C12967" s="255"/>
      <c r="D12967" s="255"/>
      <c r="E12967" s="260"/>
      <c r="F12967" s="263"/>
      <c r="I12967" s="149"/>
      <c r="J12967" s="149"/>
      <c r="K12967" s="149"/>
      <c r="L12967"/>
    </row>
    <row r="12968" spans="1:12" s="236" customFormat="1" ht="13" x14ac:dyDescent="0.25">
      <c r="A12968" s="227"/>
      <c r="B12968" s="256"/>
      <c r="C12968" s="255"/>
      <c r="D12968" s="255"/>
      <c r="E12968" s="260"/>
      <c r="F12968" s="263"/>
      <c r="I12968" s="149"/>
      <c r="J12968" s="149"/>
      <c r="K12968" s="149"/>
      <c r="L12968"/>
    </row>
    <row r="12969" spans="1:12" s="236" customFormat="1" ht="13" x14ac:dyDescent="0.25">
      <c r="A12969" s="227"/>
      <c r="B12969" s="256"/>
      <c r="C12969" s="255"/>
      <c r="D12969" s="255"/>
      <c r="E12969" s="260"/>
      <c r="F12969" s="263"/>
      <c r="I12969" s="149"/>
      <c r="J12969" s="149"/>
      <c r="K12969" s="149"/>
      <c r="L12969"/>
    </row>
    <row r="12970" spans="1:12" s="236" customFormat="1" ht="13" x14ac:dyDescent="0.25">
      <c r="A12970" s="227"/>
      <c r="B12970" s="256"/>
      <c r="C12970" s="255"/>
      <c r="D12970" s="255"/>
      <c r="E12970" s="260"/>
      <c r="F12970" s="263"/>
      <c r="I12970" s="149"/>
      <c r="J12970" s="149"/>
      <c r="K12970" s="149"/>
      <c r="L12970"/>
    </row>
    <row r="12971" spans="1:12" s="236" customFormat="1" ht="13" x14ac:dyDescent="0.25">
      <c r="A12971" s="227"/>
      <c r="B12971" s="256"/>
      <c r="C12971" s="255"/>
      <c r="D12971" s="255"/>
      <c r="E12971" s="260"/>
      <c r="F12971" s="263"/>
      <c r="I12971" s="149"/>
      <c r="J12971" s="149"/>
      <c r="K12971" s="149"/>
      <c r="L12971"/>
    </row>
    <row r="12972" spans="1:12" s="236" customFormat="1" ht="13" x14ac:dyDescent="0.25">
      <c r="A12972" s="227"/>
      <c r="B12972" s="256"/>
      <c r="C12972" s="255"/>
      <c r="D12972" s="255"/>
      <c r="E12972" s="260"/>
      <c r="F12972" s="263"/>
      <c r="I12972" s="149"/>
      <c r="J12972" s="149"/>
      <c r="K12972" s="149"/>
      <c r="L12972"/>
    </row>
    <row r="12973" spans="1:12" s="236" customFormat="1" ht="13" x14ac:dyDescent="0.25">
      <c r="A12973" s="227"/>
      <c r="B12973" s="256"/>
      <c r="C12973" s="255"/>
      <c r="D12973" s="255"/>
      <c r="E12973" s="260"/>
      <c r="F12973" s="263"/>
      <c r="I12973" s="149"/>
      <c r="J12973" s="149"/>
      <c r="K12973" s="149"/>
      <c r="L12973"/>
    </row>
    <row r="12974" spans="1:12" s="236" customFormat="1" ht="13" x14ac:dyDescent="0.25">
      <c r="A12974" s="227"/>
      <c r="B12974" s="256"/>
      <c r="C12974" s="255"/>
      <c r="D12974" s="255"/>
      <c r="E12974" s="260"/>
      <c r="F12974" s="263"/>
      <c r="I12974" s="149"/>
      <c r="J12974" s="149"/>
      <c r="K12974" s="149"/>
      <c r="L12974"/>
    </row>
    <row r="12975" spans="1:12" s="236" customFormat="1" ht="13" x14ac:dyDescent="0.25">
      <c r="A12975" s="227"/>
      <c r="B12975" s="256"/>
      <c r="C12975" s="255"/>
      <c r="D12975" s="255"/>
      <c r="E12975" s="260"/>
      <c r="F12975" s="263"/>
      <c r="I12975" s="149"/>
      <c r="J12975" s="149"/>
      <c r="K12975" s="149"/>
      <c r="L12975"/>
    </row>
    <row r="12976" spans="1:12" s="236" customFormat="1" ht="13" x14ac:dyDescent="0.25">
      <c r="A12976" s="227"/>
      <c r="B12976" s="256"/>
      <c r="C12976" s="255"/>
      <c r="D12976" s="255"/>
      <c r="E12976" s="260"/>
      <c r="F12976" s="263"/>
      <c r="I12976" s="149"/>
      <c r="J12976" s="149"/>
      <c r="K12976" s="149"/>
      <c r="L12976"/>
    </row>
    <row r="12977" spans="1:12" s="236" customFormat="1" ht="13" x14ac:dyDescent="0.25">
      <c r="A12977" s="227"/>
      <c r="B12977" s="256"/>
      <c r="C12977" s="255"/>
      <c r="D12977" s="255"/>
      <c r="E12977" s="260"/>
      <c r="F12977" s="263"/>
      <c r="I12977" s="149"/>
      <c r="J12977" s="149"/>
      <c r="K12977" s="149"/>
      <c r="L12977"/>
    </row>
    <row r="12978" spans="1:12" s="236" customFormat="1" ht="13" x14ac:dyDescent="0.25">
      <c r="A12978" s="227"/>
      <c r="B12978" s="256"/>
      <c r="C12978" s="255"/>
      <c r="D12978" s="255"/>
      <c r="E12978" s="260"/>
      <c r="F12978" s="263"/>
      <c r="I12978" s="149"/>
      <c r="J12978" s="149"/>
      <c r="K12978" s="149"/>
      <c r="L12978"/>
    </row>
    <row r="12979" spans="1:12" s="236" customFormat="1" ht="13" x14ac:dyDescent="0.25">
      <c r="A12979" s="227"/>
      <c r="B12979" s="256"/>
      <c r="C12979" s="255"/>
      <c r="D12979" s="255"/>
      <c r="E12979" s="260"/>
      <c r="F12979" s="263"/>
      <c r="I12979" s="149"/>
      <c r="J12979" s="149"/>
      <c r="K12979" s="149"/>
      <c r="L12979"/>
    </row>
    <row r="12980" spans="1:12" s="236" customFormat="1" ht="13" x14ac:dyDescent="0.25">
      <c r="A12980" s="227"/>
      <c r="B12980" s="256"/>
      <c r="C12980" s="255"/>
      <c r="D12980" s="255"/>
      <c r="E12980" s="260"/>
      <c r="F12980" s="263"/>
      <c r="I12980" s="149"/>
      <c r="J12980" s="149"/>
      <c r="K12980" s="149"/>
      <c r="L12980"/>
    </row>
    <row r="12981" spans="1:12" s="236" customFormat="1" ht="13" x14ac:dyDescent="0.25">
      <c r="A12981" s="227"/>
      <c r="B12981" s="256"/>
      <c r="C12981" s="255"/>
      <c r="D12981" s="255"/>
      <c r="E12981" s="260"/>
      <c r="F12981" s="263"/>
      <c r="I12981" s="149"/>
      <c r="J12981" s="149"/>
      <c r="K12981" s="149"/>
      <c r="L12981"/>
    </row>
    <row r="12982" spans="1:12" s="236" customFormat="1" ht="13" x14ac:dyDescent="0.25">
      <c r="A12982" s="227"/>
      <c r="B12982" s="256"/>
      <c r="C12982" s="255"/>
      <c r="D12982" s="255"/>
      <c r="E12982" s="260"/>
      <c r="F12982" s="263"/>
      <c r="I12982" s="149"/>
      <c r="J12982" s="149"/>
      <c r="K12982" s="149"/>
      <c r="L12982"/>
    </row>
    <row r="12983" spans="1:12" s="236" customFormat="1" ht="13" x14ac:dyDescent="0.25">
      <c r="A12983" s="227"/>
      <c r="B12983" s="256"/>
      <c r="C12983" s="255"/>
      <c r="D12983" s="255"/>
      <c r="E12983" s="260"/>
      <c r="F12983" s="263"/>
      <c r="I12983" s="149"/>
      <c r="J12983" s="149"/>
      <c r="K12983" s="149"/>
      <c r="L12983"/>
    </row>
    <row r="12984" spans="1:12" s="236" customFormat="1" ht="13" x14ac:dyDescent="0.25">
      <c r="A12984" s="227"/>
      <c r="B12984" s="256"/>
      <c r="C12984" s="255"/>
      <c r="D12984" s="255"/>
      <c r="E12984" s="260"/>
      <c r="F12984" s="263"/>
      <c r="I12984" s="149"/>
      <c r="J12984" s="149"/>
      <c r="K12984" s="149"/>
      <c r="L12984"/>
    </row>
    <row r="12985" spans="1:12" s="236" customFormat="1" ht="13" x14ac:dyDescent="0.25">
      <c r="A12985" s="227"/>
      <c r="B12985" s="256"/>
      <c r="C12985" s="255"/>
      <c r="D12985" s="255"/>
      <c r="E12985" s="260"/>
      <c r="F12985" s="263"/>
      <c r="I12985" s="149"/>
      <c r="J12985" s="149"/>
      <c r="K12985" s="149"/>
      <c r="L12985"/>
    </row>
    <row r="12986" spans="1:12" s="236" customFormat="1" ht="13" x14ac:dyDescent="0.25">
      <c r="A12986" s="227"/>
      <c r="B12986" s="256"/>
      <c r="C12986" s="255"/>
      <c r="D12986" s="255"/>
      <c r="E12986" s="260"/>
      <c r="F12986" s="263"/>
      <c r="I12986" s="149"/>
      <c r="J12986" s="149"/>
      <c r="K12986" s="149"/>
      <c r="L12986"/>
    </row>
    <row r="12987" spans="1:12" s="236" customFormat="1" ht="13" x14ac:dyDescent="0.25">
      <c r="A12987" s="227"/>
      <c r="B12987" s="256"/>
      <c r="C12987" s="255"/>
      <c r="D12987" s="255"/>
      <c r="E12987" s="260"/>
      <c r="F12987" s="263"/>
      <c r="I12987" s="149"/>
      <c r="J12987" s="149"/>
      <c r="K12987" s="149"/>
      <c r="L12987"/>
    </row>
    <row r="12988" spans="1:12" s="236" customFormat="1" ht="13" x14ac:dyDescent="0.25">
      <c r="A12988" s="227"/>
      <c r="B12988" s="256"/>
      <c r="C12988" s="255"/>
      <c r="D12988" s="255"/>
      <c r="E12988" s="260"/>
      <c r="F12988" s="263"/>
      <c r="I12988" s="149"/>
      <c r="J12988" s="149"/>
      <c r="K12988" s="149"/>
      <c r="L12988"/>
    </row>
    <row r="12989" spans="1:12" s="236" customFormat="1" ht="13" x14ac:dyDescent="0.25">
      <c r="A12989" s="227"/>
      <c r="B12989" s="256"/>
      <c r="C12989" s="255"/>
      <c r="D12989" s="255"/>
      <c r="E12989" s="260"/>
      <c r="F12989" s="263"/>
      <c r="I12989" s="149"/>
      <c r="J12989" s="149"/>
      <c r="K12989" s="149"/>
      <c r="L12989"/>
    </row>
    <row r="12990" spans="1:12" s="236" customFormat="1" ht="13" x14ac:dyDescent="0.25">
      <c r="A12990" s="227"/>
      <c r="B12990" s="256"/>
      <c r="C12990" s="255"/>
      <c r="D12990" s="255"/>
      <c r="E12990" s="260"/>
      <c r="F12990" s="263"/>
      <c r="I12990" s="149"/>
      <c r="J12990" s="149"/>
      <c r="K12990" s="149"/>
      <c r="L12990"/>
    </row>
    <row r="12991" spans="1:12" s="236" customFormat="1" ht="13" x14ac:dyDescent="0.25">
      <c r="A12991" s="227"/>
      <c r="B12991" s="256"/>
      <c r="C12991" s="255"/>
      <c r="D12991" s="255"/>
      <c r="E12991" s="260"/>
      <c r="F12991" s="263"/>
      <c r="I12991" s="149"/>
      <c r="J12991" s="149"/>
      <c r="K12991" s="149"/>
      <c r="L12991"/>
    </row>
    <row r="12992" spans="1:12" s="236" customFormat="1" ht="13" x14ac:dyDescent="0.25">
      <c r="A12992" s="227"/>
      <c r="B12992" s="256"/>
      <c r="C12992" s="255"/>
      <c r="D12992" s="255"/>
      <c r="E12992" s="260"/>
      <c r="F12992" s="263"/>
      <c r="I12992" s="149"/>
      <c r="J12992" s="149"/>
      <c r="K12992" s="149"/>
      <c r="L12992"/>
    </row>
    <row r="12993" spans="1:12" s="236" customFormat="1" ht="13" x14ac:dyDescent="0.25">
      <c r="A12993" s="227"/>
      <c r="B12993" s="256"/>
      <c r="C12993" s="255"/>
      <c r="D12993" s="255"/>
      <c r="E12993" s="260"/>
      <c r="F12993" s="263"/>
      <c r="I12993" s="149"/>
      <c r="J12993" s="149"/>
      <c r="K12993" s="149"/>
      <c r="L12993"/>
    </row>
    <row r="12994" spans="1:12" s="236" customFormat="1" ht="13" x14ac:dyDescent="0.25">
      <c r="A12994" s="227"/>
      <c r="B12994" s="256"/>
      <c r="C12994" s="255"/>
      <c r="D12994" s="255"/>
      <c r="E12994" s="260"/>
      <c r="F12994" s="263"/>
      <c r="I12994" s="149"/>
      <c r="J12994" s="149"/>
      <c r="K12994" s="149"/>
      <c r="L12994"/>
    </row>
    <row r="12995" spans="1:12" s="236" customFormat="1" ht="13" x14ac:dyDescent="0.25">
      <c r="A12995" s="227"/>
      <c r="B12995" s="256"/>
      <c r="C12995" s="255"/>
      <c r="D12995" s="255"/>
      <c r="E12995" s="260"/>
      <c r="F12995" s="263"/>
      <c r="I12995" s="149"/>
      <c r="J12995" s="149"/>
      <c r="K12995" s="149"/>
      <c r="L12995"/>
    </row>
    <row r="12996" spans="1:12" s="236" customFormat="1" ht="13" x14ac:dyDescent="0.25">
      <c r="A12996" s="227"/>
      <c r="B12996" s="256"/>
      <c r="C12996" s="255"/>
      <c r="D12996" s="255"/>
      <c r="E12996" s="260"/>
      <c r="F12996" s="263"/>
      <c r="I12996" s="149"/>
      <c r="J12996" s="149"/>
      <c r="K12996" s="149"/>
      <c r="L12996"/>
    </row>
    <row r="12997" spans="1:12" s="236" customFormat="1" ht="13" x14ac:dyDescent="0.25">
      <c r="A12997" s="227"/>
      <c r="B12997" s="256"/>
      <c r="C12997" s="255"/>
      <c r="D12997" s="255"/>
      <c r="E12997" s="260"/>
      <c r="F12997" s="263"/>
      <c r="I12997" s="149"/>
      <c r="J12997" s="149"/>
      <c r="K12997" s="149"/>
      <c r="L12997"/>
    </row>
    <row r="12998" spans="1:12" s="236" customFormat="1" ht="13" x14ac:dyDescent="0.25">
      <c r="A12998" s="227"/>
      <c r="B12998" s="256"/>
      <c r="C12998" s="255"/>
      <c r="D12998" s="255"/>
      <c r="E12998" s="260"/>
      <c r="F12998" s="263"/>
      <c r="I12998" s="149"/>
      <c r="J12998" s="149"/>
      <c r="K12998" s="149"/>
      <c r="L12998"/>
    </row>
    <row r="12999" spans="1:12" s="236" customFormat="1" ht="13" x14ac:dyDescent="0.25">
      <c r="A12999" s="227"/>
      <c r="B12999" s="256"/>
      <c r="C12999" s="255"/>
      <c r="D12999" s="255"/>
      <c r="E12999" s="260"/>
      <c r="F12999" s="263"/>
      <c r="I12999" s="149"/>
      <c r="J12999" s="149"/>
      <c r="K12999" s="149"/>
      <c r="L12999"/>
    </row>
    <row r="13000" spans="1:12" s="236" customFormat="1" ht="13" x14ac:dyDescent="0.25">
      <c r="A13000" s="227"/>
      <c r="B13000" s="268" t="s">
        <v>1019</v>
      </c>
      <c r="C13000" s="227"/>
      <c r="D13000" s="227"/>
      <c r="E13000" s="258"/>
      <c r="F13000" s="270"/>
      <c r="I13000" s="149"/>
      <c r="J13000" s="149"/>
      <c r="K13000" s="149"/>
      <c r="L13000"/>
    </row>
    <row r="13001" spans="1:12" s="236" customFormat="1" ht="13" x14ac:dyDescent="0.25">
      <c r="A13001" s="227"/>
      <c r="B13001" s="247"/>
      <c r="C13001" s="227"/>
      <c r="D13001" s="227"/>
      <c r="E13001" s="258"/>
      <c r="F13001" s="263"/>
      <c r="I13001" s="149"/>
      <c r="J13001" s="149"/>
      <c r="K13001" s="149"/>
      <c r="L13001"/>
    </row>
    <row r="13002" spans="1:12" s="236" customFormat="1" ht="13" x14ac:dyDescent="0.25">
      <c r="A13002" s="227"/>
      <c r="B13002" s="247" t="str">
        <f>B12929</f>
        <v>Block G: Staffroom &amp; 3 Classroom Block: G-11 Glazing</v>
      </c>
      <c r="C13002" s="227"/>
      <c r="D13002" s="227"/>
      <c r="E13002" s="258"/>
      <c r="F13002" s="263"/>
      <c r="I13002" s="149"/>
      <c r="J13002" s="149"/>
      <c r="K13002" s="149"/>
      <c r="L13002"/>
    </row>
    <row r="13003" spans="1:12" s="236" customFormat="1" x14ac:dyDescent="0.25">
      <c r="A13003" s="220"/>
      <c r="B13003" s="233"/>
      <c r="C13003" s="220"/>
      <c r="D13003" s="220"/>
      <c r="E13003" s="260"/>
      <c r="F13003" s="263"/>
      <c r="I13003" s="149"/>
      <c r="J13003" s="149"/>
      <c r="K13003" s="149"/>
      <c r="L13003"/>
    </row>
    <row r="13004" spans="1:12" s="236" customFormat="1" ht="13" x14ac:dyDescent="0.25">
      <c r="A13004" s="224" t="s">
        <v>2635</v>
      </c>
      <c r="B13004" s="229" t="s">
        <v>324</v>
      </c>
      <c r="C13004" s="272"/>
      <c r="D13004" s="272"/>
      <c r="E13004" s="217"/>
      <c r="F13004" s="285"/>
      <c r="I13004" s="149"/>
      <c r="J13004" s="149"/>
      <c r="K13004" s="149"/>
      <c r="L13004"/>
    </row>
    <row r="13005" spans="1:12" s="236" customFormat="1" x14ac:dyDescent="0.25">
      <c r="A13005" s="272"/>
      <c r="B13005" s="273"/>
      <c r="C13005" s="272"/>
      <c r="D13005" s="272"/>
      <c r="E13005" s="217"/>
      <c r="F13005" s="285"/>
      <c r="I13005" s="149"/>
      <c r="J13005" s="149"/>
      <c r="K13005" s="149"/>
      <c r="L13005"/>
    </row>
    <row r="13006" spans="1:12" s="236" customFormat="1" ht="26" x14ac:dyDescent="0.25">
      <c r="A13006" s="272"/>
      <c r="B13006" s="229" t="s">
        <v>2166</v>
      </c>
      <c r="C13006" s="272"/>
      <c r="D13006" s="272"/>
      <c r="E13006" s="217"/>
      <c r="F13006" s="285"/>
      <c r="I13006" s="149"/>
      <c r="J13006" s="149"/>
      <c r="K13006" s="149"/>
      <c r="L13006"/>
    </row>
    <row r="13007" spans="1:12" s="236" customFormat="1" x14ac:dyDescent="0.25">
      <c r="A13007" s="272"/>
      <c r="B13007" s="273"/>
      <c r="C13007" s="272"/>
      <c r="D13007" s="272"/>
      <c r="E13007" s="217"/>
      <c r="F13007" s="285"/>
      <c r="I13007" s="149"/>
      <c r="J13007" s="149"/>
      <c r="K13007" s="149"/>
      <c r="L13007"/>
    </row>
    <row r="13008" spans="1:12" s="236" customFormat="1" ht="14.5" x14ac:dyDescent="0.25">
      <c r="A13008" s="272" t="s">
        <v>2636</v>
      </c>
      <c r="B13008" s="273" t="s">
        <v>526</v>
      </c>
      <c r="C13008" s="272" t="s">
        <v>621</v>
      </c>
      <c r="D13008" s="272">
        <v>327.03999999999996</v>
      </c>
      <c r="E13008" s="217"/>
      <c r="F13008" s="285"/>
      <c r="I13008" s="149"/>
      <c r="J13008" s="149"/>
      <c r="K13008" s="149"/>
      <c r="L13008"/>
    </row>
    <row r="13009" spans="1:12" s="236" customFormat="1" ht="14.5" x14ac:dyDescent="0.25">
      <c r="A13009" s="272" t="s">
        <v>2881</v>
      </c>
      <c r="B13009" s="273" t="s">
        <v>1029</v>
      </c>
      <c r="C13009" s="272" t="s">
        <v>621</v>
      </c>
      <c r="D13009" s="272">
        <v>20</v>
      </c>
      <c r="E13009" s="217"/>
      <c r="F13009" s="285"/>
      <c r="I13009" s="149"/>
      <c r="J13009" s="149"/>
      <c r="K13009" s="149"/>
      <c r="L13009"/>
    </row>
    <row r="13010" spans="1:12" s="236" customFormat="1" ht="13" x14ac:dyDescent="0.25">
      <c r="A13010" s="272"/>
      <c r="B13010" s="229"/>
      <c r="C13010" s="272"/>
      <c r="D13010" s="272"/>
      <c r="E13010" s="217"/>
      <c r="F13010" s="285"/>
      <c r="I13010" s="149"/>
      <c r="J13010" s="149"/>
      <c r="K13010" s="149"/>
      <c r="L13010"/>
    </row>
    <row r="13011" spans="1:12" s="236" customFormat="1" ht="26" x14ac:dyDescent="0.25">
      <c r="A13011" s="272"/>
      <c r="B13011" s="229" t="s">
        <v>2166</v>
      </c>
      <c r="C13011" s="272"/>
      <c r="D13011" s="272"/>
      <c r="E13011" s="217"/>
      <c r="F13011" s="285"/>
      <c r="I13011" s="149"/>
      <c r="J13011" s="149"/>
      <c r="K13011" s="149"/>
      <c r="L13011"/>
    </row>
    <row r="13012" spans="1:12" s="236" customFormat="1" x14ac:dyDescent="0.25">
      <c r="A13012" s="272"/>
      <c r="B13012" s="273"/>
      <c r="C13012" s="272"/>
      <c r="D13012" s="272"/>
      <c r="E13012" s="217"/>
      <c r="F13012" s="285"/>
      <c r="I13012" s="149"/>
      <c r="J13012" s="149"/>
      <c r="K13012" s="149"/>
      <c r="L13012"/>
    </row>
    <row r="13013" spans="1:12" s="236" customFormat="1" ht="14.5" x14ac:dyDescent="0.25">
      <c r="A13013" s="272" t="s">
        <v>2882</v>
      </c>
      <c r="B13013" s="273" t="s">
        <v>527</v>
      </c>
      <c r="C13013" s="272" t="s">
        <v>621</v>
      </c>
      <c r="D13013" s="281">
        <v>208.87999999999997</v>
      </c>
      <c r="E13013" s="217"/>
      <c r="F13013" s="285"/>
      <c r="I13013" s="149"/>
      <c r="J13013" s="149"/>
      <c r="K13013" s="149"/>
      <c r="L13013"/>
    </row>
    <row r="13014" spans="1:12" s="236" customFormat="1" ht="14.5" x14ac:dyDescent="0.25">
      <c r="A13014" s="272" t="s">
        <v>2883</v>
      </c>
      <c r="B13014" s="273" t="s">
        <v>1029</v>
      </c>
      <c r="C13014" s="272" t="s">
        <v>621</v>
      </c>
      <c r="D13014" s="272">
        <v>20</v>
      </c>
      <c r="E13014" s="217"/>
      <c r="F13014" s="285"/>
      <c r="I13014" s="149"/>
      <c r="J13014" s="149"/>
      <c r="K13014" s="149"/>
      <c r="L13014"/>
    </row>
    <row r="13015" spans="1:12" s="236" customFormat="1" ht="13" x14ac:dyDescent="0.25">
      <c r="A13015" s="272"/>
      <c r="B13015" s="229"/>
      <c r="C13015" s="272"/>
      <c r="D13015" s="272"/>
      <c r="E13015" s="217"/>
      <c r="F13015" s="285"/>
      <c r="I13015" s="149"/>
      <c r="J13015" s="149"/>
      <c r="K13015" s="149"/>
      <c r="L13015"/>
    </row>
    <row r="13016" spans="1:12" s="236" customFormat="1" ht="26" x14ac:dyDescent="0.25">
      <c r="A13016" s="272"/>
      <c r="B13016" s="229" t="s">
        <v>2168</v>
      </c>
      <c r="C13016" s="272"/>
      <c r="D13016" s="272"/>
      <c r="E13016" s="217"/>
      <c r="F13016" s="285"/>
      <c r="I13016" s="149"/>
      <c r="J13016" s="149"/>
      <c r="K13016" s="149"/>
      <c r="L13016"/>
    </row>
    <row r="13017" spans="1:12" s="236" customFormat="1" ht="13" x14ac:dyDescent="0.25">
      <c r="A13017" s="272"/>
      <c r="B13017" s="229"/>
      <c r="C13017" s="272"/>
      <c r="D13017" s="272"/>
      <c r="E13017" s="217"/>
      <c r="F13017" s="285"/>
      <c r="I13017" s="149"/>
      <c r="J13017" s="149"/>
      <c r="K13017" s="149"/>
      <c r="L13017"/>
    </row>
    <row r="13018" spans="1:12" s="236" customFormat="1" x14ac:dyDescent="0.25">
      <c r="A13018" s="272" t="s">
        <v>2884</v>
      </c>
      <c r="B13018" s="273" t="s">
        <v>332</v>
      </c>
      <c r="C13018" s="272" t="s">
        <v>11</v>
      </c>
      <c r="D13018" s="272">
        <v>98</v>
      </c>
      <c r="E13018" s="217"/>
      <c r="F13018" s="285"/>
      <c r="I13018" s="149"/>
      <c r="J13018" s="149"/>
      <c r="K13018" s="149"/>
      <c r="L13018"/>
    </row>
    <row r="13019" spans="1:12" s="236" customFormat="1" x14ac:dyDescent="0.25">
      <c r="A13019" s="272"/>
      <c r="B13019" s="273"/>
      <c r="C13019" s="272"/>
      <c r="D13019" s="272"/>
      <c r="E13019" s="217"/>
      <c r="F13019" s="285"/>
      <c r="I13019" s="149"/>
      <c r="J13019" s="149"/>
      <c r="K13019" s="149"/>
      <c r="L13019"/>
    </row>
    <row r="13020" spans="1:12" s="236" customFormat="1" ht="39" x14ac:dyDescent="0.25">
      <c r="A13020" s="272"/>
      <c r="B13020" s="229" t="s">
        <v>2169</v>
      </c>
      <c r="C13020" s="272"/>
      <c r="D13020" s="272"/>
      <c r="E13020" s="217"/>
      <c r="F13020" s="285"/>
      <c r="I13020" s="149"/>
      <c r="J13020" s="149"/>
      <c r="K13020" s="149"/>
      <c r="L13020"/>
    </row>
    <row r="13021" spans="1:12" s="236" customFormat="1" x14ac:dyDescent="0.25">
      <c r="A13021" s="272"/>
      <c r="B13021" s="273"/>
      <c r="C13021" s="272"/>
      <c r="D13021" s="272"/>
      <c r="E13021" s="217"/>
      <c r="F13021" s="285"/>
      <c r="I13021" s="149"/>
      <c r="J13021" s="149"/>
      <c r="K13021" s="149"/>
      <c r="L13021"/>
    </row>
    <row r="13022" spans="1:12" s="236" customFormat="1" ht="14.5" x14ac:dyDescent="0.25">
      <c r="A13022" s="272" t="s">
        <v>2885</v>
      </c>
      <c r="B13022" s="273" t="s">
        <v>336</v>
      </c>
      <c r="C13022" s="272" t="s">
        <v>621</v>
      </c>
      <c r="D13022" s="272">
        <v>4</v>
      </c>
      <c r="E13022" s="217"/>
      <c r="F13022" s="285"/>
      <c r="I13022" s="149"/>
      <c r="J13022" s="149"/>
      <c r="K13022" s="149"/>
      <c r="L13022"/>
    </row>
    <row r="13023" spans="1:12" s="236" customFormat="1" ht="14.5" x14ac:dyDescent="0.25">
      <c r="A13023" s="272" t="s">
        <v>2886</v>
      </c>
      <c r="B13023" s="273" t="s">
        <v>287</v>
      </c>
      <c r="C13023" s="272" t="s">
        <v>621</v>
      </c>
      <c r="D13023" s="272">
        <v>12</v>
      </c>
      <c r="E13023" s="217"/>
      <c r="F13023" s="285"/>
      <c r="I13023" s="149"/>
      <c r="J13023" s="149"/>
      <c r="K13023" s="149"/>
      <c r="L13023"/>
    </row>
    <row r="13024" spans="1:12" s="236" customFormat="1" x14ac:dyDescent="0.25">
      <c r="A13024" s="272"/>
      <c r="B13024" s="273"/>
      <c r="C13024" s="272"/>
      <c r="D13024" s="272"/>
      <c r="E13024" s="217"/>
      <c r="F13024" s="285"/>
      <c r="I13024" s="149"/>
      <c r="J13024" s="149"/>
      <c r="K13024" s="149"/>
      <c r="L13024"/>
    </row>
    <row r="13025" spans="1:12" s="236" customFormat="1" ht="26" x14ac:dyDescent="0.25">
      <c r="A13025" s="272"/>
      <c r="B13025" s="229" t="s">
        <v>2170</v>
      </c>
      <c r="C13025" s="272"/>
      <c r="D13025" s="272"/>
      <c r="E13025" s="217"/>
      <c r="F13025" s="285"/>
      <c r="I13025" s="149"/>
      <c r="J13025" s="149"/>
      <c r="K13025" s="149"/>
      <c r="L13025"/>
    </row>
    <row r="13026" spans="1:12" s="236" customFormat="1" x14ac:dyDescent="0.25">
      <c r="A13026" s="272"/>
      <c r="B13026" s="273"/>
      <c r="C13026" s="272"/>
      <c r="D13026" s="272"/>
      <c r="E13026" s="217"/>
      <c r="F13026" s="285"/>
      <c r="I13026" s="149"/>
      <c r="J13026" s="149"/>
      <c r="K13026" s="149"/>
      <c r="L13026"/>
    </row>
    <row r="13027" spans="1:12" s="236" customFormat="1" ht="14.5" x14ac:dyDescent="0.25">
      <c r="A13027" s="272" t="s">
        <v>2887</v>
      </c>
      <c r="B13027" s="273" t="s">
        <v>285</v>
      </c>
      <c r="C13027" s="272" t="s">
        <v>621</v>
      </c>
      <c r="D13027" s="272">
        <v>12</v>
      </c>
      <c r="E13027" s="217"/>
      <c r="F13027" s="285"/>
      <c r="I13027" s="149"/>
      <c r="J13027" s="149"/>
      <c r="K13027" s="149"/>
      <c r="L13027"/>
    </row>
    <row r="13028" spans="1:12" s="236" customFormat="1" x14ac:dyDescent="0.25">
      <c r="A13028" s="272" t="s">
        <v>2888</v>
      </c>
      <c r="B13028" s="273" t="s">
        <v>531</v>
      </c>
      <c r="C13028" s="272" t="s">
        <v>11</v>
      </c>
      <c r="D13028" s="272">
        <v>116.8</v>
      </c>
      <c r="E13028" s="217"/>
      <c r="F13028" s="285"/>
      <c r="I13028" s="149"/>
      <c r="J13028" s="149"/>
      <c r="K13028" s="149"/>
      <c r="L13028"/>
    </row>
    <row r="13029" spans="1:12" s="236" customFormat="1" ht="13" x14ac:dyDescent="0.25">
      <c r="A13029" s="272"/>
      <c r="B13029" s="229"/>
      <c r="C13029" s="272"/>
      <c r="D13029" s="272"/>
      <c r="E13029" s="217"/>
      <c r="F13029" s="285"/>
      <c r="I13029" s="149"/>
      <c r="J13029" s="149"/>
      <c r="K13029" s="149"/>
      <c r="L13029"/>
    </row>
    <row r="13030" spans="1:12" s="236" customFormat="1" ht="26" x14ac:dyDescent="0.25">
      <c r="A13030" s="272"/>
      <c r="B13030" s="229" t="s">
        <v>2218</v>
      </c>
      <c r="C13030" s="272"/>
      <c r="D13030" s="272"/>
      <c r="E13030" s="217"/>
      <c r="F13030" s="285"/>
      <c r="I13030" s="149"/>
      <c r="J13030" s="149"/>
      <c r="K13030" s="149"/>
      <c r="L13030"/>
    </row>
    <row r="13031" spans="1:12" s="236" customFormat="1" x14ac:dyDescent="0.25">
      <c r="A13031" s="272"/>
      <c r="B13031" s="273"/>
      <c r="C13031" s="272"/>
      <c r="D13031" s="272"/>
      <c r="E13031" s="217"/>
      <c r="F13031" s="285"/>
      <c r="I13031" s="149"/>
      <c r="J13031" s="149"/>
      <c r="K13031" s="149"/>
      <c r="L13031"/>
    </row>
    <row r="13032" spans="1:12" s="236" customFormat="1" x14ac:dyDescent="0.25">
      <c r="A13032" s="272" t="s">
        <v>2889</v>
      </c>
      <c r="B13032" s="273" t="s">
        <v>341</v>
      </c>
      <c r="C13032" s="272" t="s">
        <v>11</v>
      </c>
      <c r="D13032" s="272">
        <v>116.8</v>
      </c>
      <c r="E13032" s="217"/>
      <c r="F13032" s="285"/>
      <c r="I13032" s="149"/>
      <c r="J13032" s="149"/>
      <c r="K13032" s="149"/>
      <c r="L13032"/>
    </row>
    <row r="13033" spans="1:12" s="236" customFormat="1" x14ac:dyDescent="0.25">
      <c r="A13033" s="272"/>
      <c r="B13033" s="273"/>
      <c r="C13033" s="272"/>
      <c r="D13033" s="272"/>
      <c r="E13033" s="217"/>
      <c r="F13033" s="263"/>
      <c r="I13033" s="149"/>
      <c r="J13033" s="149"/>
      <c r="K13033" s="149"/>
      <c r="L13033"/>
    </row>
    <row r="13034" spans="1:12" s="236" customFormat="1" x14ac:dyDescent="0.25">
      <c r="A13034" s="272"/>
      <c r="B13034" s="273"/>
      <c r="C13034" s="272"/>
      <c r="D13034" s="272"/>
      <c r="E13034" s="217"/>
      <c r="F13034" s="263"/>
      <c r="I13034" s="149"/>
      <c r="J13034" s="149"/>
      <c r="K13034" s="149"/>
      <c r="L13034"/>
    </row>
    <row r="13035" spans="1:12" s="236" customFormat="1" x14ac:dyDescent="0.25">
      <c r="A13035" s="272"/>
      <c r="B13035" s="273"/>
      <c r="C13035" s="272"/>
      <c r="D13035" s="272"/>
      <c r="E13035" s="217"/>
      <c r="F13035" s="263"/>
      <c r="I13035" s="149"/>
      <c r="J13035" s="149"/>
      <c r="K13035" s="149"/>
      <c r="L13035"/>
    </row>
    <row r="13036" spans="1:12" s="236" customFormat="1" x14ac:dyDescent="0.25">
      <c r="A13036" s="272"/>
      <c r="B13036" s="273"/>
      <c r="C13036" s="272"/>
      <c r="D13036" s="272"/>
      <c r="E13036" s="217"/>
      <c r="F13036" s="263"/>
      <c r="I13036" s="149"/>
      <c r="J13036" s="149"/>
      <c r="K13036" s="149"/>
      <c r="L13036"/>
    </row>
    <row r="13037" spans="1:12" s="236" customFormat="1" x14ac:dyDescent="0.25">
      <c r="A13037" s="272"/>
      <c r="B13037" s="273"/>
      <c r="C13037" s="272"/>
      <c r="D13037" s="272"/>
      <c r="E13037" s="217"/>
      <c r="F13037" s="263"/>
      <c r="I13037" s="149"/>
      <c r="J13037" s="149"/>
      <c r="K13037" s="149"/>
      <c r="L13037"/>
    </row>
    <row r="13038" spans="1:12" s="236" customFormat="1" x14ac:dyDescent="0.25">
      <c r="A13038" s="272"/>
      <c r="B13038" s="273"/>
      <c r="C13038" s="272"/>
      <c r="D13038" s="272"/>
      <c r="E13038" s="217"/>
      <c r="F13038" s="263"/>
      <c r="I13038" s="149"/>
      <c r="J13038" s="149"/>
      <c r="K13038" s="149"/>
      <c r="L13038"/>
    </row>
    <row r="13039" spans="1:12" s="236" customFormat="1" x14ac:dyDescent="0.25">
      <c r="A13039" s="272"/>
      <c r="B13039" s="273"/>
      <c r="C13039" s="272"/>
      <c r="D13039" s="272"/>
      <c r="E13039" s="217"/>
      <c r="F13039" s="263"/>
      <c r="I13039" s="149"/>
      <c r="J13039" s="149"/>
      <c r="K13039" s="149"/>
      <c r="L13039"/>
    </row>
    <row r="13040" spans="1:12" s="236" customFormat="1" x14ac:dyDescent="0.25">
      <c r="A13040" s="272"/>
      <c r="B13040" s="273"/>
      <c r="C13040" s="272"/>
      <c r="D13040" s="272"/>
      <c r="E13040" s="217"/>
      <c r="F13040" s="263"/>
      <c r="I13040" s="149"/>
      <c r="J13040" s="149"/>
      <c r="K13040" s="149"/>
      <c r="L13040"/>
    </row>
    <row r="13041" spans="1:12" s="236" customFormat="1" x14ac:dyDescent="0.25">
      <c r="A13041" s="272"/>
      <c r="B13041" s="273"/>
      <c r="C13041" s="272"/>
      <c r="D13041" s="272"/>
      <c r="E13041" s="217"/>
      <c r="F13041" s="263"/>
      <c r="I13041" s="149"/>
      <c r="J13041" s="149"/>
      <c r="K13041" s="149"/>
      <c r="L13041"/>
    </row>
    <row r="13042" spans="1:12" s="236" customFormat="1" x14ac:dyDescent="0.25">
      <c r="A13042" s="272"/>
      <c r="B13042" s="273"/>
      <c r="C13042" s="272"/>
      <c r="D13042" s="272"/>
      <c r="E13042" s="217"/>
      <c r="F13042" s="263"/>
      <c r="I13042" s="149"/>
      <c r="J13042" s="149"/>
      <c r="K13042" s="149"/>
      <c r="L13042"/>
    </row>
    <row r="13043" spans="1:12" s="236" customFormat="1" x14ac:dyDescent="0.25">
      <c r="A13043" s="272"/>
      <c r="B13043" s="273"/>
      <c r="C13043" s="272"/>
      <c r="D13043" s="272"/>
      <c r="E13043" s="217"/>
      <c r="F13043" s="263"/>
      <c r="I13043" s="149"/>
      <c r="J13043" s="149"/>
      <c r="K13043" s="149"/>
      <c r="L13043"/>
    </row>
    <row r="13044" spans="1:12" s="236" customFormat="1" x14ac:dyDescent="0.25">
      <c r="A13044" s="272"/>
      <c r="B13044" s="273"/>
      <c r="C13044" s="272"/>
      <c r="D13044" s="272"/>
      <c r="E13044" s="217"/>
      <c r="F13044" s="263"/>
      <c r="I13044" s="149"/>
      <c r="J13044" s="149"/>
      <c r="K13044" s="149"/>
      <c r="L13044"/>
    </row>
    <row r="13045" spans="1:12" s="236" customFormat="1" x14ac:dyDescent="0.25">
      <c r="A13045" s="272"/>
      <c r="B13045" s="273"/>
      <c r="C13045" s="272"/>
      <c r="D13045" s="272"/>
      <c r="E13045" s="217"/>
      <c r="F13045" s="263"/>
      <c r="I13045" s="149"/>
      <c r="J13045" s="149"/>
      <c r="K13045" s="149"/>
      <c r="L13045"/>
    </row>
    <row r="13046" spans="1:12" s="236" customFormat="1" x14ac:dyDescent="0.25">
      <c r="A13046" s="272"/>
      <c r="B13046" s="273"/>
      <c r="C13046" s="272"/>
      <c r="D13046" s="272"/>
      <c r="E13046" s="217"/>
      <c r="F13046" s="263"/>
      <c r="I13046" s="149"/>
      <c r="J13046" s="149"/>
      <c r="K13046" s="149"/>
      <c r="L13046"/>
    </row>
    <row r="13047" spans="1:12" s="236" customFormat="1" x14ac:dyDescent="0.25">
      <c r="A13047" s="272"/>
      <c r="B13047" s="273"/>
      <c r="C13047" s="272"/>
      <c r="D13047" s="272"/>
      <c r="E13047" s="217"/>
      <c r="F13047" s="263"/>
      <c r="I13047" s="149"/>
      <c r="J13047" s="149"/>
      <c r="K13047" s="149"/>
      <c r="L13047"/>
    </row>
    <row r="13048" spans="1:12" s="236" customFormat="1" x14ac:dyDescent="0.25">
      <c r="A13048" s="272"/>
      <c r="B13048" s="273"/>
      <c r="C13048" s="272"/>
      <c r="D13048" s="272"/>
      <c r="E13048" s="217"/>
      <c r="F13048" s="263"/>
      <c r="I13048" s="149"/>
      <c r="J13048" s="149"/>
      <c r="K13048" s="149"/>
      <c r="L13048"/>
    </row>
    <row r="13049" spans="1:12" s="236" customFormat="1" x14ac:dyDescent="0.25">
      <c r="A13049" s="272"/>
      <c r="B13049" s="273"/>
      <c r="C13049" s="272"/>
      <c r="D13049" s="272"/>
      <c r="E13049" s="217"/>
      <c r="F13049" s="263"/>
      <c r="I13049" s="149"/>
      <c r="J13049" s="149"/>
      <c r="K13049" s="149"/>
      <c r="L13049"/>
    </row>
    <row r="13050" spans="1:12" s="236" customFormat="1" x14ac:dyDescent="0.25">
      <c r="A13050" s="272"/>
      <c r="B13050" s="273"/>
      <c r="C13050" s="272"/>
      <c r="D13050" s="272"/>
      <c r="E13050" s="217"/>
      <c r="F13050" s="263"/>
      <c r="I13050" s="149"/>
      <c r="J13050" s="149"/>
      <c r="K13050" s="149"/>
      <c r="L13050"/>
    </row>
    <row r="13051" spans="1:12" s="236" customFormat="1" x14ac:dyDescent="0.25">
      <c r="A13051" s="272"/>
      <c r="B13051" s="273"/>
      <c r="C13051" s="272"/>
      <c r="D13051" s="272"/>
      <c r="E13051" s="217"/>
      <c r="F13051" s="263"/>
      <c r="I13051" s="149"/>
      <c r="J13051" s="149"/>
      <c r="K13051" s="149"/>
      <c r="L13051"/>
    </row>
    <row r="13052" spans="1:12" s="236" customFormat="1" x14ac:dyDescent="0.25">
      <c r="A13052" s="272"/>
      <c r="B13052" s="273"/>
      <c r="C13052" s="272"/>
      <c r="D13052" s="272"/>
      <c r="E13052" s="217"/>
      <c r="F13052" s="263"/>
      <c r="I13052" s="149"/>
      <c r="J13052" s="149"/>
      <c r="K13052" s="149"/>
      <c r="L13052"/>
    </row>
    <row r="13053" spans="1:12" s="236" customFormat="1" x14ac:dyDescent="0.25">
      <c r="A13053" s="272"/>
      <c r="B13053" s="273"/>
      <c r="C13053" s="272"/>
      <c r="D13053" s="272"/>
      <c r="E13053" s="217"/>
      <c r="F13053" s="263"/>
      <c r="I13053" s="149"/>
      <c r="J13053" s="149"/>
      <c r="K13053" s="149"/>
      <c r="L13053"/>
    </row>
    <row r="13054" spans="1:12" s="236" customFormat="1" x14ac:dyDescent="0.25">
      <c r="A13054" s="272"/>
      <c r="B13054" s="273"/>
      <c r="C13054" s="272"/>
      <c r="D13054" s="272"/>
      <c r="E13054" s="217"/>
      <c r="F13054" s="263"/>
      <c r="I13054" s="149"/>
      <c r="J13054" s="149"/>
      <c r="K13054" s="149"/>
      <c r="L13054"/>
    </row>
    <row r="13055" spans="1:12" s="236" customFormat="1" x14ac:dyDescent="0.25">
      <c r="A13055" s="272"/>
      <c r="B13055" s="273"/>
      <c r="C13055" s="272"/>
      <c r="D13055" s="272"/>
      <c r="E13055" s="217"/>
      <c r="F13055" s="263"/>
      <c r="I13055" s="149"/>
      <c r="J13055" s="149"/>
      <c r="K13055" s="149"/>
      <c r="L13055"/>
    </row>
    <row r="13056" spans="1:12" s="236" customFormat="1" x14ac:dyDescent="0.25">
      <c r="A13056" s="272"/>
      <c r="B13056" s="273"/>
      <c r="C13056" s="272"/>
      <c r="D13056" s="272"/>
      <c r="E13056" s="217"/>
      <c r="F13056" s="263"/>
      <c r="I13056" s="149"/>
      <c r="J13056" s="149"/>
      <c r="K13056" s="149"/>
      <c r="L13056"/>
    </row>
    <row r="13057" spans="1:12" s="236" customFormat="1" x14ac:dyDescent="0.25">
      <c r="A13057" s="272"/>
      <c r="B13057" s="273"/>
      <c r="C13057" s="272"/>
      <c r="D13057" s="272"/>
      <c r="E13057" s="217"/>
      <c r="F13057" s="263"/>
      <c r="I13057" s="149"/>
      <c r="J13057" s="149"/>
      <c r="K13057" s="149"/>
      <c r="L13057"/>
    </row>
    <row r="13058" spans="1:12" s="236" customFormat="1" x14ac:dyDescent="0.25">
      <c r="A13058" s="272"/>
      <c r="B13058" s="273"/>
      <c r="C13058" s="272"/>
      <c r="D13058" s="272"/>
      <c r="E13058" s="217"/>
      <c r="F13058" s="263"/>
      <c r="I13058" s="149"/>
      <c r="J13058" s="149"/>
      <c r="K13058" s="149"/>
      <c r="L13058"/>
    </row>
    <row r="13059" spans="1:12" s="236" customFormat="1" x14ac:dyDescent="0.25">
      <c r="A13059" s="272"/>
      <c r="B13059" s="273"/>
      <c r="C13059" s="272"/>
      <c r="D13059" s="272"/>
      <c r="E13059" s="217"/>
      <c r="F13059" s="263"/>
      <c r="I13059" s="149"/>
      <c r="J13059" s="149"/>
      <c r="K13059" s="149"/>
      <c r="L13059"/>
    </row>
    <row r="13060" spans="1:12" s="236" customFormat="1" x14ac:dyDescent="0.25">
      <c r="A13060" s="272"/>
      <c r="B13060" s="273"/>
      <c r="C13060" s="272"/>
      <c r="D13060" s="272"/>
      <c r="E13060" s="217"/>
      <c r="F13060" s="263"/>
      <c r="I13060" s="149"/>
      <c r="J13060" s="149"/>
      <c r="K13060" s="149"/>
      <c r="L13060"/>
    </row>
    <row r="13061" spans="1:12" s="236" customFormat="1" x14ac:dyDescent="0.25">
      <c r="A13061" s="272"/>
      <c r="B13061" s="273"/>
      <c r="C13061" s="272"/>
      <c r="D13061" s="272"/>
      <c r="E13061" s="217"/>
      <c r="F13061" s="263"/>
      <c r="I13061" s="149"/>
      <c r="J13061" s="149"/>
      <c r="K13061" s="149"/>
      <c r="L13061"/>
    </row>
    <row r="13062" spans="1:12" s="236" customFormat="1" x14ac:dyDescent="0.25">
      <c r="A13062" s="272"/>
      <c r="B13062" s="273"/>
      <c r="C13062" s="272"/>
      <c r="D13062" s="272"/>
      <c r="E13062" s="217"/>
      <c r="F13062" s="263"/>
      <c r="I13062" s="149"/>
      <c r="J13062" s="149"/>
      <c r="K13062" s="149"/>
      <c r="L13062"/>
    </row>
    <row r="13063" spans="1:12" s="236" customFormat="1" x14ac:dyDescent="0.25">
      <c r="A13063" s="272"/>
      <c r="B13063" s="273"/>
      <c r="C13063" s="272"/>
      <c r="D13063" s="272"/>
      <c r="E13063" s="217"/>
      <c r="F13063" s="263"/>
      <c r="I13063" s="149"/>
      <c r="J13063" s="149"/>
      <c r="K13063" s="149"/>
      <c r="L13063"/>
    </row>
    <row r="13064" spans="1:12" s="236" customFormat="1" ht="13" x14ac:dyDescent="0.25">
      <c r="A13064" s="227"/>
      <c r="B13064" s="268" t="s">
        <v>2905</v>
      </c>
      <c r="C13064" s="227"/>
      <c r="D13064" s="227"/>
      <c r="E13064" s="258"/>
      <c r="F13064" s="270"/>
      <c r="I13064" s="149"/>
      <c r="J13064" s="149"/>
      <c r="K13064" s="149"/>
      <c r="L13064"/>
    </row>
    <row r="13065" spans="1:12" s="236" customFormat="1" ht="13" x14ac:dyDescent="0.25">
      <c r="A13065" s="227"/>
      <c r="B13065" s="247"/>
      <c r="C13065" s="227"/>
      <c r="D13065" s="227"/>
      <c r="E13065" s="258"/>
      <c r="F13065" s="263"/>
      <c r="I13065" s="149"/>
      <c r="J13065" s="149"/>
      <c r="K13065" s="149"/>
      <c r="L13065"/>
    </row>
    <row r="13066" spans="1:12" s="236" customFormat="1" ht="13" x14ac:dyDescent="0.25">
      <c r="A13066" s="227"/>
      <c r="B13066" s="247" t="s">
        <v>2974</v>
      </c>
      <c r="C13066" s="227"/>
      <c r="D13066" s="227"/>
      <c r="E13066" s="258"/>
      <c r="F13066" s="263"/>
      <c r="I13066" s="149"/>
      <c r="J13066" s="149"/>
      <c r="K13066" s="149"/>
      <c r="L13066"/>
    </row>
    <row r="13067" spans="1:12" s="236" customFormat="1" ht="13" x14ac:dyDescent="0.25">
      <c r="A13067" s="227"/>
      <c r="B13067" s="256"/>
      <c r="C13067" s="255"/>
      <c r="D13067" s="255"/>
      <c r="E13067" s="260"/>
      <c r="F13067" s="263"/>
      <c r="I13067" s="149"/>
      <c r="J13067" s="149"/>
      <c r="K13067" s="149"/>
      <c r="L13067"/>
    </row>
    <row r="13068" spans="1:12" s="236" customFormat="1" ht="13" x14ac:dyDescent="0.25">
      <c r="A13068" s="227"/>
      <c r="B13068" s="274"/>
      <c r="C13068" s="255"/>
      <c r="D13068" s="255"/>
      <c r="E13068" s="260"/>
      <c r="F13068" s="263"/>
      <c r="I13068" s="149"/>
      <c r="J13068" s="149"/>
      <c r="K13068" s="149"/>
      <c r="L13068"/>
    </row>
    <row r="13069" spans="1:12" s="236" customFormat="1" ht="13" x14ac:dyDescent="0.25">
      <c r="A13069" s="227"/>
      <c r="B13069" s="274" t="str">
        <f>B13066</f>
        <v>Block G: Staffroom &amp; 3 Classroom Block: G-12 Paintwork</v>
      </c>
      <c r="C13069" s="255"/>
      <c r="D13069" s="255"/>
      <c r="E13069" s="260"/>
      <c r="F13069" s="263"/>
      <c r="I13069" s="149"/>
      <c r="J13069" s="149"/>
      <c r="K13069" s="149"/>
      <c r="L13069"/>
    </row>
    <row r="13070" spans="1:12" s="236" customFormat="1" ht="13" x14ac:dyDescent="0.25">
      <c r="A13070" s="227"/>
      <c r="B13070" s="254" t="s">
        <v>2933</v>
      </c>
      <c r="C13070" s="255" t="s">
        <v>2910</v>
      </c>
      <c r="D13070" s="255"/>
      <c r="E13070" s="260"/>
      <c r="F13070" s="263"/>
      <c r="I13070" s="149"/>
      <c r="J13070" s="149"/>
      <c r="K13070" s="149"/>
      <c r="L13070"/>
    </row>
    <row r="13071" spans="1:12" s="236" customFormat="1" ht="13" x14ac:dyDescent="0.25">
      <c r="A13071" s="227"/>
      <c r="B13071" s="256"/>
      <c r="C13071" s="255"/>
      <c r="D13071" s="255"/>
      <c r="E13071" s="260"/>
      <c r="F13071" s="263"/>
      <c r="I13071" s="149"/>
      <c r="J13071" s="149"/>
      <c r="K13071" s="149"/>
      <c r="L13071"/>
    </row>
    <row r="13072" spans="1:12" s="236" customFormat="1" ht="13" x14ac:dyDescent="0.25">
      <c r="A13072" s="227"/>
      <c r="B13072" s="269" t="s">
        <v>2909</v>
      </c>
      <c r="C13072" s="255">
        <v>190</v>
      </c>
      <c r="D13072" s="255"/>
      <c r="E13072" s="260"/>
      <c r="F13072" s="263"/>
      <c r="I13072" s="149"/>
      <c r="J13072" s="149"/>
      <c r="K13072" s="149"/>
      <c r="L13072"/>
    </row>
    <row r="13073" spans="1:12" s="236" customFormat="1" ht="13" x14ac:dyDescent="0.25">
      <c r="A13073" s="227"/>
      <c r="B13073" s="269"/>
      <c r="C13073" s="255"/>
      <c r="D13073" s="255"/>
      <c r="E13073" s="260"/>
      <c r="F13073" s="263"/>
      <c r="I13073" s="149"/>
      <c r="J13073" s="149"/>
      <c r="K13073" s="149"/>
      <c r="L13073"/>
    </row>
    <row r="13074" spans="1:12" s="236" customFormat="1" ht="13" x14ac:dyDescent="0.25">
      <c r="A13074" s="227"/>
      <c r="B13074" s="256"/>
      <c r="C13074" s="255"/>
      <c r="D13074" s="255"/>
      <c r="E13074" s="260"/>
      <c r="F13074" s="263"/>
      <c r="I13074" s="149"/>
      <c r="J13074" s="149"/>
      <c r="K13074" s="149"/>
      <c r="L13074"/>
    </row>
    <row r="13075" spans="1:12" s="236" customFormat="1" ht="13" x14ac:dyDescent="0.25">
      <c r="A13075" s="227"/>
      <c r="B13075" s="256"/>
      <c r="C13075" s="255"/>
      <c r="D13075" s="255"/>
      <c r="E13075" s="260"/>
      <c r="F13075" s="263"/>
      <c r="I13075" s="149"/>
      <c r="J13075" s="149"/>
      <c r="K13075" s="149"/>
      <c r="L13075"/>
    </row>
    <row r="13076" spans="1:12" s="236" customFormat="1" ht="13" x14ac:dyDescent="0.25">
      <c r="A13076" s="227"/>
      <c r="B13076" s="256"/>
      <c r="C13076" s="255"/>
      <c r="D13076" s="255"/>
      <c r="E13076" s="260"/>
      <c r="F13076" s="263"/>
      <c r="I13076" s="149"/>
      <c r="J13076" s="149"/>
      <c r="K13076" s="149"/>
      <c r="L13076"/>
    </row>
    <row r="13077" spans="1:12" s="236" customFormat="1" ht="13" x14ac:dyDescent="0.25">
      <c r="A13077" s="227"/>
      <c r="B13077" s="256"/>
      <c r="C13077" s="255"/>
      <c r="D13077" s="255"/>
      <c r="E13077" s="260"/>
      <c r="F13077" s="263"/>
      <c r="I13077" s="149"/>
      <c r="J13077" s="149"/>
      <c r="K13077" s="149"/>
      <c r="L13077"/>
    </row>
    <row r="13078" spans="1:12" s="236" customFormat="1" ht="13" x14ac:dyDescent="0.25">
      <c r="A13078" s="227"/>
      <c r="B13078" s="256"/>
      <c r="C13078" s="255"/>
      <c r="D13078" s="255"/>
      <c r="E13078" s="260"/>
      <c r="F13078" s="263"/>
      <c r="I13078" s="149"/>
      <c r="J13078" s="149"/>
      <c r="K13078" s="149"/>
      <c r="L13078"/>
    </row>
    <row r="13079" spans="1:12" s="236" customFormat="1" ht="13" x14ac:dyDescent="0.25">
      <c r="A13079" s="227"/>
      <c r="B13079" s="256"/>
      <c r="C13079" s="255"/>
      <c r="D13079" s="255"/>
      <c r="E13079" s="260"/>
      <c r="F13079" s="263"/>
      <c r="I13079" s="149"/>
      <c r="J13079" s="149"/>
      <c r="K13079" s="149"/>
      <c r="L13079"/>
    </row>
    <row r="13080" spans="1:12" s="236" customFormat="1" ht="13" x14ac:dyDescent="0.25">
      <c r="A13080" s="227"/>
      <c r="B13080" s="256"/>
      <c r="C13080" s="255"/>
      <c r="D13080" s="255"/>
      <c r="E13080" s="260"/>
      <c r="F13080" s="263"/>
      <c r="I13080" s="149"/>
      <c r="J13080" s="149"/>
      <c r="K13080" s="149"/>
      <c r="L13080"/>
    </row>
    <row r="13081" spans="1:12" s="236" customFormat="1" ht="13" x14ac:dyDescent="0.25">
      <c r="A13081" s="227"/>
      <c r="B13081" s="256"/>
      <c r="C13081" s="255"/>
      <c r="D13081" s="255"/>
      <c r="E13081" s="260"/>
      <c r="F13081" s="263"/>
      <c r="I13081" s="149"/>
      <c r="J13081" s="149"/>
      <c r="K13081" s="149"/>
      <c r="L13081"/>
    </row>
    <row r="13082" spans="1:12" s="236" customFormat="1" ht="13" x14ac:dyDescent="0.25">
      <c r="A13082" s="227"/>
      <c r="B13082" s="256"/>
      <c r="C13082" s="255"/>
      <c r="D13082" s="255"/>
      <c r="E13082" s="260"/>
      <c r="F13082" s="263"/>
      <c r="I13082" s="149"/>
      <c r="J13082" s="149"/>
      <c r="K13082" s="149"/>
      <c r="L13082"/>
    </row>
    <row r="13083" spans="1:12" s="236" customFormat="1" ht="13" x14ac:dyDescent="0.25">
      <c r="A13083" s="227"/>
      <c r="B13083" s="256"/>
      <c r="C13083" s="255"/>
      <c r="D13083" s="255"/>
      <c r="E13083" s="260"/>
      <c r="F13083" s="263"/>
      <c r="I13083" s="149"/>
      <c r="J13083" s="149"/>
      <c r="K13083" s="149"/>
      <c r="L13083"/>
    </row>
    <row r="13084" spans="1:12" s="236" customFormat="1" ht="13" x14ac:dyDescent="0.25">
      <c r="A13084" s="227"/>
      <c r="B13084" s="256"/>
      <c r="C13084" s="255"/>
      <c r="D13084" s="255"/>
      <c r="E13084" s="260"/>
      <c r="F13084" s="263"/>
      <c r="I13084" s="149"/>
      <c r="J13084" s="149"/>
      <c r="K13084" s="149"/>
      <c r="L13084"/>
    </row>
    <row r="13085" spans="1:12" s="236" customFormat="1" ht="13" x14ac:dyDescent="0.25">
      <c r="A13085" s="227"/>
      <c r="B13085" s="256"/>
      <c r="C13085" s="255"/>
      <c r="D13085" s="255"/>
      <c r="E13085" s="260"/>
      <c r="F13085" s="263"/>
      <c r="I13085" s="149"/>
      <c r="J13085" s="149"/>
      <c r="K13085" s="149"/>
      <c r="L13085"/>
    </row>
    <row r="13086" spans="1:12" s="236" customFormat="1" ht="13" x14ac:dyDescent="0.25">
      <c r="A13086" s="227"/>
      <c r="B13086" s="256"/>
      <c r="C13086" s="255"/>
      <c r="D13086" s="255"/>
      <c r="E13086" s="260"/>
      <c r="F13086" s="263"/>
      <c r="I13086" s="149"/>
      <c r="J13086" s="149"/>
      <c r="K13086" s="149"/>
      <c r="L13086"/>
    </row>
    <row r="13087" spans="1:12" s="236" customFormat="1" ht="13" x14ac:dyDescent="0.25">
      <c r="A13087" s="227"/>
      <c r="B13087" s="256"/>
      <c r="C13087" s="255"/>
      <c r="D13087" s="255"/>
      <c r="E13087" s="260"/>
      <c r="F13087" s="263"/>
      <c r="I13087" s="149"/>
      <c r="J13087" s="149"/>
      <c r="K13087" s="149"/>
      <c r="L13087"/>
    </row>
    <row r="13088" spans="1:12" s="236" customFormat="1" ht="13" x14ac:dyDescent="0.25">
      <c r="A13088" s="227"/>
      <c r="B13088" s="256"/>
      <c r="C13088" s="255"/>
      <c r="D13088" s="255"/>
      <c r="E13088" s="260"/>
      <c r="F13088" s="263"/>
      <c r="I13088" s="149"/>
      <c r="J13088" s="149"/>
      <c r="K13088" s="149"/>
      <c r="L13088"/>
    </row>
    <row r="13089" spans="1:12" s="236" customFormat="1" ht="13" x14ac:dyDescent="0.25">
      <c r="A13089" s="227"/>
      <c r="B13089" s="256"/>
      <c r="C13089" s="255"/>
      <c r="D13089" s="255"/>
      <c r="E13089" s="260"/>
      <c r="F13089" s="263"/>
      <c r="I13089" s="149"/>
      <c r="J13089" s="149"/>
      <c r="K13089" s="149"/>
      <c r="L13089"/>
    </row>
    <row r="13090" spans="1:12" s="236" customFormat="1" ht="13" x14ac:dyDescent="0.25">
      <c r="A13090" s="227"/>
      <c r="B13090" s="256"/>
      <c r="C13090" s="255"/>
      <c r="D13090" s="255"/>
      <c r="E13090" s="260"/>
      <c r="F13090" s="263"/>
      <c r="I13090" s="149"/>
      <c r="J13090" s="149"/>
      <c r="K13090" s="149"/>
      <c r="L13090"/>
    </row>
    <row r="13091" spans="1:12" s="236" customFormat="1" ht="13" x14ac:dyDescent="0.25">
      <c r="A13091" s="227"/>
      <c r="B13091" s="256"/>
      <c r="C13091" s="255"/>
      <c r="D13091" s="255"/>
      <c r="E13091" s="260"/>
      <c r="F13091" s="263"/>
      <c r="I13091" s="149"/>
      <c r="J13091" s="149"/>
      <c r="K13091" s="149"/>
      <c r="L13091"/>
    </row>
    <row r="13092" spans="1:12" s="236" customFormat="1" ht="13" x14ac:dyDescent="0.25">
      <c r="A13092" s="227"/>
      <c r="B13092" s="256"/>
      <c r="C13092" s="255"/>
      <c r="D13092" s="255"/>
      <c r="E13092" s="260"/>
      <c r="F13092" s="263"/>
      <c r="I13092" s="149"/>
      <c r="J13092" s="149"/>
      <c r="K13092" s="149"/>
      <c r="L13092"/>
    </row>
    <row r="13093" spans="1:12" s="236" customFormat="1" ht="13" x14ac:dyDescent="0.25">
      <c r="A13093" s="227"/>
      <c r="B13093" s="256"/>
      <c r="C13093" s="255"/>
      <c r="D13093" s="255"/>
      <c r="E13093" s="260"/>
      <c r="F13093" s="263"/>
      <c r="I13093" s="149"/>
      <c r="J13093" s="149"/>
      <c r="K13093" s="149"/>
      <c r="L13093"/>
    </row>
    <row r="13094" spans="1:12" s="236" customFormat="1" ht="13" x14ac:dyDescent="0.25">
      <c r="A13094" s="227"/>
      <c r="B13094" s="256"/>
      <c r="C13094" s="255"/>
      <c r="D13094" s="255"/>
      <c r="E13094" s="260"/>
      <c r="F13094" s="263"/>
      <c r="I13094" s="149"/>
      <c r="J13094" s="149"/>
      <c r="K13094" s="149"/>
      <c r="L13094"/>
    </row>
    <row r="13095" spans="1:12" s="236" customFormat="1" ht="13" x14ac:dyDescent="0.25">
      <c r="A13095" s="227"/>
      <c r="B13095" s="256"/>
      <c r="C13095" s="255"/>
      <c r="D13095" s="255"/>
      <c r="E13095" s="260"/>
      <c r="F13095" s="263"/>
      <c r="I13095" s="149"/>
      <c r="J13095" s="149"/>
      <c r="K13095" s="149"/>
      <c r="L13095"/>
    </row>
    <row r="13096" spans="1:12" s="236" customFormat="1" ht="13" x14ac:dyDescent="0.25">
      <c r="A13096" s="227"/>
      <c r="B13096" s="256"/>
      <c r="C13096" s="255"/>
      <c r="D13096" s="255"/>
      <c r="E13096" s="260"/>
      <c r="F13096" s="263"/>
      <c r="I13096" s="149"/>
      <c r="J13096" s="149"/>
      <c r="K13096" s="149"/>
      <c r="L13096"/>
    </row>
    <row r="13097" spans="1:12" s="236" customFormat="1" ht="13" x14ac:dyDescent="0.25">
      <c r="A13097" s="227"/>
      <c r="B13097" s="256"/>
      <c r="C13097" s="255"/>
      <c r="D13097" s="255"/>
      <c r="E13097" s="260"/>
      <c r="F13097" s="263"/>
      <c r="I13097" s="149"/>
      <c r="J13097" s="149"/>
      <c r="K13097" s="149"/>
      <c r="L13097"/>
    </row>
    <row r="13098" spans="1:12" s="236" customFormat="1" ht="13" x14ac:dyDescent="0.25">
      <c r="A13098" s="227"/>
      <c r="B13098" s="256"/>
      <c r="C13098" s="255"/>
      <c r="D13098" s="255"/>
      <c r="E13098" s="260"/>
      <c r="F13098" s="263"/>
      <c r="I13098" s="149"/>
      <c r="J13098" s="149"/>
      <c r="K13098" s="149"/>
      <c r="L13098"/>
    </row>
    <row r="13099" spans="1:12" s="236" customFormat="1" ht="13" x14ac:dyDescent="0.25">
      <c r="A13099" s="227"/>
      <c r="B13099" s="256"/>
      <c r="C13099" s="255"/>
      <c r="D13099" s="255"/>
      <c r="E13099" s="260"/>
      <c r="F13099" s="263"/>
      <c r="I13099" s="149"/>
      <c r="J13099" s="149"/>
      <c r="K13099" s="149"/>
      <c r="L13099"/>
    </row>
    <row r="13100" spans="1:12" s="236" customFormat="1" ht="13" x14ac:dyDescent="0.25">
      <c r="A13100" s="227"/>
      <c r="B13100" s="256"/>
      <c r="C13100" s="255"/>
      <c r="D13100" s="255"/>
      <c r="E13100" s="260"/>
      <c r="F13100" s="263"/>
      <c r="I13100" s="149"/>
      <c r="J13100" s="149"/>
      <c r="K13100" s="149"/>
      <c r="L13100"/>
    </row>
    <row r="13101" spans="1:12" s="236" customFormat="1" ht="13" x14ac:dyDescent="0.25">
      <c r="A13101" s="227"/>
      <c r="B13101" s="256"/>
      <c r="C13101" s="255"/>
      <c r="D13101" s="255"/>
      <c r="E13101" s="260"/>
      <c r="F13101" s="263"/>
      <c r="I13101" s="149"/>
      <c r="J13101" s="149"/>
      <c r="K13101" s="149"/>
      <c r="L13101"/>
    </row>
    <row r="13102" spans="1:12" s="236" customFormat="1" ht="13" x14ac:dyDescent="0.25">
      <c r="A13102" s="227"/>
      <c r="B13102" s="256"/>
      <c r="C13102" s="255"/>
      <c r="D13102" s="255"/>
      <c r="E13102" s="260"/>
      <c r="F13102" s="263"/>
      <c r="I13102" s="149"/>
      <c r="J13102" s="149"/>
      <c r="K13102" s="149"/>
      <c r="L13102"/>
    </row>
    <row r="13103" spans="1:12" s="236" customFormat="1" ht="13" x14ac:dyDescent="0.25">
      <c r="A13103" s="227"/>
      <c r="B13103" s="256"/>
      <c r="C13103" s="255"/>
      <c r="D13103" s="255"/>
      <c r="E13103" s="260"/>
      <c r="F13103" s="263"/>
      <c r="I13103" s="149"/>
      <c r="J13103" s="149"/>
      <c r="K13103" s="149"/>
      <c r="L13103"/>
    </row>
    <row r="13104" spans="1:12" s="236" customFormat="1" ht="13" x14ac:dyDescent="0.25">
      <c r="A13104" s="227"/>
      <c r="B13104" s="256"/>
      <c r="C13104" s="255"/>
      <c r="D13104" s="255"/>
      <c r="E13104" s="260"/>
      <c r="F13104" s="263"/>
      <c r="I13104" s="149"/>
      <c r="J13104" s="149"/>
      <c r="K13104" s="149"/>
      <c r="L13104"/>
    </row>
    <row r="13105" spans="1:12" s="236" customFormat="1" ht="13" x14ac:dyDescent="0.25">
      <c r="A13105" s="227"/>
      <c r="B13105" s="256"/>
      <c r="C13105" s="255"/>
      <c r="D13105" s="255"/>
      <c r="E13105" s="260"/>
      <c r="F13105" s="263"/>
      <c r="I13105" s="149"/>
      <c r="J13105" s="149"/>
      <c r="K13105" s="149"/>
      <c r="L13105"/>
    </row>
    <row r="13106" spans="1:12" s="236" customFormat="1" ht="13" x14ac:dyDescent="0.25">
      <c r="A13106" s="227"/>
      <c r="B13106" s="256"/>
      <c r="C13106" s="255"/>
      <c r="D13106" s="255"/>
      <c r="E13106" s="260"/>
      <c r="F13106" s="263"/>
      <c r="I13106" s="149"/>
      <c r="J13106" s="149"/>
      <c r="K13106" s="149"/>
      <c r="L13106"/>
    </row>
    <row r="13107" spans="1:12" s="236" customFormat="1" ht="13" x14ac:dyDescent="0.25">
      <c r="A13107" s="227"/>
      <c r="B13107" s="256"/>
      <c r="C13107" s="255"/>
      <c r="D13107" s="255"/>
      <c r="E13107" s="260"/>
      <c r="F13107" s="263"/>
      <c r="I13107" s="149"/>
      <c r="J13107" s="149"/>
      <c r="K13107" s="149"/>
      <c r="L13107"/>
    </row>
    <row r="13108" spans="1:12" s="236" customFormat="1" ht="13" x14ac:dyDescent="0.25">
      <c r="A13108" s="227"/>
      <c r="B13108" s="256"/>
      <c r="C13108" s="255"/>
      <c r="D13108" s="255"/>
      <c r="E13108" s="260"/>
      <c r="F13108" s="263"/>
      <c r="I13108" s="149"/>
      <c r="J13108" s="149"/>
      <c r="K13108" s="149"/>
      <c r="L13108"/>
    </row>
    <row r="13109" spans="1:12" s="236" customFormat="1" ht="13" x14ac:dyDescent="0.25">
      <c r="A13109" s="227"/>
      <c r="B13109" s="256"/>
      <c r="C13109" s="255"/>
      <c r="D13109" s="255"/>
      <c r="E13109" s="260"/>
      <c r="F13109" s="263"/>
      <c r="I13109" s="149"/>
      <c r="J13109" s="149"/>
      <c r="K13109" s="149"/>
      <c r="L13109"/>
    </row>
    <row r="13110" spans="1:12" s="236" customFormat="1" ht="13" x14ac:dyDescent="0.25">
      <c r="A13110" s="227"/>
      <c r="B13110" s="256"/>
      <c r="C13110" s="255"/>
      <c r="D13110" s="255"/>
      <c r="E13110" s="260"/>
      <c r="F13110" s="263"/>
      <c r="I13110" s="149"/>
      <c r="J13110" s="149"/>
      <c r="K13110" s="149"/>
      <c r="L13110"/>
    </row>
    <row r="13111" spans="1:12" s="236" customFormat="1" ht="13" x14ac:dyDescent="0.25">
      <c r="A13111" s="227"/>
      <c r="B13111" s="256"/>
      <c r="C13111" s="255"/>
      <c r="D13111" s="255"/>
      <c r="E13111" s="260"/>
      <c r="F13111" s="263"/>
      <c r="I13111" s="149"/>
      <c r="J13111" s="149"/>
      <c r="K13111" s="149"/>
      <c r="L13111"/>
    </row>
    <row r="13112" spans="1:12" s="236" customFormat="1" ht="13" x14ac:dyDescent="0.25">
      <c r="A13112" s="227"/>
      <c r="B13112" s="256"/>
      <c r="C13112" s="255"/>
      <c r="D13112" s="255"/>
      <c r="E13112" s="260"/>
      <c r="F13112" s="263"/>
      <c r="I13112" s="149"/>
      <c r="J13112" s="149"/>
      <c r="K13112" s="149"/>
      <c r="L13112"/>
    </row>
    <row r="13113" spans="1:12" s="236" customFormat="1" ht="13" x14ac:dyDescent="0.25">
      <c r="A13113" s="227"/>
      <c r="B13113" s="256"/>
      <c r="C13113" s="255"/>
      <c r="D13113" s="255"/>
      <c r="E13113" s="260"/>
      <c r="F13113" s="263"/>
      <c r="I13113" s="149"/>
      <c r="J13113" s="149"/>
      <c r="K13113" s="149"/>
      <c r="L13113"/>
    </row>
    <row r="13114" spans="1:12" s="236" customFormat="1" ht="13" x14ac:dyDescent="0.25">
      <c r="A13114" s="227"/>
      <c r="B13114" s="256"/>
      <c r="C13114" s="255"/>
      <c r="D13114" s="255"/>
      <c r="E13114" s="260"/>
      <c r="F13114" s="263"/>
      <c r="I13114" s="149"/>
      <c r="J13114" s="149"/>
      <c r="K13114" s="149"/>
      <c r="L13114"/>
    </row>
    <row r="13115" spans="1:12" s="236" customFormat="1" ht="13" x14ac:dyDescent="0.25">
      <c r="A13115" s="227"/>
      <c r="B13115" s="256"/>
      <c r="C13115" s="255"/>
      <c r="D13115" s="255"/>
      <c r="E13115" s="260"/>
      <c r="F13115" s="263"/>
      <c r="I13115" s="149"/>
      <c r="J13115" s="149"/>
      <c r="K13115" s="149"/>
      <c r="L13115"/>
    </row>
    <row r="13116" spans="1:12" s="236" customFormat="1" ht="13" x14ac:dyDescent="0.25">
      <c r="A13116" s="227"/>
      <c r="B13116" s="256"/>
      <c r="C13116" s="255"/>
      <c r="D13116" s="255"/>
      <c r="E13116" s="260"/>
      <c r="F13116" s="263"/>
      <c r="I13116" s="149"/>
      <c r="J13116" s="149"/>
      <c r="K13116" s="149"/>
      <c r="L13116"/>
    </row>
    <row r="13117" spans="1:12" s="236" customFormat="1" ht="13" x14ac:dyDescent="0.25">
      <c r="A13117" s="227"/>
      <c r="B13117" s="256"/>
      <c r="C13117" s="255"/>
      <c r="D13117" s="255"/>
      <c r="E13117" s="260"/>
      <c r="F13117" s="263"/>
      <c r="I13117" s="149"/>
      <c r="J13117" s="149"/>
      <c r="K13117" s="149"/>
      <c r="L13117"/>
    </row>
    <row r="13118" spans="1:12" s="236" customFormat="1" ht="13" x14ac:dyDescent="0.25">
      <c r="A13118" s="227"/>
      <c r="B13118" s="256"/>
      <c r="C13118" s="255"/>
      <c r="D13118" s="255"/>
      <c r="E13118" s="260"/>
      <c r="F13118" s="263"/>
      <c r="I13118" s="149"/>
      <c r="J13118" s="149"/>
      <c r="K13118" s="149"/>
      <c r="L13118"/>
    </row>
    <row r="13119" spans="1:12" s="236" customFormat="1" ht="13" x14ac:dyDescent="0.25">
      <c r="A13119" s="227"/>
      <c r="B13119" s="256"/>
      <c r="C13119" s="255"/>
      <c r="D13119" s="255"/>
      <c r="E13119" s="260"/>
      <c r="F13119" s="263"/>
      <c r="I13119" s="149"/>
      <c r="J13119" s="149"/>
      <c r="K13119" s="149"/>
      <c r="L13119"/>
    </row>
    <row r="13120" spans="1:12" s="236" customFormat="1" ht="13" x14ac:dyDescent="0.25">
      <c r="A13120" s="227"/>
      <c r="B13120" s="256"/>
      <c r="C13120" s="255"/>
      <c r="D13120" s="255"/>
      <c r="E13120" s="260"/>
      <c r="F13120" s="263"/>
      <c r="I13120" s="149"/>
      <c r="J13120" s="149"/>
      <c r="K13120" s="149"/>
      <c r="L13120"/>
    </row>
    <row r="13121" spans="1:12" s="236" customFormat="1" ht="13" x14ac:dyDescent="0.25">
      <c r="A13121" s="227"/>
      <c r="B13121" s="256"/>
      <c r="C13121" s="255"/>
      <c r="D13121" s="255"/>
      <c r="E13121" s="260"/>
      <c r="F13121" s="263"/>
      <c r="I13121" s="149"/>
      <c r="J13121" s="149"/>
      <c r="K13121" s="149"/>
      <c r="L13121"/>
    </row>
    <row r="13122" spans="1:12" s="236" customFormat="1" ht="13" x14ac:dyDescent="0.25">
      <c r="A13122" s="227"/>
      <c r="B13122" s="256"/>
      <c r="C13122" s="255"/>
      <c r="D13122" s="255"/>
      <c r="E13122" s="260"/>
      <c r="F13122" s="263"/>
      <c r="I13122" s="149"/>
      <c r="J13122" s="149"/>
      <c r="K13122" s="149"/>
      <c r="L13122"/>
    </row>
    <row r="13123" spans="1:12" s="236" customFormat="1" ht="13" x14ac:dyDescent="0.25">
      <c r="A13123" s="227"/>
      <c r="B13123" s="256"/>
      <c r="C13123" s="255"/>
      <c r="D13123" s="255"/>
      <c r="E13123" s="260"/>
      <c r="F13123" s="263"/>
      <c r="I13123" s="149"/>
      <c r="J13123" s="149"/>
      <c r="K13123" s="149"/>
      <c r="L13123"/>
    </row>
    <row r="13124" spans="1:12" s="236" customFormat="1" ht="13" x14ac:dyDescent="0.25">
      <c r="A13124" s="227"/>
      <c r="B13124" s="256"/>
      <c r="C13124" s="255"/>
      <c r="D13124" s="255"/>
      <c r="E13124" s="260"/>
      <c r="F13124" s="263"/>
      <c r="I13124" s="149"/>
      <c r="J13124" s="149"/>
      <c r="K13124" s="149"/>
      <c r="L13124"/>
    </row>
    <row r="13125" spans="1:12" s="236" customFormat="1" ht="13" x14ac:dyDescent="0.25">
      <c r="A13125" s="227"/>
      <c r="B13125" s="256"/>
      <c r="C13125" s="255"/>
      <c r="D13125" s="255"/>
      <c r="E13125" s="260"/>
      <c r="F13125" s="263"/>
      <c r="I13125" s="149"/>
      <c r="J13125" s="149"/>
      <c r="K13125" s="149"/>
      <c r="L13125"/>
    </row>
    <row r="13126" spans="1:12" s="236" customFormat="1" ht="13" x14ac:dyDescent="0.25">
      <c r="A13126" s="227"/>
      <c r="B13126" s="256"/>
      <c r="C13126" s="255"/>
      <c r="D13126" s="255"/>
      <c r="E13126" s="260"/>
      <c r="F13126" s="263"/>
      <c r="I13126" s="149"/>
      <c r="J13126" s="149"/>
      <c r="K13126" s="149"/>
      <c r="L13126"/>
    </row>
    <row r="13127" spans="1:12" s="236" customFormat="1" ht="13" x14ac:dyDescent="0.25">
      <c r="A13127" s="227"/>
      <c r="B13127" s="256"/>
      <c r="C13127" s="255"/>
      <c r="D13127" s="255"/>
      <c r="E13127" s="260"/>
      <c r="F13127" s="263"/>
      <c r="I13127" s="149"/>
      <c r="J13127" s="149"/>
      <c r="K13127" s="149"/>
      <c r="L13127"/>
    </row>
    <row r="13128" spans="1:12" s="236" customFormat="1" ht="13" x14ac:dyDescent="0.25">
      <c r="A13128" s="227"/>
      <c r="B13128" s="256"/>
      <c r="C13128" s="255"/>
      <c r="D13128" s="255"/>
      <c r="E13128" s="260"/>
      <c r="F13128" s="263"/>
      <c r="I13128" s="149"/>
      <c r="J13128" s="149"/>
      <c r="K13128" s="149"/>
      <c r="L13128"/>
    </row>
    <row r="13129" spans="1:12" s="236" customFormat="1" ht="13" x14ac:dyDescent="0.25">
      <c r="A13129" s="227"/>
      <c r="B13129" s="256"/>
      <c r="C13129" s="255"/>
      <c r="D13129" s="255"/>
      <c r="E13129" s="260"/>
      <c r="F13129" s="263"/>
      <c r="I13129" s="149"/>
      <c r="J13129" s="149"/>
      <c r="K13129" s="149"/>
      <c r="L13129"/>
    </row>
    <row r="13130" spans="1:12" s="236" customFormat="1" ht="13" x14ac:dyDescent="0.25">
      <c r="A13130" s="227"/>
      <c r="B13130" s="256"/>
      <c r="C13130" s="255"/>
      <c r="D13130" s="255"/>
      <c r="E13130" s="260"/>
      <c r="F13130" s="263"/>
      <c r="I13130" s="149"/>
      <c r="J13130" s="149"/>
      <c r="K13130" s="149"/>
      <c r="L13130"/>
    </row>
    <row r="13131" spans="1:12" s="236" customFormat="1" ht="13" x14ac:dyDescent="0.25">
      <c r="A13131" s="227"/>
      <c r="B13131" s="256"/>
      <c r="C13131" s="255"/>
      <c r="D13131" s="255"/>
      <c r="E13131" s="260"/>
      <c r="F13131" s="263"/>
      <c r="I13131" s="149"/>
      <c r="J13131" s="149"/>
      <c r="K13131" s="149"/>
      <c r="L13131"/>
    </row>
    <row r="13132" spans="1:12" s="236" customFormat="1" ht="13" x14ac:dyDescent="0.25">
      <c r="A13132" s="227"/>
      <c r="B13132" s="256"/>
      <c r="C13132" s="255"/>
      <c r="D13132" s="255"/>
      <c r="E13132" s="260"/>
      <c r="F13132" s="263"/>
      <c r="I13132" s="149"/>
      <c r="J13132" s="149"/>
      <c r="K13132" s="149"/>
      <c r="L13132"/>
    </row>
    <row r="13133" spans="1:12" s="236" customFormat="1" ht="13" x14ac:dyDescent="0.25">
      <c r="A13133" s="227"/>
      <c r="B13133" s="256"/>
      <c r="C13133" s="255"/>
      <c r="D13133" s="255"/>
      <c r="E13133" s="260"/>
      <c r="F13133" s="263"/>
      <c r="I13133" s="149"/>
      <c r="J13133" s="149"/>
      <c r="K13133" s="149"/>
      <c r="L13133"/>
    </row>
    <row r="13134" spans="1:12" s="236" customFormat="1" ht="13" x14ac:dyDescent="0.25">
      <c r="A13134" s="227"/>
      <c r="B13134" s="256"/>
      <c r="C13134" s="255"/>
      <c r="D13134" s="255"/>
      <c r="E13134" s="260"/>
      <c r="F13134" s="263"/>
      <c r="I13134" s="149"/>
      <c r="J13134" s="149"/>
      <c r="K13134" s="149"/>
      <c r="L13134"/>
    </row>
    <row r="13135" spans="1:12" s="236" customFormat="1" ht="13" x14ac:dyDescent="0.25">
      <c r="A13135" s="227"/>
      <c r="B13135" s="256"/>
      <c r="C13135" s="255"/>
      <c r="D13135" s="255"/>
      <c r="E13135" s="260"/>
      <c r="F13135" s="263"/>
      <c r="I13135" s="149"/>
      <c r="J13135" s="149"/>
      <c r="K13135" s="149"/>
      <c r="L13135"/>
    </row>
    <row r="13136" spans="1:12" s="236" customFormat="1" ht="13" x14ac:dyDescent="0.25">
      <c r="A13136" s="227"/>
      <c r="B13136" s="256"/>
      <c r="C13136" s="255"/>
      <c r="D13136" s="255"/>
      <c r="E13136" s="260"/>
      <c r="F13136" s="263"/>
      <c r="I13136" s="149"/>
      <c r="J13136" s="149"/>
      <c r="K13136" s="149"/>
      <c r="L13136"/>
    </row>
    <row r="13137" spans="1:12" s="236" customFormat="1" ht="13" x14ac:dyDescent="0.25">
      <c r="A13137" s="227"/>
      <c r="B13137" s="268" t="s">
        <v>1019</v>
      </c>
      <c r="C13137" s="227"/>
      <c r="D13137" s="227"/>
      <c r="E13137" s="258"/>
      <c r="F13137" s="270"/>
      <c r="I13137" s="149"/>
      <c r="J13137" s="149"/>
      <c r="K13137" s="149"/>
      <c r="L13137"/>
    </row>
    <row r="13138" spans="1:12" s="236" customFormat="1" ht="13" x14ac:dyDescent="0.25">
      <c r="A13138" s="227"/>
      <c r="B13138" s="247"/>
      <c r="C13138" s="227"/>
      <c r="D13138" s="227"/>
      <c r="E13138" s="258"/>
      <c r="F13138" s="263"/>
      <c r="I13138" s="149"/>
      <c r="J13138" s="149"/>
      <c r="K13138" s="149"/>
      <c r="L13138"/>
    </row>
    <row r="13139" spans="1:12" s="236" customFormat="1" ht="13" x14ac:dyDescent="0.25">
      <c r="A13139" s="227"/>
      <c r="B13139" s="247" t="str">
        <f>B13066</f>
        <v>Block G: Staffroom &amp; 3 Classroom Block: G-12 Paintwork</v>
      </c>
      <c r="C13139" s="227"/>
      <c r="D13139" s="227"/>
      <c r="E13139" s="258"/>
      <c r="F13139" s="263"/>
      <c r="I13139" s="149"/>
      <c r="J13139" s="149"/>
      <c r="K13139" s="149"/>
      <c r="L13139"/>
    </row>
    <row r="13140" spans="1:12" s="236" customFormat="1" x14ac:dyDescent="0.25">
      <c r="A13140" s="220"/>
      <c r="B13140" s="233"/>
      <c r="C13140" s="220"/>
      <c r="D13140" s="220"/>
      <c r="E13140" s="260"/>
      <c r="F13140" s="263"/>
      <c r="I13140" s="149"/>
      <c r="J13140" s="149"/>
      <c r="K13140" s="149"/>
      <c r="L13140"/>
    </row>
    <row r="13141" spans="1:12" s="236" customFormat="1" ht="13" x14ac:dyDescent="0.25">
      <c r="A13141" s="227"/>
      <c r="B13141" s="256"/>
      <c r="C13141" s="255"/>
      <c r="D13141" s="255"/>
      <c r="E13141" s="260"/>
      <c r="F13141" s="263"/>
      <c r="I13141" s="149"/>
      <c r="J13141" s="149"/>
      <c r="K13141" s="149"/>
      <c r="L13141"/>
    </row>
    <row r="13142" spans="1:12" s="236" customFormat="1" ht="13" x14ac:dyDescent="0.25">
      <c r="A13142" s="227"/>
      <c r="B13142" s="274"/>
      <c r="C13142" s="255"/>
      <c r="D13142" s="255"/>
      <c r="E13142" s="260"/>
      <c r="F13142" s="263"/>
      <c r="I13142" s="149"/>
      <c r="J13142" s="149"/>
      <c r="K13142" s="149"/>
      <c r="L13142"/>
    </row>
    <row r="13143" spans="1:12" s="236" customFormat="1" ht="13" x14ac:dyDescent="0.25">
      <c r="A13143" s="227"/>
      <c r="B13143" s="254" t="s">
        <v>2975</v>
      </c>
      <c r="C13143" s="255"/>
      <c r="D13143" s="255"/>
      <c r="E13143" s="260"/>
      <c r="F13143" s="263"/>
      <c r="I13143" s="149"/>
      <c r="J13143" s="149"/>
      <c r="K13143" s="149"/>
      <c r="L13143"/>
    </row>
    <row r="13144" spans="1:12" s="236" customFormat="1" ht="13" x14ac:dyDescent="0.25">
      <c r="A13144" s="227"/>
      <c r="B13144" s="254" t="s">
        <v>2934</v>
      </c>
      <c r="C13144" s="255" t="s">
        <v>2910</v>
      </c>
      <c r="D13144" s="255"/>
      <c r="E13144" s="260"/>
      <c r="F13144" s="263"/>
      <c r="I13144" s="149"/>
      <c r="J13144" s="149"/>
      <c r="K13144" s="149"/>
      <c r="L13144"/>
    </row>
    <row r="13145" spans="1:12" s="236" customFormat="1" ht="13" x14ac:dyDescent="0.25">
      <c r="A13145" s="227"/>
      <c r="B13145" s="256"/>
      <c r="C13145" s="255"/>
      <c r="D13145" s="255"/>
      <c r="E13145" s="260"/>
      <c r="F13145" s="263"/>
      <c r="I13145" s="149"/>
      <c r="J13145" s="149"/>
      <c r="K13145" s="149"/>
      <c r="L13145"/>
    </row>
    <row r="13146" spans="1:12" s="236" customFormat="1" ht="13" x14ac:dyDescent="0.25">
      <c r="A13146" s="227"/>
      <c r="B13146" s="269"/>
      <c r="C13146" s="255"/>
      <c r="D13146" s="255"/>
      <c r="E13146" s="260"/>
      <c r="F13146" s="263"/>
      <c r="I13146" s="149"/>
      <c r="J13146" s="149"/>
      <c r="K13146" s="149"/>
      <c r="L13146"/>
    </row>
    <row r="13147" spans="1:12" s="236" customFormat="1" x14ac:dyDescent="0.25">
      <c r="A13147" s="276">
        <v>1</v>
      </c>
      <c r="B13147" s="275" t="s">
        <v>2925</v>
      </c>
      <c r="C13147" s="255">
        <f>C13149-2</f>
        <v>169</v>
      </c>
      <c r="D13147" s="255"/>
      <c r="E13147" s="260"/>
      <c r="F13147" s="263"/>
      <c r="I13147" s="149"/>
      <c r="J13147" s="149"/>
      <c r="K13147" s="149"/>
      <c r="L13147"/>
    </row>
    <row r="13148" spans="1:12" s="236" customFormat="1" x14ac:dyDescent="0.25">
      <c r="A13148" s="276"/>
      <c r="B13148" s="275"/>
      <c r="C13148" s="255"/>
      <c r="D13148" s="255"/>
      <c r="E13148" s="260"/>
      <c r="F13148" s="263"/>
      <c r="I13148" s="149"/>
      <c r="J13148" s="149"/>
      <c r="K13148" s="149"/>
      <c r="L13148"/>
    </row>
    <row r="13149" spans="1:12" s="236" customFormat="1" x14ac:dyDescent="0.25">
      <c r="A13149" s="276">
        <v>2</v>
      </c>
      <c r="B13149" s="275" t="s">
        <v>1654</v>
      </c>
      <c r="C13149" s="255">
        <f>C13151-2</f>
        <v>171</v>
      </c>
      <c r="D13149" s="255"/>
      <c r="E13149" s="260"/>
      <c r="F13149" s="263"/>
      <c r="I13149" s="149"/>
      <c r="J13149" s="149"/>
      <c r="K13149" s="149"/>
      <c r="L13149"/>
    </row>
    <row r="13150" spans="1:12" s="236" customFormat="1" x14ac:dyDescent="0.25">
      <c r="A13150" s="276"/>
      <c r="B13150" s="275"/>
      <c r="C13150" s="255"/>
      <c r="D13150" s="255"/>
      <c r="E13150" s="260"/>
      <c r="F13150" s="263"/>
      <c r="I13150" s="149"/>
      <c r="J13150" s="149"/>
      <c r="K13150" s="149"/>
      <c r="L13150"/>
    </row>
    <row r="13151" spans="1:12" s="236" customFormat="1" x14ac:dyDescent="0.25">
      <c r="A13151" s="276">
        <v>3</v>
      </c>
      <c r="B13151" s="275" t="s">
        <v>2926</v>
      </c>
      <c r="C13151" s="255">
        <f>C13153-2</f>
        <v>173</v>
      </c>
      <c r="D13151" s="255"/>
      <c r="E13151" s="260"/>
      <c r="F13151" s="263"/>
      <c r="I13151" s="149"/>
      <c r="J13151" s="149"/>
      <c r="K13151" s="149"/>
      <c r="L13151"/>
    </row>
    <row r="13152" spans="1:12" s="236" customFormat="1" x14ac:dyDescent="0.25">
      <c r="A13152" s="276"/>
      <c r="B13152" s="275"/>
      <c r="C13152" s="255"/>
      <c r="D13152" s="255"/>
      <c r="E13152" s="260"/>
      <c r="F13152" s="263"/>
      <c r="I13152" s="149"/>
      <c r="J13152" s="149"/>
      <c r="K13152" s="149"/>
      <c r="L13152"/>
    </row>
    <row r="13153" spans="1:12" s="236" customFormat="1" x14ac:dyDescent="0.25">
      <c r="A13153" s="276">
        <v>4</v>
      </c>
      <c r="B13153" s="275" t="s">
        <v>1076</v>
      </c>
      <c r="C13153" s="255">
        <f>C13155-2</f>
        <v>175</v>
      </c>
      <c r="D13153" s="255"/>
      <c r="E13153" s="260"/>
      <c r="F13153" s="263"/>
      <c r="I13153" s="149"/>
      <c r="J13153" s="149"/>
      <c r="K13153" s="149"/>
      <c r="L13153"/>
    </row>
    <row r="13154" spans="1:12" s="236" customFormat="1" x14ac:dyDescent="0.25">
      <c r="A13154" s="276"/>
      <c r="B13154" s="275"/>
      <c r="C13154" s="255"/>
      <c r="D13154" s="255"/>
      <c r="E13154" s="260"/>
      <c r="F13154" s="263"/>
      <c r="I13154" s="149"/>
      <c r="J13154" s="149"/>
      <c r="K13154" s="149"/>
      <c r="L13154"/>
    </row>
    <row r="13155" spans="1:12" s="236" customFormat="1" x14ac:dyDescent="0.25">
      <c r="A13155" s="276">
        <v>5</v>
      </c>
      <c r="B13155" s="275" t="s">
        <v>1653</v>
      </c>
      <c r="C13155" s="255">
        <f>C13157-2</f>
        <v>177</v>
      </c>
      <c r="D13155" s="255"/>
      <c r="E13155" s="260"/>
      <c r="F13155" s="263"/>
      <c r="I13155" s="149"/>
      <c r="J13155" s="149"/>
      <c r="K13155" s="149"/>
      <c r="L13155"/>
    </row>
    <row r="13156" spans="1:12" s="236" customFormat="1" x14ac:dyDescent="0.25">
      <c r="A13156" s="276"/>
      <c r="B13156" s="275"/>
      <c r="C13156" s="255"/>
      <c r="D13156" s="255"/>
      <c r="E13156" s="260"/>
      <c r="F13156" s="263"/>
      <c r="I13156" s="149"/>
      <c r="J13156" s="149"/>
      <c r="K13156" s="149"/>
      <c r="L13156"/>
    </row>
    <row r="13157" spans="1:12" s="236" customFormat="1" x14ac:dyDescent="0.25">
      <c r="A13157" s="276">
        <v>6</v>
      </c>
      <c r="B13157" s="275" t="s">
        <v>1652</v>
      </c>
      <c r="C13157" s="255">
        <f>C13159-2</f>
        <v>179</v>
      </c>
      <c r="D13157" s="255"/>
      <c r="E13157" s="260"/>
      <c r="F13157" s="263"/>
      <c r="I13157" s="149"/>
      <c r="J13157" s="149"/>
      <c r="K13157" s="149"/>
      <c r="L13157"/>
    </row>
    <row r="13158" spans="1:12" s="236" customFormat="1" x14ac:dyDescent="0.25">
      <c r="A13158" s="276"/>
      <c r="B13158" s="275"/>
      <c r="C13158" s="255"/>
      <c r="D13158" s="255"/>
      <c r="E13158" s="260"/>
      <c r="F13158" s="263"/>
      <c r="I13158" s="149"/>
      <c r="J13158" s="149"/>
      <c r="K13158" s="149"/>
      <c r="L13158"/>
    </row>
    <row r="13159" spans="1:12" s="236" customFormat="1" x14ac:dyDescent="0.25">
      <c r="A13159" s="276">
        <v>7</v>
      </c>
      <c r="B13159" s="275" t="s">
        <v>3074</v>
      </c>
      <c r="C13159" s="255">
        <f>C13161-2</f>
        <v>181</v>
      </c>
      <c r="D13159" s="255"/>
      <c r="E13159" s="260"/>
      <c r="F13159" s="263"/>
      <c r="I13159" s="149"/>
      <c r="J13159" s="149"/>
      <c r="K13159" s="149"/>
      <c r="L13159"/>
    </row>
    <row r="13160" spans="1:12" s="236" customFormat="1" x14ac:dyDescent="0.25">
      <c r="A13160" s="276"/>
      <c r="B13160" s="275"/>
      <c r="C13160" s="255"/>
      <c r="D13160" s="255"/>
      <c r="E13160" s="260"/>
      <c r="F13160" s="263"/>
      <c r="I13160" s="149"/>
      <c r="J13160" s="149"/>
      <c r="K13160" s="149"/>
      <c r="L13160"/>
    </row>
    <row r="13161" spans="1:12" s="236" customFormat="1" x14ac:dyDescent="0.25">
      <c r="A13161" s="276">
        <v>7</v>
      </c>
      <c r="B13161" s="275" t="s">
        <v>1066</v>
      </c>
      <c r="C13161" s="255">
        <f>C13163-2</f>
        <v>183</v>
      </c>
      <c r="D13161" s="255"/>
      <c r="E13161" s="260"/>
      <c r="F13161" s="263"/>
      <c r="I13161" s="149"/>
      <c r="J13161" s="149"/>
      <c r="K13161" s="149"/>
      <c r="L13161"/>
    </row>
    <row r="13162" spans="1:12" s="236" customFormat="1" x14ac:dyDescent="0.25">
      <c r="A13162" s="276"/>
      <c r="B13162" s="275"/>
      <c r="C13162" s="255"/>
      <c r="D13162" s="255"/>
      <c r="E13162" s="260"/>
      <c r="F13162" s="263"/>
      <c r="I13162" s="149"/>
      <c r="J13162" s="149"/>
      <c r="K13162" s="149"/>
      <c r="L13162"/>
    </row>
    <row r="13163" spans="1:12" s="236" customFormat="1" x14ac:dyDescent="0.25">
      <c r="A13163" s="276">
        <v>8</v>
      </c>
      <c r="B13163" s="275" t="s">
        <v>1651</v>
      </c>
      <c r="C13163" s="255">
        <f>C13165-2</f>
        <v>185</v>
      </c>
      <c r="D13163" s="255"/>
      <c r="E13163" s="260"/>
      <c r="F13163" s="263"/>
      <c r="I13163" s="149"/>
      <c r="J13163" s="149"/>
      <c r="K13163" s="149"/>
      <c r="L13163"/>
    </row>
    <row r="13164" spans="1:12" s="236" customFormat="1" x14ac:dyDescent="0.25">
      <c r="A13164" s="276"/>
      <c r="B13164" s="275"/>
      <c r="C13164" s="255"/>
      <c r="D13164" s="255"/>
      <c r="E13164" s="260"/>
      <c r="F13164" s="263"/>
      <c r="I13164" s="149"/>
      <c r="J13164" s="149"/>
      <c r="K13164" s="149"/>
      <c r="L13164"/>
    </row>
    <row r="13165" spans="1:12" s="236" customFormat="1" x14ac:dyDescent="0.25">
      <c r="A13165" s="276">
        <v>9</v>
      </c>
      <c r="B13165" s="275" t="s">
        <v>1649</v>
      </c>
      <c r="C13165" s="255">
        <f>C13167-2</f>
        <v>187</v>
      </c>
      <c r="D13165" s="255"/>
      <c r="E13165" s="260"/>
      <c r="F13165" s="263"/>
      <c r="I13165" s="149"/>
      <c r="J13165" s="149"/>
      <c r="K13165" s="149"/>
      <c r="L13165"/>
    </row>
    <row r="13166" spans="1:12" s="236" customFormat="1" x14ac:dyDescent="0.25">
      <c r="A13166" s="276"/>
      <c r="B13166" s="275"/>
      <c r="C13166" s="255"/>
      <c r="D13166" s="255"/>
      <c r="E13166" s="260"/>
      <c r="F13166" s="263"/>
      <c r="I13166" s="149"/>
      <c r="J13166" s="149"/>
      <c r="K13166" s="149"/>
      <c r="L13166"/>
    </row>
    <row r="13167" spans="1:12" s="236" customFormat="1" x14ac:dyDescent="0.25">
      <c r="A13167" s="276">
        <v>11</v>
      </c>
      <c r="B13167" s="275" t="s">
        <v>1648</v>
      </c>
      <c r="C13167" s="255">
        <f>C13169-2</f>
        <v>189</v>
      </c>
      <c r="D13167" s="255"/>
      <c r="E13167" s="260"/>
      <c r="F13167" s="263"/>
      <c r="I13167" s="149"/>
      <c r="J13167" s="149"/>
      <c r="K13167" s="149"/>
      <c r="L13167"/>
    </row>
    <row r="13168" spans="1:12" s="236" customFormat="1" x14ac:dyDescent="0.25">
      <c r="A13168" s="276"/>
      <c r="B13168" s="275"/>
      <c r="C13168" s="255"/>
      <c r="D13168" s="255"/>
      <c r="E13168" s="260"/>
      <c r="F13168" s="263"/>
      <c r="I13168" s="149"/>
      <c r="J13168" s="149"/>
      <c r="K13168" s="149"/>
      <c r="L13168"/>
    </row>
    <row r="13169" spans="1:12" s="236" customFormat="1" x14ac:dyDescent="0.25">
      <c r="A13169" s="276">
        <v>12</v>
      </c>
      <c r="B13169" s="275" t="s">
        <v>2927</v>
      </c>
      <c r="C13169" s="255">
        <v>191</v>
      </c>
      <c r="D13169" s="255"/>
      <c r="E13169" s="260"/>
      <c r="F13169" s="263"/>
      <c r="I13169" s="149"/>
      <c r="J13169" s="149"/>
      <c r="K13169" s="149"/>
      <c r="L13169"/>
    </row>
    <row r="13170" spans="1:12" s="236" customFormat="1" x14ac:dyDescent="0.25">
      <c r="A13170" s="276"/>
      <c r="B13170" s="275"/>
      <c r="C13170" s="255"/>
      <c r="D13170" s="255"/>
      <c r="E13170" s="260"/>
      <c r="F13170" s="263"/>
      <c r="I13170" s="149"/>
      <c r="J13170" s="149"/>
      <c r="K13170" s="149"/>
      <c r="L13170"/>
    </row>
    <row r="13171" spans="1:12" s="236" customFormat="1" x14ac:dyDescent="0.25">
      <c r="A13171" s="276"/>
      <c r="B13171" s="275"/>
      <c r="C13171" s="255"/>
      <c r="D13171" s="255"/>
      <c r="E13171" s="260"/>
      <c r="F13171" s="263"/>
      <c r="I13171" s="149"/>
      <c r="J13171" s="149"/>
      <c r="K13171" s="149"/>
      <c r="L13171"/>
    </row>
    <row r="13172" spans="1:12" s="236" customFormat="1" x14ac:dyDescent="0.25">
      <c r="A13172" s="276"/>
      <c r="B13172" s="275"/>
      <c r="C13172" s="255"/>
      <c r="D13172" s="255"/>
      <c r="E13172" s="260"/>
      <c r="F13172" s="263"/>
      <c r="I13172" s="149"/>
      <c r="J13172" s="149"/>
      <c r="K13172" s="149"/>
      <c r="L13172"/>
    </row>
    <row r="13173" spans="1:12" s="236" customFormat="1" x14ac:dyDescent="0.25">
      <c r="A13173" s="276"/>
      <c r="B13173" s="275"/>
      <c r="C13173" s="255"/>
      <c r="D13173" s="255"/>
      <c r="E13173" s="260"/>
      <c r="F13173" s="263"/>
      <c r="I13173" s="149"/>
      <c r="J13173" s="149"/>
      <c r="K13173" s="149"/>
      <c r="L13173"/>
    </row>
    <row r="13174" spans="1:12" s="236" customFormat="1" x14ac:dyDescent="0.25">
      <c r="A13174" s="276"/>
      <c r="B13174" s="275"/>
      <c r="C13174" s="255"/>
      <c r="D13174" s="255"/>
      <c r="E13174" s="260"/>
      <c r="F13174" s="263"/>
      <c r="I13174" s="149"/>
      <c r="J13174" s="149"/>
      <c r="K13174" s="149"/>
      <c r="L13174"/>
    </row>
    <row r="13175" spans="1:12" s="236" customFormat="1" x14ac:dyDescent="0.25">
      <c r="A13175" s="276"/>
      <c r="B13175" s="275"/>
      <c r="C13175" s="255"/>
      <c r="D13175" s="255"/>
      <c r="E13175" s="260"/>
      <c r="F13175" s="263"/>
      <c r="I13175" s="149"/>
      <c r="J13175" s="149"/>
      <c r="K13175" s="149"/>
      <c r="L13175"/>
    </row>
    <row r="13176" spans="1:12" s="236" customFormat="1" x14ac:dyDescent="0.25">
      <c r="A13176" s="276"/>
      <c r="B13176" s="275"/>
      <c r="C13176" s="255"/>
      <c r="D13176" s="255"/>
      <c r="E13176" s="260"/>
      <c r="F13176" s="263"/>
      <c r="I13176" s="149"/>
      <c r="J13176" s="149"/>
      <c r="K13176" s="149"/>
      <c r="L13176"/>
    </row>
    <row r="13177" spans="1:12" s="236" customFormat="1" x14ac:dyDescent="0.25">
      <c r="A13177" s="276"/>
      <c r="B13177" s="275"/>
      <c r="C13177" s="255"/>
      <c r="D13177" s="255"/>
      <c r="E13177" s="260"/>
      <c r="F13177" s="263"/>
      <c r="I13177" s="149"/>
      <c r="J13177" s="149"/>
      <c r="K13177" s="149"/>
      <c r="L13177"/>
    </row>
    <row r="13178" spans="1:12" s="236" customFormat="1" x14ac:dyDescent="0.25">
      <c r="A13178" s="276"/>
      <c r="B13178" s="275"/>
      <c r="C13178" s="255"/>
      <c r="D13178" s="255"/>
      <c r="E13178" s="260"/>
      <c r="F13178" s="263"/>
      <c r="I13178" s="149"/>
      <c r="J13178" s="149"/>
      <c r="K13178" s="149"/>
      <c r="L13178"/>
    </row>
    <row r="13179" spans="1:12" s="236" customFormat="1" x14ac:dyDescent="0.25">
      <c r="A13179" s="276"/>
      <c r="B13179" s="275"/>
      <c r="C13179" s="255"/>
      <c r="D13179" s="255"/>
      <c r="E13179" s="260"/>
      <c r="F13179" s="263"/>
      <c r="I13179" s="149"/>
      <c r="J13179" s="149"/>
      <c r="K13179" s="149"/>
      <c r="L13179"/>
    </row>
    <row r="13180" spans="1:12" s="236" customFormat="1" x14ac:dyDescent="0.25">
      <c r="A13180" s="276"/>
      <c r="B13180" s="275"/>
      <c r="C13180" s="255"/>
      <c r="D13180" s="255"/>
      <c r="E13180" s="260"/>
      <c r="F13180" s="263"/>
      <c r="I13180" s="149"/>
      <c r="J13180" s="149"/>
      <c r="K13180" s="149"/>
      <c r="L13180"/>
    </row>
    <row r="13181" spans="1:12" s="236" customFormat="1" x14ac:dyDescent="0.25">
      <c r="A13181" s="276"/>
      <c r="B13181" s="275"/>
      <c r="C13181" s="255"/>
      <c r="D13181" s="255"/>
      <c r="E13181" s="260"/>
      <c r="F13181" s="263"/>
      <c r="I13181" s="149"/>
      <c r="J13181" s="149"/>
      <c r="K13181" s="149"/>
      <c r="L13181"/>
    </row>
    <row r="13182" spans="1:12" s="236" customFormat="1" x14ac:dyDescent="0.25">
      <c r="A13182" s="276"/>
      <c r="B13182" s="275"/>
      <c r="C13182" s="255"/>
      <c r="D13182" s="255"/>
      <c r="E13182" s="260"/>
      <c r="F13182" s="263"/>
      <c r="I13182" s="149"/>
      <c r="J13182" s="149"/>
      <c r="K13182" s="149"/>
      <c r="L13182"/>
    </row>
    <row r="13183" spans="1:12" s="236" customFormat="1" x14ac:dyDescent="0.25">
      <c r="A13183" s="276"/>
      <c r="B13183" s="275"/>
      <c r="C13183" s="255"/>
      <c r="D13183" s="255"/>
      <c r="E13183" s="260"/>
      <c r="F13183" s="263"/>
      <c r="I13183" s="149"/>
      <c r="J13183" s="149"/>
      <c r="K13183" s="149"/>
      <c r="L13183"/>
    </row>
    <row r="13184" spans="1:12" s="236" customFormat="1" x14ac:dyDescent="0.25">
      <c r="A13184" s="276"/>
      <c r="B13184" s="275"/>
      <c r="C13184" s="255"/>
      <c r="D13184" s="255"/>
      <c r="E13184" s="260"/>
      <c r="F13184" s="263"/>
      <c r="I13184" s="149"/>
      <c r="J13184" s="149"/>
      <c r="K13184" s="149"/>
      <c r="L13184"/>
    </row>
    <row r="13185" spans="1:12" s="236" customFormat="1" x14ac:dyDescent="0.25">
      <c r="A13185" s="276"/>
      <c r="B13185" s="275"/>
      <c r="C13185" s="255"/>
      <c r="D13185" s="255"/>
      <c r="E13185" s="260"/>
      <c r="F13185" s="263"/>
      <c r="I13185" s="149"/>
      <c r="J13185" s="149"/>
      <c r="K13185" s="149"/>
      <c r="L13185"/>
    </row>
    <row r="13186" spans="1:12" s="236" customFormat="1" x14ac:dyDescent="0.25">
      <c r="A13186" s="276"/>
      <c r="B13186" s="275"/>
      <c r="C13186" s="255"/>
      <c r="D13186" s="255"/>
      <c r="E13186" s="260"/>
      <c r="F13186" s="263"/>
      <c r="I13186" s="149"/>
      <c r="J13186" s="149"/>
      <c r="K13186" s="149"/>
      <c r="L13186"/>
    </row>
    <row r="13187" spans="1:12" s="236" customFormat="1" x14ac:dyDescent="0.25">
      <c r="A13187" s="276"/>
      <c r="B13187" s="275"/>
      <c r="C13187" s="255"/>
      <c r="D13187" s="255"/>
      <c r="E13187" s="260"/>
      <c r="F13187" s="263"/>
      <c r="I13187" s="149"/>
      <c r="J13187" s="149"/>
      <c r="K13187" s="149"/>
      <c r="L13187"/>
    </row>
    <row r="13188" spans="1:12" s="236" customFormat="1" x14ac:dyDescent="0.25">
      <c r="A13188" s="276"/>
      <c r="B13188" s="275"/>
      <c r="C13188" s="255"/>
      <c r="D13188" s="255"/>
      <c r="E13188" s="260"/>
      <c r="F13188" s="263"/>
      <c r="I13188" s="149"/>
      <c r="J13188" s="149"/>
      <c r="K13188" s="149"/>
      <c r="L13188"/>
    </row>
    <row r="13189" spans="1:12" s="236" customFormat="1" x14ac:dyDescent="0.25">
      <c r="A13189" s="276"/>
      <c r="B13189" s="275"/>
      <c r="C13189" s="255"/>
      <c r="D13189" s="255"/>
      <c r="E13189" s="260"/>
      <c r="F13189" s="263"/>
      <c r="I13189" s="149"/>
      <c r="J13189" s="149"/>
      <c r="K13189" s="149"/>
      <c r="L13189"/>
    </row>
    <row r="13190" spans="1:12" s="236" customFormat="1" x14ac:dyDescent="0.25">
      <c r="A13190" s="276"/>
      <c r="B13190" s="275"/>
      <c r="C13190" s="255"/>
      <c r="D13190" s="255"/>
      <c r="E13190" s="260"/>
      <c r="F13190" s="263"/>
      <c r="I13190" s="149"/>
      <c r="J13190" s="149"/>
      <c r="K13190" s="149"/>
      <c r="L13190"/>
    </row>
    <row r="13191" spans="1:12" s="236" customFormat="1" x14ac:dyDescent="0.25">
      <c r="A13191" s="276"/>
      <c r="B13191" s="275"/>
      <c r="C13191" s="255"/>
      <c r="D13191" s="255"/>
      <c r="E13191" s="260"/>
      <c r="F13191" s="263"/>
      <c r="I13191" s="149"/>
      <c r="J13191" s="149"/>
      <c r="K13191" s="149"/>
      <c r="L13191"/>
    </row>
    <row r="13192" spans="1:12" s="236" customFormat="1" x14ac:dyDescent="0.25">
      <c r="A13192" s="276"/>
      <c r="B13192" s="275"/>
      <c r="C13192" s="255"/>
      <c r="D13192" s="255"/>
      <c r="E13192" s="260"/>
      <c r="F13192" s="263"/>
      <c r="I13192" s="149"/>
      <c r="J13192" s="149"/>
      <c r="K13192" s="149"/>
      <c r="L13192"/>
    </row>
    <row r="13193" spans="1:12" s="236" customFormat="1" x14ac:dyDescent="0.25">
      <c r="A13193" s="276"/>
      <c r="B13193" s="275"/>
      <c r="C13193" s="255"/>
      <c r="D13193" s="255"/>
      <c r="E13193" s="260"/>
      <c r="F13193" s="263"/>
      <c r="I13193" s="149"/>
      <c r="J13193" s="149"/>
      <c r="K13193" s="149"/>
      <c r="L13193"/>
    </row>
    <row r="13194" spans="1:12" s="236" customFormat="1" x14ac:dyDescent="0.25">
      <c r="A13194" s="276"/>
      <c r="B13194" s="275"/>
      <c r="C13194" s="255"/>
      <c r="D13194" s="255"/>
      <c r="E13194" s="260"/>
      <c r="F13194" s="263"/>
      <c r="I13194" s="149"/>
      <c r="J13194" s="149"/>
      <c r="K13194" s="149"/>
      <c r="L13194"/>
    </row>
    <row r="13195" spans="1:12" s="236" customFormat="1" x14ac:dyDescent="0.25">
      <c r="A13195" s="276"/>
      <c r="B13195" s="275"/>
      <c r="C13195" s="255"/>
      <c r="D13195" s="255"/>
      <c r="E13195" s="260"/>
      <c r="F13195" s="263"/>
      <c r="I13195" s="149"/>
      <c r="J13195" s="149"/>
      <c r="K13195" s="149"/>
      <c r="L13195"/>
    </row>
    <row r="13196" spans="1:12" s="236" customFormat="1" x14ac:dyDescent="0.25">
      <c r="A13196" s="276"/>
      <c r="B13196" s="275"/>
      <c r="C13196" s="255"/>
      <c r="D13196" s="255"/>
      <c r="E13196" s="260"/>
      <c r="F13196" s="263"/>
      <c r="I13196" s="149"/>
      <c r="J13196" s="149"/>
      <c r="K13196" s="149"/>
      <c r="L13196"/>
    </row>
    <row r="13197" spans="1:12" s="236" customFormat="1" x14ac:dyDescent="0.25">
      <c r="A13197" s="276"/>
      <c r="B13197" s="275"/>
      <c r="C13197" s="255"/>
      <c r="D13197" s="255"/>
      <c r="E13197" s="260"/>
      <c r="F13197" s="263"/>
      <c r="I13197" s="149"/>
      <c r="J13197" s="149"/>
      <c r="K13197" s="149"/>
      <c r="L13197"/>
    </row>
    <row r="13198" spans="1:12" s="236" customFormat="1" x14ac:dyDescent="0.25">
      <c r="A13198" s="276"/>
      <c r="B13198" s="275"/>
      <c r="C13198" s="255"/>
      <c r="D13198" s="255"/>
      <c r="E13198" s="260"/>
      <c r="F13198" s="263"/>
      <c r="I13198" s="149"/>
      <c r="J13198" s="149"/>
      <c r="K13198" s="149"/>
      <c r="L13198"/>
    </row>
    <row r="13199" spans="1:12" s="236" customFormat="1" x14ac:dyDescent="0.25">
      <c r="A13199" s="276"/>
      <c r="B13199" s="275"/>
      <c r="C13199" s="255"/>
      <c r="D13199" s="255"/>
      <c r="E13199" s="260"/>
      <c r="F13199" s="263"/>
      <c r="I13199" s="149"/>
      <c r="J13199" s="149"/>
      <c r="K13199" s="149"/>
      <c r="L13199"/>
    </row>
    <row r="13200" spans="1:12" s="236" customFormat="1" x14ac:dyDescent="0.25">
      <c r="A13200" s="276"/>
      <c r="B13200" s="275"/>
      <c r="C13200" s="255"/>
      <c r="D13200" s="255"/>
      <c r="E13200" s="260"/>
      <c r="F13200" s="263"/>
      <c r="I13200" s="149"/>
      <c r="J13200" s="149"/>
      <c r="K13200" s="149"/>
      <c r="L13200"/>
    </row>
    <row r="13201" spans="1:12" s="236" customFormat="1" x14ac:dyDescent="0.25">
      <c r="A13201" s="276"/>
      <c r="B13201" s="275"/>
      <c r="C13201" s="255"/>
      <c r="D13201" s="255"/>
      <c r="E13201" s="260"/>
      <c r="F13201" s="263"/>
      <c r="I13201" s="149"/>
      <c r="J13201" s="149"/>
      <c r="K13201" s="149"/>
      <c r="L13201"/>
    </row>
    <row r="13202" spans="1:12" s="236" customFormat="1" x14ac:dyDescent="0.25">
      <c r="A13202" s="276"/>
      <c r="B13202" s="275"/>
      <c r="C13202" s="255"/>
      <c r="D13202" s="255"/>
      <c r="E13202" s="260"/>
      <c r="F13202" s="263"/>
      <c r="I13202" s="149"/>
      <c r="J13202" s="149"/>
      <c r="K13202" s="149"/>
      <c r="L13202"/>
    </row>
    <row r="13203" spans="1:12" s="236" customFormat="1" x14ac:dyDescent="0.25">
      <c r="A13203" s="276"/>
      <c r="B13203" s="275"/>
      <c r="C13203" s="255"/>
      <c r="D13203" s="255"/>
      <c r="E13203" s="260"/>
      <c r="F13203" s="263"/>
      <c r="I13203" s="149"/>
      <c r="J13203" s="149"/>
      <c r="K13203" s="149"/>
      <c r="L13203"/>
    </row>
    <row r="13204" spans="1:12" s="236" customFormat="1" x14ac:dyDescent="0.25">
      <c r="A13204" s="276"/>
      <c r="B13204" s="275"/>
      <c r="C13204" s="255"/>
      <c r="D13204" s="255"/>
      <c r="E13204" s="260"/>
      <c r="F13204" s="263"/>
      <c r="I13204" s="149"/>
      <c r="J13204" s="149"/>
      <c r="K13204" s="149"/>
      <c r="L13204"/>
    </row>
    <row r="13205" spans="1:12" s="236" customFormat="1" x14ac:dyDescent="0.25">
      <c r="A13205" s="276"/>
      <c r="B13205" s="275"/>
      <c r="C13205" s="255"/>
      <c r="D13205" s="255"/>
      <c r="E13205" s="260"/>
      <c r="F13205" s="263"/>
      <c r="I13205" s="149"/>
      <c r="J13205" s="149"/>
      <c r="K13205" s="149"/>
      <c r="L13205"/>
    </row>
    <row r="13206" spans="1:12" s="236" customFormat="1" x14ac:dyDescent="0.25">
      <c r="A13206" s="276"/>
      <c r="B13206" s="275"/>
      <c r="C13206" s="255"/>
      <c r="D13206" s="255"/>
      <c r="E13206" s="260"/>
      <c r="F13206" s="263"/>
      <c r="I13206" s="149"/>
      <c r="J13206" s="149"/>
      <c r="K13206" s="149"/>
      <c r="L13206"/>
    </row>
    <row r="13207" spans="1:12" s="236" customFormat="1" x14ac:dyDescent="0.25">
      <c r="A13207" s="276"/>
      <c r="B13207" s="275"/>
      <c r="C13207" s="255"/>
      <c r="D13207" s="255"/>
      <c r="E13207" s="260"/>
      <c r="F13207" s="263"/>
      <c r="I13207" s="149"/>
      <c r="J13207" s="149"/>
      <c r="K13207" s="149"/>
      <c r="L13207"/>
    </row>
    <row r="13208" spans="1:12" s="236" customFormat="1" x14ac:dyDescent="0.25">
      <c r="A13208" s="276"/>
      <c r="B13208" s="275"/>
      <c r="C13208" s="255"/>
      <c r="D13208" s="255"/>
      <c r="E13208" s="260"/>
      <c r="F13208" s="263"/>
      <c r="I13208" s="149"/>
      <c r="J13208" s="149"/>
      <c r="K13208" s="149"/>
      <c r="L13208"/>
    </row>
    <row r="13209" spans="1:12" s="236" customFormat="1" ht="13" x14ac:dyDescent="0.25">
      <c r="A13209" s="227"/>
      <c r="B13209" s="256"/>
      <c r="C13209" s="255"/>
      <c r="D13209" s="255"/>
      <c r="E13209" s="260"/>
      <c r="F13209" s="263"/>
      <c r="I13209" s="149"/>
      <c r="J13209" s="149"/>
      <c r="K13209" s="149"/>
      <c r="L13209"/>
    </row>
    <row r="13210" spans="1:12" s="236" customFormat="1" ht="13" x14ac:dyDescent="0.25">
      <c r="A13210" s="227"/>
      <c r="B13210" s="268" t="s">
        <v>1637</v>
      </c>
      <c r="C13210" s="227"/>
      <c r="D13210" s="227"/>
      <c r="E13210" s="258"/>
      <c r="F13210" s="270"/>
      <c r="I13210" s="149"/>
      <c r="J13210" s="149"/>
      <c r="K13210" s="149"/>
      <c r="L13210"/>
    </row>
    <row r="13211" spans="1:12" s="236" customFormat="1" ht="13" x14ac:dyDescent="0.25">
      <c r="A13211" s="227"/>
      <c r="B13211" s="247"/>
      <c r="C13211" s="227"/>
      <c r="D13211" s="227"/>
      <c r="E13211" s="258"/>
      <c r="F13211" s="263"/>
      <c r="I13211" s="149"/>
      <c r="J13211" s="149"/>
      <c r="K13211" s="149"/>
      <c r="L13211"/>
    </row>
    <row r="13212" spans="1:12" s="236" customFormat="1" ht="13" x14ac:dyDescent="0.25">
      <c r="A13212" s="227"/>
      <c r="B13212" s="247" t="str">
        <f>B13143</f>
        <v>Block G: Staffroom &amp; 3 Classroom Block</v>
      </c>
      <c r="C13212" s="227"/>
      <c r="D13212" s="227"/>
      <c r="E13212" s="258"/>
      <c r="F13212" s="263"/>
      <c r="I13212" s="149"/>
      <c r="J13212" s="149"/>
      <c r="K13212" s="149"/>
      <c r="L13212"/>
    </row>
    <row r="13213" spans="1:12" s="236" customFormat="1" ht="13" x14ac:dyDescent="0.25">
      <c r="A13213" s="227"/>
      <c r="B13213" s="246"/>
      <c r="C13213" s="248"/>
      <c r="D13213" s="248"/>
      <c r="E13213" s="260"/>
      <c r="F13213" s="263"/>
      <c r="I13213" s="149"/>
      <c r="J13213" s="149"/>
      <c r="K13213" s="149"/>
      <c r="L13213"/>
    </row>
    <row r="13214" spans="1:12" s="236" customFormat="1" ht="13" x14ac:dyDescent="0.25">
      <c r="A13214" s="227"/>
      <c r="B13214" s="246"/>
      <c r="C13214" s="248"/>
      <c r="D13214" s="248"/>
      <c r="E13214" s="260"/>
      <c r="F13214" s="263"/>
      <c r="I13214" s="149"/>
      <c r="J13214" s="149"/>
      <c r="K13214" s="149"/>
      <c r="L13214"/>
    </row>
    <row r="13215" spans="1:12" s="236" customFormat="1" ht="13" x14ac:dyDescent="0.25">
      <c r="A13215" s="227"/>
      <c r="B13215" s="244"/>
      <c r="C13215" s="248"/>
      <c r="D13215" s="248"/>
      <c r="E13215" s="260"/>
      <c r="F13215" s="263"/>
      <c r="I13215" s="149"/>
      <c r="J13215" s="149"/>
      <c r="K13215" s="149"/>
      <c r="L13215"/>
    </row>
    <row r="13216" spans="1:12" s="236" customFormat="1" ht="13" x14ac:dyDescent="0.25">
      <c r="A13216" s="227"/>
      <c r="B13216" s="246"/>
      <c r="C13216" s="248"/>
      <c r="D13216" s="248"/>
      <c r="E13216" s="260"/>
      <c r="F13216" s="263"/>
      <c r="I13216" s="149"/>
      <c r="J13216" s="149"/>
      <c r="K13216" s="149"/>
      <c r="L13216"/>
    </row>
    <row r="13217" spans="1:12" s="236" customFormat="1" ht="13" x14ac:dyDescent="0.25">
      <c r="A13217" s="227"/>
      <c r="B13217" s="230" t="s">
        <v>2977</v>
      </c>
      <c r="C13217" s="248"/>
      <c r="D13217" s="281"/>
      <c r="E13217" s="217"/>
      <c r="F13217" s="285"/>
      <c r="I13217" s="149"/>
      <c r="J13217" s="149"/>
      <c r="K13217" s="149"/>
      <c r="L13217"/>
    </row>
    <row r="13218" spans="1:12" s="236" customFormat="1" ht="13" x14ac:dyDescent="0.25">
      <c r="A13218" s="227"/>
      <c r="B13218" s="230"/>
      <c r="C13218" s="220"/>
      <c r="D13218" s="281"/>
      <c r="E13218" s="217"/>
      <c r="F13218" s="285"/>
      <c r="I13218" s="149"/>
      <c r="J13218" s="149"/>
      <c r="K13218" s="149"/>
      <c r="L13218"/>
    </row>
    <row r="13219" spans="1:12" s="236" customFormat="1" ht="13" x14ac:dyDescent="0.25">
      <c r="A13219" s="224" t="s">
        <v>2637</v>
      </c>
      <c r="B13219" s="229" t="s">
        <v>2173</v>
      </c>
      <c r="C13219" s="272"/>
      <c r="D13219" s="281"/>
      <c r="E13219" s="217"/>
      <c r="F13219" s="285"/>
      <c r="I13219" s="149"/>
      <c r="J13219" s="149"/>
      <c r="K13219" s="149"/>
      <c r="L13219"/>
    </row>
    <row r="13220" spans="1:12" s="236" customFormat="1" ht="13" x14ac:dyDescent="0.25">
      <c r="A13220" s="224"/>
      <c r="B13220" s="229"/>
      <c r="C13220" s="272"/>
      <c r="D13220" s="281"/>
      <c r="E13220" s="217"/>
      <c r="F13220" s="285"/>
      <c r="I13220" s="149"/>
      <c r="J13220" s="149"/>
      <c r="K13220" s="149"/>
      <c r="L13220"/>
    </row>
    <row r="13221" spans="1:12" s="236" customFormat="1" ht="13" x14ac:dyDescent="0.25">
      <c r="A13221" s="224"/>
      <c r="B13221" s="305" t="s">
        <v>1024</v>
      </c>
      <c r="C13221" s="303"/>
      <c r="D13221" s="281"/>
      <c r="E13221" s="217"/>
      <c r="F13221" s="285"/>
      <c r="I13221" s="149"/>
      <c r="J13221" s="149"/>
      <c r="K13221" s="149"/>
      <c r="L13221"/>
    </row>
    <row r="13222" spans="1:12" s="236" customFormat="1" ht="13" x14ac:dyDescent="0.25">
      <c r="A13222" s="224"/>
      <c r="B13222" s="302"/>
      <c r="C13222" s="303"/>
      <c r="D13222" s="281"/>
      <c r="E13222" s="217"/>
      <c r="F13222" s="285"/>
      <c r="I13222" s="149"/>
      <c r="J13222" s="149"/>
      <c r="K13222" s="149"/>
      <c r="L13222"/>
    </row>
    <row r="13223" spans="1:12" s="236" customFormat="1" ht="14.5" x14ac:dyDescent="0.25">
      <c r="A13223" s="272" t="s">
        <v>2638</v>
      </c>
      <c r="B13223" s="302" t="s">
        <v>1025</v>
      </c>
      <c r="C13223" s="272" t="s">
        <v>621</v>
      </c>
      <c r="D13223" s="281">
        <v>50</v>
      </c>
      <c r="E13223" s="217"/>
      <c r="F13223" s="285"/>
      <c r="I13223" s="149"/>
      <c r="J13223" s="149"/>
      <c r="K13223" s="149"/>
      <c r="L13223"/>
    </row>
    <row r="13224" spans="1:12" s="236" customFormat="1" x14ac:dyDescent="0.25">
      <c r="A13224" s="272"/>
      <c r="B13224" s="302"/>
      <c r="C13224" s="303"/>
      <c r="D13224" s="281"/>
      <c r="E13224" s="217"/>
      <c r="F13224" s="285"/>
      <c r="I13224" s="149"/>
      <c r="J13224" s="149"/>
      <c r="K13224" s="149"/>
      <c r="L13224"/>
    </row>
    <row r="13225" spans="1:12" s="236" customFormat="1" ht="13" x14ac:dyDescent="0.25">
      <c r="A13225" s="272"/>
      <c r="B13225" s="305" t="s">
        <v>520</v>
      </c>
      <c r="C13225" s="303"/>
      <c r="D13225" s="281"/>
      <c r="E13225" s="217"/>
      <c r="F13225" s="285"/>
      <c r="I13225" s="149"/>
      <c r="J13225" s="149"/>
      <c r="K13225" s="149"/>
      <c r="L13225"/>
    </row>
    <row r="13226" spans="1:12" s="236" customFormat="1" x14ac:dyDescent="0.25">
      <c r="A13226" s="272"/>
      <c r="B13226" s="302"/>
      <c r="C13226" s="303"/>
      <c r="D13226" s="281"/>
      <c r="E13226" s="217"/>
      <c r="F13226" s="285"/>
      <c r="I13226" s="149"/>
      <c r="J13226" s="149"/>
      <c r="K13226" s="149"/>
      <c r="L13226"/>
    </row>
    <row r="13227" spans="1:12" s="236" customFormat="1" ht="25" x14ac:dyDescent="0.25">
      <c r="A13227" s="272" t="s">
        <v>2639</v>
      </c>
      <c r="B13227" s="302" t="s">
        <v>2744</v>
      </c>
      <c r="C13227" s="272" t="s">
        <v>621</v>
      </c>
      <c r="D13227" s="281">
        <v>50</v>
      </c>
      <c r="E13227" s="217"/>
      <c r="F13227" s="285"/>
      <c r="I13227" s="149"/>
      <c r="J13227" s="149"/>
      <c r="K13227" s="149"/>
      <c r="L13227"/>
    </row>
    <row r="13228" spans="1:12" s="236" customFormat="1" x14ac:dyDescent="0.25">
      <c r="A13228" s="272"/>
      <c r="B13228" s="302"/>
      <c r="C13228" s="303"/>
      <c r="D13228" s="281"/>
      <c r="E13228" s="217"/>
      <c r="F13228" s="285"/>
      <c r="I13228" s="149"/>
      <c r="J13228" s="149"/>
      <c r="K13228" s="149"/>
      <c r="L13228"/>
    </row>
    <row r="13229" spans="1:12" s="236" customFormat="1" ht="14.5" x14ac:dyDescent="0.25">
      <c r="A13229" s="272" t="s">
        <v>2640</v>
      </c>
      <c r="B13229" s="302" t="s">
        <v>1023</v>
      </c>
      <c r="C13229" s="272" t="s">
        <v>621</v>
      </c>
      <c r="D13229" s="281">
        <v>18</v>
      </c>
      <c r="E13229" s="217"/>
      <c r="F13229" s="285"/>
      <c r="I13229" s="149"/>
      <c r="J13229" s="149"/>
      <c r="K13229" s="149"/>
      <c r="L13229"/>
    </row>
    <row r="13230" spans="1:12" s="236" customFormat="1" ht="13" x14ac:dyDescent="0.25">
      <c r="A13230" s="224"/>
      <c r="B13230" s="302"/>
      <c r="C13230" s="303"/>
      <c r="D13230" s="281"/>
      <c r="E13230" s="217"/>
      <c r="F13230" s="285"/>
      <c r="I13230" s="149"/>
      <c r="J13230" s="149"/>
      <c r="K13230" s="149"/>
      <c r="L13230"/>
    </row>
    <row r="13231" spans="1:12" s="236" customFormat="1" ht="13" x14ac:dyDescent="0.25">
      <c r="A13231" s="224"/>
      <c r="B13231" s="305" t="s">
        <v>382</v>
      </c>
      <c r="C13231" s="303"/>
      <c r="D13231" s="281"/>
      <c r="E13231" s="217"/>
      <c r="F13231" s="285"/>
      <c r="I13231" s="149"/>
      <c r="J13231" s="149"/>
      <c r="K13231" s="149"/>
      <c r="L13231"/>
    </row>
    <row r="13232" spans="1:12" s="236" customFormat="1" ht="13" x14ac:dyDescent="0.25">
      <c r="A13232" s="224"/>
      <c r="B13232" s="306"/>
      <c r="C13232" s="303"/>
      <c r="D13232" s="281"/>
      <c r="E13232" s="217"/>
      <c r="F13232" s="285"/>
      <c r="I13232" s="149"/>
      <c r="J13232" s="149"/>
      <c r="K13232" s="149"/>
      <c r="L13232"/>
    </row>
    <row r="13233" spans="1:12" s="236" customFormat="1" ht="26" x14ac:dyDescent="0.25">
      <c r="A13233" s="224"/>
      <c r="B13233" s="307" t="s">
        <v>2078</v>
      </c>
      <c r="C13233" s="303"/>
      <c r="D13233" s="281"/>
      <c r="E13233" s="217"/>
      <c r="F13233" s="285"/>
      <c r="I13233" s="149"/>
      <c r="J13233" s="149"/>
      <c r="K13233" s="149"/>
      <c r="L13233"/>
    </row>
    <row r="13234" spans="1:12" s="236" customFormat="1" ht="13" x14ac:dyDescent="0.25">
      <c r="A13234" s="224"/>
      <c r="B13234" s="302"/>
      <c r="C13234" s="303"/>
      <c r="D13234" s="281"/>
      <c r="E13234" s="217"/>
      <c r="F13234" s="285"/>
      <c r="I13234" s="149"/>
      <c r="J13234" s="149"/>
      <c r="K13234" s="149"/>
      <c r="L13234"/>
    </row>
    <row r="13235" spans="1:12" s="236" customFormat="1" x14ac:dyDescent="0.25">
      <c r="A13235" s="272" t="s">
        <v>2641</v>
      </c>
      <c r="B13235" s="302" t="s">
        <v>516</v>
      </c>
      <c r="C13235" s="303" t="s">
        <v>2</v>
      </c>
      <c r="D13235" s="281">
        <v>6</v>
      </c>
      <c r="E13235" s="217"/>
      <c r="F13235" s="285"/>
      <c r="I13235" s="149"/>
      <c r="J13235" s="149"/>
      <c r="K13235" s="149"/>
      <c r="L13235"/>
    </row>
    <row r="13236" spans="1:12" s="236" customFormat="1" ht="13" x14ac:dyDescent="0.25">
      <c r="A13236" s="224"/>
      <c r="B13236" s="302"/>
      <c r="C13236" s="303"/>
      <c r="D13236" s="281"/>
      <c r="E13236" s="217"/>
      <c r="F13236" s="285"/>
      <c r="I13236" s="149"/>
      <c r="J13236" s="149"/>
      <c r="K13236" s="149"/>
      <c r="L13236"/>
    </row>
    <row r="13237" spans="1:12" s="236" customFormat="1" ht="13" x14ac:dyDescent="0.25">
      <c r="A13237" s="224"/>
      <c r="B13237" s="308"/>
      <c r="C13237" s="303"/>
      <c r="D13237" s="281"/>
      <c r="E13237" s="217"/>
      <c r="F13237" s="285"/>
      <c r="I13237" s="149"/>
      <c r="J13237" s="149"/>
      <c r="K13237" s="149"/>
      <c r="L13237"/>
    </row>
    <row r="13238" spans="1:12" s="236" customFormat="1" ht="26" x14ac:dyDescent="0.25">
      <c r="A13238" s="224"/>
      <c r="B13238" s="307" t="s">
        <v>2079</v>
      </c>
      <c r="C13238" s="303"/>
      <c r="D13238" s="281"/>
      <c r="E13238" s="217"/>
      <c r="F13238" s="285"/>
      <c r="I13238" s="149"/>
      <c r="J13238" s="149"/>
      <c r="K13238" s="149"/>
      <c r="L13238"/>
    </row>
    <row r="13239" spans="1:12" s="236" customFormat="1" ht="13" x14ac:dyDescent="0.25">
      <c r="A13239" s="224"/>
      <c r="B13239" s="308"/>
      <c r="C13239" s="303"/>
      <c r="D13239" s="281"/>
      <c r="E13239" s="217"/>
      <c r="F13239" s="285"/>
      <c r="I13239" s="149"/>
      <c r="J13239" s="149"/>
      <c r="K13239" s="149"/>
      <c r="L13239"/>
    </row>
    <row r="13240" spans="1:12" s="236" customFormat="1" x14ac:dyDescent="0.25">
      <c r="A13240" s="272" t="s">
        <v>2642</v>
      </c>
      <c r="B13240" s="302" t="s">
        <v>286</v>
      </c>
      <c r="C13240" s="303" t="s">
        <v>11</v>
      </c>
      <c r="D13240" s="281">
        <v>34</v>
      </c>
      <c r="E13240" s="217"/>
      <c r="F13240" s="285"/>
      <c r="I13240" s="149"/>
      <c r="J13240" s="149"/>
      <c r="K13240" s="149"/>
      <c r="L13240"/>
    </row>
    <row r="13241" spans="1:12" s="236" customFormat="1" x14ac:dyDescent="0.25">
      <c r="A13241" s="272" t="s">
        <v>2643</v>
      </c>
      <c r="B13241" s="302" t="s">
        <v>1022</v>
      </c>
      <c r="C13241" s="303" t="s">
        <v>11</v>
      </c>
      <c r="D13241" s="281">
        <v>24</v>
      </c>
      <c r="E13241" s="217"/>
      <c r="F13241" s="285"/>
      <c r="I13241" s="149"/>
      <c r="J13241" s="149"/>
      <c r="K13241" s="149"/>
      <c r="L13241"/>
    </row>
    <row r="13242" spans="1:12" s="236" customFormat="1" x14ac:dyDescent="0.25">
      <c r="A13242" s="272" t="s">
        <v>2644</v>
      </c>
      <c r="B13242" s="302" t="s">
        <v>469</v>
      </c>
      <c r="C13242" s="303" t="s">
        <v>11</v>
      </c>
      <c r="D13242" s="281">
        <v>34</v>
      </c>
      <c r="E13242" s="217"/>
      <c r="F13242" s="285"/>
      <c r="I13242" s="149"/>
      <c r="J13242" s="149"/>
      <c r="K13242" s="149"/>
      <c r="L13242"/>
    </row>
    <row r="13243" spans="1:12" s="236" customFormat="1" x14ac:dyDescent="0.25">
      <c r="A13243" s="272" t="s">
        <v>2645</v>
      </c>
      <c r="B13243" s="302" t="s">
        <v>470</v>
      </c>
      <c r="C13243" s="303" t="s">
        <v>11</v>
      </c>
      <c r="D13243" s="281">
        <v>24</v>
      </c>
      <c r="E13243" s="217"/>
      <c r="F13243" s="285"/>
      <c r="I13243" s="149"/>
      <c r="J13243" s="149"/>
      <c r="K13243" s="149"/>
      <c r="L13243"/>
    </row>
    <row r="13244" spans="1:12" s="236" customFormat="1" ht="13" x14ac:dyDescent="0.25">
      <c r="A13244" s="224"/>
      <c r="B13244" s="302"/>
      <c r="C13244" s="303"/>
      <c r="D13244" s="281"/>
      <c r="E13244" s="217"/>
      <c r="F13244" s="285"/>
      <c r="I13244" s="149"/>
      <c r="J13244" s="149"/>
      <c r="K13244" s="149"/>
      <c r="L13244"/>
    </row>
    <row r="13245" spans="1:12" s="236" customFormat="1" ht="13" x14ac:dyDescent="0.25">
      <c r="A13245" s="224"/>
      <c r="B13245" s="305" t="s">
        <v>404</v>
      </c>
      <c r="C13245" s="303"/>
      <c r="D13245" s="281"/>
      <c r="E13245" s="217"/>
      <c r="F13245" s="285"/>
      <c r="I13245" s="149"/>
      <c r="J13245" s="149"/>
      <c r="K13245" s="149"/>
      <c r="L13245"/>
    </row>
    <row r="13246" spans="1:12" s="236" customFormat="1" ht="13" x14ac:dyDescent="0.25">
      <c r="A13246" s="224"/>
      <c r="B13246" s="302"/>
      <c r="C13246" s="303"/>
      <c r="D13246" s="281"/>
      <c r="E13246" s="217"/>
      <c r="F13246" s="285"/>
      <c r="I13246" s="149"/>
      <c r="J13246" s="149"/>
      <c r="K13246" s="149"/>
      <c r="L13246"/>
    </row>
    <row r="13247" spans="1:12" s="236" customFormat="1" x14ac:dyDescent="0.25">
      <c r="A13247" s="272" t="s">
        <v>2646</v>
      </c>
      <c r="B13247" s="302" t="s">
        <v>405</v>
      </c>
      <c r="C13247" s="303" t="s">
        <v>2</v>
      </c>
      <c r="D13247" s="281">
        <v>5</v>
      </c>
      <c r="E13247" s="217"/>
      <c r="F13247" s="285"/>
      <c r="I13247" s="149"/>
      <c r="J13247" s="149"/>
      <c r="K13247" s="149"/>
      <c r="L13247"/>
    </row>
    <row r="13248" spans="1:12" s="236" customFormat="1" x14ac:dyDescent="0.25">
      <c r="A13248" s="272" t="s">
        <v>2647</v>
      </c>
      <c r="B13248" s="302" t="s">
        <v>523</v>
      </c>
      <c r="C13248" s="303" t="s">
        <v>2</v>
      </c>
      <c r="D13248" s="281">
        <v>12</v>
      </c>
      <c r="E13248" s="217"/>
      <c r="F13248" s="285"/>
      <c r="I13248" s="149"/>
      <c r="J13248" s="149"/>
      <c r="K13248" s="149"/>
      <c r="L13248"/>
    </row>
    <row r="13249" spans="1:12" s="236" customFormat="1" ht="13" x14ac:dyDescent="0.25">
      <c r="A13249" s="224"/>
      <c r="B13249" s="302"/>
      <c r="C13249" s="303"/>
      <c r="D13249" s="281"/>
      <c r="E13249" s="217"/>
      <c r="F13249" s="285"/>
      <c r="I13249" s="149"/>
      <c r="J13249" s="149"/>
      <c r="K13249" s="149"/>
      <c r="L13249"/>
    </row>
    <row r="13250" spans="1:12" s="236" customFormat="1" ht="13" x14ac:dyDescent="0.25">
      <c r="A13250" s="224"/>
      <c r="B13250" s="305" t="s">
        <v>420</v>
      </c>
      <c r="C13250" s="303"/>
      <c r="D13250" s="281"/>
      <c r="E13250" s="217"/>
      <c r="F13250" s="285"/>
      <c r="I13250" s="149"/>
      <c r="J13250" s="149"/>
      <c r="K13250" s="149"/>
      <c r="L13250"/>
    </row>
    <row r="13251" spans="1:12" s="236" customFormat="1" ht="13" x14ac:dyDescent="0.25">
      <c r="A13251" s="224"/>
      <c r="B13251" s="302"/>
      <c r="C13251" s="303"/>
      <c r="D13251" s="281"/>
      <c r="E13251" s="217"/>
      <c r="F13251" s="285"/>
      <c r="I13251" s="149"/>
      <c r="J13251" s="149"/>
      <c r="K13251" s="149"/>
      <c r="L13251"/>
    </row>
    <row r="13252" spans="1:12" s="236" customFormat="1" ht="14.5" x14ac:dyDescent="0.25">
      <c r="A13252" s="272" t="s">
        <v>2648</v>
      </c>
      <c r="B13252" s="302" t="s">
        <v>2741</v>
      </c>
      <c r="C13252" s="272" t="s">
        <v>621</v>
      </c>
      <c r="D13252" s="281">
        <v>245.68</v>
      </c>
      <c r="E13252" s="217"/>
      <c r="F13252" s="285"/>
      <c r="I13252" s="149"/>
      <c r="J13252" s="149"/>
      <c r="K13252" s="149"/>
      <c r="L13252"/>
    </row>
    <row r="13253" spans="1:12" s="236" customFormat="1" ht="14.5" x14ac:dyDescent="0.25">
      <c r="A13253" s="272" t="s">
        <v>2649</v>
      </c>
      <c r="B13253" s="302" t="s">
        <v>2742</v>
      </c>
      <c r="C13253" s="272" t="s">
        <v>621</v>
      </c>
      <c r="D13253" s="281">
        <v>428.96</v>
      </c>
      <c r="E13253" s="217"/>
      <c r="F13253" s="285"/>
      <c r="I13253" s="149"/>
      <c r="J13253" s="149"/>
      <c r="K13253" s="149"/>
      <c r="L13253"/>
    </row>
    <row r="13254" spans="1:12" s="236" customFormat="1" ht="14.5" x14ac:dyDescent="0.25">
      <c r="A13254" s="272" t="s">
        <v>2650</v>
      </c>
      <c r="B13254" s="302" t="s">
        <v>2743</v>
      </c>
      <c r="C13254" s="272" t="s">
        <v>621</v>
      </c>
      <c r="D13254" s="281">
        <v>227.35999999999999</v>
      </c>
      <c r="E13254" s="217"/>
      <c r="F13254" s="285"/>
      <c r="I13254" s="149"/>
      <c r="J13254" s="149"/>
      <c r="K13254" s="149"/>
      <c r="L13254"/>
    </row>
    <row r="13255" spans="1:12" s="236" customFormat="1" ht="14.5" x14ac:dyDescent="0.25">
      <c r="A13255" s="272" t="s">
        <v>2651</v>
      </c>
      <c r="B13255" s="302" t="s">
        <v>1026</v>
      </c>
      <c r="C13255" s="272" t="s">
        <v>621</v>
      </c>
      <c r="D13255" s="281">
        <v>80</v>
      </c>
      <c r="E13255" s="217"/>
      <c r="F13255" s="285"/>
      <c r="I13255" s="149"/>
      <c r="J13255" s="149"/>
      <c r="K13255" s="149"/>
      <c r="L13255"/>
    </row>
    <row r="13256" spans="1:12" s="236" customFormat="1" ht="14.5" x14ac:dyDescent="0.25">
      <c r="A13256" s="272" t="s">
        <v>2652</v>
      </c>
      <c r="B13256" s="302" t="s">
        <v>524</v>
      </c>
      <c r="C13256" s="272" t="s">
        <v>621</v>
      </c>
      <c r="D13256" s="281">
        <v>21</v>
      </c>
      <c r="E13256" s="217"/>
      <c r="F13256" s="285"/>
      <c r="I13256" s="149"/>
      <c r="J13256" s="149"/>
      <c r="K13256" s="149"/>
      <c r="L13256"/>
    </row>
    <row r="13257" spans="1:12" s="236" customFormat="1" x14ac:dyDescent="0.25">
      <c r="A13257" s="272"/>
      <c r="B13257" s="273"/>
      <c r="C13257" s="272"/>
      <c r="D13257" s="281"/>
      <c r="E13257" s="217"/>
      <c r="F13257" s="285"/>
      <c r="I13257" s="149"/>
      <c r="J13257" s="149"/>
      <c r="K13257" s="149"/>
      <c r="L13257"/>
    </row>
    <row r="13258" spans="1:12" s="236" customFormat="1" x14ac:dyDescent="0.25">
      <c r="A13258" s="272"/>
      <c r="B13258" s="273"/>
      <c r="C13258" s="272"/>
      <c r="D13258" s="281"/>
      <c r="E13258" s="217"/>
      <c r="F13258" s="285"/>
      <c r="I13258" s="149"/>
      <c r="J13258" s="149"/>
      <c r="K13258" s="149"/>
      <c r="L13258"/>
    </row>
    <row r="13259" spans="1:12" s="236" customFormat="1" x14ac:dyDescent="0.25">
      <c r="A13259" s="272"/>
      <c r="B13259" s="273"/>
      <c r="C13259" s="272"/>
      <c r="D13259" s="281"/>
      <c r="E13259" s="217"/>
      <c r="F13259" s="285"/>
      <c r="I13259" s="149"/>
      <c r="J13259" s="149"/>
      <c r="K13259" s="149"/>
      <c r="L13259"/>
    </row>
    <row r="13260" spans="1:12" s="236" customFormat="1" ht="13" x14ac:dyDescent="0.25">
      <c r="A13260" s="227"/>
      <c r="B13260" s="234"/>
      <c r="C13260" s="223"/>
      <c r="D13260" s="220"/>
      <c r="E13260" s="260"/>
      <c r="F13260" s="263"/>
      <c r="I13260" s="149"/>
      <c r="J13260" s="149"/>
      <c r="K13260" s="149"/>
      <c r="L13260"/>
    </row>
    <row r="13261" spans="1:12" s="236" customFormat="1" ht="13" x14ac:dyDescent="0.25">
      <c r="A13261" s="227"/>
      <c r="B13261" s="234"/>
      <c r="C13261" s="223"/>
      <c r="D13261" s="220"/>
      <c r="E13261" s="260"/>
      <c r="F13261" s="263"/>
      <c r="I13261" s="149"/>
      <c r="J13261" s="149"/>
      <c r="K13261" s="149"/>
      <c r="L13261"/>
    </row>
    <row r="13262" spans="1:12" s="236" customFormat="1" ht="13" x14ac:dyDescent="0.25">
      <c r="A13262" s="227"/>
      <c r="B13262" s="234"/>
      <c r="C13262" s="223"/>
      <c r="D13262" s="220"/>
      <c r="E13262" s="260"/>
      <c r="F13262" s="263"/>
      <c r="I13262" s="149"/>
      <c r="J13262" s="149"/>
      <c r="K13262" s="149"/>
      <c r="L13262"/>
    </row>
    <row r="13263" spans="1:12" s="236" customFormat="1" ht="13" x14ac:dyDescent="0.25">
      <c r="A13263" s="227"/>
      <c r="B13263" s="234"/>
      <c r="C13263" s="223"/>
      <c r="D13263" s="220"/>
      <c r="E13263" s="260"/>
      <c r="F13263" s="263"/>
      <c r="I13263" s="149"/>
      <c r="J13263" s="149"/>
      <c r="K13263" s="149"/>
      <c r="L13263"/>
    </row>
    <row r="13264" spans="1:12" s="236" customFormat="1" ht="13" x14ac:dyDescent="0.25">
      <c r="A13264" s="227"/>
      <c r="B13264" s="234"/>
      <c r="C13264" s="223"/>
      <c r="D13264" s="220"/>
      <c r="E13264" s="260"/>
      <c r="F13264" s="263"/>
      <c r="I13264" s="149"/>
      <c r="J13264" s="149"/>
      <c r="K13264" s="149"/>
      <c r="L13264"/>
    </row>
    <row r="13265" spans="1:12" s="236" customFormat="1" ht="13" x14ac:dyDescent="0.25">
      <c r="A13265" s="227"/>
      <c r="B13265" s="234"/>
      <c r="C13265" s="223"/>
      <c r="D13265" s="220"/>
      <c r="E13265" s="260"/>
      <c r="F13265" s="263"/>
      <c r="I13265" s="149"/>
      <c r="J13265" s="149"/>
      <c r="K13265" s="149"/>
      <c r="L13265"/>
    </row>
    <row r="13266" spans="1:12" s="236" customFormat="1" ht="13" x14ac:dyDescent="0.25">
      <c r="A13266" s="227"/>
      <c r="B13266" s="234"/>
      <c r="C13266" s="223"/>
      <c r="D13266" s="220"/>
      <c r="E13266" s="260"/>
      <c r="F13266" s="263"/>
      <c r="I13266" s="149"/>
      <c r="J13266" s="149"/>
      <c r="K13266" s="149"/>
      <c r="L13266"/>
    </row>
    <row r="13267" spans="1:12" s="236" customFormat="1" ht="13" x14ac:dyDescent="0.25">
      <c r="A13267" s="227"/>
      <c r="B13267" s="234"/>
      <c r="C13267" s="223"/>
      <c r="D13267" s="220"/>
      <c r="E13267" s="260"/>
      <c r="F13267" s="263"/>
      <c r="I13267" s="149"/>
      <c r="J13267" s="149"/>
      <c r="K13267" s="149"/>
      <c r="L13267"/>
    </row>
    <row r="13268" spans="1:12" s="236" customFormat="1" ht="13" x14ac:dyDescent="0.25">
      <c r="A13268" s="227"/>
      <c r="B13268" s="234"/>
      <c r="C13268" s="223"/>
      <c r="D13268" s="220"/>
      <c r="E13268" s="260"/>
      <c r="F13268" s="263"/>
      <c r="I13268" s="149"/>
      <c r="J13268" s="149"/>
      <c r="K13268" s="149"/>
      <c r="L13268"/>
    </row>
    <row r="13269" spans="1:12" s="236" customFormat="1" ht="13" x14ac:dyDescent="0.25">
      <c r="A13269" s="227"/>
      <c r="B13269" s="234"/>
      <c r="C13269" s="223"/>
      <c r="D13269" s="220"/>
      <c r="E13269" s="260"/>
      <c r="F13269" s="263"/>
      <c r="I13269" s="149"/>
      <c r="J13269" s="149"/>
      <c r="K13269" s="149"/>
      <c r="L13269"/>
    </row>
    <row r="13270" spans="1:12" s="236" customFormat="1" ht="13" x14ac:dyDescent="0.25">
      <c r="A13270" s="227"/>
      <c r="B13270" s="234"/>
      <c r="C13270" s="223"/>
      <c r="D13270" s="220"/>
      <c r="E13270" s="260"/>
      <c r="F13270" s="263"/>
      <c r="I13270" s="149"/>
      <c r="J13270" s="149"/>
      <c r="K13270" s="149"/>
      <c r="L13270"/>
    </row>
    <row r="13271" spans="1:12" s="236" customFormat="1" ht="13" x14ac:dyDescent="0.25">
      <c r="A13271" s="227"/>
      <c r="B13271" s="234"/>
      <c r="C13271" s="223"/>
      <c r="D13271" s="220"/>
      <c r="E13271" s="260"/>
      <c r="F13271" s="263"/>
      <c r="I13271" s="149"/>
      <c r="J13271" s="149"/>
      <c r="K13271" s="149"/>
      <c r="L13271"/>
    </row>
    <row r="13272" spans="1:12" s="236" customFormat="1" ht="13" x14ac:dyDescent="0.25">
      <c r="A13272" s="227"/>
      <c r="B13272" s="234"/>
      <c r="C13272" s="223"/>
      <c r="D13272" s="220"/>
      <c r="E13272" s="260"/>
      <c r="F13272" s="263"/>
      <c r="I13272" s="149"/>
      <c r="J13272" s="149"/>
      <c r="K13272" s="149"/>
      <c r="L13272"/>
    </row>
    <row r="13273" spans="1:12" s="236" customFormat="1" ht="13" x14ac:dyDescent="0.25">
      <c r="A13273" s="227"/>
      <c r="B13273" s="234"/>
      <c r="C13273" s="223"/>
      <c r="D13273" s="220"/>
      <c r="E13273" s="260"/>
      <c r="F13273" s="263"/>
      <c r="I13273" s="149"/>
      <c r="J13273" s="149"/>
      <c r="K13273" s="149"/>
      <c r="L13273"/>
    </row>
    <row r="13274" spans="1:12" s="236" customFormat="1" ht="13" x14ac:dyDescent="0.25">
      <c r="A13274" s="227"/>
      <c r="B13274" s="234"/>
      <c r="C13274" s="223"/>
      <c r="D13274" s="220"/>
      <c r="E13274" s="260"/>
      <c r="F13274" s="263"/>
      <c r="I13274" s="149"/>
      <c r="J13274" s="149"/>
      <c r="K13274" s="149"/>
      <c r="L13274"/>
    </row>
    <row r="13275" spans="1:12" s="236" customFormat="1" ht="13" x14ac:dyDescent="0.25">
      <c r="A13275" s="227"/>
      <c r="B13275" s="234"/>
      <c r="C13275" s="223"/>
      <c r="D13275" s="220"/>
      <c r="E13275" s="260"/>
      <c r="F13275" s="263"/>
      <c r="I13275" s="149"/>
      <c r="J13275" s="149"/>
      <c r="K13275" s="149"/>
      <c r="L13275"/>
    </row>
    <row r="13276" spans="1:12" s="236" customFormat="1" ht="13" x14ac:dyDescent="0.25">
      <c r="A13276" s="227"/>
      <c r="B13276" s="234"/>
      <c r="C13276" s="223"/>
      <c r="D13276" s="220"/>
      <c r="E13276" s="260"/>
      <c r="F13276" s="263"/>
      <c r="I13276" s="149"/>
      <c r="J13276" s="149"/>
      <c r="K13276" s="149"/>
      <c r="L13276"/>
    </row>
    <row r="13277" spans="1:12" s="236" customFormat="1" ht="13" x14ac:dyDescent="0.25">
      <c r="A13277" s="227"/>
      <c r="B13277" s="234"/>
      <c r="C13277" s="223"/>
      <c r="D13277" s="220"/>
      <c r="E13277" s="260"/>
      <c r="F13277" s="263"/>
      <c r="I13277" s="149"/>
      <c r="J13277" s="149"/>
      <c r="K13277" s="149"/>
      <c r="L13277"/>
    </row>
    <row r="13278" spans="1:12" s="236" customFormat="1" ht="13" x14ac:dyDescent="0.25">
      <c r="A13278" s="227"/>
      <c r="B13278" s="234"/>
      <c r="C13278" s="223"/>
      <c r="D13278" s="220"/>
      <c r="E13278" s="260"/>
      <c r="F13278" s="263"/>
      <c r="I13278" s="149"/>
      <c r="J13278" s="149"/>
      <c r="K13278" s="149"/>
      <c r="L13278"/>
    </row>
    <row r="13279" spans="1:12" s="236" customFormat="1" ht="13" x14ac:dyDescent="0.25">
      <c r="A13279" s="227"/>
      <c r="B13279" s="234"/>
      <c r="C13279" s="223"/>
      <c r="D13279" s="220"/>
      <c r="E13279" s="260"/>
      <c r="F13279" s="263"/>
      <c r="I13279" s="149"/>
      <c r="J13279" s="149"/>
      <c r="K13279" s="149"/>
      <c r="L13279"/>
    </row>
    <row r="13280" spans="1:12" s="236" customFormat="1" ht="13" x14ac:dyDescent="0.25">
      <c r="A13280" s="227"/>
      <c r="B13280" s="256"/>
      <c r="C13280" s="255"/>
      <c r="D13280" s="255"/>
      <c r="E13280" s="260"/>
      <c r="F13280" s="263"/>
      <c r="I13280" s="149"/>
      <c r="J13280" s="149"/>
      <c r="K13280" s="149"/>
      <c r="L13280"/>
    </row>
    <row r="13281" spans="1:12" s="236" customFormat="1" ht="13" x14ac:dyDescent="0.25">
      <c r="A13281" s="227"/>
      <c r="B13281" s="268" t="s">
        <v>2905</v>
      </c>
      <c r="C13281" s="227"/>
      <c r="D13281" s="227"/>
      <c r="E13281" s="258"/>
      <c r="F13281" s="270"/>
      <c r="I13281" s="149"/>
      <c r="J13281" s="149"/>
      <c r="K13281" s="149"/>
      <c r="L13281"/>
    </row>
    <row r="13282" spans="1:12" s="236" customFormat="1" ht="13" x14ac:dyDescent="0.25">
      <c r="A13282" s="227"/>
      <c r="B13282" s="247"/>
      <c r="C13282" s="227"/>
      <c r="D13282" s="227"/>
      <c r="E13282" s="258"/>
      <c r="F13282" s="263"/>
      <c r="I13282" s="149"/>
      <c r="J13282" s="149"/>
      <c r="K13282" s="149"/>
      <c r="L13282"/>
    </row>
    <row r="13283" spans="1:12" s="236" customFormat="1" ht="13" x14ac:dyDescent="0.25">
      <c r="A13283" s="227"/>
      <c r="B13283" s="247" t="s">
        <v>3088</v>
      </c>
      <c r="C13283" s="227"/>
      <c r="D13283" s="227"/>
      <c r="E13283" s="258"/>
      <c r="F13283" s="263"/>
      <c r="I13283" s="149"/>
      <c r="J13283" s="149"/>
      <c r="K13283" s="149"/>
      <c r="L13283"/>
    </row>
    <row r="13284" spans="1:12" s="236" customFormat="1" ht="13" x14ac:dyDescent="0.25">
      <c r="A13284" s="227"/>
      <c r="B13284" s="256"/>
      <c r="C13284" s="255"/>
      <c r="D13284" s="255"/>
      <c r="E13284" s="260"/>
      <c r="F13284" s="263"/>
      <c r="I13284" s="149"/>
      <c r="J13284" s="149"/>
      <c r="K13284" s="149"/>
      <c r="L13284"/>
    </row>
    <row r="13285" spans="1:12" s="236" customFormat="1" ht="13" x14ac:dyDescent="0.25">
      <c r="A13285" s="227"/>
      <c r="B13285" s="274"/>
      <c r="C13285" s="255"/>
      <c r="D13285" s="255"/>
      <c r="E13285" s="260"/>
      <c r="F13285" s="263"/>
      <c r="I13285" s="149"/>
      <c r="J13285" s="149"/>
      <c r="K13285" s="149"/>
      <c r="L13285"/>
    </row>
    <row r="13286" spans="1:12" s="236" customFormat="1" ht="13" x14ac:dyDescent="0.25">
      <c r="A13286" s="227"/>
      <c r="B13286" s="274" t="str">
        <f>B13283</f>
        <v>Block H: 4 Classroom Block &amp; 2 HOD Offices:: H-1 Alterations</v>
      </c>
      <c r="C13286" s="255"/>
      <c r="D13286" s="255"/>
      <c r="E13286" s="260"/>
      <c r="F13286" s="263"/>
      <c r="I13286" s="149"/>
      <c r="J13286" s="149"/>
      <c r="K13286" s="149"/>
      <c r="L13286"/>
    </row>
    <row r="13287" spans="1:12" s="236" customFormat="1" ht="13" x14ac:dyDescent="0.25">
      <c r="A13287" s="227"/>
      <c r="B13287" s="254" t="s">
        <v>2933</v>
      </c>
      <c r="C13287" s="255" t="s">
        <v>2910</v>
      </c>
      <c r="D13287" s="255"/>
      <c r="E13287" s="260"/>
      <c r="F13287" s="263"/>
      <c r="I13287" s="149"/>
      <c r="J13287" s="149"/>
      <c r="K13287" s="149"/>
      <c r="L13287"/>
    </row>
    <row r="13288" spans="1:12" s="236" customFormat="1" ht="13" x14ac:dyDescent="0.25">
      <c r="A13288" s="227"/>
      <c r="B13288" s="256"/>
      <c r="C13288" s="255"/>
      <c r="D13288" s="255"/>
      <c r="E13288" s="260"/>
      <c r="F13288" s="263"/>
      <c r="I13288" s="149"/>
      <c r="J13288" s="149"/>
      <c r="K13288" s="149"/>
      <c r="L13288"/>
    </row>
    <row r="13289" spans="1:12" s="236" customFormat="1" ht="13" x14ac:dyDescent="0.25">
      <c r="A13289" s="227"/>
      <c r="B13289" s="269" t="s">
        <v>2909</v>
      </c>
      <c r="C13289" s="255">
        <v>193</v>
      </c>
      <c r="D13289" s="255"/>
      <c r="E13289" s="260"/>
      <c r="F13289" s="263"/>
      <c r="I13289" s="149"/>
      <c r="J13289" s="149"/>
      <c r="K13289" s="149"/>
      <c r="L13289"/>
    </row>
    <row r="13290" spans="1:12" s="236" customFormat="1" ht="13" x14ac:dyDescent="0.25">
      <c r="A13290" s="227"/>
      <c r="B13290" s="269"/>
      <c r="C13290" s="255"/>
      <c r="D13290" s="255"/>
      <c r="E13290" s="260"/>
      <c r="F13290" s="263"/>
      <c r="I13290" s="149"/>
      <c r="J13290" s="149"/>
      <c r="K13290" s="149"/>
      <c r="L13290"/>
    </row>
    <row r="13291" spans="1:12" s="236" customFormat="1" ht="13" x14ac:dyDescent="0.25">
      <c r="A13291" s="227"/>
      <c r="B13291" s="256"/>
      <c r="C13291" s="255"/>
      <c r="D13291" s="255"/>
      <c r="E13291" s="260"/>
      <c r="F13291" s="263"/>
      <c r="I13291" s="149"/>
      <c r="J13291" s="149"/>
      <c r="K13291" s="149"/>
      <c r="L13291"/>
    </row>
    <row r="13292" spans="1:12" s="236" customFormat="1" ht="13" x14ac:dyDescent="0.25">
      <c r="A13292" s="227"/>
      <c r="B13292" s="256"/>
      <c r="C13292" s="255"/>
      <c r="D13292" s="255"/>
      <c r="E13292" s="260"/>
      <c r="F13292" s="263"/>
      <c r="I13292" s="149"/>
      <c r="J13292" s="149"/>
      <c r="K13292" s="149"/>
      <c r="L13292"/>
    </row>
    <row r="13293" spans="1:12" s="236" customFormat="1" ht="13" x14ac:dyDescent="0.25">
      <c r="A13293" s="227"/>
      <c r="B13293" s="256"/>
      <c r="C13293" s="255"/>
      <c r="D13293" s="255"/>
      <c r="E13293" s="260"/>
      <c r="F13293" s="263"/>
      <c r="I13293" s="149"/>
      <c r="J13293" s="149"/>
      <c r="K13293" s="149"/>
      <c r="L13293"/>
    </row>
    <row r="13294" spans="1:12" s="236" customFormat="1" ht="13" x14ac:dyDescent="0.25">
      <c r="A13294" s="227"/>
      <c r="B13294" s="256"/>
      <c r="C13294" s="255"/>
      <c r="D13294" s="255"/>
      <c r="E13294" s="260"/>
      <c r="F13294" s="263"/>
      <c r="I13294" s="149"/>
      <c r="J13294" s="149"/>
      <c r="K13294" s="149"/>
      <c r="L13294"/>
    </row>
    <row r="13295" spans="1:12" s="236" customFormat="1" ht="13" x14ac:dyDescent="0.25">
      <c r="A13295" s="227"/>
      <c r="B13295" s="256"/>
      <c r="C13295" s="255"/>
      <c r="D13295" s="255"/>
      <c r="E13295" s="260"/>
      <c r="F13295" s="263"/>
      <c r="I13295" s="149"/>
      <c r="J13295" s="149"/>
      <c r="K13295" s="149"/>
      <c r="L13295"/>
    </row>
    <row r="13296" spans="1:12" s="236" customFormat="1" ht="13" x14ac:dyDescent="0.25">
      <c r="A13296" s="227"/>
      <c r="B13296" s="256"/>
      <c r="C13296" s="255"/>
      <c r="D13296" s="255"/>
      <c r="E13296" s="260"/>
      <c r="F13296" s="263"/>
      <c r="I13296" s="149"/>
      <c r="J13296" s="149"/>
      <c r="K13296" s="149"/>
      <c r="L13296"/>
    </row>
    <row r="13297" spans="1:12" s="236" customFormat="1" ht="13" x14ac:dyDescent="0.25">
      <c r="A13297" s="227"/>
      <c r="B13297" s="256"/>
      <c r="C13297" s="255"/>
      <c r="D13297" s="255"/>
      <c r="E13297" s="260"/>
      <c r="F13297" s="263"/>
      <c r="I13297" s="149"/>
      <c r="J13297" s="149"/>
      <c r="K13297" s="149"/>
      <c r="L13297"/>
    </row>
    <row r="13298" spans="1:12" s="236" customFormat="1" ht="13" x14ac:dyDescent="0.25">
      <c r="A13298" s="227"/>
      <c r="B13298" s="256"/>
      <c r="C13298" s="255"/>
      <c r="D13298" s="255"/>
      <c r="E13298" s="260"/>
      <c r="F13298" s="263"/>
      <c r="I13298" s="149"/>
      <c r="J13298" s="149"/>
      <c r="K13298" s="149"/>
      <c r="L13298"/>
    </row>
    <row r="13299" spans="1:12" s="236" customFormat="1" ht="13" x14ac:dyDescent="0.25">
      <c r="A13299" s="227"/>
      <c r="B13299" s="256"/>
      <c r="C13299" s="255"/>
      <c r="D13299" s="255"/>
      <c r="E13299" s="260"/>
      <c r="F13299" s="263"/>
      <c r="I13299" s="149"/>
      <c r="J13299" s="149"/>
      <c r="K13299" s="149"/>
      <c r="L13299"/>
    </row>
    <row r="13300" spans="1:12" s="236" customFormat="1" ht="13" x14ac:dyDescent="0.25">
      <c r="A13300" s="227"/>
      <c r="B13300" s="256"/>
      <c r="C13300" s="255"/>
      <c r="D13300" s="255"/>
      <c r="E13300" s="260"/>
      <c r="F13300" s="263"/>
      <c r="I13300" s="149"/>
      <c r="J13300" s="149"/>
      <c r="K13300" s="149"/>
      <c r="L13300"/>
    </row>
    <row r="13301" spans="1:12" s="236" customFormat="1" ht="13" x14ac:dyDescent="0.25">
      <c r="A13301" s="227"/>
      <c r="B13301" s="256"/>
      <c r="C13301" s="255"/>
      <c r="D13301" s="255"/>
      <c r="E13301" s="260"/>
      <c r="F13301" s="263"/>
      <c r="I13301" s="149"/>
      <c r="J13301" s="149"/>
      <c r="K13301" s="149"/>
      <c r="L13301"/>
    </row>
    <row r="13302" spans="1:12" s="236" customFormat="1" ht="13" x14ac:dyDescent="0.25">
      <c r="A13302" s="227"/>
      <c r="B13302" s="256"/>
      <c r="C13302" s="255"/>
      <c r="D13302" s="255"/>
      <c r="E13302" s="260"/>
      <c r="F13302" s="263"/>
      <c r="I13302" s="149"/>
      <c r="J13302" s="149"/>
      <c r="K13302" s="149"/>
      <c r="L13302"/>
    </row>
    <row r="13303" spans="1:12" s="236" customFormat="1" ht="13" x14ac:dyDescent="0.25">
      <c r="A13303" s="227"/>
      <c r="B13303" s="256"/>
      <c r="C13303" s="255"/>
      <c r="D13303" s="255"/>
      <c r="E13303" s="260"/>
      <c r="F13303" s="263"/>
      <c r="I13303" s="149"/>
      <c r="J13303" s="149"/>
      <c r="K13303" s="149"/>
      <c r="L13303"/>
    </row>
    <row r="13304" spans="1:12" s="236" customFormat="1" ht="13" x14ac:dyDescent="0.25">
      <c r="A13304" s="227"/>
      <c r="B13304" s="256"/>
      <c r="C13304" s="255"/>
      <c r="D13304" s="255"/>
      <c r="E13304" s="260"/>
      <c r="F13304" s="263"/>
      <c r="I13304" s="149"/>
      <c r="J13304" s="149"/>
      <c r="K13304" s="149"/>
      <c r="L13304"/>
    </row>
    <row r="13305" spans="1:12" s="236" customFormat="1" ht="13" x14ac:dyDescent="0.25">
      <c r="A13305" s="227"/>
      <c r="B13305" s="256"/>
      <c r="C13305" s="255"/>
      <c r="D13305" s="255"/>
      <c r="E13305" s="260"/>
      <c r="F13305" s="263"/>
      <c r="I13305" s="149"/>
      <c r="J13305" s="149"/>
      <c r="K13305" s="149"/>
      <c r="L13305"/>
    </row>
    <row r="13306" spans="1:12" s="236" customFormat="1" ht="13" x14ac:dyDescent="0.25">
      <c r="A13306" s="227"/>
      <c r="B13306" s="256"/>
      <c r="C13306" s="255"/>
      <c r="D13306" s="255"/>
      <c r="E13306" s="260"/>
      <c r="F13306" s="263"/>
      <c r="I13306" s="149"/>
      <c r="J13306" s="149"/>
      <c r="K13306" s="149"/>
      <c r="L13306"/>
    </row>
    <row r="13307" spans="1:12" s="236" customFormat="1" ht="13" x14ac:dyDescent="0.25">
      <c r="A13307" s="227"/>
      <c r="B13307" s="256"/>
      <c r="C13307" s="255"/>
      <c r="D13307" s="255"/>
      <c r="E13307" s="260"/>
      <c r="F13307" s="263"/>
      <c r="I13307" s="149"/>
      <c r="J13307" s="149"/>
      <c r="K13307" s="149"/>
      <c r="L13307"/>
    </row>
    <row r="13308" spans="1:12" s="236" customFormat="1" ht="13" x14ac:dyDescent="0.25">
      <c r="A13308" s="227"/>
      <c r="B13308" s="256"/>
      <c r="C13308" s="255"/>
      <c r="D13308" s="255"/>
      <c r="E13308" s="260"/>
      <c r="F13308" s="263"/>
      <c r="I13308" s="149"/>
      <c r="J13308" s="149"/>
      <c r="K13308" s="149"/>
      <c r="L13308"/>
    </row>
    <row r="13309" spans="1:12" s="236" customFormat="1" ht="13" x14ac:dyDescent="0.25">
      <c r="A13309" s="227"/>
      <c r="B13309" s="256"/>
      <c r="C13309" s="255"/>
      <c r="D13309" s="255"/>
      <c r="E13309" s="260"/>
      <c r="F13309" s="263"/>
      <c r="I13309" s="149"/>
      <c r="J13309" s="149"/>
      <c r="K13309" s="149"/>
      <c r="L13309"/>
    </row>
    <row r="13310" spans="1:12" s="236" customFormat="1" ht="13" x14ac:dyDescent="0.25">
      <c r="A13310" s="227"/>
      <c r="B13310" s="256"/>
      <c r="C13310" s="255"/>
      <c r="D13310" s="255"/>
      <c r="E13310" s="260"/>
      <c r="F13310" s="263"/>
      <c r="I13310" s="149"/>
      <c r="J13310" s="149"/>
      <c r="K13310" s="149"/>
      <c r="L13310"/>
    </row>
    <row r="13311" spans="1:12" s="236" customFormat="1" ht="13" x14ac:dyDescent="0.25">
      <c r="A13311" s="227"/>
      <c r="B13311" s="256"/>
      <c r="C13311" s="255"/>
      <c r="D13311" s="255"/>
      <c r="E13311" s="260"/>
      <c r="F13311" s="263"/>
      <c r="I13311" s="149"/>
      <c r="J13311" s="149"/>
      <c r="K13311" s="149"/>
      <c r="L13311"/>
    </row>
    <row r="13312" spans="1:12" s="236" customFormat="1" ht="13" x14ac:dyDescent="0.25">
      <c r="A13312" s="227"/>
      <c r="B13312" s="256"/>
      <c r="C13312" s="255"/>
      <c r="D13312" s="255"/>
      <c r="E13312" s="260"/>
      <c r="F13312" s="263"/>
      <c r="I13312" s="149"/>
      <c r="J13312" s="149"/>
      <c r="K13312" s="149"/>
      <c r="L13312"/>
    </row>
    <row r="13313" spans="1:12" s="236" customFormat="1" ht="13" x14ac:dyDescent="0.25">
      <c r="A13313" s="227"/>
      <c r="B13313" s="256"/>
      <c r="C13313" s="255"/>
      <c r="D13313" s="255"/>
      <c r="E13313" s="260"/>
      <c r="F13313" s="263"/>
      <c r="I13313" s="149"/>
      <c r="J13313" s="149"/>
      <c r="K13313" s="149"/>
      <c r="L13313"/>
    </row>
    <row r="13314" spans="1:12" s="236" customFormat="1" ht="13" x14ac:dyDescent="0.25">
      <c r="A13314" s="227"/>
      <c r="B13314" s="256"/>
      <c r="C13314" s="255"/>
      <c r="D13314" s="255"/>
      <c r="E13314" s="260"/>
      <c r="F13314" s="263"/>
      <c r="I13314" s="149"/>
      <c r="J13314" s="149"/>
      <c r="K13314" s="149"/>
      <c r="L13314"/>
    </row>
    <row r="13315" spans="1:12" s="236" customFormat="1" ht="13" x14ac:dyDescent="0.25">
      <c r="A13315" s="227"/>
      <c r="B13315" s="256"/>
      <c r="C13315" s="255"/>
      <c r="D13315" s="255"/>
      <c r="E13315" s="260"/>
      <c r="F13315" s="263"/>
      <c r="I13315" s="149"/>
      <c r="J13315" s="149"/>
      <c r="K13315" s="149"/>
      <c r="L13315"/>
    </row>
    <row r="13316" spans="1:12" s="236" customFormat="1" ht="13" x14ac:dyDescent="0.25">
      <c r="A13316" s="227"/>
      <c r="B13316" s="256"/>
      <c r="C13316" s="255"/>
      <c r="D13316" s="255"/>
      <c r="E13316" s="260"/>
      <c r="F13316" s="263"/>
      <c r="I13316" s="149"/>
      <c r="J13316" s="149"/>
      <c r="K13316" s="149"/>
      <c r="L13316"/>
    </row>
    <row r="13317" spans="1:12" s="236" customFormat="1" ht="13" x14ac:dyDescent="0.25">
      <c r="A13317" s="227"/>
      <c r="B13317" s="256"/>
      <c r="C13317" s="255"/>
      <c r="D13317" s="255"/>
      <c r="E13317" s="260"/>
      <c r="F13317" s="263"/>
      <c r="I13317" s="149"/>
      <c r="J13317" s="149"/>
      <c r="K13317" s="149"/>
      <c r="L13317"/>
    </row>
    <row r="13318" spans="1:12" s="236" customFormat="1" ht="13" x14ac:dyDescent="0.25">
      <c r="A13318" s="227"/>
      <c r="B13318" s="256"/>
      <c r="C13318" s="255"/>
      <c r="D13318" s="255"/>
      <c r="E13318" s="260"/>
      <c r="F13318" s="263"/>
      <c r="I13318" s="149"/>
      <c r="J13318" s="149"/>
      <c r="K13318" s="149"/>
      <c r="L13318"/>
    </row>
    <row r="13319" spans="1:12" s="236" customFormat="1" ht="13" x14ac:dyDescent="0.25">
      <c r="A13319" s="227"/>
      <c r="B13319" s="256"/>
      <c r="C13319" s="255"/>
      <c r="D13319" s="255"/>
      <c r="E13319" s="260"/>
      <c r="F13319" s="263"/>
      <c r="I13319" s="149"/>
      <c r="J13319" s="149"/>
      <c r="K13319" s="149"/>
      <c r="L13319"/>
    </row>
    <row r="13320" spans="1:12" s="236" customFormat="1" ht="13" x14ac:dyDescent="0.25">
      <c r="A13320" s="227"/>
      <c r="B13320" s="256"/>
      <c r="C13320" s="255"/>
      <c r="D13320" s="255"/>
      <c r="E13320" s="260"/>
      <c r="F13320" s="263"/>
      <c r="I13320" s="149"/>
      <c r="J13320" s="149"/>
      <c r="K13320" s="149"/>
      <c r="L13320"/>
    </row>
    <row r="13321" spans="1:12" s="236" customFormat="1" ht="13" x14ac:dyDescent="0.25">
      <c r="A13321" s="227"/>
      <c r="B13321" s="256"/>
      <c r="C13321" s="255"/>
      <c r="D13321" s="255"/>
      <c r="E13321" s="260"/>
      <c r="F13321" s="263"/>
      <c r="I13321" s="149"/>
      <c r="J13321" s="149"/>
      <c r="K13321" s="149"/>
      <c r="L13321"/>
    </row>
    <row r="13322" spans="1:12" s="236" customFormat="1" ht="13" x14ac:dyDescent="0.25">
      <c r="A13322" s="227"/>
      <c r="B13322" s="256"/>
      <c r="C13322" s="255"/>
      <c r="D13322" s="255"/>
      <c r="E13322" s="260"/>
      <c r="F13322" s="263"/>
      <c r="I13322" s="149"/>
      <c r="J13322" s="149"/>
      <c r="K13322" s="149"/>
      <c r="L13322"/>
    </row>
    <row r="13323" spans="1:12" s="236" customFormat="1" ht="13" x14ac:dyDescent="0.25">
      <c r="A13323" s="227"/>
      <c r="B13323" s="256"/>
      <c r="C13323" s="255"/>
      <c r="D13323" s="255"/>
      <c r="E13323" s="260"/>
      <c r="F13323" s="263"/>
      <c r="I13323" s="149"/>
      <c r="J13323" s="149"/>
      <c r="K13323" s="149"/>
      <c r="L13323"/>
    </row>
    <row r="13324" spans="1:12" s="236" customFormat="1" ht="13" x14ac:dyDescent="0.25">
      <c r="A13324" s="227"/>
      <c r="B13324" s="256"/>
      <c r="C13324" s="255"/>
      <c r="D13324" s="255"/>
      <c r="E13324" s="260"/>
      <c r="F13324" s="263"/>
      <c r="I13324" s="149"/>
      <c r="J13324" s="149"/>
      <c r="K13324" s="149"/>
      <c r="L13324"/>
    </row>
    <row r="13325" spans="1:12" s="236" customFormat="1" ht="13" x14ac:dyDescent="0.25">
      <c r="A13325" s="227"/>
      <c r="B13325" s="256"/>
      <c r="C13325" s="255"/>
      <c r="D13325" s="255"/>
      <c r="E13325" s="260"/>
      <c r="F13325" s="263"/>
      <c r="I13325" s="149"/>
      <c r="J13325" s="149"/>
      <c r="K13325" s="149"/>
      <c r="L13325"/>
    </row>
    <row r="13326" spans="1:12" s="236" customFormat="1" ht="13" x14ac:dyDescent="0.25">
      <c r="A13326" s="227"/>
      <c r="B13326" s="256"/>
      <c r="C13326" s="255"/>
      <c r="D13326" s="255"/>
      <c r="E13326" s="260"/>
      <c r="F13326" s="263"/>
      <c r="I13326" s="149"/>
      <c r="J13326" s="149"/>
      <c r="K13326" s="149"/>
      <c r="L13326"/>
    </row>
    <row r="13327" spans="1:12" s="236" customFormat="1" ht="13" x14ac:dyDescent="0.25">
      <c r="A13327" s="227"/>
      <c r="B13327" s="256"/>
      <c r="C13327" s="255"/>
      <c r="D13327" s="255"/>
      <c r="E13327" s="260"/>
      <c r="F13327" s="263"/>
      <c r="I13327" s="149"/>
      <c r="J13327" s="149"/>
      <c r="K13327" s="149"/>
      <c r="L13327"/>
    </row>
    <row r="13328" spans="1:12" s="236" customFormat="1" ht="13" x14ac:dyDescent="0.25">
      <c r="A13328" s="227"/>
      <c r="B13328" s="256"/>
      <c r="C13328" s="255"/>
      <c r="D13328" s="255"/>
      <c r="E13328" s="260"/>
      <c r="F13328" s="263"/>
      <c r="I13328" s="149"/>
      <c r="J13328" s="149"/>
      <c r="K13328" s="149"/>
      <c r="L13328"/>
    </row>
    <row r="13329" spans="1:12" s="236" customFormat="1" ht="13" x14ac:dyDescent="0.25">
      <c r="A13329" s="227"/>
      <c r="B13329" s="256"/>
      <c r="C13329" s="255"/>
      <c r="D13329" s="255"/>
      <c r="E13329" s="260"/>
      <c r="F13329" s="263"/>
      <c r="I13329" s="149"/>
      <c r="J13329" s="149"/>
      <c r="K13329" s="149"/>
      <c r="L13329"/>
    </row>
    <row r="13330" spans="1:12" s="236" customFormat="1" ht="13" x14ac:dyDescent="0.25">
      <c r="A13330" s="227"/>
      <c r="B13330" s="256"/>
      <c r="C13330" s="255"/>
      <c r="D13330" s="255"/>
      <c r="E13330" s="260"/>
      <c r="F13330" s="263"/>
      <c r="I13330" s="149"/>
      <c r="J13330" s="149"/>
      <c r="K13330" s="149"/>
      <c r="L13330"/>
    </row>
    <row r="13331" spans="1:12" s="236" customFormat="1" ht="13" x14ac:dyDescent="0.25">
      <c r="A13331" s="227"/>
      <c r="B13331" s="256"/>
      <c r="C13331" s="255"/>
      <c r="D13331" s="255"/>
      <c r="E13331" s="260"/>
      <c r="F13331" s="263"/>
      <c r="I13331" s="149"/>
      <c r="J13331" s="149"/>
      <c r="K13331" s="149"/>
      <c r="L13331"/>
    </row>
    <row r="13332" spans="1:12" s="236" customFormat="1" ht="13" x14ac:dyDescent="0.25">
      <c r="A13332" s="227"/>
      <c r="B13332" s="256"/>
      <c r="C13332" s="255"/>
      <c r="D13332" s="255"/>
      <c r="E13332" s="260"/>
      <c r="F13332" s="263"/>
      <c r="I13332" s="149"/>
      <c r="J13332" s="149"/>
      <c r="K13332" s="149"/>
      <c r="L13332"/>
    </row>
    <row r="13333" spans="1:12" s="236" customFormat="1" ht="13" x14ac:dyDescent="0.25">
      <c r="A13333" s="227"/>
      <c r="B13333" s="256"/>
      <c r="C13333" s="255"/>
      <c r="D13333" s="255"/>
      <c r="E13333" s="260"/>
      <c r="F13333" s="263"/>
      <c r="I13333" s="149"/>
      <c r="J13333" s="149"/>
      <c r="K13333" s="149"/>
      <c r="L13333"/>
    </row>
    <row r="13334" spans="1:12" s="236" customFormat="1" ht="13" x14ac:dyDescent="0.25">
      <c r="A13334" s="227"/>
      <c r="B13334" s="256"/>
      <c r="C13334" s="255"/>
      <c r="D13334" s="255"/>
      <c r="E13334" s="260"/>
      <c r="F13334" s="263"/>
      <c r="I13334" s="149"/>
      <c r="J13334" s="149"/>
      <c r="K13334" s="149"/>
      <c r="L13334"/>
    </row>
    <row r="13335" spans="1:12" s="236" customFormat="1" ht="13" x14ac:dyDescent="0.25">
      <c r="A13335" s="227"/>
      <c r="B13335" s="256"/>
      <c r="C13335" s="255"/>
      <c r="D13335" s="255"/>
      <c r="E13335" s="260"/>
      <c r="F13335" s="263"/>
      <c r="I13335" s="149"/>
      <c r="J13335" s="149"/>
      <c r="K13335" s="149"/>
      <c r="L13335"/>
    </row>
    <row r="13336" spans="1:12" s="236" customFormat="1" ht="13" x14ac:dyDescent="0.25">
      <c r="A13336" s="227"/>
      <c r="B13336" s="256"/>
      <c r="C13336" s="255"/>
      <c r="D13336" s="255"/>
      <c r="E13336" s="260"/>
      <c r="F13336" s="263"/>
      <c r="I13336" s="149"/>
      <c r="J13336" s="149"/>
      <c r="K13336" s="149"/>
      <c r="L13336"/>
    </row>
    <row r="13337" spans="1:12" s="236" customFormat="1" ht="13" x14ac:dyDescent="0.25">
      <c r="A13337" s="227"/>
      <c r="B13337" s="256"/>
      <c r="C13337" s="255"/>
      <c r="D13337" s="255"/>
      <c r="E13337" s="260"/>
      <c r="F13337" s="263"/>
      <c r="I13337" s="149"/>
      <c r="J13337" s="149"/>
      <c r="K13337" s="149"/>
      <c r="L13337"/>
    </row>
    <row r="13338" spans="1:12" s="236" customFormat="1" ht="13" x14ac:dyDescent="0.25">
      <c r="A13338" s="227"/>
      <c r="B13338" s="256"/>
      <c r="C13338" s="255"/>
      <c r="D13338" s="255"/>
      <c r="E13338" s="260"/>
      <c r="F13338" s="263"/>
      <c r="I13338" s="149"/>
      <c r="J13338" s="149"/>
      <c r="K13338" s="149"/>
      <c r="L13338"/>
    </row>
    <row r="13339" spans="1:12" s="236" customFormat="1" ht="13" x14ac:dyDescent="0.25">
      <c r="A13339" s="227"/>
      <c r="B13339" s="256"/>
      <c r="C13339" s="255"/>
      <c r="D13339" s="255"/>
      <c r="E13339" s="260"/>
      <c r="F13339" s="263"/>
      <c r="I13339" s="149"/>
      <c r="J13339" s="149"/>
      <c r="K13339" s="149"/>
      <c r="L13339"/>
    </row>
    <row r="13340" spans="1:12" s="236" customFormat="1" ht="13" x14ac:dyDescent="0.25">
      <c r="A13340" s="227"/>
      <c r="B13340" s="256"/>
      <c r="C13340" s="255"/>
      <c r="D13340" s="255"/>
      <c r="E13340" s="260"/>
      <c r="F13340" s="263"/>
      <c r="I13340" s="149"/>
      <c r="J13340" s="149"/>
      <c r="K13340" s="149"/>
      <c r="L13340"/>
    </row>
    <row r="13341" spans="1:12" s="236" customFormat="1" ht="13" x14ac:dyDescent="0.25">
      <c r="A13341" s="227"/>
      <c r="B13341" s="256"/>
      <c r="C13341" s="255"/>
      <c r="D13341" s="255"/>
      <c r="E13341" s="260"/>
      <c r="F13341" s="263"/>
      <c r="I13341" s="149"/>
      <c r="J13341" s="149"/>
      <c r="K13341" s="149"/>
      <c r="L13341"/>
    </row>
    <row r="13342" spans="1:12" s="236" customFormat="1" ht="13" x14ac:dyDescent="0.25">
      <c r="A13342" s="227"/>
      <c r="B13342" s="256"/>
      <c r="C13342" s="255"/>
      <c r="D13342" s="255"/>
      <c r="E13342" s="260"/>
      <c r="F13342" s="263"/>
      <c r="I13342" s="149"/>
      <c r="J13342" s="149"/>
      <c r="K13342" s="149"/>
      <c r="L13342"/>
    </row>
    <row r="13343" spans="1:12" s="236" customFormat="1" ht="13" x14ac:dyDescent="0.25">
      <c r="A13343" s="227"/>
      <c r="B13343" s="256"/>
      <c r="C13343" s="255"/>
      <c r="D13343" s="255"/>
      <c r="E13343" s="260"/>
      <c r="F13343" s="263"/>
      <c r="I13343" s="149"/>
      <c r="J13343" s="149"/>
      <c r="K13343" s="149"/>
      <c r="L13343"/>
    </row>
    <row r="13344" spans="1:12" s="236" customFormat="1" ht="13" x14ac:dyDescent="0.25">
      <c r="A13344" s="227"/>
      <c r="B13344" s="256"/>
      <c r="C13344" s="255"/>
      <c r="D13344" s="255"/>
      <c r="E13344" s="260"/>
      <c r="F13344" s="263"/>
      <c r="I13344" s="149"/>
      <c r="J13344" s="149"/>
      <c r="K13344" s="149"/>
      <c r="L13344"/>
    </row>
    <row r="13345" spans="1:12" s="236" customFormat="1" ht="13" x14ac:dyDescent="0.25">
      <c r="A13345" s="227"/>
      <c r="B13345" s="256"/>
      <c r="C13345" s="255"/>
      <c r="D13345" s="255"/>
      <c r="E13345" s="260"/>
      <c r="F13345" s="263"/>
      <c r="I13345" s="149"/>
      <c r="J13345" s="149"/>
      <c r="K13345" s="149"/>
      <c r="L13345"/>
    </row>
    <row r="13346" spans="1:12" s="236" customFormat="1" ht="13" x14ac:dyDescent="0.25">
      <c r="A13346" s="227"/>
      <c r="B13346" s="256"/>
      <c r="C13346" s="255"/>
      <c r="D13346" s="255"/>
      <c r="E13346" s="260"/>
      <c r="F13346" s="263"/>
      <c r="I13346" s="149"/>
      <c r="J13346" s="149"/>
      <c r="K13346" s="149"/>
      <c r="L13346"/>
    </row>
    <row r="13347" spans="1:12" s="236" customFormat="1" ht="13" x14ac:dyDescent="0.25">
      <c r="A13347" s="227"/>
      <c r="B13347" s="256"/>
      <c r="C13347" s="255"/>
      <c r="D13347" s="255"/>
      <c r="E13347" s="260"/>
      <c r="F13347" s="263"/>
      <c r="I13347" s="149"/>
      <c r="J13347" s="149"/>
      <c r="K13347" s="149"/>
      <c r="L13347"/>
    </row>
    <row r="13348" spans="1:12" s="236" customFormat="1" ht="13" x14ac:dyDescent="0.25">
      <c r="A13348" s="227"/>
      <c r="B13348" s="256"/>
      <c r="C13348" s="255"/>
      <c r="D13348" s="255"/>
      <c r="E13348" s="260"/>
      <c r="F13348" s="263"/>
      <c r="I13348" s="149"/>
      <c r="J13348" s="149"/>
      <c r="K13348" s="149"/>
      <c r="L13348"/>
    </row>
    <row r="13349" spans="1:12" s="236" customFormat="1" ht="13" x14ac:dyDescent="0.25">
      <c r="A13349" s="227"/>
      <c r="B13349" s="256"/>
      <c r="C13349" s="255"/>
      <c r="D13349" s="255"/>
      <c r="E13349" s="260"/>
      <c r="F13349" s="263"/>
      <c r="I13349" s="149"/>
      <c r="J13349" s="149"/>
      <c r="K13349" s="149"/>
      <c r="L13349"/>
    </row>
    <row r="13350" spans="1:12" s="236" customFormat="1" ht="13" x14ac:dyDescent="0.25">
      <c r="A13350" s="227"/>
      <c r="B13350" s="256"/>
      <c r="C13350" s="255"/>
      <c r="D13350" s="255"/>
      <c r="E13350" s="260"/>
      <c r="F13350" s="263"/>
      <c r="I13350" s="149"/>
      <c r="J13350" s="149"/>
      <c r="K13350" s="149"/>
      <c r="L13350"/>
    </row>
    <row r="13351" spans="1:12" s="236" customFormat="1" ht="13" x14ac:dyDescent="0.25">
      <c r="A13351" s="227"/>
      <c r="B13351" s="256"/>
      <c r="C13351" s="255"/>
      <c r="D13351" s="255"/>
      <c r="E13351" s="260"/>
      <c r="F13351" s="263"/>
      <c r="I13351" s="149"/>
      <c r="J13351" s="149"/>
      <c r="K13351" s="149"/>
      <c r="L13351"/>
    </row>
    <row r="13352" spans="1:12" s="236" customFormat="1" ht="13" x14ac:dyDescent="0.25">
      <c r="A13352" s="227"/>
      <c r="B13352" s="256"/>
      <c r="C13352" s="255"/>
      <c r="D13352" s="255"/>
      <c r="E13352" s="260"/>
      <c r="F13352" s="263"/>
      <c r="I13352" s="149"/>
      <c r="J13352" s="149"/>
      <c r="K13352" s="149"/>
      <c r="L13352"/>
    </row>
    <row r="13353" spans="1:12" s="236" customFormat="1" ht="13" x14ac:dyDescent="0.25">
      <c r="A13353" s="227"/>
      <c r="B13353" s="256"/>
      <c r="C13353" s="255"/>
      <c r="D13353" s="255"/>
      <c r="E13353" s="260"/>
      <c r="F13353" s="263"/>
      <c r="I13353" s="149"/>
      <c r="J13353" s="149"/>
      <c r="K13353" s="149"/>
      <c r="L13353"/>
    </row>
    <row r="13354" spans="1:12" s="236" customFormat="1" ht="13" x14ac:dyDescent="0.25">
      <c r="A13354" s="227"/>
      <c r="B13354" s="268" t="s">
        <v>1019</v>
      </c>
      <c r="C13354" s="227"/>
      <c r="D13354" s="227"/>
      <c r="E13354" s="258"/>
      <c r="F13354" s="270"/>
      <c r="I13354" s="149"/>
      <c r="J13354" s="149"/>
      <c r="K13354" s="149"/>
      <c r="L13354"/>
    </row>
    <row r="13355" spans="1:12" s="236" customFormat="1" ht="13" x14ac:dyDescent="0.25">
      <c r="A13355" s="227"/>
      <c r="B13355" s="247"/>
      <c r="C13355" s="227"/>
      <c r="D13355" s="227"/>
      <c r="E13355" s="258"/>
      <c r="F13355" s="263"/>
      <c r="I13355" s="149"/>
      <c r="J13355" s="149"/>
      <c r="K13355" s="149"/>
      <c r="L13355"/>
    </row>
    <row r="13356" spans="1:12" s="236" customFormat="1" ht="13" x14ac:dyDescent="0.25">
      <c r="A13356" s="227"/>
      <c r="B13356" s="247" t="str">
        <f>B13283</f>
        <v>Block H: 4 Classroom Block &amp; 2 HOD Offices:: H-1 Alterations</v>
      </c>
      <c r="C13356" s="227"/>
      <c r="D13356" s="227"/>
      <c r="E13356" s="258"/>
      <c r="F13356" s="263"/>
      <c r="I13356" s="149"/>
      <c r="J13356" s="149"/>
      <c r="K13356" s="149"/>
      <c r="L13356"/>
    </row>
    <row r="13357" spans="1:12" s="236" customFormat="1" ht="13" x14ac:dyDescent="0.25">
      <c r="A13357" s="227"/>
      <c r="B13357" s="247"/>
      <c r="C13357" s="227"/>
      <c r="D13357" s="227"/>
      <c r="E13357" s="258"/>
      <c r="F13357" s="263"/>
      <c r="I13357" s="149"/>
      <c r="J13357" s="149"/>
      <c r="K13357" s="149"/>
      <c r="L13357"/>
    </row>
    <row r="13358" spans="1:12" s="236" customFormat="1" ht="13" x14ac:dyDescent="0.25">
      <c r="A13358" s="227"/>
      <c r="B13358" s="230" t="s">
        <v>459</v>
      </c>
      <c r="C13358" s="220"/>
      <c r="D13358" s="220"/>
      <c r="E13358" s="260"/>
      <c r="F13358" s="263"/>
      <c r="I13358" s="149"/>
      <c r="J13358" s="149"/>
      <c r="K13358" s="149"/>
      <c r="L13358"/>
    </row>
    <row r="13359" spans="1:12" s="236" customFormat="1" ht="13" x14ac:dyDescent="0.25">
      <c r="A13359" s="227"/>
      <c r="B13359" s="230"/>
      <c r="C13359" s="220"/>
      <c r="D13359" s="220"/>
      <c r="E13359" s="260"/>
      <c r="F13359" s="263"/>
      <c r="I13359" s="149"/>
      <c r="J13359" s="149"/>
      <c r="K13359" s="149"/>
      <c r="L13359"/>
    </row>
    <row r="13360" spans="1:12" s="236" customFormat="1" ht="13" x14ac:dyDescent="0.25">
      <c r="A13360" s="224" t="s">
        <v>2653</v>
      </c>
      <c r="B13360" s="229" t="s">
        <v>358</v>
      </c>
      <c r="C13360" s="272"/>
      <c r="D13360" s="272"/>
      <c r="E13360" s="217"/>
      <c r="F13360" s="285"/>
      <c r="I13360" s="149"/>
      <c r="J13360" s="149"/>
      <c r="K13360" s="149"/>
      <c r="L13360"/>
    </row>
    <row r="13361" spans="1:12" s="236" customFormat="1" x14ac:dyDescent="0.25">
      <c r="A13361" s="272"/>
      <c r="B13361" s="273"/>
      <c r="C13361" s="272"/>
      <c r="D13361" s="272"/>
      <c r="E13361" s="217"/>
      <c r="F13361" s="285"/>
      <c r="I13361" s="149"/>
      <c r="J13361" s="149"/>
      <c r="K13361" s="149"/>
      <c r="L13361"/>
    </row>
    <row r="13362" spans="1:12" s="236" customFormat="1" ht="13" x14ac:dyDescent="0.25">
      <c r="A13362" s="272"/>
      <c r="B13362" s="229" t="s">
        <v>276</v>
      </c>
      <c r="C13362" s="272"/>
      <c r="D13362" s="272"/>
      <c r="E13362" s="217"/>
      <c r="F13362" s="285"/>
      <c r="I13362" s="149"/>
      <c r="J13362" s="149"/>
      <c r="K13362" s="149"/>
      <c r="L13362"/>
    </row>
    <row r="13363" spans="1:12" s="236" customFormat="1" ht="13" x14ac:dyDescent="0.25">
      <c r="A13363" s="272"/>
      <c r="B13363" s="229"/>
      <c r="C13363" s="272"/>
      <c r="D13363" s="272"/>
      <c r="E13363" s="217"/>
      <c r="F13363" s="285"/>
      <c r="I13363" s="149"/>
      <c r="J13363" s="149"/>
      <c r="K13363" s="149"/>
      <c r="L13363"/>
    </row>
    <row r="13364" spans="1:12" s="236" customFormat="1" ht="13" x14ac:dyDescent="0.25">
      <c r="A13364" s="272"/>
      <c r="B13364" s="229" t="s">
        <v>274</v>
      </c>
      <c r="C13364" s="272"/>
      <c r="D13364" s="272"/>
      <c r="E13364" s="217"/>
      <c r="F13364" s="285"/>
      <c r="I13364" s="149"/>
      <c r="J13364" s="149"/>
      <c r="K13364" s="149"/>
      <c r="L13364"/>
    </row>
    <row r="13365" spans="1:12" s="236" customFormat="1" ht="13" x14ac:dyDescent="0.25">
      <c r="A13365" s="272"/>
      <c r="B13365" s="229"/>
      <c r="C13365" s="272"/>
      <c r="D13365" s="272"/>
      <c r="E13365" s="217"/>
      <c r="F13365" s="285"/>
      <c r="I13365" s="149"/>
      <c r="J13365" s="149"/>
      <c r="K13365" s="149"/>
      <c r="L13365"/>
    </row>
    <row r="13366" spans="1:12" s="236" customFormat="1" ht="14.5" x14ac:dyDescent="0.25">
      <c r="A13366" s="272" t="s">
        <v>2655</v>
      </c>
      <c r="B13366" s="273" t="s">
        <v>548</v>
      </c>
      <c r="C13366" s="272" t="s">
        <v>2058</v>
      </c>
      <c r="D13366" s="272">
        <v>4</v>
      </c>
      <c r="E13366" s="217"/>
      <c r="F13366" s="285"/>
      <c r="I13366" s="149"/>
      <c r="J13366" s="149"/>
      <c r="K13366" s="149"/>
      <c r="L13366"/>
    </row>
    <row r="13367" spans="1:12" s="236" customFormat="1" x14ac:dyDescent="0.25">
      <c r="A13367" s="272"/>
      <c r="B13367" s="273"/>
      <c r="C13367" s="272"/>
      <c r="D13367" s="272"/>
      <c r="E13367" s="217"/>
      <c r="F13367" s="285"/>
      <c r="I13367" s="149"/>
      <c r="J13367" s="149"/>
      <c r="K13367" s="149"/>
      <c r="L13367"/>
    </row>
    <row r="13368" spans="1:12" s="236" customFormat="1" ht="13" x14ac:dyDescent="0.25">
      <c r="A13368" s="272"/>
      <c r="B13368" s="229" t="s">
        <v>2065</v>
      </c>
      <c r="C13368" s="272"/>
      <c r="D13368" s="272"/>
      <c r="E13368" s="217"/>
      <c r="F13368" s="285"/>
      <c r="I13368" s="149"/>
      <c r="J13368" s="149"/>
      <c r="K13368" s="149"/>
      <c r="L13368"/>
    </row>
    <row r="13369" spans="1:12" s="236" customFormat="1" ht="13" x14ac:dyDescent="0.25">
      <c r="A13369" s="272"/>
      <c r="B13369" s="229"/>
      <c r="C13369" s="272"/>
      <c r="D13369" s="272"/>
      <c r="E13369" s="217"/>
      <c r="F13369" s="285"/>
      <c r="I13369" s="149"/>
      <c r="J13369" s="149"/>
      <c r="K13369" s="149"/>
      <c r="L13369"/>
    </row>
    <row r="13370" spans="1:12" s="236" customFormat="1" ht="14.5" x14ac:dyDescent="0.25">
      <c r="A13370" s="272" t="s">
        <v>2656</v>
      </c>
      <c r="B13370" s="273" t="s">
        <v>271</v>
      </c>
      <c r="C13370" s="272" t="s">
        <v>2058</v>
      </c>
      <c r="D13370" s="272">
        <v>1</v>
      </c>
      <c r="E13370" s="217"/>
      <c r="F13370" s="285"/>
      <c r="I13370" s="149"/>
      <c r="J13370" s="149"/>
      <c r="K13370" s="149"/>
      <c r="L13370"/>
    </row>
    <row r="13371" spans="1:12" s="236" customFormat="1" ht="14.5" x14ac:dyDescent="0.25">
      <c r="A13371" s="272" t="s">
        <v>2657</v>
      </c>
      <c r="B13371" s="273" t="s">
        <v>270</v>
      </c>
      <c r="C13371" s="272" t="s">
        <v>2058</v>
      </c>
      <c r="D13371" s="272">
        <v>1</v>
      </c>
      <c r="E13371" s="217"/>
      <c r="F13371" s="285"/>
      <c r="I13371" s="149"/>
      <c r="J13371" s="149"/>
      <c r="K13371" s="149"/>
      <c r="L13371"/>
    </row>
    <row r="13372" spans="1:12" s="236" customFormat="1" x14ac:dyDescent="0.25">
      <c r="A13372" s="272"/>
      <c r="B13372" s="273"/>
      <c r="C13372" s="272"/>
      <c r="D13372" s="272"/>
      <c r="E13372" s="217"/>
      <c r="F13372" s="285"/>
      <c r="I13372" s="149"/>
      <c r="J13372" s="149"/>
      <c r="K13372" s="149"/>
      <c r="L13372"/>
    </row>
    <row r="13373" spans="1:12" s="236" customFormat="1" ht="13" x14ac:dyDescent="0.25">
      <c r="A13373" s="272"/>
      <c r="B13373" s="229" t="s">
        <v>269</v>
      </c>
      <c r="C13373" s="272"/>
      <c r="D13373" s="272"/>
      <c r="E13373" s="217"/>
      <c r="F13373" s="285"/>
      <c r="I13373" s="149"/>
      <c r="J13373" s="149"/>
      <c r="K13373" s="149"/>
      <c r="L13373"/>
    </row>
    <row r="13374" spans="1:12" s="236" customFormat="1" ht="13" x14ac:dyDescent="0.25">
      <c r="A13374" s="272"/>
      <c r="B13374" s="229"/>
      <c r="C13374" s="272"/>
      <c r="D13374" s="272"/>
      <c r="E13374" s="217"/>
      <c r="F13374" s="285"/>
      <c r="I13374" s="149"/>
      <c r="J13374" s="149"/>
      <c r="K13374" s="149"/>
      <c r="L13374"/>
    </row>
    <row r="13375" spans="1:12" s="236" customFormat="1" ht="25" x14ac:dyDescent="0.25">
      <c r="A13375" s="272" t="s">
        <v>2658</v>
      </c>
      <c r="B13375" s="273" t="s">
        <v>2096</v>
      </c>
      <c r="C13375" s="272" t="s">
        <v>2058</v>
      </c>
      <c r="D13375" s="272">
        <v>4</v>
      </c>
      <c r="E13375" s="217"/>
      <c r="F13375" s="285"/>
      <c r="I13375" s="149"/>
      <c r="J13375" s="149"/>
      <c r="K13375" s="149"/>
      <c r="L13375"/>
    </row>
    <row r="13376" spans="1:12" s="236" customFormat="1" x14ac:dyDescent="0.25">
      <c r="A13376" s="272"/>
      <c r="B13376" s="273"/>
      <c r="C13376" s="272"/>
      <c r="D13376" s="272"/>
      <c r="E13376" s="217"/>
      <c r="F13376" s="285"/>
      <c r="I13376" s="149"/>
      <c r="J13376" s="149"/>
      <c r="K13376" s="149"/>
      <c r="L13376"/>
    </row>
    <row r="13377" spans="1:12" s="236" customFormat="1" x14ac:dyDescent="0.25">
      <c r="A13377" s="272" t="s">
        <v>2659</v>
      </c>
      <c r="B13377" s="273" t="s">
        <v>2097</v>
      </c>
      <c r="C13377" s="272" t="s">
        <v>4</v>
      </c>
      <c r="D13377" s="272">
        <v>1</v>
      </c>
      <c r="E13377" s="217"/>
      <c r="F13377" s="285"/>
      <c r="I13377" s="149"/>
      <c r="J13377" s="149"/>
      <c r="K13377" s="149"/>
      <c r="L13377"/>
    </row>
    <row r="13378" spans="1:12" s="236" customFormat="1" x14ac:dyDescent="0.25">
      <c r="A13378" s="272"/>
      <c r="B13378" s="273"/>
      <c r="C13378" s="272"/>
      <c r="D13378" s="272"/>
      <c r="E13378" s="217"/>
      <c r="F13378" s="285"/>
      <c r="I13378" s="149"/>
      <c r="J13378" s="149"/>
      <c r="K13378" s="149"/>
      <c r="L13378"/>
    </row>
    <row r="13379" spans="1:12" s="236" customFormat="1" ht="13" x14ac:dyDescent="0.25">
      <c r="A13379" s="272"/>
      <c r="B13379" s="229" t="s">
        <v>257</v>
      </c>
      <c r="C13379" s="272"/>
      <c r="D13379" s="272"/>
      <c r="E13379" s="217"/>
      <c r="F13379" s="285"/>
      <c r="I13379" s="149"/>
      <c r="J13379" s="149"/>
      <c r="K13379" s="149"/>
      <c r="L13379"/>
    </row>
    <row r="13380" spans="1:12" s="236" customFormat="1" x14ac:dyDescent="0.25">
      <c r="A13380" s="272"/>
      <c r="B13380" s="273"/>
      <c r="C13380" s="272"/>
      <c r="D13380" s="272"/>
      <c r="E13380" s="217"/>
      <c r="F13380" s="285"/>
      <c r="I13380" s="149"/>
      <c r="J13380" s="149"/>
      <c r="K13380" s="149"/>
      <c r="L13380"/>
    </row>
    <row r="13381" spans="1:12" s="236" customFormat="1" ht="37.5" x14ac:dyDescent="0.25">
      <c r="A13381" s="272" t="s">
        <v>2660</v>
      </c>
      <c r="B13381" s="273" t="s">
        <v>2101</v>
      </c>
      <c r="C13381" s="272" t="s">
        <v>621</v>
      </c>
      <c r="D13381" s="272">
        <v>28</v>
      </c>
      <c r="E13381" s="217"/>
      <c r="F13381" s="285"/>
      <c r="I13381" s="149"/>
      <c r="J13381" s="149"/>
      <c r="K13381" s="149"/>
      <c r="L13381"/>
    </row>
    <row r="13382" spans="1:12" s="236" customFormat="1" x14ac:dyDescent="0.25">
      <c r="A13382" s="272"/>
      <c r="B13382" s="273"/>
      <c r="C13382" s="272"/>
      <c r="D13382" s="272"/>
      <c r="E13382" s="217"/>
      <c r="F13382" s="285"/>
      <c r="I13382" s="149"/>
      <c r="J13382" s="149"/>
      <c r="K13382" s="149"/>
      <c r="L13382"/>
    </row>
    <row r="13383" spans="1:12" s="236" customFormat="1" ht="13" x14ac:dyDescent="0.25">
      <c r="A13383" s="272"/>
      <c r="B13383" s="229" t="s">
        <v>252</v>
      </c>
      <c r="C13383" s="272"/>
      <c r="D13383" s="272"/>
      <c r="E13383" s="217"/>
      <c r="F13383" s="285"/>
      <c r="I13383" s="149"/>
      <c r="J13383" s="149"/>
      <c r="K13383" s="149"/>
      <c r="L13383"/>
    </row>
    <row r="13384" spans="1:12" s="236" customFormat="1" ht="13" x14ac:dyDescent="0.25">
      <c r="A13384" s="272"/>
      <c r="B13384" s="229"/>
      <c r="C13384" s="272"/>
      <c r="D13384" s="272"/>
      <c r="E13384" s="217"/>
      <c r="F13384" s="285"/>
      <c r="I13384" s="149"/>
      <c r="J13384" s="149"/>
      <c r="K13384" s="149"/>
      <c r="L13384"/>
    </row>
    <row r="13385" spans="1:12" s="236" customFormat="1" ht="13" x14ac:dyDescent="0.25">
      <c r="A13385" s="272"/>
      <c r="B13385" s="229" t="s">
        <v>251</v>
      </c>
      <c r="C13385" s="272"/>
      <c r="D13385" s="272"/>
      <c r="E13385" s="217"/>
      <c r="F13385" s="285"/>
      <c r="I13385" s="149"/>
      <c r="J13385" s="149"/>
      <c r="K13385" s="149"/>
      <c r="L13385"/>
    </row>
    <row r="13386" spans="1:12" s="236" customFormat="1" x14ac:dyDescent="0.25">
      <c r="A13386" s="272"/>
      <c r="B13386" s="273"/>
      <c r="C13386" s="272"/>
      <c r="D13386" s="272"/>
      <c r="E13386" s="217"/>
      <c r="F13386" s="285"/>
      <c r="I13386" s="149"/>
      <c r="J13386" s="149"/>
      <c r="K13386" s="149"/>
      <c r="L13386"/>
    </row>
    <row r="13387" spans="1:12" s="236" customFormat="1" ht="25" x14ac:dyDescent="0.25">
      <c r="A13387" s="272" t="s">
        <v>2661</v>
      </c>
      <c r="B13387" s="273" t="s">
        <v>2654</v>
      </c>
      <c r="C13387" s="272" t="s">
        <v>621</v>
      </c>
      <c r="D13387" s="272">
        <v>28</v>
      </c>
      <c r="E13387" s="217"/>
      <c r="F13387" s="285"/>
      <c r="I13387" s="149"/>
      <c r="J13387" s="149"/>
      <c r="K13387" s="149"/>
      <c r="L13387"/>
    </row>
    <row r="13388" spans="1:12" s="236" customFormat="1" x14ac:dyDescent="0.25">
      <c r="A13388" s="272"/>
      <c r="B13388" s="273"/>
      <c r="C13388" s="272"/>
      <c r="D13388" s="272"/>
      <c r="E13388" s="217"/>
      <c r="F13388" s="285"/>
      <c r="I13388" s="149"/>
      <c r="J13388" s="149"/>
      <c r="K13388" s="149"/>
      <c r="L13388"/>
    </row>
    <row r="13389" spans="1:12" s="236" customFormat="1" ht="14.5" x14ac:dyDescent="0.25">
      <c r="A13389" s="272" t="s">
        <v>2662</v>
      </c>
      <c r="B13389" s="273" t="s">
        <v>247</v>
      </c>
      <c r="C13389" s="272" t="s">
        <v>621</v>
      </c>
      <c r="D13389" s="272">
        <v>5</v>
      </c>
      <c r="E13389" s="217"/>
      <c r="F13389" s="285"/>
      <c r="I13389" s="149"/>
      <c r="J13389" s="149"/>
      <c r="K13389" s="149"/>
      <c r="L13389"/>
    </row>
    <row r="13390" spans="1:12" s="236" customFormat="1" x14ac:dyDescent="0.25">
      <c r="A13390" s="220"/>
      <c r="B13390" s="233"/>
      <c r="C13390" s="220"/>
      <c r="D13390" s="220"/>
      <c r="E13390" s="260"/>
      <c r="F13390" s="263"/>
      <c r="I13390" s="149"/>
      <c r="J13390" s="149"/>
      <c r="K13390" s="149"/>
      <c r="L13390"/>
    </row>
    <row r="13391" spans="1:12" s="236" customFormat="1" x14ac:dyDescent="0.25">
      <c r="A13391" s="220"/>
      <c r="B13391" s="233"/>
      <c r="C13391" s="220"/>
      <c r="D13391" s="220"/>
      <c r="E13391" s="260"/>
      <c r="F13391" s="263"/>
      <c r="I13391" s="149"/>
      <c r="J13391" s="149"/>
      <c r="K13391" s="149"/>
      <c r="L13391"/>
    </row>
    <row r="13392" spans="1:12" s="236" customFormat="1" ht="13" x14ac:dyDescent="0.25">
      <c r="A13392" s="220"/>
      <c r="B13392" s="230"/>
      <c r="C13392" s="220"/>
      <c r="D13392" s="220"/>
      <c r="E13392" s="260"/>
      <c r="F13392" s="263"/>
      <c r="I13392" s="149"/>
      <c r="J13392" s="149"/>
      <c r="K13392" s="149"/>
      <c r="L13392"/>
    </row>
    <row r="13393" spans="1:12" s="236" customFormat="1" x14ac:dyDescent="0.25">
      <c r="A13393" s="220"/>
      <c r="B13393" s="233"/>
      <c r="C13393" s="220"/>
      <c r="D13393" s="220"/>
      <c r="E13393" s="260"/>
      <c r="F13393" s="263"/>
      <c r="I13393" s="149"/>
      <c r="J13393" s="149"/>
      <c r="K13393" s="149"/>
      <c r="L13393"/>
    </row>
    <row r="13394" spans="1:12" s="236" customFormat="1" x14ac:dyDescent="0.25">
      <c r="A13394" s="220"/>
      <c r="B13394" s="233"/>
      <c r="C13394" s="220"/>
      <c r="D13394" s="220"/>
      <c r="E13394" s="260"/>
      <c r="F13394" s="263"/>
      <c r="I13394" s="149"/>
      <c r="J13394" s="149"/>
      <c r="K13394" s="149"/>
      <c r="L13394"/>
    </row>
    <row r="13395" spans="1:12" s="236" customFormat="1" x14ac:dyDescent="0.25">
      <c r="A13395" s="220"/>
      <c r="B13395" s="233"/>
      <c r="C13395" s="220"/>
      <c r="D13395" s="220"/>
      <c r="E13395" s="260"/>
      <c r="F13395" s="263"/>
      <c r="I13395" s="149"/>
      <c r="J13395" s="149"/>
      <c r="K13395" s="149"/>
      <c r="L13395"/>
    </row>
    <row r="13396" spans="1:12" s="236" customFormat="1" x14ac:dyDescent="0.25">
      <c r="A13396" s="220"/>
      <c r="B13396" s="233"/>
      <c r="C13396" s="220"/>
      <c r="D13396" s="220"/>
      <c r="E13396" s="260"/>
      <c r="F13396" s="263"/>
      <c r="I13396" s="149"/>
      <c r="J13396" s="149"/>
      <c r="K13396" s="149"/>
      <c r="L13396"/>
    </row>
    <row r="13397" spans="1:12" s="236" customFormat="1" x14ac:dyDescent="0.25">
      <c r="A13397" s="220"/>
      <c r="B13397" s="233"/>
      <c r="C13397" s="220"/>
      <c r="D13397" s="220"/>
      <c r="E13397" s="260"/>
      <c r="F13397" s="263"/>
      <c r="I13397" s="149"/>
      <c r="J13397" s="149"/>
      <c r="K13397" s="149"/>
      <c r="L13397"/>
    </row>
    <row r="13398" spans="1:12" s="236" customFormat="1" x14ac:dyDescent="0.25">
      <c r="A13398" s="220"/>
      <c r="B13398" s="233"/>
      <c r="C13398" s="220"/>
      <c r="D13398" s="220"/>
      <c r="E13398" s="260"/>
      <c r="F13398" s="263"/>
      <c r="I13398" s="149"/>
      <c r="J13398" s="149"/>
      <c r="K13398" s="149"/>
      <c r="L13398"/>
    </row>
    <row r="13399" spans="1:12" s="236" customFormat="1" x14ac:dyDescent="0.25">
      <c r="A13399" s="220"/>
      <c r="B13399" s="233"/>
      <c r="C13399" s="220"/>
      <c r="D13399" s="220"/>
      <c r="E13399" s="260"/>
      <c r="F13399" s="263"/>
      <c r="I13399" s="149"/>
      <c r="J13399" s="149"/>
      <c r="K13399" s="149"/>
      <c r="L13399"/>
    </row>
    <row r="13400" spans="1:12" s="236" customFormat="1" x14ac:dyDescent="0.25">
      <c r="A13400" s="220"/>
      <c r="B13400" s="233"/>
      <c r="C13400" s="220"/>
      <c r="D13400" s="220"/>
      <c r="E13400" s="260"/>
      <c r="F13400" s="263"/>
      <c r="I13400" s="149"/>
      <c r="J13400" s="149"/>
      <c r="K13400" s="149"/>
      <c r="L13400"/>
    </row>
    <row r="13401" spans="1:12" s="236" customFormat="1" x14ac:dyDescent="0.25">
      <c r="A13401" s="220"/>
      <c r="B13401" s="233"/>
      <c r="C13401" s="220"/>
      <c r="D13401" s="220"/>
      <c r="E13401" s="260"/>
      <c r="F13401" s="263"/>
      <c r="I13401" s="149"/>
      <c r="J13401" s="149"/>
      <c r="K13401" s="149"/>
      <c r="L13401"/>
    </row>
    <row r="13402" spans="1:12" s="236" customFormat="1" x14ac:dyDescent="0.25">
      <c r="A13402" s="220"/>
      <c r="B13402" s="233"/>
      <c r="C13402" s="220"/>
      <c r="D13402" s="220"/>
      <c r="E13402" s="260"/>
      <c r="F13402" s="263"/>
      <c r="I13402" s="149"/>
      <c r="J13402" s="149"/>
      <c r="K13402" s="149"/>
      <c r="L13402"/>
    </row>
    <row r="13403" spans="1:12" s="236" customFormat="1" x14ac:dyDescent="0.25">
      <c r="A13403" s="220"/>
      <c r="B13403" s="233"/>
      <c r="C13403" s="220"/>
      <c r="D13403" s="220"/>
      <c r="E13403" s="260"/>
      <c r="F13403" s="263"/>
      <c r="I13403" s="149"/>
      <c r="J13403" s="149"/>
      <c r="K13403" s="149"/>
      <c r="L13403"/>
    </row>
    <row r="13404" spans="1:12" s="236" customFormat="1" x14ac:dyDescent="0.25">
      <c r="A13404" s="220"/>
      <c r="B13404" s="233"/>
      <c r="C13404" s="220"/>
      <c r="D13404" s="220"/>
      <c r="E13404" s="260"/>
      <c r="F13404" s="263"/>
      <c r="I13404" s="149"/>
      <c r="J13404" s="149"/>
      <c r="K13404" s="149"/>
      <c r="L13404"/>
    </row>
    <row r="13405" spans="1:12" s="236" customFormat="1" x14ac:dyDescent="0.25">
      <c r="A13405" s="220"/>
      <c r="B13405" s="233"/>
      <c r="C13405" s="220"/>
      <c r="D13405" s="220"/>
      <c r="E13405" s="260"/>
      <c r="F13405" s="263"/>
      <c r="I13405" s="149"/>
      <c r="J13405" s="149"/>
      <c r="K13405" s="149"/>
      <c r="L13405"/>
    </row>
    <row r="13406" spans="1:12" s="236" customFormat="1" x14ac:dyDescent="0.25">
      <c r="A13406" s="220"/>
      <c r="B13406" s="233"/>
      <c r="C13406" s="220"/>
      <c r="D13406" s="220"/>
      <c r="E13406" s="260"/>
      <c r="F13406" s="263"/>
      <c r="I13406" s="149"/>
      <c r="J13406" s="149"/>
      <c r="K13406" s="149"/>
      <c r="L13406"/>
    </row>
    <row r="13407" spans="1:12" s="236" customFormat="1" x14ac:dyDescent="0.25">
      <c r="A13407" s="220"/>
      <c r="B13407" s="233"/>
      <c r="C13407" s="220"/>
      <c r="D13407" s="220"/>
      <c r="E13407" s="260"/>
      <c r="F13407" s="263"/>
      <c r="I13407" s="149"/>
      <c r="J13407" s="149"/>
      <c r="K13407" s="149"/>
      <c r="L13407"/>
    </row>
    <row r="13408" spans="1:12" s="236" customFormat="1" x14ac:dyDescent="0.25">
      <c r="A13408" s="220"/>
      <c r="B13408" s="233"/>
      <c r="C13408" s="220"/>
      <c r="D13408" s="220"/>
      <c r="E13408" s="260"/>
      <c r="F13408" s="263"/>
      <c r="I13408" s="149"/>
      <c r="J13408" s="149"/>
      <c r="K13408" s="149"/>
      <c r="L13408"/>
    </row>
    <row r="13409" spans="1:12" s="236" customFormat="1" x14ac:dyDescent="0.25">
      <c r="A13409" s="220"/>
      <c r="B13409" s="233"/>
      <c r="C13409" s="220"/>
      <c r="D13409" s="220"/>
      <c r="E13409" s="260"/>
      <c r="F13409" s="263"/>
      <c r="I13409" s="149"/>
      <c r="J13409" s="149"/>
      <c r="K13409" s="149"/>
      <c r="L13409"/>
    </row>
    <row r="13410" spans="1:12" s="236" customFormat="1" x14ac:dyDescent="0.25">
      <c r="A13410" s="220"/>
      <c r="B13410" s="233"/>
      <c r="C13410" s="220"/>
      <c r="D13410" s="220"/>
      <c r="E13410" s="260"/>
      <c r="F13410" s="263"/>
      <c r="I13410" s="149"/>
      <c r="J13410" s="149"/>
      <c r="K13410" s="149"/>
      <c r="L13410"/>
    </row>
    <row r="13411" spans="1:12" s="236" customFormat="1" x14ac:dyDescent="0.25">
      <c r="A13411" s="220"/>
      <c r="B13411" s="233"/>
      <c r="C13411" s="220"/>
      <c r="D13411" s="220"/>
      <c r="E13411" s="260"/>
      <c r="F13411" s="263"/>
      <c r="I13411" s="149"/>
      <c r="J13411" s="149"/>
      <c r="K13411" s="149"/>
      <c r="L13411"/>
    </row>
    <row r="13412" spans="1:12" s="236" customFormat="1" x14ac:dyDescent="0.25">
      <c r="A13412" s="220"/>
      <c r="B13412" s="233"/>
      <c r="C13412" s="220"/>
      <c r="D13412" s="220"/>
      <c r="E13412" s="260"/>
      <c r="F13412" s="263"/>
      <c r="I13412" s="149"/>
      <c r="J13412" s="149"/>
      <c r="K13412" s="149"/>
      <c r="L13412"/>
    </row>
    <row r="13413" spans="1:12" s="236" customFormat="1" x14ac:dyDescent="0.25">
      <c r="A13413" s="220"/>
      <c r="B13413" s="233"/>
      <c r="C13413" s="220"/>
      <c r="D13413" s="220"/>
      <c r="E13413" s="260"/>
      <c r="F13413" s="263"/>
      <c r="I13413" s="149"/>
      <c r="J13413" s="149"/>
      <c r="K13413" s="149"/>
      <c r="L13413"/>
    </row>
    <row r="13414" spans="1:12" s="236" customFormat="1" x14ac:dyDescent="0.25">
      <c r="A13414" s="220"/>
      <c r="B13414" s="233"/>
      <c r="C13414" s="220"/>
      <c r="D13414" s="220"/>
      <c r="E13414" s="260"/>
      <c r="F13414" s="263"/>
      <c r="I13414" s="149"/>
      <c r="J13414" s="149"/>
      <c r="K13414" s="149"/>
      <c r="L13414"/>
    </row>
    <row r="13415" spans="1:12" s="236" customFormat="1" x14ac:dyDescent="0.25">
      <c r="A13415" s="220"/>
      <c r="B13415" s="233"/>
      <c r="C13415" s="220"/>
      <c r="D13415" s="220"/>
      <c r="E13415" s="260"/>
      <c r="F13415" s="263"/>
      <c r="I13415" s="149"/>
      <c r="J13415" s="149"/>
      <c r="K13415" s="149"/>
      <c r="L13415"/>
    </row>
    <row r="13416" spans="1:12" s="236" customFormat="1" ht="13" x14ac:dyDescent="0.25">
      <c r="A13416" s="227"/>
      <c r="B13416" s="234"/>
      <c r="C13416" s="223"/>
      <c r="D13416" s="220"/>
      <c r="E13416" s="260"/>
      <c r="F13416" s="263"/>
      <c r="I13416" s="149"/>
      <c r="J13416" s="149"/>
      <c r="K13416" s="149"/>
      <c r="L13416"/>
    </row>
    <row r="13417" spans="1:12" s="236" customFormat="1" ht="13" x14ac:dyDescent="0.25">
      <c r="A13417" s="227"/>
      <c r="B13417" s="234"/>
      <c r="C13417" s="223"/>
      <c r="D13417" s="220"/>
      <c r="E13417" s="260"/>
      <c r="F13417" s="263"/>
      <c r="I13417" s="149"/>
      <c r="J13417" s="149"/>
      <c r="K13417" s="149"/>
      <c r="L13417"/>
    </row>
    <row r="13418" spans="1:12" s="236" customFormat="1" ht="13" x14ac:dyDescent="0.25">
      <c r="A13418" s="227"/>
      <c r="B13418" s="234"/>
      <c r="C13418" s="223"/>
      <c r="D13418" s="220"/>
      <c r="E13418" s="260"/>
      <c r="F13418" s="263"/>
      <c r="I13418" s="149"/>
      <c r="J13418" s="149"/>
      <c r="K13418" s="149"/>
      <c r="L13418"/>
    </row>
    <row r="13419" spans="1:12" s="236" customFormat="1" ht="13" x14ac:dyDescent="0.25">
      <c r="A13419" s="227"/>
      <c r="B13419" s="234"/>
      <c r="C13419" s="223"/>
      <c r="D13419" s="220"/>
      <c r="E13419" s="260"/>
      <c r="F13419" s="263"/>
      <c r="I13419" s="149"/>
      <c r="J13419" s="149"/>
      <c r="K13419" s="149"/>
      <c r="L13419"/>
    </row>
    <row r="13420" spans="1:12" s="236" customFormat="1" ht="13" x14ac:dyDescent="0.25">
      <c r="A13420" s="227"/>
      <c r="B13420" s="234"/>
      <c r="C13420" s="223"/>
      <c r="D13420" s="220"/>
      <c r="E13420" s="260"/>
      <c r="F13420" s="263"/>
      <c r="I13420" s="149"/>
      <c r="J13420" s="149"/>
      <c r="K13420" s="149"/>
      <c r="L13420"/>
    </row>
    <row r="13421" spans="1:12" s="236" customFormat="1" ht="13" x14ac:dyDescent="0.25">
      <c r="A13421" s="227"/>
      <c r="B13421" s="234"/>
      <c r="C13421" s="223"/>
      <c r="D13421" s="220"/>
      <c r="E13421" s="260"/>
      <c r="F13421" s="263"/>
      <c r="I13421" s="149"/>
      <c r="J13421" s="149"/>
      <c r="K13421" s="149"/>
      <c r="L13421"/>
    </row>
    <row r="13422" spans="1:12" s="236" customFormat="1" ht="13" x14ac:dyDescent="0.25">
      <c r="A13422" s="227"/>
      <c r="B13422" s="256"/>
      <c r="C13422" s="255"/>
      <c r="D13422" s="255"/>
      <c r="E13422" s="260"/>
      <c r="F13422" s="263"/>
      <c r="I13422" s="149"/>
      <c r="J13422" s="149"/>
      <c r="K13422" s="149"/>
      <c r="L13422"/>
    </row>
    <row r="13423" spans="1:12" s="236" customFormat="1" ht="13" x14ac:dyDescent="0.25">
      <c r="A13423" s="227"/>
      <c r="B13423" s="268" t="s">
        <v>2905</v>
      </c>
      <c r="C13423" s="227"/>
      <c r="D13423" s="227"/>
      <c r="E13423" s="258"/>
      <c r="F13423" s="270"/>
      <c r="I13423" s="149"/>
      <c r="J13423" s="149"/>
      <c r="K13423" s="149"/>
      <c r="L13423"/>
    </row>
    <row r="13424" spans="1:12" s="236" customFormat="1" ht="13" x14ac:dyDescent="0.25">
      <c r="A13424" s="227"/>
      <c r="B13424" s="247"/>
      <c r="C13424" s="227"/>
      <c r="D13424" s="227"/>
      <c r="E13424" s="258"/>
      <c r="F13424" s="263"/>
      <c r="I13424" s="149"/>
      <c r="J13424" s="149"/>
      <c r="K13424" s="149"/>
      <c r="L13424"/>
    </row>
    <row r="13425" spans="1:12" s="236" customFormat="1" ht="13" x14ac:dyDescent="0.25">
      <c r="A13425" s="227"/>
      <c r="B13425" s="247" t="s">
        <v>3089</v>
      </c>
      <c r="C13425" s="227"/>
      <c r="D13425" s="227"/>
      <c r="E13425" s="258"/>
      <c r="F13425" s="263"/>
      <c r="I13425" s="149"/>
      <c r="J13425" s="149"/>
      <c r="K13425" s="149"/>
      <c r="L13425"/>
    </row>
    <row r="13426" spans="1:12" s="236" customFormat="1" ht="13" x14ac:dyDescent="0.25">
      <c r="A13426" s="227"/>
      <c r="B13426" s="256"/>
      <c r="C13426" s="255"/>
      <c r="D13426" s="255"/>
      <c r="E13426" s="260"/>
      <c r="F13426" s="263"/>
      <c r="I13426" s="149"/>
      <c r="J13426" s="149"/>
      <c r="K13426" s="149"/>
      <c r="L13426"/>
    </row>
    <row r="13427" spans="1:12" s="236" customFormat="1" ht="13" x14ac:dyDescent="0.25">
      <c r="A13427" s="227"/>
      <c r="B13427" s="274"/>
      <c r="C13427" s="255"/>
      <c r="D13427" s="255"/>
      <c r="E13427" s="260"/>
      <c r="F13427" s="263"/>
      <c r="I13427" s="149"/>
      <c r="J13427" s="149"/>
      <c r="K13427" s="149"/>
      <c r="L13427"/>
    </row>
    <row r="13428" spans="1:12" s="236" customFormat="1" ht="13" x14ac:dyDescent="0.25">
      <c r="A13428" s="227"/>
      <c r="B13428" s="274" t="str">
        <f>B13425</f>
        <v>Block H: 4 Classroom Block &amp; 2 HOD Offices:: H-2 Earthworks</v>
      </c>
      <c r="C13428" s="255"/>
      <c r="D13428" s="255"/>
      <c r="E13428" s="260"/>
      <c r="F13428" s="263"/>
      <c r="I13428" s="149"/>
      <c r="J13428" s="149"/>
      <c r="K13428" s="149"/>
      <c r="L13428"/>
    </row>
    <row r="13429" spans="1:12" s="236" customFormat="1" ht="13" x14ac:dyDescent="0.25">
      <c r="A13429" s="227"/>
      <c r="B13429" s="254" t="s">
        <v>2933</v>
      </c>
      <c r="C13429" s="255" t="s">
        <v>2910</v>
      </c>
      <c r="D13429" s="255"/>
      <c r="E13429" s="260"/>
      <c r="F13429" s="263"/>
      <c r="I13429" s="149"/>
      <c r="J13429" s="149"/>
      <c r="K13429" s="149"/>
      <c r="L13429"/>
    </row>
    <row r="13430" spans="1:12" s="236" customFormat="1" ht="13" x14ac:dyDescent="0.25">
      <c r="A13430" s="227"/>
      <c r="B13430" s="256"/>
      <c r="C13430" s="255"/>
      <c r="D13430" s="255"/>
      <c r="E13430" s="260"/>
      <c r="F13430" s="263"/>
      <c r="I13430" s="149"/>
      <c r="J13430" s="149"/>
      <c r="K13430" s="149"/>
      <c r="L13430"/>
    </row>
    <row r="13431" spans="1:12" s="236" customFormat="1" ht="13" x14ac:dyDescent="0.25">
      <c r="A13431" s="227"/>
      <c r="B13431" s="269" t="s">
        <v>2909</v>
      </c>
      <c r="C13431" s="255">
        <v>195</v>
      </c>
      <c r="D13431" s="255"/>
      <c r="E13431" s="260"/>
      <c r="F13431" s="263"/>
      <c r="I13431" s="149"/>
      <c r="J13431" s="149"/>
      <c r="K13431" s="149"/>
      <c r="L13431"/>
    </row>
    <row r="13432" spans="1:12" s="236" customFormat="1" ht="13" x14ac:dyDescent="0.25">
      <c r="A13432" s="227"/>
      <c r="B13432" s="269"/>
      <c r="C13432" s="255"/>
      <c r="D13432" s="255"/>
      <c r="E13432" s="260"/>
      <c r="F13432" s="263"/>
      <c r="I13432" s="149"/>
      <c r="J13432" s="149"/>
      <c r="K13432" s="149"/>
      <c r="L13432"/>
    </row>
    <row r="13433" spans="1:12" s="236" customFormat="1" ht="13" x14ac:dyDescent="0.25">
      <c r="A13433" s="227"/>
      <c r="B13433" s="256"/>
      <c r="C13433" s="255"/>
      <c r="D13433" s="255"/>
      <c r="E13433" s="260"/>
      <c r="F13433" s="263"/>
      <c r="I13433" s="149"/>
      <c r="J13433" s="149"/>
      <c r="K13433" s="149"/>
      <c r="L13433"/>
    </row>
    <row r="13434" spans="1:12" s="236" customFormat="1" ht="13" x14ac:dyDescent="0.25">
      <c r="A13434" s="227"/>
      <c r="B13434" s="256"/>
      <c r="C13434" s="255"/>
      <c r="D13434" s="255"/>
      <c r="E13434" s="260"/>
      <c r="F13434" s="263"/>
      <c r="I13434" s="149"/>
      <c r="J13434" s="149"/>
      <c r="K13434" s="149"/>
      <c r="L13434"/>
    </row>
    <row r="13435" spans="1:12" s="236" customFormat="1" ht="13" x14ac:dyDescent="0.25">
      <c r="A13435" s="227"/>
      <c r="B13435" s="256"/>
      <c r="C13435" s="255"/>
      <c r="D13435" s="255"/>
      <c r="E13435" s="260"/>
      <c r="F13435" s="263"/>
      <c r="I13435" s="149"/>
      <c r="J13435" s="149"/>
      <c r="K13435" s="149"/>
      <c r="L13435"/>
    </row>
    <row r="13436" spans="1:12" s="236" customFormat="1" ht="13" x14ac:dyDescent="0.25">
      <c r="A13436" s="227"/>
      <c r="B13436" s="256"/>
      <c r="C13436" s="255"/>
      <c r="D13436" s="255"/>
      <c r="E13436" s="260"/>
      <c r="F13436" s="263"/>
      <c r="I13436" s="149"/>
      <c r="J13436" s="149"/>
      <c r="K13436" s="149"/>
      <c r="L13436"/>
    </row>
    <row r="13437" spans="1:12" s="236" customFormat="1" ht="13" x14ac:dyDescent="0.25">
      <c r="A13437" s="227"/>
      <c r="B13437" s="256"/>
      <c r="C13437" s="255"/>
      <c r="D13437" s="255"/>
      <c r="E13437" s="260"/>
      <c r="F13437" s="263"/>
      <c r="I13437" s="149"/>
      <c r="J13437" s="149"/>
      <c r="K13437" s="149"/>
      <c r="L13437"/>
    </row>
    <row r="13438" spans="1:12" s="236" customFormat="1" ht="13" x14ac:dyDescent="0.25">
      <c r="A13438" s="227"/>
      <c r="B13438" s="256"/>
      <c r="C13438" s="255"/>
      <c r="D13438" s="255"/>
      <c r="E13438" s="260"/>
      <c r="F13438" s="263"/>
      <c r="I13438" s="149"/>
      <c r="J13438" s="149"/>
      <c r="K13438" s="149"/>
      <c r="L13438"/>
    </row>
    <row r="13439" spans="1:12" s="236" customFormat="1" ht="13" x14ac:dyDescent="0.25">
      <c r="A13439" s="227"/>
      <c r="B13439" s="256"/>
      <c r="C13439" s="255"/>
      <c r="D13439" s="255"/>
      <c r="E13439" s="260"/>
      <c r="F13439" s="263"/>
      <c r="I13439" s="149"/>
      <c r="J13439" s="149"/>
      <c r="K13439" s="149"/>
      <c r="L13439"/>
    </row>
    <row r="13440" spans="1:12" s="236" customFormat="1" ht="13" x14ac:dyDescent="0.25">
      <c r="A13440" s="227"/>
      <c r="B13440" s="256"/>
      <c r="C13440" s="255"/>
      <c r="D13440" s="255"/>
      <c r="E13440" s="260"/>
      <c r="F13440" s="263"/>
      <c r="I13440" s="149"/>
      <c r="J13440" s="149"/>
      <c r="K13440" s="149"/>
      <c r="L13440"/>
    </row>
    <row r="13441" spans="1:12" s="236" customFormat="1" ht="13" x14ac:dyDescent="0.25">
      <c r="A13441" s="227"/>
      <c r="B13441" s="256"/>
      <c r="C13441" s="255"/>
      <c r="D13441" s="255"/>
      <c r="E13441" s="260"/>
      <c r="F13441" s="263"/>
      <c r="I13441" s="149"/>
      <c r="J13441" s="149"/>
      <c r="K13441" s="149"/>
      <c r="L13441"/>
    </row>
    <row r="13442" spans="1:12" s="236" customFormat="1" ht="13" x14ac:dyDescent="0.25">
      <c r="A13442" s="227"/>
      <c r="B13442" s="256"/>
      <c r="C13442" s="255"/>
      <c r="D13442" s="255"/>
      <c r="E13442" s="260"/>
      <c r="F13442" s="263"/>
      <c r="I13442" s="149"/>
      <c r="J13442" s="149"/>
      <c r="K13442" s="149"/>
      <c r="L13442"/>
    </row>
    <row r="13443" spans="1:12" s="236" customFormat="1" ht="13" x14ac:dyDescent="0.25">
      <c r="A13443" s="227"/>
      <c r="B13443" s="256"/>
      <c r="C13443" s="255"/>
      <c r="D13443" s="255"/>
      <c r="E13443" s="260"/>
      <c r="F13443" s="263"/>
      <c r="I13443" s="149"/>
      <c r="J13443" s="149"/>
      <c r="K13443" s="149"/>
      <c r="L13443"/>
    </row>
    <row r="13444" spans="1:12" s="236" customFormat="1" ht="13" x14ac:dyDescent="0.25">
      <c r="A13444" s="227"/>
      <c r="B13444" s="256"/>
      <c r="C13444" s="255"/>
      <c r="D13444" s="255"/>
      <c r="E13444" s="260"/>
      <c r="F13444" s="263"/>
      <c r="I13444" s="149"/>
      <c r="J13444" s="149"/>
      <c r="K13444" s="149"/>
      <c r="L13444"/>
    </row>
    <row r="13445" spans="1:12" s="236" customFormat="1" ht="13" x14ac:dyDescent="0.25">
      <c r="A13445" s="227"/>
      <c r="B13445" s="256"/>
      <c r="C13445" s="255"/>
      <c r="D13445" s="255"/>
      <c r="E13445" s="260"/>
      <c r="F13445" s="263"/>
      <c r="I13445" s="149"/>
      <c r="J13445" s="149"/>
      <c r="K13445" s="149"/>
      <c r="L13445"/>
    </row>
    <row r="13446" spans="1:12" s="236" customFormat="1" ht="13" x14ac:dyDescent="0.25">
      <c r="A13446" s="227"/>
      <c r="B13446" s="256"/>
      <c r="C13446" s="255"/>
      <c r="D13446" s="255"/>
      <c r="E13446" s="260"/>
      <c r="F13446" s="263"/>
      <c r="I13446" s="149"/>
      <c r="J13446" s="149"/>
      <c r="K13446" s="149"/>
      <c r="L13446"/>
    </row>
    <row r="13447" spans="1:12" s="236" customFormat="1" ht="13" x14ac:dyDescent="0.25">
      <c r="A13447" s="227"/>
      <c r="B13447" s="256"/>
      <c r="C13447" s="255"/>
      <c r="D13447" s="255"/>
      <c r="E13447" s="260"/>
      <c r="F13447" s="263"/>
      <c r="I13447" s="149"/>
      <c r="J13447" s="149"/>
      <c r="K13447" s="149"/>
      <c r="L13447"/>
    </row>
    <row r="13448" spans="1:12" s="236" customFormat="1" ht="13" x14ac:dyDescent="0.25">
      <c r="A13448" s="227"/>
      <c r="B13448" s="256"/>
      <c r="C13448" s="255"/>
      <c r="D13448" s="255"/>
      <c r="E13448" s="260"/>
      <c r="F13448" s="263"/>
      <c r="I13448" s="149"/>
      <c r="J13448" s="149"/>
      <c r="K13448" s="149"/>
      <c r="L13448"/>
    </row>
    <row r="13449" spans="1:12" s="236" customFormat="1" ht="13" x14ac:dyDescent="0.25">
      <c r="A13449" s="227"/>
      <c r="B13449" s="256"/>
      <c r="C13449" s="255"/>
      <c r="D13449" s="255"/>
      <c r="E13449" s="260"/>
      <c r="F13449" s="263"/>
      <c r="I13449" s="149"/>
      <c r="J13449" s="149"/>
      <c r="K13449" s="149"/>
      <c r="L13449"/>
    </row>
    <row r="13450" spans="1:12" s="236" customFormat="1" ht="13" x14ac:dyDescent="0.25">
      <c r="A13450" s="227"/>
      <c r="B13450" s="256"/>
      <c r="C13450" s="255"/>
      <c r="D13450" s="255"/>
      <c r="E13450" s="260"/>
      <c r="F13450" s="263"/>
      <c r="I13450" s="149"/>
      <c r="J13450" s="149"/>
      <c r="K13450" s="149"/>
      <c r="L13450"/>
    </row>
    <row r="13451" spans="1:12" s="236" customFormat="1" ht="13" x14ac:dyDescent="0.25">
      <c r="A13451" s="227"/>
      <c r="B13451" s="256"/>
      <c r="C13451" s="255"/>
      <c r="D13451" s="255"/>
      <c r="E13451" s="260"/>
      <c r="F13451" s="263"/>
      <c r="I13451" s="149"/>
      <c r="J13451" s="149"/>
      <c r="K13451" s="149"/>
      <c r="L13451"/>
    </row>
    <row r="13452" spans="1:12" s="236" customFormat="1" ht="13" x14ac:dyDescent="0.25">
      <c r="A13452" s="227"/>
      <c r="B13452" s="256"/>
      <c r="C13452" s="255"/>
      <c r="D13452" s="255"/>
      <c r="E13452" s="260"/>
      <c r="F13452" s="263"/>
      <c r="I13452" s="149"/>
      <c r="J13452" s="149"/>
      <c r="K13452" s="149"/>
      <c r="L13452"/>
    </row>
    <row r="13453" spans="1:12" s="236" customFormat="1" ht="13" x14ac:dyDescent="0.25">
      <c r="A13453" s="227"/>
      <c r="B13453" s="256"/>
      <c r="C13453" s="255"/>
      <c r="D13453" s="255"/>
      <c r="E13453" s="260"/>
      <c r="F13453" s="263"/>
      <c r="I13453" s="149"/>
      <c r="J13453" s="149"/>
      <c r="K13453" s="149"/>
      <c r="L13453"/>
    </row>
    <row r="13454" spans="1:12" s="236" customFormat="1" ht="13" x14ac:dyDescent="0.25">
      <c r="A13454" s="227"/>
      <c r="B13454" s="256"/>
      <c r="C13454" s="255"/>
      <c r="D13454" s="255"/>
      <c r="E13454" s="260"/>
      <c r="F13454" s="263"/>
      <c r="I13454" s="149"/>
      <c r="J13454" s="149"/>
      <c r="K13454" s="149"/>
      <c r="L13454"/>
    </row>
    <row r="13455" spans="1:12" s="236" customFormat="1" ht="13" x14ac:dyDescent="0.25">
      <c r="A13455" s="227"/>
      <c r="B13455" s="256"/>
      <c r="C13455" s="255"/>
      <c r="D13455" s="255"/>
      <c r="E13455" s="260"/>
      <c r="F13455" s="263"/>
      <c r="I13455" s="149"/>
      <c r="J13455" s="149"/>
      <c r="K13455" s="149"/>
      <c r="L13455"/>
    </row>
    <row r="13456" spans="1:12" s="236" customFormat="1" ht="13" x14ac:dyDescent="0.25">
      <c r="A13456" s="227"/>
      <c r="B13456" s="256"/>
      <c r="C13456" s="255"/>
      <c r="D13456" s="255"/>
      <c r="E13456" s="260"/>
      <c r="F13456" s="263"/>
      <c r="I13456" s="149"/>
      <c r="J13456" s="149"/>
      <c r="K13456" s="149"/>
      <c r="L13456"/>
    </row>
    <row r="13457" spans="1:12" s="236" customFormat="1" ht="13" x14ac:dyDescent="0.25">
      <c r="A13457" s="227"/>
      <c r="B13457" s="256"/>
      <c r="C13457" s="255"/>
      <c r="D13457" s="255"/>
      <c r="E13457" s="260"/>
      <c r="F13457" s="263"/>
      <c r="I13457" s="149"/>
      <c r="J13457" s="149"/>
      <c r="K13457" s="149"/>
      <c r="L13457"/>
    </row>
    <row r="13458" spans="1:12" s="236" customFormat="1" ht="13" x14ac:dyDescent="0.25">
      <c r="A13458" s="227"/>
      <c r="B13458" s="256"/>
      <c r="C13458" s="255"/>
      <c r="D13458" s="255"/>
      <c r="E13458" s="260"/>
      <c r="F13458" s="263"/>
      <c r="I13458" s="149"/>
      <c r="J13458" s="149"/>
      <c r="K13458" s="149"/>
      <c r="L13458"/>
    </row>
    <row r="13459" spans="1:12" s="236" customFormat="1" ht="13" x14ac:dyDescent="0.25">
      <c r="A13459" s="227"/>
      <c r="B13459" s="256"/>
      <c r="C13459" s="255"/>
      <c r="D13459" s="255"/>
      <c r="E13459" s="260"/>
      <c r="F13459" s="263"/>
      <c r="I13459" s="149"/>
      <c r="J13459" s="149"/>
      <c r="K13459" s="149"/>
      <c r="L13459"/>
    </row>
    <row r="13460" spans="1:12" s="236" customFormat="1" ht="13" x14ac:dyDescent="0.25">
      <c r="A13460" s="227"/>
      <c r="B13460" s="256"/>
      <c r="C13460" s="255"/>
      <c r="D13460" s="255"/>
      <c r="E13460" s="260"/>
      <c r="F13460" s="263"/>
      <c r="I13460" s="149"/>
      <c r="J13460" s="149"/>
      <c r="K13460" s="149"/>
      <c r="L13460"/>
    </row>
    <row r="13461" spans="1:12" s="236" customFormat="1" ht="13" x14ac:dyDescent="0.25">
      <c r="A13461" s="227"/>
      <c r="B13461" s="256"/>
      <c r="C13461" s="255"/>
      <c r="D13461" s="255"/>
      <c r="E13461" s="260"/>
      <c r="F13461" s="263"/>
      <c r="I13461" s="149"/>
      <c r="J13461" s="149"/>
      <c r="K13461" s="149"/>
      <c r="L13461"/>
    </row>
    <row r="13462" spans="1:12" s="236" customFormat="1" ht="13" x14ac:dyDescent="0.25">
      <c r="A13462" s="227"/>
      <c r="B13462" s="256"/>
      <c r="C13462" s="255"/>
      <c r="D13462" s="255"/>
      <c r="E13462" s="260"/>
      <c r="F13462" s="263"/>
      <c r="I13462" s="149"/>
      <c r="J13462" s="149"/>
      <c r="K13462" s="149"/>
      <c r="L13462"/>
    </row>
    <row r="13463" spans="1:12" s="236" customFormat="1" ht="13" x14ac:dyDescent="0.25">
      <c r="A13463" s="227"/>
      <c r="B13463" s="256"/>
      <c r="C13463" s="255"/>
      <c r="D13463" s="255"/>
      <c r="E13463" s="260"/>
      <c r="F13463" s="263"/>
      <c r="I13463" s="149"/>
      <c r="J13463" s="149"/>
      <c r="K13463" s="149"/>
      <c r="L13463"/>
    </row>
    <row r="13464" spans="1:12" s="236" customFormat="1" ht="13" x14ac:dyDescent="0.25">
      <c r="A13464" s="227"/>
      <c r="B13464" s="256"/>
      <c r="C13464" s="255"/>
      <c r="D13464" s="255"/>
      <c r="E13464" s="260"/>
      <c r="F13464" s="263"/>
      <c r="I13464" s="149"/>
      <c r="J13464" s="149"/>
      <c r="K13464" s="149"/>
      <c r="L13464"/>
    </row>
    <row r="13465" spans="1:12" s="236" customFormat="1" ht="13" x14ac:dyDescent="0.25">
      <c r="A13465" s="227"/>
      <c r="B13465" s="256"/>
      <c r="C13465" s="255"/>
      <c r="D13465" s="255"/>
      <c r="E13465" s="260"/>
      <c r="F13465" s="263"/>
      <c r="I13465" s="149"/>
      <c r="J13465" s="149"/>
      <c r="K13465" s="149"/>
      <c r="L13465"/>
    </row>
    <row r="13466" spans="1:12" s="236" customFormat="1" ht="13" x14ac:dyDescent="0.25">
      <c r="A13466" s="227"/>
      <c r="B13466" s="256"/>
      <c r="C13466" s="255"/>
      <c r="D13466" s="255"/>
      <c r="E13466" s="260"/>
      <c r="F13466" s="263"/>
      <c r="I13466" s="149"/>
      <c r="J13466" s="149"/>
      <c r="K13466" s="149"/>
      <c r="L13466"/>
    </row>
    <row r="13467" spans="1:12" s="236" customFormat="1" ht="13" x14ac:dyDescent="0.25">
      <c r="A13467" s="227"/>
      <c r="B13467" s="256"/>
      <c r="C13467" s="255"/>
      <c r="D13467" s="255"/>
      <c r="E13467" s="260"/>
      <c r="F13467" s="263"/>
      <c r="I13467" s="149"/>
      <c r="J13467" s="149"/>
      <c r="K13467" s="149"/>
      <c r="L13467"/>
    </row>
    <row r="13468" spans="1:12" s="236" customFormat="1" ht="13" x14ac:dyDescent="0.25">
      <c r="A13468" s="227"/>
      <c r="B13468" s="256"/>
      <c r="C13468" s="255"/>
      <c r="D13468" s="255"/>
      <c r="E13468" s="260"/>
      <c r="F13468" s="263"/>
      <c r="I13468" s="149"/>
      <c r="J13468" s="149"/>
      <c r="K13468" s="149"/>
      <c r="L13468"/>
    </row>
    <row r="13469" spans="1:12" s="236" customFormat="1" ht="13" x14ac:dyDescent="0.25">
      <c r="A13469" s="227"/>
      <c r="B13469" s="256"/>
      <c r="C13469" s="255"/>
      <c r="D13469" s="255"/>
      <c r="E13469" s="260"/>
      <c r="F13469" s="263"/>
      <c r="I13469" s="149"/>
      <c r="J13469" s="149"/>
      <c r="K13469" s="149"/>
      <c r="L13469"/>
    </row>
    <row r="13470" spans="1:12" s="236" customFormat="1" ht="13" x14ac:dyDescent="0.25">
      <c r="A13470" s="227"/>
      <c r="B13470" s="256"/>
      <c r="C13470" s="255"/>
      <c r="D13470" s="255"/>
      <c r="E13470" s="260"/>
      <c r="F13470" s="263"/>
      <c r="I13470" s="149"/>
      <c r="J13470" s="149"/>
      <c r="K13470" s="149"/>
      <c r="L13470"/>
    </row>
    <row r="13471" spans="1:12" s="236" customFormat="1" ht="13" x14ac:dyDescent="0.25">
      <c r="A13471" s="227"/>
      <c r="B13471" s="256"/>
      <c r="C13471" s="255"/>
      <c r="D13471" s="255"/>
      <c r="E13471" s="260"/>
      <c r="F13471" s="263"/>
      <c r="I13471" s="149"/>
      <c r="J13471" s="149"/>
      <c r="K13471" s="149"/>
      <c r="L13471"/>
    </row>
    <row r="13472" spans="1:12" s="236" customFormat="1" ht="13" x14ac:dyDescent="0.25">
      <c r="A13472" s="227"/>
      <c r="B13472" s="256"/>
      <c r="C13472" s="255"/>
      <c r="D13472" s="255"/>
      <c r="E13472" s="260"/>
      <c r="F13472" s="263"/>
      <c r="I13472" s="149"/>
      <c r="J13472" s="149"/>
      <c r="K13472" s="149"/>
      <c r="L13472"/>
    </row>
    <row r="13473" spans="1:12" s="236" customFormat="1" ht="13" x14ac:dyDescent="0.25">
      <c r="A13473" s="227"/>
      <c r="B13473" s="256"/>
      <c r="C13473" s="255"/>
      <c r="D13473" s="255"/>
      <c r="E13473" s="260"/>
      <c r="F13473" s="263"/>
      <c r="I13473" s="149"/>
      <c r="J13473" s="149"/>
      <c r="K13473" s="149"/>
      <c r="L13473"/>
    </row>
    <row r="13474" spans="1:12" s="236" customFormat="1" ht="13" x14ac:dyDescent="0.25">
      <c r="A13474" s="227"/>
      <c r="B13474" s="256"/>
      <c r="C13474" s="255"/>
      <c r="D13474" s="255"/>
      <c r="E13474" s="260"/>
      <c r="F13474" s="263"/>
      <c r="I13474" s="149"/>
      <c r="J13474" s="149"/>
      <c r="K13474" s="149"/>
      <c r="L13474"/>
    </row>
    <row r="13475" spans="1:12" s="236" customFormat="1" ht="13" x14ac:dyDescent="0.25">
      <c r="A13475" s="227"/>
      <c r="B13475" s="256"/>
      <c r="C13475" s="255"/>
      <c r="D13475" s="255"/>
      <c r="E13475" s="260"/>
      <c r="F13475" s="263"/>
      <c r="I13475" s="149"/>
      <c r="J13475" s="149"/>
      <c r="K13475" s="149"/>
      <c r="L13475"/>
    </row>
    <row r="13476" spans="1:12" s="236" customFormat="1" ht="13" x14ac:dyDescent="0.25">
      <c r="A13476" s="227"/>
      <c r="B13476" s="256"/>
      <c r="C13476" s="255"/>
      <c r="D13476" s="255"/>
      <c r="E13476" s="260"/>
      <c r="F13476" s="263"/>
      <c r="I13476" s="149"/>
      <c r="J13476" s="149"/>
      <c r="K13476" s="149"/>
      <c r="L13476"/>
    </row>
    <row r="13477" spans="1:12" s="236" customFormat="1" ht="13" x14ac:dyDescent="0.25">
      <c r="A13477" s="227"/>
      <c r="B13477" s="256"/>
      <c r="C13477" s="255"/>
      <c r="D13477" s="255"/>
      <c r="E13477" s="260"/>
      <c r="F13477" s="263"/>
      <c r="I13477" s="149"/>
      <c r="J13477" s="149"/>
      <c r="K13477" s="149"/>
      <c r="L13477"/>
    </row>
    <row r="13478" spans="1:12" s="236" customFormat="1" ht="13" x14ac:dyDescent="0.25">
      <c r="A13478" s="227"/>
      <c r="B13478" s="256"/>
      <c r="C13478" s="255"/>
      <c r="D13478" s="255"/>
      <c r="E13478" s="260"/>
      <c r="F13478" s="263"/>
      <c r="I13478" s="149"/>
      <c r="J13478" s="149"/>
      <c r="K13478" s="149"/>
      <c r="L13478"/>
    </row>
    <row r="13479" spans="1:12" s="236" customFormat="1" ht="13" x14ac:dyDescent="0.25">
      <c r="A13479" s="227"/>
      <c r="B13479" s="256"/>
      <c r="C13479" s="255"/>
      <c r="D13479" s="255"/>
      <c r="E13479" s="260"/>
      <c r="F13479" s="263"/>
      <c r="I13479" s="149"/>
      <c r="J13479" s="149"/>
      <c r="K13479" s="149"/>
      <c r="L13479"/>
    </row>
    <row r="13480" spans="1:12" s="236" customFormat="1" ht="13" x14ac:dyDescent="0.25">
      <c r="A13480" s="227"/>
      <c r="B13480" s="256"/>
      <c r="C13480" s="255"/>
      <c r="D13480" s="255"/>
      <c r="E13480" s="260"/>
      <c r="F13480" s="263"/>
      <c r="I13480" s="149"/>
      <c r="J13480" s="149"/>
      <c r="K13480" s="149"/>
      <c r="L13480"/>
    </row>
    <row r="13481" spans="1:12" s="236" customFormat="1" ht="13" x14ac:dyDescent="0.25">
      <c r="A13481" s="227"/>
      <c r="B13481" s="256"/>
      <c r="C13481" s="255"/>
      <c r="D13481" s="255"/>
      <c r="E13481" s="260"/>
      <c r="F13481" s="263"/>
      <c r="I13481" s="149"/>
      <c r="J13481" s="149"/>
      <c r="K13481" s="149"/>
      <c r="L13481"/>
    </row>
    <row r="13482" spans="1:12" s="236" customFormat="1" ht="13" x14ac:dyDescent="0.25">
      <c r="A13482" s="227"/>
      <c r="B13482" s="256"/>
      <c r="C13482" s="255"/>
      <c r="D13482" s="255"/>
      <c r="E13482" s="260"/>
      <c r="F13482" s="263"/>
      <c r="I13482" s="149"/>
      <c r="J13482" s="149"/>
      <c r="K13482" s="149"/>
      <c r="L13482"/>
    </row>
    <row r="13483" spans="1:12" s="236" customFormat="1" ht="13" x14ac:dyDescent="0.25">
      <c r="A13483" s="227"/>
      <c r="B13483" s="256"/>
      <c r="C13483" s="255"/>
      <c r="D13483" s="255"/>
      <c r="E13483" s="260"/>
      <c r="F13483" s="263"/>
      <c r="I13483" s="149"/>
      <c r="J13483" s="149"/>
      <c r="K13483" s="149"/>
      <c r="L13483"/>
    </row>
    <row r="13484" spans="1:12" s="236" customFormat="1" ht="13" x14ac:dyDescent="0.25">
      <c r="A13484" s="227"/>
      <c r="B13484" s="256"/>
      <c r="C13484" s="255"/>
      <c r="D13484" s="255"/>
      <c r="E13484" s="260"/>
      <c r="F13484" s="263"/>
      <c r="I13484" s="149"/>
      <c r="J13484" s="149"/>
      <c r="K13484" s="149"/>
      <c r="L13484"/>
    </row>
    <row r="13485" spans="1:12" s="236" customFormat="1" ht="13" x14ac:dyDescent="0.25">
      <c r="A13485" s="227"/>
      <c r="B13485" s="256"/>
      <c r="C13485" s="255"/>
      <c r="D13485" s="255"/>
      <c r="E13485" s="260"/>
      <c r="F13485" s="263"/>
      <c r="I13485" s="149"/>
      <c r="J13485" s="149"/>
      <c r="K13485" s="149"/>
      <c r="L13485"/>
    </row>
    <row r="13486" spans="1:12" s="236" customFormat="1" ht="13" x14ac:dyDescent="0.25">
      <c r="A13486" s="227"/>
      <c r="B13486" s="256"/>
      <c r="C13486" s="255"/>
      <c r="D13486" s="255"/>
      <c r="E13486" s="260"/>
      <c r="F13486" s="263"/>
      <c r="I13486" s="149"/>
      <c r="J13486" s="149"/>
      <c r="K13486" s="149"/>
      <c r="L13486"/>
    </row>
    <row r="13487" spans="1:12" s="236" customFormat="1" ht="13" x14ac:dyDescent="0.25">
      <c r="A13487" s="227"/>
      <c r="B13487" s="256"/>
      <c r="C13487" s="255"/>
      <c r="D13487" s="255"/>
      <c r="E13487" s="260"/>
      <c r="F13487" s="263"/>
      <c r="I13487" s="149"/>
      <c r="J13487" s="149"/>
      <c r="K13487" s="149"/>
      <c r="L13487"/>
    </row>
    <row r="13488" spans="1:12" s="236" customFormat="1" ht="13" x14ac:dyDescent="0.25">
      <c r="A13488" s="227"/>
      <c r="B13488" s="256"/>
      <c r="C13488" s="255"/>
      <c r="D13488" s="255"/>
      <c r="E13488" s="260"/>
      <c r="F13488" s="263"/>
      <c r="I13488" s="149"/>
      <c r="J13488" s="149"/>
      <c r="K13488" s="149"/>
      <c r="L13488"/>
    </row>
    <row r="13489" spans="1:12" s="236" customFormat="1" ht="13" x14ac:dyDescent="0.25">
      <c r="A13489" s="227"/>
      <c r="B13489" s="256"/>
      <c r="C13489" s="255"/>
      <c r="D13489" s="255"/>
      <c r="E13489" s="260"/>
      <c r="F13489" s="263"/>
      <c r="I13489" s="149"/>
      <c r="J13489" s="149"/>
      <c r="K13489" s="149"/>
      <c r="L13489"/>
    </row>
    <row r="13490" spans="1:12" s="236" customFormat="1" ht="13" x14ac:dyDescent="0.25">
      <c r="A13490" s="227"/>
      <c r="B13490" s="256"/>
      <c r="C13490" s="255"/>
      <c r="D13490" s="255"/>
      <c r="E13490" s="260"/>
      <c r="F13490" s="263"/>
      <c r="I13490" s="149"/>
      <c r="J13490" s="149"/>
      <c r="K13490" s="149"/>
      <c r="L13490"/>
    </row>
    <row r="13491" spans="1:12" s="236" customFormat="1" ht="13" x14ac:dyDescent="0.25">
      <c r="A13491" s="227"/>
      <c r="B13491" s="256"/>
      <c r="C13491" s="255"/>
      <c r="D13491" s="255"/>
      <c r="E13491" s="260"/>
      <c r="F13491" s="263"/>
      <c r="I13491" s="149"/>
      <c r="J13491" s="149"/>
      <c r="K13491" s="149"/>
      <c r="L13491"/>
    </row>
    <row r="13492" spans="1:12" s="236" customFormat="1" ht="13" x14ac:dyDescent="0.25">
      <c r="A13492" s="227"/>
      <c r="B13492" s="256"/>
      <c r="C13492" s="255"/>
      <c r="D13492" s="255"/>
      <c r="E13492" s="260"/>
      <c r="F13492" s="263"/>
      <c r="I13492" s="149"/>
      <c r="J13492" s="149"/>
      <c r="K13492" s="149"/>
      <c r="L13492"/>
    </row>
    <row r="13493" spans="1:12" s="236" customFormat="1" ht="13" x14ac:dyDescent="0.25">
      <c r="A13493" s="227"/>
      <c r="B13493" s="256"/>
      <c r="C13493" s="255"/>
      <c r="D13493" s="255"/>
      <c r="E13493" s="260"/>
      <c r="F13493" s="263"/>
      <c r="I13493" s="149"/>
      <c r="J13493" s="149"/>
      <c r="K13493" s="149"/>
      <c r="L13493"/>
    </row>
    <row r="13494" spans="1:12" s="236" customFormat="1" ht="13" x14ac:dyDescent="0.25">
      <c r="A13494" s="227"/>
      <c r="B13494" s="256"/>
      <c r="C13494" s="255"/>
      <c r="D13494" s="255"/>
      <c r="E13494" s="260"/>
      <c r="F13494" s="263"/>
      <c r="I13494" s="149"/>
      <c r="J13494" s="149"/>
      <c r="K13494" s="149"/>
      <c r="L13494"/>
    </row>
    <row r="13495" spans="1:12" s="236" customFormat="1" ht="13" x14ac:dyDescent="0.25">
      <c r="A13495" s="227"/>
      <c r="B13495" s="256"/>
      <c r="C13495" s="255"/>
      <c r="D13495" s="255"/>
      <c r="E13495" s="260"/>
      <c r="F13495" s="263"/>
      <c r="I13495" s="149"/>
      <c r="J13495" s="149"/>
      <c r="K13495" s="149"/>
      <c r="L13495"/>
    </row>
    <row r="13496" spans="1:12" s="236" customFormat="1" ht="13" x14ac:dyDescent="0.25">
      <c r="A13496" s="227"/>
      <c r="B13496" s="268" t="s">
        <v>1019</v>
      </c>
      <c r="C13496" s="227"/>
      <c r="D13496" s="227"/>
      <c r="E13496" s="258"/>
      <c r="F13496" s="270"/>
      <c r="I13496" s="149"/>
      <c r="J13496" s="149"/>
      <c r="K13496" s="149"/>
      <c r="L13496"/>
    </row>
    <row r="13497" spans="1:12" s="236" customFormat="1" ht="13" x14ac:dyDescent="0.25">
      <c r="A13497" s="227"/>
      <c r="B13497" s="247"/>
      <c r="C13497" s="227"/>
      <c r="D13497" s="227"/>
      <c r="E13497" s="258"/>
      <c r="F13497" s="263"/>
      <c r="I13497" s="149"/>
      <c r="J13497" s="149"/>
      <c r="K13497" s="149"/>
      <c r="L13497"/>
    </row>
    <row r="13498" spans="1:12" s="236" customFormat="1" ht="13" x14ac:dyDescent="0.25">
      <c r="A13498" s="227"/>
      <c r="B13498" s="247" t="str">
        <f>B13425</f>
        <v>Block H: 4 Classroom Block &amp; 2 HOD Offices:: H-2 Earthworks</v>
      </c>
      <c r="C13498" s="227"/>
      <c r="D13498" s="227"/>
      <c r="E13498" s="258"/>
      <c r="F13498" s="263"/>
      <c r="I13498" s="149"/>
      <c r="J13498" s="149"/>
      <c r="K13498" s="149"/>
      <c r="L13498"/>
    </row>
    <row r="13499" spans="1:12" s="236" customFormat="1" x14ac:dyDescent="0.25">
      <c r="A13499" s="220"/>
      <c r="B13499" s="233"/>
      <c r="C13499" s="220"/>
      <c r="D13499" s="220"/>
      <c r="E13499" s="260"/>
      <c r="F13499" s="263"/>
      <c r="I13499" s="149"/>
      <c r="J13499" s="149"/>
      <c r="K13499" s="149"/>
      <c r="L13499"/>
    </row>
    <row r="13500" spans="1:12" s="236" customFormat="1" x14ac:dyDescent="0.25">
      <c r="A13500" s="220"/>
      <c r="B13500" s="233"/>
      <c r="C13500" s="220"/>
      <c r="D13500" s="220"/>
      <c r="E13500" s="260"/>
      <c r="F13500" s="263"/>
      <c r="I13500" s="149"/>
      <c r="J13500" s="149"/>
      <c r="K13500" s="149"/>
      <c r="L13500"/>
    </row>
    <row r="13501" spans="1:12" s="236" customFormat="1" ht="13" x14ac:dyDescent="0.25">
      <c r="A13501" s="224" t="s">
        <v>2663</v>
      </c>
      <c r="B13501" s="229" t="s">
        <v>637</v>
      </c>
      <c r="C13501" s="272"/>
      <c r="D13501" s="272"/>
      <c r="E13501" s="217"/>
      <c r="F13501" s="285"/>
      <c r="I13501" s="149"/>
      <c r="J13501" s="149"/>
      <c r="K13501" s="149"/>
      <c r="L13501"/>
    </row>
    <row r="13502" spans="1:12" s="236" customFormat="1" x14ac:dyDescent="0.25">
      <c r="A13502" s="272"/>
      <c r="B13502" s="273"/>
      <c r="C13502" s="272"/>
      <c r="D13502" s="272"/>
      <c r="E13502" s="217"/>
      <c r="F13502" s="285"/>
      <c r="I13502" s="149"/>
      <c r="J13502" s="149"/>
      <c r="K13502" s="149"/>
      <c r="L13502"/>
    </row>
    <row r="13503" spans="1:12" s="236" customFormat="1" ht="13" x14ac:dyDescent="0.25">
      <c r="A13503" s="272"/>
      <c r="B13503" s="229" t="s">
        <v>244</v>
      </c>
      <c r="C13503" s="221"/>
      <c r="D13503" s="221"/>
      <c r="E13503" s="217"/>
      <c r="F13503" s="285"/>
      <c r="I13503" s="149"/>
      <c r="J13503" s="149"/>
      <c r="K13503" s="149"/>
      <c r="L13503"/>
    </row>
    <row r="13504" spans="1:12" s="236" customFormat="1" x14ac:dyDescent="0.25">
      <c r="A13504" s="272"/>
      <c r="B13504" s="231"/>
      <c r="C13504" s="221"/>
      <c r="D13504" s="221"/>
      <c r="E13504" s="217"/>
      <c r="F13504" s="285"/>
      <c r="I13504" s="149"/>
      <c r="J13504" s="149"/>
      <c r="K13504" s="149"/>
      <c r="L13504"/>
    </row>
    <row r="13505" spans="1:12" s="236" customFormat="1" ht="25" x14ac:dyDescent="0.25">
      <c r="A13505" s="272" t="s">
        <v>2664</v>
      </c>
      <c r="B13505" s="273" t="s">
        <v>2105</v>
      </c>
      <c r="C13505" s="272" t="s">
        <v>2058</v>
      </c>
      <c r="D13505" s="272">
        <v>4</v>
      </c>
      <c r="E13505" s="217"/>
      <c r="F13505" s="285"/>
      <c r="I13505" s="149"/>
      <c r="J13505" s="149"/>
      <c r="K13505" s="149"/>
      <c r="L13505"/>
    </row>
    <row r="13506" spans="1:12" s="236" customFormat="1" x14ac:dyDescent="0.25">
      <c r="A13506" s="272"/>
      <c r="B13506" s="273"/>
      <c r="C13506" s="272"/>
      <c r="D13506" s="272"/>
      <c r="E13506" s="217"/>
      <c r="F13506" s="285"/>
      <c r="I13506" s="149"/>
      <c r="J13506" s="149"/>
      <c r="K13506" s="149"/>
      <c r="L13506"/>
    </row>
    <row r="13507" spans="1:12" s="236" customFormat="1" ht="13" x14ac:dyDescent="0.25">
      <c r="A13507" s="272"/>
      <c r="B13507" s="229" t="s">
        <v>234</v>
      </c>
      <c r="C13507" s="272"/>
      <c r="D13507" s="272"/>
      <c r="E13507" s="217"/>
      <c r="F13507" s="285"/>
      <c r="I13507" s="149"/>
      <c r="J13507" s="149"/>
      <c r="K13507" s="149"/>
      <c r="L13507"/>
    </row>
    <row r="13508" spans="1:12" s="236" customFormat="1" x14ac:dyDescent="0.25">
      <c r="A13508" s="272"/>
      <c r="B13508" s="273"/>
      <c r="C13508" s="272"/>
      <c r="D13508" s="272"/>
      <c r="E13508" s="217"/>
      <c r="F13508" s="285"/>
      <c r="I13508" s="149"/>
      <c r="J13508" s="149"/>
      <c r="K13508" s="149"/>
      <c r="L13508"/>
    </row>
    <row r="13509" spans="1:12" s="236" customFormat="1" x14ac:dyDescent="0.25">
      <c r="A13509" s="272" t="s">
        <v>2665</v>
      </c>
      <c r="B13509" s="273" t="s">
        <v>2106</v>
      </c>
      <c r="C13509" s="272" t="s">
        <v>2</v>
      </c>
      <c r="D13509" s="272">
        <v>1</v>
      </c>
      <c r="E13509" s="217"/>
      <c r="F13509" s="285"/>
      <c r="I13509" s="149"/>
      <c r="J13509" s="149"/>
      <c r="K13509" s="149"/>
      <c r="L13509"/>
    </row>
    <row r="13510" spans="1:12" s="236" customFormat="1" x14ac:dyDescent="0.25">
      <c r="A13510" s="272"/>
      <c r="B13510" s="273"/>
      <c r="C13510" s="272"/>
      <c r="D13510" s="272"/>
      <c r="E13510" s="217"/>
      <c r="F13510" s="285"/>
      <c r="I13510" s="149"/>
      <c r="J13510" s="149"/>
      <c r="K13510" s="149"/>
      <c r="L13510"/>
    </row>
    <row r="13511" spans="1:12" s="236" customFormat="1" ht="13" x14ac:dyDescent="0.25">
      <c r="A13511" s="272"/>
      <c r="B13511" s="229" t="s">
        <v>231</v>
      </c>
      <c r="C13511" s="272"/>
      <c r="D13511" s="272"/>
      <c r="E13511" s="217"/>
      <c r="F13511" s="285"/>
      <c r="I13511" s="149"/>
      <c r="J13511" s="149"/>
      <c r="K13511" s="149"/>
      <c r="L13511"/>
    </row>
    <row r="13512" spans="1:12" s="236" customFormat="1" x14ac:dyDescent="0.25">
      <c r="A13512" s="272"/>
      <c r="B13512" s="273"/>
      <c r="C13512" s="272"/>
      <c r="D13512" s="272"/>
      <c r="E13512" s="217"/>
      <c r="F13512" s="285"/>
      <c r="I13512" s="149"/>
      <c r="J13512" s="149"/>
      <c r="K13512" s="149"/>
      <c r="L13512"/>
    </row>
    <row r="13513" spans="1:12" s="236" customFormat="1" ht="13" x14ac:dyDescent="0.25">
      <c r="A13513" s="272"/>
      <c r="B13513" s="229" t="s">
        <v>2494</v>
      </c>
      <c r="C13513" s="272"/>
      <c r="D13513" s="272"/>
      <c r="E13513" s="217"/>
      <c r="F13513" s="285"/>
      <c r="I13513" s="149"/>
      <c r="J13513" s="149"/>
      <c r="K13513" s="149"/>
      <c r="L13513"/>
    </row>
    <row r="13514" spans="1:12" s="236" customFormat="1" x14ac:dyDescent="0.25">
      <c r="A13514" s="272"/>
      <c r="B13514" s="273"/>
      <c r="C13514" s="272"/>
      <c r="D13514" s="272"/>
      <c r="E13514" s="217"/>
      <c r="F13514" s="285"/>
      <c r="I13514" s="149"/>
      <c r="J13514" s="149"/>
      <c r="K13514" s="149"/>
      <c r="L13514"/>
    </row>
    <row r="13515" spans="1:12" s="236" customFormat="1" ht="14.5" x14ac:dyDescent="0.25">
      <c r="A13515" s="272" t="s">
        <v>2666</v>
      </c>
      <c r="B13515" s="273" t="s">
        <v>228</v>
      </c>
      <c r="C13515" s="272" t="s">
        <v>621</v>
      </c>
      <c r="D13515" s="272">
        <v>28</v>
      </c>
      <c r="E13515" s="217"/>
      <c r="F13515" s="285"/>
      <c r="I13515" s="149"/>
      <c r="J13515" s="149"/>
      <c r="K13515" s="149"/>
      <c r="L13515"/>
    </row>
    <row r="13516" spans="1:12" s="236" customFormat="1" x14ac:dyDescent="0.25">
      <c r="A13516" s="272"/>
      <c r="B13516" s="273"/>
      <c r="C13516" s="272"/>
      <c r="D13516" s="272"/>
      <c r="E13516" s="217"/>
      <c r="F13516" s="285"/>
      <c r="I13516" s="149"/>
      <c r="J13516" s="149"/>
      <c r="K13516" s="149"/>
      <c r="L13516"/>
    </row>
    <row r="13517" spans="1:12" s="236" customFormat="1" ht="13" x14ac:dyDescent="0.25">
      <c r="A13517" s="272"/>
      <c r="B13517" s="229" t="s">
        <v>227</v>
      </c>
      <c r="C13517" s="272"/>
      <c r="D13517" s="272"/>
      <c r="E13517" s="217"/>
      <c r="F13517" s="285"/>
      <c r="I13517" s="149"/>
      <c r="J13517" s="149"/>
      <c r="K13517" s="149"/>
      <c r="L13517"/>
    </row>
    <row r="13518" spans="1:12" s="236" customFormat="1" x14ac:dyDescent="0.25">
      <c r="A13518" s="272"/>
      <c r="B13518" s="273"/>
      <c r="C13518" s="272"/>
      <c r="D13518" s="272"/>
      <c r="E13518" s="217"/>
      <c r="F13518" s="285"/>
      <c r="I13518" s="149"/>
      <c r="J13518" s="149"/>
      <c r="K13518" s="149"/>
      <c r="L13518"/>
    </row>
    <row r="13519" spans="1:12" s="236" customFormat="1" ht="14.5" x14ac:dyDescent="0.25">
      <c r="A13519" s="272" t="s">
        <v>2667</v>
      </c>
      <c r="B13519" s="273" t="s">
        <v>550</v>
      </c>
      <c r="C13519" s="272" t="s">
        <v>621</v>
      </c>
      <c r="D13519" s="272">
        <v>5</v>
      </c>
      <c r="E13519" s="217"/>
      <c r="F13519" s="285"/>
      <c r="I13519" s="149"/>
      <c r="J13519" s="149"/>
      <c r="K13519" s="149"/>
      <c r="L13519"/>
    </row>
    <row r="13520" spans="1:12" s="236" customFormat="1" x14ac:dyDescent="0.25">
      <c r="A13520" s="272"/>
      <c r="B13520" s="273"/>
      <c r="C13520" s="272"/>
      <c r="D13520" s="272"/>
      <c r="E13520" s="217"/>
      <c r="F13520" s="285"/>
      <c r="I13520" s="149"/>
      <c r="J13520" s="149"/>
      <c r="K13520" s="149"/>
      <c r="L13520"/>
    </row>
    <row r="13521" spans="1:12" s="236" customFormat="1" ht="13" x14ac:dyDescent="0.25">
      <c r="A13521" s="272"/>
      <c r="B13521" s="229" t="s">
        <v>224</v>
      </c>
      <c r="C13521" s="272"/>
      <c r="D13521" s="272"/>
      <c r="E13521" s="217"/>
      <c r="F13521" s="285"/>
      <c r="I13521" s="149"/>
      <c r="J13521" s="149"/>
      <c r="K13521" s="149"/>
      <c r="L13521"/>
    </row>
    <row r="13522" spans="1:12" s="236" customFormat="1" x14ac:dyDescent="0.25">
      <c r="A13522" s="272"/>
      <c r="B13522" s="273"/>
      <c r="C13522" s="272"/>
      <c r="D13522" s="272"/>
      <c r="E13522" s="217"/>
      <c r="F13522" s="285"/>
      <c r="I13522" s="149"/>
      <c r="J13522" s="149"/>
      <c r="K13522" s="149"/>
      <c r="L13522"/>
    </row>
    <row r="13523" spans="1:12" s="236" customFormat="1" ht="13" x14ac:dyDescent="0.25">
      <c r="A13523" s="272"/>
      <c r="B13523" s="229" t="s">
        <v>2113</v>
      </c>
      <c r="C13523" s="272"/>
      <c r="D13523" s="272"/>
      <c r="E13523" s="217"/>
      <c r="F13523" s="285"/>
      <c r="I13523" s="149"/>
      <c r="J13523" s="149"/>
      <c r="K13523" s="149"/>
      <c r="L13523"/>
    </row>
    <row r="13524" spans="1:12" s="236" customFormat="1" x14ac:dyDescent="0.25">
      <c r="A13524" s="272"/>
      <c r="B13524" s="273"/>
      <c r="C13524" s="272"/>
      <c r="D13524" s="272"/>
      <c r="E13524" s="217"/>
      <c r="F13524" s="285"/>
      <c r="I13524" s="149"/>
      <c r="J13524" s="149"/>
      <c r="K13524" s="149"/>
      <c r="L13524"/>
    </row>
    <row r="13525" spans="1:12" s="236" customFormat="1" x14ac:dyDescent="0.25">
      <c r="A13525" s="272" t="s">
        <v>2668</v>
      </c>
      <c r="B13525" s="273" t="s">
        <v>221</v>
      </c>
      <c r="C13525" s="272" t="s">
        <v>11</v>
      </c>
      <c r="D13525" s="272">
        <v>54</v>
      </c>
      <c r="E13525" s="217"/>
      <c r="F13525" s="285"/>
      <c r="I13525" s="149"/>
      <c r="J13525" s="149"/>
      <c r="K13525" s="149"/>
      <c r="L13525"/>
    </row>
    <row r="13526" spans="1:12" s="236" customFormat="1" x14ac:dyDescent="0.25">
      <c r="A13526" s="272"/>
      <c r="B13526" s="273"/>
      <c r="C13526" s="272"/>
      <c r="D13526" s="272"/>
      <c r="E13526" s="217"/>
      <c r="F13526" s="285"/>
      <c r="I13526" s="149"/>
      <c r="J13526" s="149"/>
      <c r="K13526" s="149"/>
      <c r="L13526"/>
    </row>
    <row r="13527" spans="1:12" s="236" customFormat="1" ht="26" x14ac:dyDescent="0.25">
      <c r="A13527" s="272"/>
      <c r="B13527" s="229" t="s">
        <v>2115</v>
      </c>
      <c r="C13527" s="272"/>
      <c r="D13527" s="272"/>
      <c r="E13527" s="217"/>
      <c r="F13527" s="285"/>
      <c r="I13527" s="149"/>
      <c r="J13527" s="149"/>
      <c r="K13527" s="149"/>
      <c r="L13527"/>
    </row>
    <row r="13528" spans="1:12" s="236" customFormat="1" x14ac:dyDescent="0.25">
      <c r="A13528" s="272"/>
      <c r="B13528" s="273"/>
      <c r="C13528" s="272"/>
      <c r="D13528" s="272"/>
      <c r="E13528" s="217"/>
      <c r="F13528" s="285"/>
      <c r="I13528" s="149"/>
      <c r="J13528" s="149"/>
      <c r="K13528" s="149"/>
      <c r="L13528"/>
    </row>
    <row r="13529" spans="1:12" s="236" customFormat="1" x14ac:dyDescent="0.25">
      <c r="A13529" s="272" t="s">
        <v>2669</v>
      </c>
      <c r="B13529" s="273" t="s">
        <v>218</v>
      </c>
      <c r="C13529" s="272" t="s">
        <v>11</v>
      </c>
      <c r="D13529" s="272">
        <v>54</v>
      </c>
      <c r="E13529" s="217"/>
      <c r="F13529" s="285"/>
      <c r="I13529" s="149"/>
      <c r="J13529" s="149"/>
      <c r="K13529" s="149"/>
      <c r="L13529"/>
    </row>
    <row r="13530" spans="1:12" s="236" customFormat="1" x14ac:dyDescent="0.25">
      <c r="A13530" s="272"/>
      <c r="B13530" s="273"/>
      <c r="C13530" s="272"/>
      <c r="D13530" s="272"/>
      <c r="E13530" s="217"/>
      <c r="F13530" s="285"/>
      <c r="I13530" s="149"/>
      <c r="J13530" s="149"/>
      <c r="K13530" s="149"/>
      <c r="L13530"/>
    </row>
    <row r="13531" spans="1:12" s="236" customFormat="1" ht="13" x14ac:dyDescent="0.25">
      <c r="A13531" s="272"/>
      <c r="B13531" s="229" t="s">
        <v>217</v>
      </c>
      <c r="C13531" s="272"/>
      <c r="D13531" s="272"/>
      <c r="E13531" s="217"/>
      <c r="F13531" s="285"/>
      <c r="I13531" s="149"/>
      <c r="J13531" s="149"/>
      <c r="K13531" s="149"/>
      <c r="L13531"/>
    </row>
    <row r="13532" spans="1:12" s="236" customFormat="1" ht="13" x14ac:dyDescent="0.25">
      <c r="A13532" s="272"/>
      <c r="B13532" s="229"/>
      <c r="C13532" s="272"/>
      <c r="D13532" s="272"/>
      <c r="E13532" s="217"/>
      <c r="F13532" s="285"/>
      <c r="I13532" s="149"/>
      <c r="J13532" s="149"/>
      <c r="K13532" s="149"/>
      <c r="L13532"/>
    </row>
    <row r="13533" spans="1:12" s="236" customFormat="1" x14ac:dyDescent="0.25">
      <c r="A13533" s="272" t="s">
        <v>2670</v>
      </c>
      <c r="B13533" s="273" t="s">
        <v>216</v>
      </c>
      <c r="C13533" s="272" t="s">
        <v>11</v>
      </c>
      <c r="D13533" s="272">
        <v>54</v>
      </c>
      <c r="E13533" s="217"/>
      <c r="F13533" s="285"/>
      <c r="I13533" s="149"/>
      <c r="J13533" s="149"/>
      <c r="K13533" s="149"/>
      <c r="L13533"/>
    </row>
    <row r="13534" spans="1:12" s="236" customFormat="1" x14ac:dyDescent="0.25">
      <c r="A13534" s="272"/>
      <c r="B13534" s="273"/>
      <c r="C13534" s="272"/>
      <c r="D13534" s="272"/>
      <c r="E13534" s="217"/>
      <c r="F13534" s="285"/>
      <c r="I13534" s="149"/>
      <c r="J13534" s="149"/>
      <c r="K13534" s="149"/>
      <c r="L13534"/>
    </row>
    <row r="13535" spans="1:12" s="236" customFormat="1" ht="13" x14ac:dyDescent="0.25">
      <c r="A13535" s="272"/>
      <c r="B13535" s="229" t="s">
        <v>209</v>
      </c>
      <c r="C13535" s="272"/>
      <c r="D13535" s="272"/>
      <c r="E13535" s="217"/>
      <c r="F13535" s="285"/>
      <c r="I13535" s="149"/>
      <c r="J13535" s="149"/>
      <c r="K13535" s="149"/>
      <c r="L13535"/>
    </row>
    <row r="13536" spans="1:12" s="236" customFormat="1" x14ac:dyDescent="0.25">
      <c r="A13536" s="272"/>
      <c r="B13536" s="273"/>
      <c r="C13536" s="272"/>
      <c r="D13536" s="272"/>
      <c r="E13536" s="217"/>
      <c r="F13536" s="285"/>
      <c r="I13536" s="149"/>
      <c r="J13536" s="149"/>
      <c r="K13536" s="149"/>
      <c r="L13536"/>
    </row>
    <row r="13537" spans="1:12" s="236" customFormat="1" ht="14.5" x14ac:dyDescent="0.25">
      <c r="A13537" s="272" t="s">
        <v>2671</v>
      </c>
      <c r="B13537" s="273" t="s">
        <v>2118</v>
      </c>
      <c r="C13537" s="272" t="s">
        <v>621</v>
      </c>
      <c r="D13537" s="272">
        <v>28</v>
      </c>
      <c r="E13537" s="217"/>
      <c r="F13537" s="285"/>
      <c r="I13537" s="149"/>
      <c r="J13537" s="149"/>
      <c r="K13537" s="149"/>
      <c r="L13537"/>
    </row>
    <row r="13538" spans="1:12" s="236" customFormat="1" x14ac:dyDescent="0.25">
      <c r="A13538" s="220"/>
      <c r="B13538" s="233"/>
      <c r="C13538" s="220"/>
      <c r="D13538" s="220"/>
      <c r="E13538" s="260"/>
      <c r="F13538" s="263"/>
      <c r="I13538" s="149"/>
      <c r="J13538" s="149"/>
      <c r="K13538" s="149"/>
      <c r="L13538"/>
    </row>
    <row r="13539" spans="1:12" s="236" customFormat="1" ht="13" x14ac:dyDescent="0.25">
      <c r="A13539" s="220"/>
      <c r="B13539" s="230"/>
      <c r="C13539" s="220"/>
      <c r="D13539" s="220"/>
      <c r="E13539" s="260"/>
      <c r="F13539" s="263"/>
      <c r="I13539" s="149"/>
      <c r="J13539" s="149"/>
      <c r="K13539" s="149"/>
      <c r="L13539"/>
    </row>
    <row r="13540" spans="1:12" s="236" customFormat="1" ht="13" x14ac:dyDescent="0.25">
      <c r="A13540" s="220"/>
      <c r="B13540" s="230"/>
      <c r="C13540" s="220"/>
      <c r="D13540" s="220"/>
      <c r="E13540" s="260"/>
      <c r="F13540" s="263"/>
      <c r="I13540" s="149"/>
      <c r="J13540" s="149"/>
      <c r="K13540" s="149"/>
      <c r="L13540"/>
    </row>
    <row r="13541" spans="1:12" s="236" customFormat="1" ht="13" x14ac:dyDescent="0.25">
      <c r="A13541" s="220"/>
      <c r="B13541" s="230"/>
      <c r="C13541" s="220"/>
      <c r="D13541" s="220"/>
      <c r="E13541" s="260"/>
      <c r="F13541" s="263"/>
      <c r="I13541" s="149"/>
      <c r="J13541" s="149"/>
      <c r="K13541" s="149"/>
      <c r="L13541"/>
    </row>
    <row r="13542" spans="1:12" s="236" customFormat="1" ht="13" x14ac:dyDescent="0.25">
      <c r="A13542" s="220"/>
      <c r="B13542" s="230"/>
      <c r="C13542" s="220"/>
      <c r="D13542" s="220"/>
      <c r="E13542" s="260"/>
      <c r="F13542" s="263"/>
      <c r="I13542" s="149"/>
      <c r="J13542" s="149"/>
      <c r="K13542" s="149"/>
      <c r="L13542"/>
    </row>
    <row r="13543" spans="1:12" s="236" customFormat="1" ht="13" x14ac:dyDescent="0.25">
      <c r="A13543" s="220"/>
      <c r="B13543" s="230"/>
      <c r="C13543" s="220"/>
      <c r="D13543" s="220"/>
      <c r="E13543" s="260"/>
      <c r="F13543" s="263"/>
      <c r="I13543" s="149"/>
      <c r="J13543" s="149"/>
      <c r="K13543" s="149"/>
      <c r="L13543"/>
    </row>
    <row r="13544" spans="1:12" s="236" customFormat="1" ht="13" x14ac:dyDescent="0.25">
      <c r="A13544" s="220"/>
      <c r="B13544" s="230"/>
      <c r="C13544" s="220"/>
      <c r="D13544" s="220"/>
      <c r="E13544" s="260"/>
      <c r="F13544" s="263"/>
      <c r="I13544" s="149"/>
      <c r="J13544" s="149"/>
      <c r="K13544" s="149"/>
      <c r="L13544"/>
    </row>
    <row r="13545" spans="1:12" s="236" customFormat="1" ht="13" x14ac:dyDescent="0.25">
      <c r="A13545" s="220"/>
      <c r="B13545" s="230"/>
      <c r="C13545" s="220"/>
      <c r="D13545" s="220"/>
      <c r="E13545" s="260"/>
      <c r="F13545" s="263"/>
      <c r="I13545" s="149"/>
      <c r="J13545" s="149"/>
      <c r="K13545" s="149"/>
      <c r="L13545"/>
    </row>
    <row r="13546" spans="1:12" s="236" customFormat="1" ht="13" x14ac:dyDescent="0.25">
      <c r="A13546" s="220"/>
      <c r="B13546" s="230"/>
      <c r="C13546" s="220"/>
      <c r="D13546" s="220"/>
      <c r="E13546" s="260"/>
      <c r="F13546" s="263"/>
      <c r="I13546" s="149"/>
      <c r="J13546" s="149"/>
      <c r="K13546" s="149"/>
      <c r="L13546"/>
    </row>
    <row r="13547" spans="1:12" s="236" customFormat="1" ht="13" x14ac:dyDescent="0.25">
      <c r="A13547" s="220"/>
      <c r="B13547" s="230"/>
      <c r="C13547" s="220"/>
      <c r="D13547" s="220"/>
      <c r="E13547" s="260"/>
      <c r="F13547" s="263"/>
      <c r="I13547" s="149"/>
      <c r="J13547" s="149"/>
      <c r="K13547" s="149"/>
      <c r="L13547"/>
    </row>
    <row r="13548" spans="1:12" s="236" customFormat="1" ht="13" x14ac:dyDescent="0.25">
      <c r="A13548" s="220"/>
      <c r="B13548" s="230"/>
      <c r="C13548" s="220"/>
      <c r="D13548" s="220"/>
      <c r="E13548" s="260"/>
      <c r="F13548" s="263"/>
      <c r="I13548" s="149"/>
      <c r="J13548" s="149"/>
      <c r="K13548" s="149"/>
      <c r="L13548"/>
    </row>
    <row r="13549" spans="1:12" s="236" customFormat="1" ht="13" x14ac:dyDescent="0.25">
      <c r="A13549" s="220"/>
      <c r="B13549" s="230"/>
      <c r="C13549" s="220"/>
      <c r="D13549" s="220"/>
      <c r="E13549" s="260"/>
      <c r="F13549" s="263"/>
      <c r="I13549" s="149"/>
      <c r="J13549" s="149"/>
      <c r="K13549" s="149"/>
      <c r="L13549"/>
    </row>
    <row r="13550" spans="1:12" s="236" customFormat="1" ht="13" x14ac:dyDescent="0.25">
      <c r="A13550" s="220"/>
      <c r="B13550" s="230"/>
      <c r="C13550" s="220"/>
      <c r="D13550" s="220"/>
      <c r="E13550" s="260"/>
      <c r="F13550" s="263"/>
      <c r="I13550" s="149"/>
      <c r="J13550" s="149"/>
      <c r="K13550" s="149"/>
      <c r="L13550"/>
    </row>
    <row r="13551" spans="1:12" s="236" customFormat="1" ht="13" x14ac:dyDescent="0.25">
      <c r="A13551" s="220"/>
      <c r="B13551" s="230"/>
      <c r="C13551" s="220"/>
      <c r="D13551" s="220"/>
      <c r="E13551" s="260"/>
      <c r="F13551" s="263"/>
      <c r="I13551" s="149"/>
      <c r="J13551" s="149"/>
      <c r="K13551" s="149"/>
      <c r="L13551"/>
    </row>
    <row r="13552" spans="1:12" s="236" customFormat="1" ht="13" x14ac:dyDescent="0.25">
      <c r="A13552" s="220"/>
      <c r="B13552" s="230"/>
      <c r="C13552" s="220"/>
      <c r="D13552" s="220"/>
      <c r="E13552" s="260"/>
      <c r="F13552" s="263"/>
      <c r="I13552" s="149"/>
      <c r="J13552" s="149"/>
      <c r="K13552" s="149"/>
      <c r="L13552"/>
    </row>
    <row r="13553" spans="1:12" s="236" customFormat="1" ht="13" x14ac:dyDescent="0.25">
      <c r="A13553" s="220"/>
      <c r="B13553" s="230"/>
      <c r="C13553" s="220"/>
      <c r="D13553" s="220"/>
      <c r="E13553" s="260"/>
      <c r="F13553" s="263"/>
      <c r="I13553" s="149"/>
      <c r="J13553" s="149"/>
      <c r="K13553" s="149"/>
      <c r="L13553"/>
    </row>
    <row r="13554" spans="1:12" s="236" customFormat="1" ht="13" x14ac:dyDescent="0.25">
      <c r="A13554" s="220"/>
      <c r="B13554" s="230"/>
      <c r="C13554" s="220"/>
      <c r="D13554" s="220"/>
      <c r="E13554" s="260"/>
      <c r="F13554" s="263"/>
      <c r="I13554" s="149"/>
      <c r="J13554" s="149"/>
      <c r="K13554" s="149"/>
      <c r="L13554"/>
    </row>
    <row r="13555" spans="1:12" s="236" customFormat="1" ht="13" x14ac:dyDescent="0.25">
      <c r="A13555" s="220"/>
      <c r="B13555" s="230"/>
      <c r="C13555" s="220"/>
      <c r="D13555" s="220"/>
      <c r="E13555" s="260"/>
      <c r="F13555" s="263"/>
      <c r="I13555" s="149"/>
      <c r="J13555" s="149"/>
      <c r="K13555" s="149"/>
      <c r="L13555"/>
    </row>
    <row r="13556" spans="1:12" s="236" customFormat="1" ht="13" x14ac:dyDescent="0.25">
      <c r="A13556" s="220"/>
      <c r="B13556" s="230"/>
      <c r="C13556" s="220"/>
      <c r="D13556" s="220"/>
      <c r="E13556" s="260"/>
      <c r="F13556" s="263"/>
      <c r="I13556" s="149"/>
      <c r="J13556" s="149"/>
      <c r="K13556" s="149"/>
      <c r="L13556"/>
    </row>
    <row r="13557" spans="1:12" s="236" customFormat="1" ht="13" x14ac:dyDescent="0.25">
      <c r="A13557" s="220"/>
      <c r="B13557" s="230"/>
      <c r="C13557" s="220"/>
      <c r="D13557" s="220"/>
      <c r="E13557" s="260"/>
      <c r="F13557" s="263"/>
      <c r="I13557" s="149"/>
      <c r="J13557" s="149"/>
      <c r="K13557" s="149"/>
      <c r="L13557"/>
    </row>
    <row r="13558" spans="1:12" s="236" customFormat="1" ht="13" x14ac:dyDescent="0.25">
      <c r="A13558" s="220"/>
      <c r="B13558" s="230"/>
      <c r="C13558" s="220"/>
      <c r="D13558" s="220"/>
      <c r="E13558" s="260"/>
      <c r="F13558" s="263"/>
      <c r="I13558" s="149"/>
      <c r="J13558" s="149"/>
      <c r="K13558" s="149"/>
      <c r="L13558"/>
    </row>
    <row r="13559" spans="1:12" s="236" customFormat="1" ht="13" x14ac:dyDescent="0.25">
      <c r="A13559" s="220"/>
      <c r="B13559" s="230"/>
      <c r="C13559" s="220"/>
      <c r="D13559" s="220"/>
      <c r="E13559" s="260"/>
      <c r="F13559" s="263"/>
      <c r="I13559" s="149"/>
      <c r="J13559" s="149"/>
      <c r="K13559" s="149"/>
      <c r="L13559"/>
    </row>
    <row r="13560" spans="1:12" s="236" customFormat="1" ht="13" x14ac:dyDescent="0.25">
      <c r="A13560" s="220"/>
      <c r="B13560" s="230"/>
      <c r="C13560" s="220"/>
      <c r="D13560" s="220"/>
      <c r="E13560" s="260"/>
      <c r="F13560" s="263"/>
      <c r="I13560" s="149"/>
      <c r="J13560" s="149"/>
      <c r="K13560" s="149"/>
      <c r="L13560"/>
    </row>
    <row r="13561" spans="1:12" s="236" customFormat="1" ht="13" x14ac:dyDescent="0.25">
      <c r="A13561" s="220"/>
      <c r="B13561" s="230"/>
      <c r="C13561" s="220"/>
      <c r="D13561" s="220"/>
      <c r="E13561" s="260"/>
      <c r="F13561" s="263"/>
      <c r="I13561" s="149"/>
      <c r="J13561" s="149"/>
      <c r="K13561" s="149"/>
      <c r="L13561"/>
    </row>
    <row r="13562" spans="1:12" s="236" customFormat="1" ht="13" x14ac:dyDescent="0.25">
      <c r="A13562" s="220"/>
      <c r="B13562" s="230"/>
      <c r="C13562" s="220"/>
      <c r="D13562" s="220"/>
      <c r="E13562" s="260"/>
      <c r="F13562" s="263"/>
      <c r="I13562" s="149"/>
      <c r="J13562" s="149"/>
      <c r="K13562" s="149"/>
      <c r="L13562"/>
    </row>
    <row r="13563" spans="1:12" s="236" customFormat="1" ht="13" x14ac:dyDescent="0.25">
      <c r="A13563" s="220"/>
      <c r="B13563" s="230"/>
      <c r="C13563" s="220"/>
      <c r="D13563" s="220"/>
      <c r="E13563" s="260"/>
      <c r="F13563" s="263"/>
      <c r="I13563" s="149"/>
      <c r="J13563" s="149"/>
      <c r="K13563" s="149"/>
      <c r="L13563"/>
    </row>
    <row r="13564" spans="1:12" s="236" customFormat="1" ht="13" x14ac:dyDescent="0.25">
      <c r="A13564" s="220"/>
      <c r="B13564" s="230"/>
      <c r="C13564" s="220"/>
      <c r="D13564" s="220"/>
      <c r="E13564" s="260"/>
      <c r="F13564" s="263"/>
      <c r="I13564" s="149"/>
      <c r="J13564" s="149"/>
      <c r="K13564" s="149"/>
      <c r="L13564"/>
    </row>
    <row r="13565" spans="1:12" s="236" customFormat="1" ht="13" x14ac:dyDescent="0.25">
      <c r="A13565" s="227"/>
      <c r="B13565" s="268" t="s">
        <v>2905</v>
      </c>
      <c r="C13565" s="227"/>
      <c r="D13565" s="227"/>
      <c r="E13565" s="258"/>
      <c r="F13565" s="270"/>
      <c r="I13565" s="149"/>
      <c r="J13565" s="149"/>
      <c r="K13565" s="149"/>
      <c r="L13565"/>
    </row>
    <row r="13566" spans="1:12" s="236" customFormat="1" ht="13" x14ac:dyDescent="0.25">
      <c r="A13566" s="227"/>
      <c r="B13566" s="247"/>
      <c r="C13566" s="227"/>
      <c r="D13566" s="227"/>
      <c r="E13566" s="258"/>
      <c r="F13566" s="263"/>
      <c r="I13566" s="149"/>
      <c r="J13566" s="149"/>
      <c r="K13566" s="149"/>
      <c r="L13566"/>
    </row>
    <row r="13567" spans="1:12" s="236" customFormat="1" ht="25" x14ac:dyDescent="0.25">
      <c r="A13567" s="227"/>
      <c r="B13567" s="247" t="s">
        <v>3090</v>
      </c>
      <c r="C13567" s="227"/>
      <c r="D13567" s="227"/>
      <c r="E13567" s="258"/>
      <c r="F13567" s="263"/>
      <c r="I13567" s="149"/>
      <c r="J13567" s="149"/>
      <c r="K13567" s="149"/>
      <c r="L13567"/>
    </row>
    <row r="13568" spans="1:12" s="236" customFormat="1" ht="13" x14ac:dyDescent="0.25">
      <c r="A13568" s="227"/>
      <c r="B13568" s="256"/>
      <c r="C13568" s="255"/>
      <c r="D13568" s="255"/>
      <c r="E13568" s="260"/>
      <c r="F13568" s="263"/>
      <c r="I13568" s="149"/>
      <c r="J13568" s="149"/>
      <c r="K13568" s="149"/>
      <c r="L13568"/>
    </row>
    <row r="13569" spans="1:12" s="236" customFormat="1" ht="13" x14ac:dyDescent="0.25">
      <c r="A13569" s="227"/>
      <c r="B13569" s="274"/>
      <c r="C13569" s="255"/>
      <c r="D13569" s="255"/>
      <c r="E13569" s="260"/>
      <c r="F13569" s="263"/>
      <c r="I13569" s="149"/>
      <c r="J13569" s="149"/>
      <c r="K13569" s="149"/>
      <c r="L13569"/>
    </row>
    <row r="13570" spans="1:12" s="236" customFormat="1" ht="26" x14ac:dyDescent="0.25">
      <c r="A13570" s="227"/>
      <c r="B13570" s="274" t="str">
        <f>B13567</f>
        <v>Block H: 4 Classroom Block &amp; 2 HOD Offices:: H-3  Concrete, Formwork and Reinforcement</v>
      </c>
      <c r="C13570" s="255"/>
      <c r="D13570" s="255"/>
      <c r="E13570" s="260"/>
      <c r="F13570" s="263"/>
      <c r="I13570" s="149"/>
      <c r="J13570" s="149"/>
      <c r="K13570" s="149"/>
      <c r="L13570"/>
    </row>
    <row r="13571" spans="1:12" s="236" customFormat="1" ht="13" x14ac:dyDescent="0.25">
      <c r="A13571" s="227"/>
      <c r="B13571" s="254" t="s">
        <v>2933</v>
      </c>
      <c r="C13571" s="255" t="s">
        <v>2910</v>
      </c>
      <c r="D13571" s="255"/>
      <c r="E13571" s="260"/>
      <c r="F13571" s="263"/>
      <c r="I13571" s="149"/>
      <c r="J13571" s="149"/>
      <c r="K13571" s="149"/>
      <c r="L13571"/>
    </row>
    <row r="13572" spans="1:12" s="236" customFormat="1" ht="13" x14ac:dyDescent="0.25">
      <c r="A13572" s="227"/>
      <c r="B13572" s="256"/>
      <c r="C13572" s="255"/>
      <c r="D13572" s="255"/>
      <c r="E13572" s="260"/>
      <c r="F13572" s="263"/>
      <c r="I13572" s="149"/>
      <c r="J13572" s="149"/>
      <c r="K13572" s="149"/>
      <c r="L13572"/>
    </row>
    <row r="13573" spans="1:12" s="236" customFormat="1" ht="13" x14ac:dyDescent="0.25">
      <c r="A13573" s="227"/>
      <c r="B13573" s="269" t="s">
        <v>2909</v>
      </c>
      <c r="C13573" s="255">
        <v>197</v>
      </c>
      <c r="D13573" s="255"/>
      <c r="E13573" s="260"/>
      <c r="F13573" s="263"/>
      <c r="I13573" s="149"/>
      <c r="J13573" s="149"/>
      <c r="K13573" s="149"/>
      <c r="L13573"/>
    </row>
    <row r="13574" spans="1:12" s="236" customFormat="1" ht="13" x14ac:dyDescent="0.25">
      <c r="A13574" s="227"/>
      <c r="B13574" s="269"/>
      <c r="C13574" s="255"/>
      <c r="D13574" s="255"/>
      <c r="E13574" s="260"/>
      <c r="F13574" s="263"/>
      <c r="I13574" s="149"/>
      <c r="J13574" s="149"/>
      <c r="K13574" s="149"/>
      <c r="L13574"/>
    </row>
    <row r="13575" spans="1:12" s="236" customFormat="1" ht="13" x14ac:dyDescent="0.25">
      <c r="A13575" s="227"/>
      <c r="B13575" s="256"/>
      <c r="C13575" s="255"/>
      <c r="D13575" s="255"/>
      <c r="E13575" s="260"/>
      <c r="F13575" s="263"/>
      <c r="I13575" s="149"/>
      <c r="J13575" s="149"/>
      <c r="K13575" s="149"/>
      <c r="L13575"/>
    </row>
    <row r="13576" spans="1:12" s="236" customFormat="1" ht="13" x14ac:dyDescent="0.25">
      <c r="A13576" s="227"/>
      <c r="B13576" s="256"/>
      <c r="C13576" s="255"/>
      <c r="D13576" s="255"/>
      <c r="E13576" s="260"/>
      <c r="F13576" s="263"/>
      <c r="I13576" s="149"/>
      <c r="J13576" s="149"/>
      <c r="K13576" s="149"/>
      <c r="L13576"/>
    </row>
    <row r="13577" spans="1:12" s="236" customFormat="1" ht="13" x14ac:dyDescent="0.25">
      <c r="A13577" s="227"/>
      <c r="B13577" s="256"/>
      <c r="C13577" s="255"/>
      <c r="D13577" s="255"/>
      <c r="E13577" s="260"/>
      <c r="F13577" s="263"/>
      <c r="I13577" s="149"/>
      <c r="J13577" s="149"/>
      <c r="K13577" s="149"/>
      <c r="L13577"/>
    </row>
    <row r="13578" spans="1:12" s="236" customFormat="1" ht="13" x14ac:dyDescent="0.25">
      <c r="A13578" s="227"/>
      <c r="B13578" s="256"/>
      <c r="C13578" s="255"/>
      <c r="D13578" s="255"/>
      <c r="E13578" s="260"/>
      <c r="F13578" s="263"/>
      <c r="I13578" s="149"/>
      <c r="J13578" s="149"/>
      <c r="K13578" s="149"/>
      <c r="L13578"/>
    </row>
    <row r="13579" spans="1:12" s="236" customFormat="1" ht="13" x14ac:dyDescent="0.25">
      <c r="A13579" s="227"/>
      <c r="B13579" s="256"/>
      <c r="C13579" s="255"/>
      <c r="D13579" s="255"/>
      <c r="E13579" s="260"/>
      <c r="F13579" s="263"/>
      <c r="I13579" s="149"/>
      <c r="J13579" s="149"/>
      <c r="K13579" s="149"/>
      <c r="L13579"/>
    </row>
    <row r="13580" spans="1:12" s="236" customFormat="1" ht="13" x14ac:dyDescent="0.25">
      <c r="A13580" s="227"/>
      <c r="B13580" s="256"/>
      <c r="C13580" s="255"/>
      <c r="D13580" s="255"/>
      <c r="E13580" s="260"/>
      <c r="F13580" s="263"/>
      <c r="I13580" s="149"/>
      <c r="J13580" s="149"/>
      <c r="K13580" s="149"/>
      <c r="L13580"/>
    </row>
    <row r="13581" spans="1:12" s="236" customFormat="1" ht="13" x14ac:dyDescent="0.25">
      <c r="A13581" s="227"/>
      <c r="B13581" s="256"/>
      <c r="C13581" s="255"/>
      <c r="D13581" s="255"/>
      <c r="E13581" s="260"/>
      <c r="F13581" s="263"/>
      <c r="I13581" s="149"/>
      <c r="J13581" s="149"/>
      <c r="K13581" s="149"/>
      <c r="L13581"/>
    </row>
    <row r="13582" spans="1:12" s="236" customFormat="1" ht="13" x14ac:dyDescent="0.25">
      <c r="A13582" s="227"/>
      <c r="B13582" s="256"/>
      <c r="C13582" s="255"/>
      <c r="D13582" s="255"/>
      <c r="E13582" s="260"/>
      <c r="F13582" s="263"/>
      <c r="I13582" s="149"/>
      <c r="J13582" s="149"/>
      <c r="K13582" s="149"/>
      <c r="L13582"/>
    </row>
    <row r="13583" spans="1:12" s="236" customFormat="1" ht="13" x14ac:dyDescent="0.25">
      <c r="A13583" s="227"/>
      <c r="B13583" s="256"/>
      <c r="C13583" s="255"/>
      <c r="D13583" s="255"/>
      <c r="E13583" s="260"/>
      <c r="F13583" s="263"/>
      <c r="I13583" s="149"/>
      <c r="J13583" s="149"/>
      <c r="K13583" s="149"/>
      <c r="L13583"/>
    </row>
    <row r="13584" spans="1:12" s="236" customFormat="1" ht="13" x14ac:dyDescent="0.25">
      <c r="A13584" s="227"/>
      <c r="B13584" s="256"/>
      <c r="C13584" s="255"/>
      <c r="D13584" s="255"/>
      <c r="E13584" s="260"/>
      <c r="F13584" s="263"/>
      <c r="I13584" s="149"/>
      <c r="J13584" s="149"/>
      <c r="K13584" s="149"/>
      <c r="L13584"/>
    </row>
    <row r="13585" spans="1:12" s="236" customFormat="1" ht="13" x14ac:dyDescent="0.25">
      <c r="A13585" s="227"/>
      <c r="B13585" s="256"/>
      <c r="C13585" s="255"/>
      <c r="D13585" s="255"/>
      <c r="E13585" s="260"/>
      <c r="F13585" s="263"/>
      <c r="I13585" s="149"/>
      <c r="J13585" s="149"/>
      <c r="K13585" s="149"/>
      <c r="L13585"/>
    </row>
    <row r="13586" spans="1:12" s="236" customFormat="1" ht="13" x14ac:dyDescent="0.25">
      <c r="A13586" s="227"/>
      <c r="B13586" s="256"/>
      <c r="C13586" s="255"/>
      <c r="D13586" s="255"/>
      <c r="E13586" s="260"/>
      <c r="F13586" s="263"/>
      <c r="I13586" s="149"/>
      <c r="J13586" s="149"/>
      <c r="K13586" s="149"/>
      <c r="L13586"/>
    </row>
    <row r="13587" spans="1:12" s="236" customFormat="1" ht="13" x14ac:dyDescent="0.25">
      <c r="A13587" s="227"/>
      <c r="B13587" s="256"/>
      <c r="C13587" s="255"/>
      <c r="D13587" s="255"/>
      <c r="E13587" s="260"/>
      <c r="F13587" s="263"/>
      <c r="I13587" s="149"/>
      <c r="J13587" s="149"/>
      <c r="K13587" s="149"/>
      <c r="L13587"/>
    </row>
    <row r="13588" spans="1:12" s="236" customFormat="1" ht="13" x14ac:dyDescent="0.25">
      <c r="A13588" s="227"/>
      <c r="B13588" s="256"/>
      <c r="C13588" s="255"/>
      <c r="D13588" s="255"/>
      <c r="E13588" s="260"/>
      <c r="F13588" s="263"/>
      <c r="I13588" s="149"/>
      <c r="J13588" s="149"/>
      <c r="K13588" s="149"/>
      <c r="L13588"/>
    </row>
    <row r="13589" spans="1:12" s="236" customFormat="1" ht="13" x14ac:dyDescent="0.25">
      <c r="A13589" s="227"/>
      <c r="B13589" s="256"/>
      <c r="C13589" s="255"/>
      <c r="D13589" s="255"/>
      <c r="E13589" s="260"/>
      <c r="F13589" s="263"/>
      <c r="I13589" s="149"/>
      <c r="J13589" s="149"/>
      <c r="K13589" s="149"/>
      <c r="L13589"/>
    </row>
    <row r="13590" spans="1:12" s="236" customFormat="1" ht="13" x14ac:dyDescent="0.25">
      <c r="A13590" s="227"/>
      <c r="B13590" s="256"/>
      <c r="C13590" s="255"/>
      <c r="D13590" s="255"/>
      <c r="E13590" s="260"/>
      <c r="F13590" s="263"/>
      <c r="I13590" s="149"/>
      <c r="J13590" s="149"/>
      <c r="K13590" s="149"/>
      <c r="L13590"/>
    </row>
    <row r="13591" spans="1:12" s="236" customFormat="1" ht="13" x14ac:dyDescent="0.25">
      <c r="A13591" s="227"/>
      <c r="B13591" s="256"/>
      <c r="C13591" s="255"/>
      <c r="D13591" s="255"/>
      <c r="E13591" s="260"/>
      <c r="F13591" s="263"/>
      <c r="I13591" s="149"/>
      <c r="J13591" s="149"/>
      <c r="K13591" s="149"/>
      <c r="L13591"/>
    </row>
    <row r="13592" spans="1:12" s="236" customFormat="1" ht="13" x14ac:dyDescent="0.25">
      <c r="A13592" s="227"/>
      <c r="B13592" s="256"/>
      <c r="C13592" s="255"/>
      <c r="D13592" s="255"/>
      <c r="E13592" s="260"/>
      <c r="F13592" s="263"/>
      <c r="I13592" s="149"/>
      <c r="J13592" s="149"/>
      <c r="K13592" s="149"/>
      <c r="L13592"/>
    </row>
    <row r="13593" spans="1:12" s="236" customFormat="1" ht="13" x14ac:dyDescent="0.25">
      <c r="A13593" s="227"/>
      <c r="B13593" s="256"/>
      <c r="C13593" s="255"/>
      <c r="D13593" s="255"/>
      <c r="E13593" s="260"/>
      <c r="F13593" s="263"/>
      <c r="I13593" s="149"/>
      <c r="J13593" s="149"/>
      <c r="K13593" s="149"/>
      <c r="L13593"/>
    </row>
    <row r="13594" spans="1:12" s="236" customFormat="1" ht="13" x14ac:dyDescent="0.25">
      <c r="A13594" s="227"/>
      <c r="B13594" s="256"/>
      <c r="C13594" s="255"/>
      <c r="D13594" s="255"/>
      <c r="E13594" s="260"/>
      <c r="F13594" s="263"/>
      <c r="I13594" s="149"/>
      <c r="J13594" s="149"/>
      <c r="K13594" s="149"/>
      <c r="L13594"/>
    </row>
    <row r="13595" spans="1:12" s="236" customFormat="1" ht="13" x14ac:dyDescent="0.25">
      <c r="A13595" s="227"/>
      <c r="B13595" s="256"/>
      <c r="C13595" s="255"/>
      <c r="D13595" s="255"/>
      <c r="E13595" s="260"/>
      <c r="F13595" s="263"/>
      <c r="I13595" s="149"/>
      <c r="J13595" s="149"/>
      <c r="K13595" s="149"/>
      <c r="L13595"/>
    </row>
    <row r="13596" spans="1:12" s="236" customFormat="1" ht="13" x14ac:dyDescent="0.25">
      <c r="A13596" s="227"/>
      <c r="B13596" s="256"/>
      <c r="C13596" s="255"/>
      <c r="D13596" s="255"/>
      <c r="E13596" s="260"/>
      <c r="F13596" s="263"/>
      <c r="I13596" s="149"/>
      <c r="J13596" s="149"/>
      <c r="K13596" s="149"/>
      <c r="L13596"/>
    </row>
    <row r="13597" spans="1:12" s="236" customFormat="1" ht="13" x14ac:dyDescent="0.25">
      <c r="A13597" s="227"/>
      <c r="B13597" s="256"/>
      <c r="C13597" s="255"/>
      <c r="D13597" s="255"/>
      <c r="E13597" s="260"/>
      <c r="F13597" s="263"/>
      <c r="I13597" s="149"/>
      <c r="J13597" s="149"/>
      <c r="K13597" s="149"/>
      <c r="L13597"/>
    </row>
    <row r="13598" spans="1:12" s="236" customFormat="1" ht="13" x14ac:dyDescent="0.25">
      <c r="A13598" s="227"/>
      <c r="B13598" s="256"/>
      <c r="C13598" s="255"/>
      <c r="D13598" s="255"/>
      <c r="E13598" s="260"/>
      <c r="F13598" s="263"/>
      <c r="I13598" s="149"/>
      <c r="J13598" s="149"/>
      <c r="K13598" s="149"/>
      <c r="L13598"/>
    </row>
    <row r="13599" spans="1:12" s="236" customFormat="1" ht="13" x14ac:dyDescent="0.25">
      <c r="A13599" s="227"/>
      <c r="B13599" s="256"/>
      <c r="C13599" s="255"/>
      <c r="D13599" s="255"/>
      <c r="E13599" s="260"/>
      <c r="F13599" s="263"/>
      <c r="I13599" s="149"/>
      <c r="J13599" s="149"/>
      <c r="K13599" s="149"/>
      <c r="L13599"/>
    </row>
    <row r="13600" spans="1:12" s="236" customFormat="1" ht="13" x14ac:dyDescent="0.25">
      <c r="A13600" s="227"/>
      <c r="B13600" s="256"/>
      <c r="C13600" s="255"/>
      <c r="D13600" s="255"/>
      <c r="E13600" s="260"/>
      <c r="F13600" s="263"/>
      <c r="I13600" s="149"/>
      <c r="J13600" s="149"/>
      <c r="K13600" s="149"/>
      <c r="L13600"/>
    </row>
    <row r="13601" spans="1:12" s="236" customFormat="1" ht="13" x14ac:dyDescent="0.25">
      <c r="A13601" s="227"/>
      <c r="B13601" s="256"/>
      <c r="C13601" s="255"/>
      <c r="D13601" s="255"/>
      <c r="E13601" s="260"/>
      <c r="F13601" s="263"/>
      <c r="I13601" s="149"/>
      <c r="J13601" s="149"/>
      <c r="K13601" s="149"/>
      <c r="L13601"/>
    </row>
    <row r="13602" spans="1:12" s="236" customFormat="1" ht="13" x14ac:dyDescent="0.25">
      <c r="A13602" s="227"/>
      <c r="B13602" s="256"/>
      <c r="C13602" s="255"/>
      <c r="D13602" s="255"/>
      <c r="E13602" s="260"/>
      <c r="F13602" s="263"/>
      <c r="I13602" s="149"/>
      <c r="J13602" s="149"/>
      <c r="K13602" s="149"/>
      <c r="L13602"/>
    </row>
    <row r="13603" spans="1:12" s="236" customFormat="1" ht="13" x14ac:dyDescent="0.25">
      <c r="A13603" s="227"/>
      <c r="B13603" s="256"/>
      <c r="C13603" s="255"/>
      <c r="D13603" s="255"/>
      <c r="E13603" s="260"/>
      <c r="F13603" s="263"/>
      <c r="I13603" s="149"/>
      <c r="J13603" s="149"/>
      <c r="K13603" s="149"/>
      <c r="L13603"/>
    </row>
    <row r="13604" spans="1:12" s="236" customFormat="1" ht="13" x14ac:dyDescent="0.25">
      <c r="A13604" s="227"/>
      <c r="B13604" s="256"/>
      <c r="C13604" s="255"/>
      <c r="D13604" s="255"/>
      <c r="E13604" s="260"/>
      <c r="F13604" s="263"/>
      <c r="I13604" s="149"/>
      <c r="J13604" s="149"/>
      <c r="K13604" s="149"/>
      <c r="L13604"/>
    </row>
    <row r="13605" spans="1:12" s="236" customFormat="1" ht="13" x14ac:dyDescent="0.25">
      <c r="A13605" s="227"/>
      <c r="B13605" s="256"/>
      <c r="C13605" s="255"/>
      <c r="D13605" s="255"/>
      <c r="E13605" s="260"/>
      <c r="F13605" s="263"/>
      <c r="I13605" s="149"/>
      <c r="J13605" s="149"/>
      <c r="K13605" s="149"/>
      <c r="L13605"/>
    </row>
    <row r="13606" spans="1:12" s="236" customFormat="1" ht="13" x14ac:dyDescent="0.25">
      <c r="A13606" s="227"/>
      <c r="B13606" s="256"/>
      <c r="C13606" s="255"/>
      <c r="D13606" s="255"/>
      <c r="E13606" s="260"/>
      <c r="F13606" s="263"/>
      <c r="I13606" s="149"/>
      <c r="J13606" s="149"/>
      <c r="K13606" s="149"/>
      <c r="L13606"/>
    </row>
    <row r="13607" spans="1:12" s="236" customFormat="1" ht="13" x14ac:dyDescent="0.25">
      <c r="A13607" s="227"/>
      <c r="B13607" s="256"/>
      <c r="C13607" s="255"/>
      <c r="D13607" s="255"/>
      <c r="E13607" s="260"/>
      <c r="F13607" s="263"/>
      <c r="I13607" s="149"/>
      <c r="J13607" s="149"/>
      <c r="K13607" s="149"/>
      <c r="L13607"/>
    </row>
    <row r="13608" spans="1:12" s="236" customFormat="1" ht="13" x14ac:dyDescent="0.25">
      <c r="A13608" s="227"/>
      <c r="B13608" s="256"/>
      <c r="C13608" s="255"/>
      <c r="D13608" s="255"/>
      <c r="E13608" s="260"/>
      <c r="F13608" s="263"/>
      <c r="I13608" s="149"/>
      <c r="J13608" s="149"/>
      <c r="K13608" s="149"/>
      <c r="L13608"/>
    </row>
    <row r="13609" spans="1:12" s="236" customFormat="1" ht="13" x14ac:dyDescent="0.25">
      <c r="A13609" s="227"/>
      <c r="B13609" s="256"/>
      <c r="C13609" s="255"/>
      <c r="D13609" s="255"/>
      <c r="E13609" s="260"/>
      <c r="F13609" s="263"/>
      <c r="I13609" s="149"/>
      <c r="J13609" s="149"/>
      <c r="K13609" s="149"/>
      <c r="L13609"/>
    </row>
    <row r="13610" spans="1:12" s="236" customFormat="1" ht="13" x14ac:dyDescent="0.25">
      <c r="A13610" s="227"/>
      <c r="B13610" s="256"/>
      <c r="C13610" s="255"/>
      <c r="D13610" s="255"/>
      <c r="E13610" s="260"/>
      <c r="F13610" s="263"/>
      <c r="I13610" s="149"/>
      <c r="J13610" s="149"/>
      <c r="K13610" s="149"/>
      <c r="L13610"/>
    </row>
    <row r="13611" spans="1:12" s="236" customFormat="1" ht="13" x14ac:dyDescent="0.25">
      <c r="A13611" s="227"/>
      <c r="B13611" s="256"/>
      <c r="C13611" s="255"/>
      <c r="D13611" s="255"/>
      <c r="E13611" s="260"/>
      <c r="F13611" s="263"/>
      <c r="I13611" s="149"/>
      <c r="J13611" s="149"/>
      <c r="K13611" s="149"/>
      <c r="L13611"/>
    </row>
    <row r="13612" spans="1:12" s="236" customFormat="1" ht="13" x14ac:dyDescent="0.25">
      <c r="A13612" s="227"/>
      <c r="B13612" s="256"/>
      <c r="C13612" s="255"/>
      <c r="D13612" s="255"/>
      <c r="E13612" s="260"/>
      <c r="F13612" s="263"/>
      <c r="I13612" s="149"/>
      <c r="J13612" s="149"/>
      <c r="K13612" s="149"/>
      <c r="L13612"/>
    </row>
    <row r="13613" spans="1:12" s="236" customFormat="1" ht="13" x14ac:dyDescent="0.25">
      <c r="A13613" s="227"/>
      <c r="B13613" s="256"/>
      <c r="C13613" s="255"/>
      <c r="D13613" s="255"/>
      <c r="E13613" s="260"/>
      <c r="F13613" s="263"/>
      <c r="I13613" s="149"/>
      <c r="J13613" s="149"/>
      <c r="K13613" s="149"/>
      <c r="L13613"/>
    </row>
    <row r="13614" spans="1:12" s="236" customFormat="1" ht="13" x14ac:dyDescent="0.25">
      <c r="A13614" s="227"/>
      <c r="B13614" s="256"/>
      <c r="C13614" s="255"/>
      <c r="D13614" s="255"/>
      <c r="E13614" s="260"/>
      <c r="F13614" s="263"/>
      <c r="I13614" s="149"/>
      <c r="J13614" s="149"/>
      <c r="K13614" s="149"/>
      <c r="L13614"/>
    </row>
    <row r="13615" spans="1:12" s="236" customFormat="1" ht="13" x14ac:dyDescent="0.25">
      <c r="A13615" s="227"/>
      <c r="B13615" s="256"/>
      <c r="C13615" s="255"/>
      <c r="D13615" s="255"/>
      <c r="E13615" s="260"/>
      <c r="F13615" s="263"/>
      <c r="I13615" s="149"/>
      <c r="J13615" s="149"/>
      <c r="K13615" s="149"/>
      <c r="L13615"/>
    </row>
    <row r="13616" spans="1:12" s="236" customFormat="1" ht="13" x14ac:dyDescent="0.25">
      <c r="A13616" s="227"/>
      <c r="B13616" s="256"/>
      <c r="C13616" s="255"/>
      <c r="D13616" s="255"/>
      <c r="E13616" s="260"/>
      <c r="F13616" s="263"/>
      <c r="I13616" s="149"/>
      <c r="J13616" s="149"/>
      <c r="K13616" s="149"/>
      <c r="L13616"/>
    </row>
    <row r="13617" spans="1:12" s="236" customFormat="1" ht="13" x14ac:dyDescent="0.25">
      <c r="A13617" s="227"/>
      <c r="B13617" s="256"/>
      <c r="C13617" s="255"/>
      <c r="D13617" s="255"/>
      <c r="E13617" s="260"/>
      <c r="F13617" s="263"/>
      <c r="I13617" s="149"/>
      <c r="J13617" s="149"/>
      <c r="K13617" s="149"/>
      <c r="L13617"/>
    </row>
    <row r="13618" spans="1:12" s="236" customFormat="1" ht="13" x14ac:dyDescent="0.25">
      <c r="A13618" s="227"/>
      <c r="B13618" s="256"/>
      <c r="C13618" s="255"/>
      <c r="D13618" s="255"/>
      <c r="E13618" s="260"/>
      <c r="F13618" s="263"/>
      <c r="I13618" s="149"/>
      <c r="J13618" s="149"/>
      <c r="K13618" s="149"/>
      <c r="L13618"/>
    </row>
    <row r="13619" spans="1:12" s="236" customFormat="1" ht="13" x14ac:dyDescent="0.25">
      <c r="A13619" s="227"/>
      <c r="B13619" s="256"/>
      <c r="C13619" s="255"/>
      <c r="D13619" s="255"/>
      <c r="E13619" s="260"/>
      <c r="F13619" s="263"/>
      <c r="I13619" s="149"/>
      <c r="J13619" s="149"/>
      <c r="K13619" s="149"/>
      <c r="L13619"/>
    </row>
    <row r="13620" spans="1:12" s="236" customFormat="1" ht="13" x14ac:dyDescent="0.25">
      <c r="A13620" s="227"/>
      <c r="B13620" s="256"/>
      <c r="C13620" s="255"/>
      <c r="D13620" s="255"/>
      <c r="E13620" s="260"/>
      <c r="F13620" s="263"/>
      <c r="I13620" s="149"/>
      <c r="J13620" s="149"/>
      <c r="K13620" s="149"/>
      <c r="L13620"/>
    </row>
    <row r="13621" spans="1:12" s="236" customFormat="1" ht="13" x14ac:dyDescent="0.25">
      <c r="A13621" s="227"/>
      <c r="B13621" s="256"/>
      <c r="C13621" s="255"/>
      <c r="D13621" s="255"/>
      <c r="E13621" s="260"/>
      <c r="F13621" s="263"/>
      <c r="I13621" s="149"/>
      <c r="J13621" s="149"/>
      <c r="K13621" s="149"/>
      <c r="L13621"/>
    </row>
    <row r="13622" spans="1:12" s="236" customFormat="1" ht="13" x14ac:dyDescent="0.25">
      <c r="A13622" s="227"/>
      <c r="B13622" s="256"/>
      <c r="C13622" s="255"/>
      <c r="D13622" s="255"/>
      <c r="E13622" s="260"/>
      <c r="F13622" s="263"/>
      <c r="I13622" s="149"/>
      <c r="J13622" s="149"/>
      <c r="K13622" s="149"/>
      <c r="L13622"/>
    </row>
    <row r="13623" spans="1:12" s="236" customFormat="1" ht="13" x14ac:dyDescent="0.25">
      <c r="A13623" s="227"/>
      <c r="B13623" s="256"/>
      <c r="C13623" s="255"/>
      <c r="D13623" s="255"/>
      <c r="E13623" s="260"/>
      <c r="F13623" s="263"/>
      <c r="I13623" s="149"/>
      <c r="J13623" s="149"/>
      <c r="K13623" s="149"/>
      <c r="L13623"/>
    </row>
    <row r="13624" spans="1:12" s="236" customFormat="1" ht="13" x14ac:dyDescent="0.25">
      <c r="A13624" s="227"/>
      <c r="B13624" s="256"/>
      <c r="C13624" s="255"/>
      <c r="D13624" s="255"/>
      <c r="E13624" s="260"/>
      <c r="F13624" s="263"/>
      <c r="I13624" s="149"/>
      <c r="J13624" s="149"/>
      <c r="K13624" s="149"/>
      <c r="L13624"/>
    </row>
    <row r="13625" spans="1:12" s="236" customFormat="1" ht="13" x14ac:dyDescent="0.25">
      <c r="A13625" s="227"/>
      <c r="B13625" s="256"/>
      <c r="C13625" s="255"/>
      <c r="D13625" s="255"/>
      <c r="E13625" s="260"/>
      <c r="F13625" s="263"/>
      <c r="I13625" s="149"/>
      <c r="J13625" s="149"/>
      <c r="K13625" s="149"/>
      <c r="L13625"/>
    </row>
    <row r="13626" spans="1:12" s="236" customFormat="1" ht="13" x14ac:dyDescent="0.25">
      <c r="A13626" s="227"/>
      <c r="B13626" s="256"/>
      <c r="C13626" s="255"/>
      <c r="D13626" s="255"/>
      <c r="E13626" s="260"/>
      <c r="F13626" s="263"/>
      <c r="I13626" s="149"/>
      <c r="J13626" s="149"/>
      <c r="K13626" s="149"/>
      <c r="L13626"/>
    </row>
    <row r="13627" spans="1:12" s="236" customFormat="1" ht="13" x14ac:dyDescent="0.25">
      <c r="A13627" s="227"/>
      <c r="B13627" s="256"/>
      <c r="C13627" s="255"/>
      <c r="D13627" s="255"/>
      <c r="E13627" s="260"/>
      <c r="F13627" s="263"/>
      <c r="I13627" s="149"/>
      <c r="J13627" s="149"/>
      <c r="K13627" s="149"/>
      <c r="L13627"/>
    </row>
    <row r="13628" spans="1:12" s="236" customFormat="1" ht="13" x14ac:dyDescent="0.25">
      <c r="A13628" s="227"/>
      <c r="B13628" s="256"/>
      <c r="C13628" s="255"/>
      <c r="D13628" s="255"/>
      <c r="E13628" s="260"/>
      <c r="F13628" s="263"/>
      <c r="I13628" s="149"/>
      <c r="J13628" s="149"/>
      <c r="K13628" s="149"/>
      <c r="L13628"/>
    </row>
    <row r="13629" spans="1:12" s="236" customFormat="1" ht="13" x14ac:dyDescent="0.25">
      <c r="A13629" s="227"/>
      <c r="B13629" s="256"/>
      <c r="C13629" s="255"/>
      <c r="D13629" s="255"/>
      <c r="E13629" s="260"/>
      <c r="F13629" s="263"/>
      <c r="I13629" s="149"/>
      <c r="J13629" s="149"/>
      <c r="K13629" s="149"/>
      <c r="L13629"/>
    </row>
    <row r="13630" spans="1:12" s="236" customFormat="1" ht="13" x14ac:dyDescent="0.25">
      <c r="A13630" s="227"/>
      <c r="B13630" s="256"/>
      <c r="C13630" s="255"/>
      <c r="D13630" s="255"/>
      <c r="E13630" s="260"/>
      <c r="F13630" s="263"/>
      <c r="I13630" s="149"/>
      <c r="J13630" s="149"/>
      <c r="K13630" s="149"/>
      <c r="L13630"/>
    </row>
    <row r="13631" spans="1:12" s="236" customFormat="1" ht="13" x14ac:dyDescent="0.25">
      <c r="A13631" s="227"/>
      <c r="B13631" s="256"/>
      <c r="C13631" s="255"/>
      <c r="D13631" s="255"/>
      <c r="E13631" s="260"/>
      <c r="F13631" s="263"/>
      <c r="I13631" s="149"/>
      <c r="J13631" s="149"/>
      <c r="K13631" s="149"/>
      <c r="L13631"/>
    </row>
    <row r="13632" spans="1:12" s="236" customFormat="1" ht="13" x14ac:dyDescent="0.25">
      <c r="A13632" s="227"/>
      <c r="B13632" s="256"/>
      <c r="C13632" s="255"/>
      <c r="D13632" s="255"/>
      <c r="E13632" s="260"/>
      <c r="F13632" s="263"/>
      <c r="I13632" s="149"/>
      <c r="J13632" s="149"/>
      <c r="K13632" s="149"/>
      <c r="L13632"/>
    </row>
    <row r="13633" spans="1:12" s="236" customFormat="1" ht="13" x14ac:dyDescent="0.25">
      <c r="A13633" s="227"/>
      <c r="B13633" s="256"/>
      <c r="C13633" s="255"/>
      <c r="D13633" s="255"/>
      <c r="E13633" s="260"/>
      <c r="F13633" s="263"/>
      <c r="I13633" s="149"/>
      <c r="J13633" s="149"/>
      <c r="K13633" s="149"/>
      <c r="L13633"/>
    </row>
    <row r="13634" spans="1:12" s="236" customFormat="1" ht="13" x14ac:dyDescent="0.25">
      <c r="A13634" s="227"/>
      <c r="B13634" s="256"/>
      <c r="C13634" s="255"/>
      <c r="D13634" s="255"/>
      <c r="E13634" s="260"/>
      <c r="F13634" s="263"/>
      <c r="I13634" s="149"/>
      <c r="J13634" s="149"/>
      <c r="K13634" s="149"/>
      <c r="L13634"/>
    </row>
    <row r="13635" spans="1:12" s="236" customFormat="1" ht="13" x14ac:dyDescent="0.25">
      <c r="A13635" s="227"/>
      <c r="B13635" s="256"/>
      <c r="C13635" s="255"/>
      <c r="D13635" s="255"/>
      <c r="E13635" s="260"/>
      <c r="F13635" s="263"/>
      <c r="I13635" s="149"/>
      <c r="J13635" s="149"/>
      <c r="K13635" s="149"/>
      <c r="L13635"/>
    </row>
    <row r="13636" spans="1:12" s="236" customFormat="1" ht="13" x14ac:dyDescent="0.25">
      <c r="A13636" s="227"/>
      <c r="B13636" s="268" t="s">
        <v>1019</v>
      </c>
      <c r="C13636" s="227"/>
      <c r="D13636" s="227"/>
      <c r="E13636" s="258"/>
      <c r="F13636" s="270"/>
      <c r="I13636" s="149"/>
      <c r="J13636" s="149"/>
      <c r="K13636" s="149"/>
      <c r="L13636"/>
    </row>
    <row r="13637" spans="1:12" s="236" customFormat="1" ht="13" x14ac:dyDescent="0.25">
      <c r="A13637" s="227"/>
      <c r="B13637" s="247"/>
      <c r="C13637" s="227"/>
      <c r="D13637" s="227"/>
      <c r="E13637" s="258"/>
      <c r="F13637" s="263"/>
      <c r="I13637" s="149"/>
      <c r="J13637" s="149"/>
      <c r="K13637" s="149"/>
      <c r="L13637"/>
    </row>
    <row r="13638" spans="1:12" s="236" customFormat="1" ht="25" x14ac:dyDescent="0.25">
      <c r="A13638" s="227"/>
      <c r="B13638" s="247" t="str">
        <f>B13567</f>
        <v>Block H: 4 Classroom Block &amp; 2 HOD Offices:: H-3  Concrete, Formwork and Reinforcement</v>
      </c>
      <c r="C13638" s="227"/>
      <c r="D13638" s="227"/>
      <c r="E13638" s="258"/>
      <c r="F13638" s="263"/>
      <c r="I13638" s="149"/>
      <c r="J13638" s="149"/>
      <c r="K13638" s="149"/>
      <c r="L13638"/>
    </row>
    <row r="13639" spans="1:12" s="236" customFormat="1" x14ac:dyDescent="0.25">
      <c r="A13639" s="220"/>
      <c r="B13639" s="233"/>
      <c r="C13639" s="220"/>
      <c r="D13639" s="220"/>
      <c r="E13639" s="260"/>
      <c r="F13639" s="263"/>
      <c r="I13639" s="149"/>
      <c r="J13639" s="149"/>
      <c r="K13639" s="149"/>
      <c r="L13639"/>
    </row>
    <row r="13640" spans="1:12" s="236" customFormat="1" ht="13" x14ac:dyDescent="0.25">
      <c r="A13640" s="224" t="s">
        <v>2672</v>
      </c>
      <c r="B13640" s="229" t="s">
        <v>200</v>
      </c>
      <c r="C13640" s="272"/>
      <c r="D13640" s="272"/>
      <c r="E13640" s="217"/>
      <c r="F13640" s="285"/>
      <c r="I13640" s="149"/>
      <c r="J13640" s="149"/>
      <c r="K13640" s="149"/>
      <c r="L13640"/>
    </row>
    <row r="13641" spans="1:12" s="236" customFormat="1" x14ac:dyDescent="0.25">
      <c r="A13641" s="272"/>
      <c r="B13641" s="273"/>
      <c r="C13641" s="272"/>
      <c r="D13641" s="272"/>
      <c r="E13641" s="217"/>
      <c r="F13641" s="285"/>
      <c r="I13641" s="149"/>
      <c r="J13641" s="149"/>
      <c r="K13641" s="149"/>
      <c r="L13641"/>
    </row>
    <row r="13642" spans="1:12" s="236" customFormat="1" ht="13" x14ac:dyDescent="0.25">
      <c r="A13642" s="272"/>
      <c r="B13642" s="229" t="s">
        <v>195</v>
      </c>
      <c r="C13642" s="272"/>
      <c r="D13642" s="272"/>
      <c r="E13642" s="217"/>
      <c r="F13642" s="285"/>
      <c r="I13642" s="149"/>
      <c r="J13642" s="149"/>
      <c r="K13642" s="149"/>
      <c r="L13642"/>
    </row>
    <row r="13643" spans="1:12" s="236" customFormat="1" ht="13" x14ac:dyDescent="0.25">
      <c r="A13643" s="272"/>
      <c r="B13643" s="229"/>
      <c r="C13643" s="272"/>
      <c r="D13643" s="272"/>
      <c r="E13643" s="217"/>
      <c r="F13643" s="285"/>
      <c r="I13643" s="149"/>
      <c r="J13643" s="149"/>
      <c r="K13643" s="149"/>
      <c r="L13643"/>
    </row>
    <row r="13644" spans="1:12" s="236" customFormat="1" ht="26" x14ac:dyDescent="0.25">
      <c r="A13644" s="272"/>
      <c r="B13644" s="229" t="s">
        <v>2766</v>
      </c>
      <c r="C13644" s="272"/>
      <c r="D13644" s="272"/>
      <c r="E13644" s="217"/>
      <c r="F13644" s="285"/>
      <c r="I13644" s="149"/>
      <c r="J13644" s="149"/>
      <c r="K13644" s="149"/>
      <c r="L13644"/>
    </row>
    <row r="13645" spans="1:12" s="236" customFormat="1" x14ac:dyDescent="0.25">
      <c r="A13645" s="272"/>
      <c r="B13645" s="273"/>
      <c r="C13645" s="272"/>
      <c r="D13645" s="272"/>
      <c r="E13645" s="217"/>
      <c r="F13645" s="285"/>
      <c r="I13645" s="149"/>
      <c r="J13645" s="149"/>
      <c r="K13645" s="149"/>
      <c r="L13645"/>
    </row>
    <row r="13646" spans="1:12" s="236" customFormat="1" ht="14.5" x14ac:dyDescent="0.25">
      <c r="A13646" s="272" t="s">
        <v>2673</v>
      </c>
      <c r="B13646" s="273" t="s">
        <v>191</v>
      </c>
      <c r="C13646" s="272" t="s">
        <v>621</v>
      </c>
      <c r="D13646" s="272">
        <v>50</v>
      </c>
      <c r="E13646" s="217"/>
      <c r="F13646" s="285"/>
      <c r="I13646" s="149"/>
      <c r="J13646" s="149"/>
      <c r="K13646" s="149"/>
      <c r="L13646"/>
    </row>
    <row r="13647" spans="1:12" s="236" customFormat="1" x14ac:dyDescent="0.25">
      <c r="A13647" s="272"/>
      <c r="B13647" s="273"/>
      <c r="C13647" s="272"/>
      <c r="D13647" s="272"/>
      <c r="E13647" s="217"/>
      <c r="F13647" s="285"/>
      <c r="I13647" s="149"/>
      <c r="J13647" s="149"/>
      <c r="K13647" s="149"/>
      <c r="L13647"/>
    </row>
    <row r="13648" spans="1:12" s="236" customFormat="1" ht="13" x14ac:dyDescent="0.25">
      <c r="A13648" s="272"/>
      <c r="B13648" s="229" t="s">
        <v>190</v>
      </c>
      <c r="C13648" s="272"/>
      <c r="D13648" s="272"/>
      <c r="E13648" s="217"/>
      <c r="F13648" s="285"/>
      <c r="I13648" s="149"/>
      <c r="J13648" s="149"/>
      <c r="K13648" s="149"/>
      <c r="L13648"/>
    </row>
    <row r="13649" spans="1:12" s="236" customFormat="1" ht="13" x14ac:dyDescent="0.25">
      <c r="A13649" s="272"/>
      <c r="B13649" s="229"/>
      <c r="C13649" s="272"/>
      <c r="D13649" s="272"/>
      <c r="E13649" s="217"/>
      <c r="F13649" s="285"/>
      <c r="I13649" s="149"/>
      <c r="J13649" s="149"/>
      <c r="K13649" s="149"/>
      <c r="L13649"/>
    </row>
    <row r="13650" spans="1:12" s="236" customFormat="1" ht="13" x14ac:dyDescent="0.25">
      <c r="A13650" s="272"/>
      <c r="B13650" s="229" t="s">
        <v>1027</v>
      </c>
      <c r="C13650" s="272"/>
      <c r="D13650" s="272"/>
      <c r="E13650" s="217"/>
      <c r="F13650" s="285"/>
      <c r="I13650" s="149"/>
      <c r="J13650" s="149"/>
      <c r="K13650" s="149"/>
      <c r="L13650"/>
    </row>
    <row r="13651" spans="1:12" s="236" customFormat="1" x14ac:dyDescent="0.25">
      <c r="A13651" s="272"/>
      <c r="B13651" s="273"/>
      <c r="C13651" s="272"/>
      <c r="D13651" s="272"/>
      <c r="E13651" s="217"/>
      <c r="F13651" s="285"/>
      <c r="I13651" s="149"/>
      <c r="J13651" s="149"/>
      <c r="K13651" s="149"/>
      <c r="L13651"/>
    </row>
    <row r="13652" spans="1:12" s="236" customFormat="1" x14ac:dyDescent="0.25">
      <c r="A13652" s="272" t="s">
        <v>2674</v>
      </c>
      <c r="B13652" s="273" t="s">
        <v>13</v>
      </c>
      <c r="C13652" s="272" t="s">
        <v>11</v>
      </c>
      <c r="D13652" s="272">
        <v>147</v>
      </c>
      <c r="E13652" s="217"/>
      <c r="F13652" s="285"/>
      <c r="I13652" s="149"/>
      <c r="J13652" s="149"/>
      <c r="K13652" s="149"/>
      <c r="L13652"/>
    </row>
    <row r="13653" spans="1:12" s="236" customFormat="1" x14ac:dyDescent="0.25">
      <c r="A13653" s="272"/>
      <c r="B13653" s="273"/>
      <c r="C13653" s="272"/>
      <c r="D13653" s="272"/>
      <c r="E13653" s="217"/>
      <c r="F13653" s="285"/>
      <c r="I13653" s="149"/>
      <c r="J13653" s="149"/>
      <c r="K13653" s="149"/>
      <c r="L13653"/>
    </row>
    <row r="13654" spans="1:12" s="236" customFormat="1" ht="13" x14ac:dyDescent="0.25">
      <c r="A13654" s="272"/>
      <c r="B13654" s="229" t="s">
        <v>184</v>
      </c>
      <c r="C13654" s="272"/>
      <c r="D13654" s="272"/>
      <c r="E13654" s="217"/>
      <c r="F13654" s="285"/>
      <c r="I13654" s="149"/>
      <c r="J13654" s="149"/>
      <c r="K13654" s="149"/>
      <c r="L13654"/>
    </row>
    <row r="13655" spans="1:12" s="236" customFormat="1" ht="13" x14ac:dyDescent="0.25">
      <c r="A13655" s="272"/>
      <c r="B13655" s="229"/>
      <c r="C13655" s="272"/>
      <c r="D13655" s="272"/>
      <c r="E13655" s="217"/>
      <c r="F13655" s="285"/>
      <c r="I13655" s="149"/>
      <c r="J13655" s="149"/>
      <c r="K13655" s="149"/>
      <c r="L13655"/>
    </row>
    <row r="13656" spans="1:12" s="236" customFormat="1" ht="25" x14ac:dyDescent="0.25">
      <c r="A13656" s="272" t="s">
        <v>2675</v>
      </c>
      <c r="B13656" s="273" t="s">
        <v>2122</v>
      </c>
      <c r="C13656" s="272" t="s">
        <v>2</v>
      </c>
      <c r="D13656" s="272">
        <v>16</v>
      </c>
      <c r="E13656" s="217"/>
      <c r="F13656" s="285"/>
      <c r="I13656" s="149"/>
      <c r="J13656" s="149"/>
      <c r="K13656" s="149"/>
      <c r="L13656"/>
    </row>
    <row r="13657" spans="1:12" s="236" customFormat="1" x14ac:dyDescent="0.25">
      <c r="A13657" s="272"/>
      <c r="B13657" s="273"/>
      <c r="C13657" s="272"/>
      <c r="D13657" s="272"/>
      <c r="E13657" s="217"/>
      <c r="F13657" s="285"/>
      <c r="I13657" s="149"/>
      <c r="J13657" s="149"/>
      <c r="K13657" s="149"/>
      <c r="L13657"/>
    </row>
    <row r="13658" spans="1:12" s="236" customFormat="1" x14ac:dyDescent="0.25">
      <c r="A13658" s="272"/>
      <c r="B13658" s="273"/>
      <c r="C13658" s="272"/>
      <c r="D13658" s="272"/>
      <c r="E13658" s="217"/>
      <c r="F13658" s="263"/>
      <c r="I13658" s="149"/>
      <c r="J13658" s="149"/>
      <c r="K13658" s="149"/>
      <c r="L13658"/>
    </row>
    <row r="13659" spans="1:12" s="236" customFormat="1" x14ac:dyDescent="0.25">
      <c r="A13659" s="272"/>
      <c r="B13659" s="273"/>
      <c r="C13659" s="272"/>
      <c r="D13659" s="272"/>
      <c r="E13659" s="217"/>
      <c r="F13659" s="263"/>
      <c r="I13659" s="149"/>
      <c r="J13659" s="149"/>
      <c r="K13659" s="149"/>
      <c r="L13659"/>
    </row>
    <row r="13660" spans="1:12" s="236" customFormat="1" x14ac:dyDescent="0.25">
      <c r="A13660" s="272"/>
      <c r="B13660" s="273"/>
      <c r="C13660" s="272"/>
      <c r="D13660" s="272"/>
      <c r="E13660" s="217"/>
      <c r="F13660" s="263"/>
      <c r="I13660" s="149"/>
      <c r="J13660" s="149"/>
      <c r="K13660" s="149"/>
      <c r="L13660"/>
    </row>
    <row r="13661" spans="1:12" s="236" customFormat="1" x14ac:dyDescent="0.25">
      <c r="A13661" s="272"/>
      <c r="B13661" s="273"/>
      <c r="C13661" s="272"/>
      <c r="D13661" s="272"/>
      <c r="E13661" s="217"/>
      <c r="F13661" s="263"/>
      <c r="I13661" s="149"/>
      <c r="J13661" s="149"/>
      <c r="K13661" s="149"/>
      <c r="L13661"/>
    </row>
    <row r="13662" spans="1:12" s="236" customFormat="1" x14ac:dyDescent="0.25">
      <c r="A13662" s="272"/>
      <c r="B13662" s="273"/>
      <c r="C13662" s="272"/>
      <c r="D13662" s="272"/>
      <c r="E13662" s="217"/>
      <c r="F13662" s="263"/>
      <c r="I13662" s="149"/>
      <c r="J13662" s="149"/>
      <c r="K13662" s="149"/>
      <c r="L13662"/>
    </row>
    <row r="13663" spans="1:12" s="236" customFormat="1" x14ac:dyDescent="0.25">
      <c r="A13663" s="272"/>
      <c r="B13663" s="273"/>
      <c r="C13663" s="272"/>
      <c r="D13663" s="272"/>
      <c r="E13663" s="217"/>
      <c r="F13663" s="263"/>
      <c r="I13663" s="149"/>
      <c r="J13663" s="149"/>
      <c r="K13663" s="149"/>
      <c r="L13663"/>
    </row>
    <row r="13664" spans="1:12" s="236" customFormat="1" x14ac:dyDescent="0.25">
      <c r="A13664" s="272"/>
      <c r="B13664" s="273"/>
      <c r="C13664" s="272"/>
      <c r="D13664" s="272"/>
      <c r="E13664" s="217"/>
      <c r="F13664" s="263"/>
      <c r="I13664" s="149"/>
      <c r="J13664" s="149"/>
      <c r="K13664" s="149"/>
      <c r="L13664"/>
    </row>
    <row r="13665" spans="1:12" s="236" customFormat="1" x14ac:dyDescent="0.25">
      <c r="A13665" s="272"/>
      <c r="B13665" s="273"/>
      <c r="C13665" s="272"/>
      <c r="D13665" s="272"/>
      <c r="E13665" s="217"/>
      <c r="F13665" s="263"/>
      <c r="I13665" s="149"/>
      <c r="J13665" s="149"/>
      <c r="K13665" s="149"/>
      <c r="L13665"/>
    </row>
    <row r="13666" spans="1:12" s="236" customFormat="1" x14ac:dyDescent="0.25">
      <c r="A13666" s="272"/>
      <c r="B13666" s="273"/>
      <c r="C13666" s="272"/>
      <c r="D13666" s="272"/>
      <c r="E13666" s="217"/>
      <c r="F13666" s="263"/>
      <c r="I13666" s="149"/>
      <c r="J13666" s="149"/>
      <c r="K13666" s="149"/>
      <c r="L13666"/>
    </row>
    <row r="13667" spans="1:12" s="236" customFormat="1" x14ac:dyDescent="0.25">
      <c r="A13667" s="272"/>
      <c r="B13667" s="273"/>
      <c r="C13667" s="272"/>
      <c r="D13667" s="272"/>
      <c r="E13667" s="217"/>
      <c r="F13667" s="263"/>
      <c r="I13667" s="149"/>
      <c r="J13667" s="149"/>
      <c r="K13667" s="149"/>
      <c r="L13667"/>
    </row>
    <row r="13668" spans="1:12" s="236" customFormat="1" x14ac:dyDescent="0.25">
      <c r="A13668" s="272"/>
      <c r="B13668" s="273"/>
      <c r="C13668" s="272"/>
      <c r="D13668" s="272"/>
      <c r="E13668" s="217"/>
      <c r="F13668" s="263"/>
      <c r="I13668" s="149"/>
      <c r="J13668" s="149"/>
      <c r="K13668" s="149"/>
      <c r="L13668"/>
    </row>
    <row r="13669" spans="1:12" s="236" customFormat="1" x14ac:dyDescent="0.25">
      <c r="A13669" s="272"/>
      <c r="B13669" s="273"/>
      <c r="C13669" s="272"/>
      <c r="D13669" s="272"/>
      <c r="E13669" s="217"/>
      <c r="F13669" s="263"/>
      <c r="I13669" s="149"/>
      <c r="J13669" s="149"/>
      <c r="K13669" s="149"/>
      <c r="L13669"/>
    </row>
    <row r="13670" spans="1:12" s="236" customFormat="1" x14ac:dyDescent="0.25">
      <c r="A13670" s="272"/>
      <c r="B13670" s="273"/>
      <c r="C13670" s="272"/>
      <c r="D13670" s="272"/>
      <c r="E13670" s="217"/>
      <c r="F13670" s="263"/>
      <c r="I13670" s="149"/>
      <c r="J13670" s="149"/>
      <c r="K13670" s="149"/>
      <c r="L13670"/>
    </row>
    <row r="13671" spans="1:12" s="236" customFormat="1" x14ac:dyDescent="0.25">
      <c r="A13671" s="272"/>
      <c r="B13671" s="273"/>
      <c r="C13671" s="272"/>
      <c r="D13671" s="272"/>
      <c r="E13671" s="217"/>
      <c r="F13671" s="263"/>
      <c r="I13671" s="149"/>
      <c r="J13671" s="149"/>
      <c r="K13671" s="149"/>
      <c r="L13671"/>
    </row>
    <row r="13672" spans="1:12" s="236" customFormat="1" x14ac:dyDescent="0.25">
      <c r="A13672" s="272"/>
      <c r="B13672" s="273"/>
      <c r="C13672" s="272"/>
      <c r="D13672" s="272"/>
      <c r="E13672" s="217"/>
      <c r="F13672" s="263"/>
      <c r="I13672" s="149"/>
      <c r="J13672" s="149"/>
      <c r="K13672" s="149"/>
      <c r="L13672"/>
    </row>
    <row r="13673" spans="1:12" s="236" customFormat="1" x14ac:dyDescent="0.25">
      <c r="A13673" s="272"/>
      <c r="B13673" s="273"/>
      <c r="C13673" s="272"/>
      <c r="D13673" s="272"/>
      <c r="E13673" s="217"/>
      <c r="F13673" s="263"/>
      <c r="I13673" s="149"/>
      <c r="J13673" s="149"/>
      <c r="K13673" s="149"/>
      <c r="L13673"/>
    </row>
    <row r="13674" spans="1:12" s="236" customFormat="1" x14ac:dyDescent="0.25">
      <c r="A13674" s="272"/>
      <c r="B13674" s="273"/>
      <c r="C13674" s="272"/>
      <c r="D13674" s="272"/>
      <c r="E13674" s="217"/>
      <c r="F13674" s="263"/>
      <c r="I13674" s="149"/>
      <c r="J13674" s="149"/>
      <c r="K13674" s="149"/>
      <c r="L13674"/>
    </row>
    <row r="13675" spans="1:12" s="236" customFormat="1" x14ac:dyDescent="0.25">
      <c r="A13675" s="272"/>
      <c r="B13675" s="273"/>
      <c r="C13675" s="272"/>
      <c r="D13675" s="272"/>
      <c r="E13675" s="217"/>
      <c r="F13675" s="263"/>
      <c r="I13675" s="149"/>
      <c r="J13675" s="149"/>
      <c r="K13675" s="149"/>
      <c r="L13675"/>
    </row>
    <row r="13676" spans="1:12" s="236" customFormat="1" x14ac:dyDescent="0.25">
      <c r="A13676" s="272"/>
      <c r="B13676" s="273"/>
      <c r="C13676" s="272"/>
      <c r="D13676" s="272"/>
      <c r="E13676" s="217"/>
      <c r="F13676" s="263"/>
      <c r="I13676" s="149"/>
      <c r="J13676" s="149"/>
      <c r="K13676" s="149"/>
      <c r="L13676"/>
    </row>
    <row r="13677" spans="1:12" s="236" customFormat="1" x14ac:dyDescent="0.25">
      <c r="A13677" s="272"/>
      <c r="B13677" s="273"/>
      <c r="C13677" s="272"/>
      <c r="D13677" s="272"/>
      <c r="E13677" s="217"/>
      <c r="F13677" s="263"/>
      <c r="I13677" s="149"/>
      <c r="J13677" s="149"/>
      <c r="K13677" s="149"/>
      <c r="L13677"/>
    </row>
    <row r="13678" spans="1:12" s="236" customFormat="1" x14ac:dyDescent="0.25">
      <c r="A13678" s="272"/>
      <c r="B13678" s="273"/>
      <c r="C13678" s="272"/>
      <c r="D13678" s="272"/>
      <c r="E13678" s="217"/>
      <c r="F13678" s="263"/>
      <c r="I13678" s="149"/>
      <c r="J13678" s="149"/>
      <c r="K13678" s="149"/>
      <c r="L13678"/>
    </row>
    <row r="13679" spans="1:12" s="236" customFormat="1" x14ac:dyDescent="0.25">
      <c r="A13679" s="272"/>
      <c r="B13679" s="273"/>
      <c r="C13679" s="272"/>
      <c r="D13679" s="272"/>
      <c r="E13679" s="217"/>
      <c r="F13679" s="263"/>
      <c r="I13679" s="149"/>
      <c r="J13679" s="149"/>
      <c r="K13679" s="149"/>
      <c r="L13679"/>
    </row>
    <row r="13680" spans="1:12" s="236" customFormat="1" x14ac:dyDescent="0.25">
      <c r="A13680" s="272"/>
      <c r="B13680" s="273"/>
      <c r="C13680" s="272"/>
      <c r="D13680" s="272"/>
      <c r="E13680" s="217"/>
      <c r="F13680" s="263"/>
      <c r="I13680" s="149"/>
      <c r="J13680" s="149"/>
      <c r="K13680" s="149"/>
      <c r="L13680"/>
    </row>
    <row r="13681" spans="1:12" s="236" customFormat="1" x14ac:dyDescent="0.25">
      <c r="A13681" s="272"/>
      <c r="B13681" s="273"/>
      <c r="C13681" s="272"/>
      <c r="D13681" s="272"/>
      <c r="E13681" s="217"/>
      <c r="F13681" s="263"/>
      <c r="I13681" s="149"/>
      <c r="J13681" s="149"/>
      <c r="K13681" s="149"/>
      <c r="L13681"/>
    </row>
    <row r="13682" spans="1:12" s="236" customFormat="1" x14ac:dyDescent="0.25">
      <c r="A13682" s="272"/>
      <c r="B13682" s="273"/>
      <c r="C13682" s="272"/>
      <c r="D13682" s="272"/>
      <c r="E13682" s="217"/>
      <c r="F13682" s="263"/>
      <c r="I13682" s="149"/>
      <c r="J13682" s="149"/>
      <c r="K13682" s="149"/>
      <c r="L13682"/>
    </row>
    <row r="13683" spans="1:12" s="236" customFormat="1" x14ac:dyDescent="0.25">
      <c r="A13683" s="272"/>
      <c r="B13683" s="273"/>
      <c r="C13683" s="272"/>
      <c r="D13683" s="272"/>
      <c r="E13683" s="217"/>
      <c r="F13683" s="263"/>
      <c r="I13683" s="149"/>
      <c r="J13683" s="149"/>
      <c r="K13683" s="149"/>
      <c r="L13683"/>
    </row>
    <row r="13684" spans="1:12" s="236" customFormat="1" x14ac:dyDescent="0.25">
      <c r="A13684" s="272"/>
      <c r="B13684" s="273"/>
      <c r="C13684" s="272"/>
      <c r="D13684" s="272"/>
      <c r="E13684" s="217"/>
      <c r="F13684" s="263"/>
      <c r="I13684" s="149"/>
      <c r="J13684" s="149"/>
      <c r="K13684" s="149"/>
      <c r="L13684"/>
    </row>
    <row r="13685" spans="1:12" s="236" customFormat="1" x14ac:dyDescent="0.25">
      <c r="A13685" s="272"/>
      <c r="B13685" s="273"/>
      <c r="C13685" s="272"/>
      <c r="D13685" s="272"/>
      <c r="E13685" s="217"/>
      <c r="F13685" s="263"/>
      <c r="I13685" s="149"/>
      <c r="J13685" s="149"/>
      <c r="K13685" s="149"/>
      <c r="L13685"/>
    </row>
    <row r="13686" spans="1:12" s="236" customFormat="1" x14ac:dyDescent="0.25">
      <c r="A13686" s="272"/>
      <c r="B13686" s="273"/>
      <c r="C13686" s="272"/>
      <c r="D13686" s="272"/>
      <c r="E13686" s="217"/>
      <c r="F13686" s="263"/>
      <c r="I13686" s="149"/>
      <c r="J13686" s="149"/>
      <c r="K13686" s="149"/>
      <c r="L13686"/>
    </row>
    <row r="13687" spans="1:12" s="236" customFormat="1" x14ac:dyDescent="0.25">
      <c r="A13687" s="272"/>
      <c r="B13687" s="273"/>
      <c r="C13687" s="272"/>
      <c r="D13687" s="272"/>
      <c r="E13687" s="217"/>
      <c r="F13687" s="263"/>
      <c r="I13687" s="149"/>
      <c r="J13687" s="149"/>
      <c r="K13687" s="149"/>
      <c r="L13687"/>
    </row>
    <row r="13688" spans="1:12" s="236" customFormat="1" x14ac:dyDescent="0.25">
      <c r="A13688" s="272"/>
      <c r="B13688" s="273"/>
      <c r="C13688" s="272"/>
      <c r="D13688" s="272"/>
      <c r="E13688" s="217"/>
      <c r="F13688" s="263"/>
      <c r="I13688" s="149"/>
      <c r="J13688" s="149"/>
      <c r="K13688" s="149"/>
      <c r="L13688"/>
    </row>
    <row r="13689" spans="1:12" s="236" customFormat="1" x14ac:dyDescent="0.25">
      <c r="A13689" s="272"/>
      <c r="B13689" s="273"/>
      <c r="C13689" s="272"/>
      <c r="D13689" s="272"/>
      <c r="E13689" s="217"/>
      <c r="F13689" s="263"/>
      <c r="I13689" s="149"/>
      <c r="J13689" s="149"/>
      <c r="K13689" s="149"/>
      <c r="L13689"/>
    </row>
    <row r="13690" spans="1:12" s="236" customFormat="1" x14ac:dyDescent="0.25">
      <c r="A13690" s="272"/>
      <c r="B13690" s="273"/>
      <c r="C13690" s="272"/>
      <c r="D13690" s="272"/>
      <c r="E13690" s="217"/>
      <c r="F13690" s="263"/>
      <c r="I13690" s="149"/>
      <c r="J13690" s="149"/>
      <c r="K13690" s="149"/>
      <c r="L13690"/>
    </row>
    <row r="13691" spans="1:12" s="236" customFormat="1" x14ac:dyDescent="0.25">
      <c r="A13691" s="272"/>
      <c r="B13691" s="273"/>
      <c r="C13691" s="272"/>
      <c r="D13691" s="272"/>
      <c r="E13691" s="217"/>
      <c r="F13691" s="263"/>
      <c r="I13691" s="149"/>
      <c r="J13691" s="149"/>
      <c r="K13691" s="149"/>
      <c r="L13691"/>
    </row>
    <row r="13692" spans="1:12" s="236" customFormat="1" x14ac:dyDescent="0.25">
      <c r="A13692" s="272"/>
      <c r="B13692" s="273"/>
      <c r="C13692" s="272"/>
      <c r="D13692" s="272"/>
      <c r="E13692" s="217"/>
      <c r="F13692" s="263"/>
      <c r="I13692" s="149"/>
      <c r="J13692" s="149"/>
      <c r="K13692" s="149"/>
      <c r="L13692"/>
    </row>
    <row r="13693" spans="1:12" s="236" customFormat="1" x14ac:dyDescent="0.25">
      <c r="A13693" s="272"/>
      <c r="B13693" s="273"/>
      <c r="C13693" s="272"/>
      <c r="D13693" s="272"/>
      <c r="E13693" s="217"/>
      <c r="F13693" s="263"/>
      <c r="I13693" s="149"/>
      <c r="J13693" s="149"/>
      <c r="K13693" s="149"/>
      <c r="L13693"/>
    </row>
    <row r="13694" spans="1:12" s="236" customFormat="1" x14ac:dyDescent="0.25">
      <c r="A13694" s="272"/>
      <c r="B13694" s="273"/>
      <c r="C13694" s="272"/>
      <c r="D13694" s="272"/>
      <c r="E13694" s="217"/>
      <c r="F13694" s="263"/>
      <c r="I13694" s="149"/>
      <c r="J13694" s="149"/>
      <c r="K13694" s="149"/>
      <c r="L13694"/>
    </row>
    <row r="13695" spans="1:12" s="236" customFormat="1" x14ac:dyDescent="0.25">
      <c r="A13695" s="272"/>
      <c r="B13695" s="273"/>
      <c r="C13695" s="272"/>
      <c r="D13695" s="272"/>
      <c r="E13695" s="217"/>
      <c r="F13695" s="263"/>
      <c r="I13695" s="149"/>
      <c r="J13695" s="149"/>
      <c r="K13695" s="149"/>
      <c r="L13695"/>
    </row>
    <row r="13696" spans="1:12" s="236" customFormat="1" x14ac:dyDescent="0.25">
      <c r="A13696" s="272"/>
      <c r="B13696" s="273"/>
      <c r="C13696" s="272"/>
      <c r="D13696" s="272"/>
      <c r="E13696" s="217"/>
      <c r="F13696" s="263"/>
      <c r="I13696" s="149"/>
      <c r="J13696" s="149"/>
      <c r="K13696" s="149"/>
      <c r="L13696"/>
    </row>
    <row r="13697" spans="1:12" s="236" customFormat="1" x14ac:dyDescent="0.25">
      <c r="A13697" s="272"/>
      <c r="B13697" s="273"/>
      <c r="C13697" s="272"/>
      <c r="D13697" s="272"/>
      <c r="E13697" s="217"/>
      <c r="F13697" s="263"/>
      <c r="I13697" s="149"/>
      <c r="J13697" s="149"/>
      <c r="K13697" s="149"/>
      <c r="L13697"/>
    </row>
    <row r="13698" spans="1:12" s="236" customFormat="1" x14ac:dyDescent="0.25">
      <c r="A13698" s="272"/>
      <c r="B13698" s="273"/>
      <c r="C13698" s="272"/>
      <c r="D13698" s="272"/>
      <c r="E13698" s="217"/>
      <c r="F13698" s="263"/>
      <c r="I13698" s="149"/>
      <c r="J13698" s="149"/>
      <c r="K13698" s="149"/>
      <c r="L13698"/>
    </row>
    <row r="13699" spans="1:12" s="236" customFormat="1" ht="13" x14ac:dyDescent="0.25">
      <c r="A13699" s="272"/>
      <c r="B13699" s="229"/>
      <c r="C13699" s="272"/>
      <c r="D13699" s="272"/>
      <c r="E13699" s="260"/>
      <c r="F13699" s="263"/>
      <c r="I13699" s="149"/>
      <c r="J13699" s="149"/>
      <c r="K13699" s="149"/>
      <c r="L13699"/>
    </row>
    <row r="13700" spans="1:12" s="236" customFormat="1" ht="13" x14ac:dyDescent="0.25">
      <c r="A13700" s="272"/>
      <c r="B13700" s="229"/>
      <c r="C13700" s="272"/>
      <c r="D13700" s="272"/>
      <c r="E13700" s="260"/>
      <c r="F13700" s="263"/>
      <c r="I13700" s="149"/>
      <c r="J13700" s="149"/>
      <c r="K13700" s="149"/>
      <c r="L13700"/>
    </row>
    <row r="13701" spans="1:12" s="236" customFormat="1" ht="13" x14ac:dyDescent="0.25">
      <c r="A13701" s="272"/>
      <c r="B13701" s="229"/>
      <c r="C13701" s="272"/>
      <c r="D13701" s="272"/>
      <c r="E13701" s="260"/>
      <c r="F13701" s="263"/>
      <c r="I13701" s="149"/>
      <c r="J13701" s="149"/>
      <c r="K13701" s="149"/>
      <c r="L13701"/>
    </row>
    <row r="13702" spans="1:12" s="236" customFormat="1" ht="13" x14ac:dyDescent="0.25">
      <c r="A13702" s="272"/>
      <c r="B13702" s="229"/>
      <c r="C13702" s="272"/>
      <c r="D13702" s="272"/>
      <c r="E13702" s="260"/>
      <c r="F13702" s="263"/>
      <c r="I13702" s="149"/>
      <c r="J13702" s="149"/>
      <c r="K13702" s="149"/>
      <c r="L13702"/>
    </row>
    <row r="13703" spans="1:12" s="236" customFormat="1" ht="13" x14ac:dyDescent="0.25">
      <c r="A13703" s="272"/>
      <c r="B13703" s="229"/>
      <c r="C13703" s="272"/>
      <c r="D13703" s="272"/>
      <c r="E13703" s="260"/>
      <c r="F13703" s="263"/>
      <c r="I13703" s="149"/>
      <c r="J13703" s="149"/>
      <c r="K13703" s="149"/>
      <c r="L13703"/>
    </row>
    <row r="13704" spans="1:12" s="236" customFormat="1" ht="13" x14ac:dyDescent="0.25">
      <c r="A13704" s="272"/>
      <c r="B13704" s="229"/>
      <c r="C13704" s="272"/>
      <c r="D13704" s="272"/>
      <c r="E13704" s="260"/>
      <c r="F13704" s="263"/>
      <c r="I13704" s="149"/>
      <c r="J13704" s="149"/>
      <c r="K13704" s="149"/>
      <c r="L13704"/>
    </row>
    <row r="13705" spans="1:12" s="236" customFormat="1" ht="13" x14ac:dyDescent="0.25">
      <c r="A13705" s="272"/>
      <c r="B13705" s="229"/>
      <c r="C13705" s="272"/>
      <c r="D13705" s="272"/>
      <c r="E13705" s="260"/>
      <c r="F13705" s="263"/>
      <c r="I13705" s="149"/>
      <c r="J13705" s="149"/>
      <c r="K13705" s="149"/>
      <c r="L13705"/>
    </row>
    <row r="13706" spans="1:12" s="236" customFormat="1" ht="13" x14ac:dyDescent="0.25">
      <c r="A13706" s="220"/>
      <c r="B13706" s="230"/>
      <c r="C13706" s="220"/>
      <c r="D13706" s="220"/>
      <c r="E13706" s="260"/>
      <c r="F13706" s="263"/>
      <c r="I13706" s="149"/>
      <c r="J13706" s="149"/>
      <c r="K13706" s="149"/>
      <c r="L13706"/>
    </row>
    <row r="13707" spans="1:12" s="236" customFormat="1" ht="13" x14ac:dyDescent="0.25">
      <c r="A13707" s="227"/>
      <c r="B13707" s="268" t="s">
        <v>2905</v>
      </c>
      <c r="C13707" s="227"/>
      <c r="D13707" s="227"/>
      <c r="E13707" s="258"/>
      <c r="F13707" s="270"/>
      <c r="I13707" s="149"/>
      <c r="J13707" s="149"/>
      <c r="K13707" s="149"/>
      <c r="L13707"/>
    </row>
    <row r="13708" spans="1:12" s="236" customFormat="1" ht="13" x14ac:dyDescent="0.25">
      <c r="A13708" s="227"/>
      <c r="B13708" s="247"/>
      <c r="C13708" s="227"/>
      <c r="D13708" s="227"/>
      <c r="E13708" s="258"/>
      <c r="F13708" s="263"/>
      <c r="I13708" s="149"/>
      <c r="J13708" s="149"/>
      <c r="K13708" s="149"/>
      <c r="L13708"/>
    </row>
    <row r="13709" spans="1:12" s="236" customFormat="1" ht="13" x14ac:dyDescent="0.25">
      <c r="A13709" s="227"/>
      <c r="B13709" s="247" t="s">
        <v>3091</v>
      </c>
      <c r="C13709" s="227"/>
      <c r="D13709" s="227"/>
      <c r="E13709" s="258"/>
      <c r="F13709" s="263"/>
      <c r="I13709" s="149"/>
      <c r="J13709" s="149"/>
      <c r="K13709" s="149"/>
      <c r="L13709"/>
    </row>
    <row r="13710" spans="1:12" s="236" customFormat="1" ht="13" x14ac:dyDescent="0.25">
      <c r="A13710" s="227"/>
      <c r="B13710" s="256"/>
      <c r="C13710" s="255"/>
      <c r="D13710" s="255"/>
      <c r="E13710" s="260"/>
      <c r="F13710" s="263"/>
      <c r="I13710" s="149"/>
      <c r="J13710" s="149"/>
      <c r="K13710" s="149"/>
      <c r="L13710"/>
    </row>
    <row r="13711" spans="1:12" s="236" customFormat="1" ht="13" x14ac:dyDescent="0.25">
      <c r="A13711" s="227"/>
      <c r="B13711" s="274"/>
      <c r="C13711" s="255"/>
      <c r="D13711" s="255"/>
      <c r="E13711" s="260"/>
      <c r="F13711" s="263"/>
      <c r="I13711" s="149"/>
      <c r="J13711" s="149"/>
      <c r="K13711" s="149"/>
      <c r="L13711"/>
    </row>
    <row r="13712" spans="1:12" s="236" customFormat="1" ht="13" x14ac:dyDescent="0.25">
      <c r="A13712" s="227"/>
      <c r="B13712" s="274" t="str">
        <f>B13709</f>
        <v>Block H: 4 Classroom Block &amp; 2 HOD Offices:: H-4 Masonry</v>
      </c>
      <c r="C13712" s="255"/>
      <c r="D13712" s="255"/>
      <c r="E13712" s="260"/>
      <c r="F13712" s="263"/>
      <c r="I13712" s="149"/>
      <c r="J13712" s="149"/>
      <c r="K13712" s="149"/>
      <c r="L13712"/>
    </row>
    <row r="13713" spans="1:12" s="236" customFormat="1" ht="13" x14ac:dyDescent="0.25">
      <c r="A13713" s="227"/>
      <c r="B13713" s="254" t="s">
        <v>2933</v>
      </c>
      <c r="C13713" s="255" t="s">
        <v>2910</v>
      </c>
      <c r="D13713" s="255"/>
      <c r="E13713" s="260"/>
      <c r="F13713" s="263"/>
      <c r="I13713" s="149"/>
      <c r="J13713" s="149"/>
      <c r="K13713" s="149"/>
      <c r="L13713"/>
    </row>
    <row r="13714" spans="1:12" s="236" customFormat="1" ht="13" x14ac:dyDescent="0.25">
      <c r="A13714" s="227"/>
      <c r="B13714" s="256"/>
      <c r="C13714" s="255"/>
      <c r="D13714" s="255"/>
      <c r="E13714" s="260"/>
      <c r="F13714" s="263"/>
      <c r="I13714" s="149"/>
      <c r="J13714" s="149"/>
      <c r="K13714" s="149"/>
      <c r="L13714"/>
    </row>
    <row r="13715" spans="1:12" s="236" customFormat="1" ht="13" x14ac:dyDescent="0.25">
      <c r="A13715" s="227"/>
      <c r="B13715" s="269" t="s">
        <v>2909</v>
      </c>
      <c r="C13715" s="255">
        <v>199</v>
      </c>
      <c r="D13715" s="255"/>
      <c r="E13715" s="260"/>
      <c r="F13715" s="263"/>
      <c r="I13715" s="149"/>
      <c r="J13715" s="149"/>
      <c r="K13715" s="149"/>
      <c r="L13715"/>
    </row>
    <row r="13716" spans="1:12" s="236" customFormat="1" ht="13" x14ac:dyDescent="0.25">
      <c r="A13716" s="227"/>
      <c r="B13716" s="269"/>
      <c r="C13716" s="255"/>
      <c r="D13716" s="255"/>
      <c r="E13716" s="260"/>
      <c r="F13716" s="263"/>
      <c r="I13716" s="149"/>
      <c r="J13716" s="149"/>
      <c r="K13716" s="149"/>
      <c r="L13716"/>
    </row>
    <row r="13717" spans="1:12" s="236" customFormat="1" ht="13" x14ac:dyDescent="0.25">
      <c r="A13717" s="227"/>
      <c r="B13717" s="256"/>
      <c r="C13717" s="255"/>
      <c r="D13717" s="255"/>
      <c r="E13717" s="260"/>
      <c r="F13717" s="263"/>
      <c r="I13717" s="149"/>
      <c r="J13717" s="149"/>
      <c r="K13717" s="149"/>
      <c r="L13717"/>
    </row>
    <row r="13718" spans="1:12" s="236" customFormat="1" ht="13" x14ac:dyDescent="0.25">
      <c r="A13718" s="227"/>
      <c r="B13718" s="256"/>
      <c r="C13718" s="255"/>
      <c r="D13718" s="255"/>
      <c r="E13718" s="260"/>
      <c r="F13718" s="263"/>
      <c r="I13718" s="149"/>
      <c r="J13718" s="149"/>
      <c r="K13718" s="149"/>
      <c r="L13718"/>
    </row>
    <row r="13719" spans="1:12" s="236" customFormat="1" ht="13" x14ac:dyDescent="0.25">
      <c r="A13719" s="227"/>
      <c r="B13719" s="256"/>
      <c r="C13719" s="255"/>
      <c r="D13719" s="255"/>
      <c r="E13719" s="260"/>
      <c r="F13719" s="263"/>
      <c r="I13719" s="149"/>
      <c r="J13719" s="149"/>
      <c r="K13719" s="149"/>
      <c r="L13719"/>
    </row>
    <row r="13720" spans="1:12" s="236" customFormat="1" ht="13" x14ac:dyDescent="0.25">
      <c r="A13720" s="227"/>
      <c r="B13720" s="256"/>
      <c r="C13720" s="255"/>
      <c r="D13720" s="255"/>
      <c r="E13720" s="260"/>
      <c r="F13720" s="263"/>
      <c r="I13720" s="149"/>
      <c r="J13720" s="149"/>
      <c r="K13720" s="149"/>
      <c r="L13720"/>
    </row>
    <row r="13721" spans="1:12" s="236" customFormat="1" ht="13" x14ac:dyDescent="0.25">
      <c r="A13721" s="227"/>
      <c r="B13721" s="256"/>
      <c r="C13721" s="255"/>
      <c r="D13721" s="255"/>
      <c r="E13721" s="260"/>
      <c r="F13721" s="263"/>
      <c r="I13721" s="149"/>
      <c r="J13721" s="149"/>
      <c r="K13721" s="149"/>
      <c r="L13721"/>
    </row>
    <row r="13722" spans="1:12" s="236" customFormat="1" ht="13" x14ac:dyDescent="0.25">
      <c r="A13722" s="227"/>
      <c r="B13722" s="256"/>
      <c r="C13722" s="255"/>
      <c r="D13722" s="255"/>
      <c r="E13722" s="260"/>
      <c r="F13722" s="263"/>
      <c r="I13722" s="149"/>
      <c r="J13722" s="149"/>
      <c r="K13722" s="149"/>
      <c r="L13722"/>
    </row>
    <row r="13723" spans="1:12" s="236" customFormat="1" ht="13" x14ac:dyDescent="0.25">
      <c r="A13723" s="227"/>
      <c r="B13723" s="256"/>
      <c r="C13723" s="255"/>
      <c r="D13723" s="255"/>
      <c r="E13723" s="260"/>
      <c r="F13723" s="263"/>
      <c r="I13723" s="149"/>
      <c r="J13723" s="149"/>
      <c r="K13723" s="149"/>
      <c r="L13723"/>
    </row>
    <row r="13724" spans="1:12" s="236" customFormat="1" ht="13" x14ac:dyDescent="0.25">
      <c r="A13724" s="227"/>
      <c r="B13724" s="256"/>
      <c r="C13724" s="255"/>
      <c r="D13724" s="255"/>
      <c r="E13724" s="260"/>
      <c r="F13724" s="263"/>
      <c r="I13724" s="149"/>
      <c r="J13724" s="149"/>
      <c r="K13724" s="149"/>
      <c r="L13724"/>
    </row>
    <row r="13725" spans="1:12" s="236" customFormat="1" ht="13" x14ac:dyDescent="0.25">
      <c r="A13725" s="227"/>
      <c r="B13725" s="256"/>
      <c r="C13725" s="255"/>
      <c r="D13725" s="255"/>
      <c r="E13725" s="260"/>
      <c r="F13725" s="263"/>
      <c r="I13725" s="149"/>
      <c r="J13725" s="149"/>
      <c r="K13725" s="149"/>
      <c r="L13725"/>
    </row>
    <row r="13726" spans="1:12" s="236" customFormat="1" ht="13" x14ac:dyDescent="0.25">
      <c r="A13726" s="227"/>
      <c r="B13726" s="256"/>
      <c r="C13726" s="255"/>
      <c r="D13726" s="255"/>
      <c r="E13726" s="260"/>
      <c r="F13726" s="263"/>
      <c r="I13726" s="149"/>
      <c r="J13726" s="149"/>
      <c r="K13726" s="149"/>
      <c r="L13726"/>
    </row>
    <row r="13727" spans="1:12" s="236" customFormat="1" ht="13" x14ac:dyDescent="0.25">
      <c r="A13727" s="227"/>
      <c r="B13727" s="256"/>
      <c r="C13727" s="255"/>
      <c r="D13727" s="255"/>
      <c r="E13727" s="260"/>
      <c r="F13727" s="263"/>
      <c r="I13727" s="149"/>
      <c r="J13727" s="149"/>
      <c r="K13727" s="149"/>
      <c r="L13727"/>
    </row>
    <row r="13728" spans="1:12" s="236" customFormat="1" ht="13" x14ac:dyDescent="0.25">
      <c r="A13728" s="227"/>
      <c r="B13728" s="256"/>
      <c r="C13728" s="255"/>
      <c r="D13728" s="255"/>
      <c r="E13728" s="260"/>
      <c r="F13728" s="263"/>
      <c r="I13728" s="149"/>
      <c r="J13728" s="149"/>
      <c r="K13728" s="149"/>
      <c r="L13728"/>
    </row>
    <row r="13729" spans="1:12" s="236" customFormat="1" ht="13" x14ac:dyDescent="0.25">
      <c r="A13729" s="227"/>
      <c r="B13729" s="256"/>
      <c r="C13729" s="255"/>
      <c r="D13729" s="255"/>
      <c r="E13729" s="260"/>
      <c r="F13729" s="263"/>
      <c r="I13729" s="149"/>
      <c r="J13729" s="149"/>
      <c r="K13729" s="149"/>
      <c r="L13729"/>
    </row>
    <row r="13730" spans="1:12" s="236" customFormat="1" ht="13" x14ac:dyDescent="0.25">
      <c r="A13730" s="227"/>
      <c r="B13730" s="256"/>
      <c r="C13730" s="255"/>
      <c r="D13730" s="255"/>
      <c r="E13730" s="260"/>
      <c r="F13730" s="263"/>
      <c r="I13730" s="149"/>
      <c r="J13730" s="149"/>
      <c r="K13730" s="149"/>
      <c r="L13730"/>
    </row>
    <row r="13731" spans="1:12" s="236" customFormat="1" ht="13" x14ac:dyDescent="0.25">
      <c r="A13731" s="227"/>
      <c r="B13731" s="256"/>
      <c r="C13731" s="255"/>
      <c r="D13731" s="255"/>
      <c r="E13731" s="260"/>
      <c r="F13731" s="263"/>
      <c r="I13731" s="149"/>
      <c r="J13731" s="149"/>
      <c r="K13731" s="149"/>
      <c r="L13731"/>
    </row>
    <row r="13732" spans="1:12" s="236" customFormat="1" ht="13" x14ac:dyDescent="0.25">
      <c r="A13732" s="227"/>
      <c r="B13732" s="256"/>
      <c r="C13732" s="255"/>
      <c r="D13732" s="255"/>
      <c r="E13732" s="260"/>
      <c r="F13732" s="263"/>
      <c r="I13732" s="149"/>
      <c r="J13732" s="149"/>
      <c r="K13732" s="149"/>
      <c r="L13732"/>
    </row>
    <row r="13733" spans="1:12" s="236" customFormat="1" ht="13" x14ac:dyDescent="0.25">
      <c r="A13733" s="227"/>
      <c r="B13733" s="256"/>
      <c r="C13733" s="255"/>
      <c r="D13733" s="255"/>
      <c r="E13733" s="260"/>
      <c r="F13733" s="263"/>
      <c r="I13733" s="149"/>
      <c r="J13733" s="149"/>
      <c r="K13733" s="149"/>
      <c r="L13733"/>
    </row>
    <row r="13734" spans="1:12" s="236" customFormat="1" ht="13" x14ac:dyDescent="0.25">
      <c r="A13734" s="227"/>
      <c r="B13734" s="256"/>
      <c r="C13734" s="255"/>
      <c r="D13734" s="255"/>
      <c r="E13734" s="260"/>
      <c r="F13734" s="263"/>
      <c r="I13734" s="149"/>
      <c r="J13734" s="149"/>
      <c r="K13734" s="149"/>
      <c r="L13734"/>
    </row>
    <row r="13735" spans="1:12" s="236" customFormat="1" ht="13" x14ac:dyDescent="0.25">
      <c r="A13735" s="227"/>
      <c r="B13735" s="256"/>
      <c r="C13735" s="255"/>
      <c r="D13735" s="255"/>
      <c r="E13735" s="260"/>
      <c r="F13735" s="263"/>
      <c r="I13735" s="149"/>
      <c r="J13735" s="149"/>
      <c r="K13735" s="149"/>
      <c r="L13735"/>
    </row>
    <row r="13736" spans="1:12" s="236" customFormat="1" ht="13" x14ac:dyDescent="0.25">
      <c r="A13736" s="227"/>
      <c r="B13736" s="256"/>
      <c r="C13736" s="255"/>
      <c r="D13736" s="255"/>
      <c r="E13736" s="260"/>
      <c r="F13736" s="263"/>
      <c r="I13736" s="149"/>
      <c r="J13736" s="149"/>
      <c r="K13736" s="149"/>
      <c r="L13736"/>
    </row>
    <row r="13737" spans="1:12" s="236" customFormat="1" ht="13" x14ac:dyDescent="0.25">
      <c r="A13737" s="227"/>
      <c r="B13737" s="256"/>
      <c r="C13737" s="255"/>
      <c r="D13737" s="255"/>
      <c r="E13737" s="260"/>
      <c r="F13737" s="263"/>
      <c r="I13737" s="149"/>
      <c r="J13737" s="149"/>
      <c r="K13737" s="149"/>
      <c r="L13737"/>
    </row>
    <row r="13738" spans="1:12" s="236" customFormat="1" ht="13" x14ac:dyDescent="0.25">
      <c r="A13738" s="227"/>
      <c r="B13738" s="256"/>
      <c r="C13738" s="255"/>
      <c r="D13738" s="255"/>
      <c r="E13738" s="260"/>
      <c r="F13738" s="263"/>
      <c r="I13738" s="149"/>
      <c r="J13738" s="149"/>
      <c r="K13738" s="149"/>
      <c r="L13738"/>
    </row>
    <row r="13739" spans="1:12" s="236" customFormat="1" ht="13" x14ac:dyDescent="0.25">
      <c r="A13739" s="227"/>
      <c r="B13739" s="256"/>
      <c r="C13739" s="255"/>
      <c r="D13739" s="255"/>
      <c r="E13739" s="260"/>
      <c r="F13739" s="263"/>
      <c r="I13739" s="149"/>
      <c r="J13739" s="149"/>
      <c r="K13739" s="149"/>
      <c r="L13739"/>
    </row>
    <row r="13740" spans="1:12" s="236" customFormat="1" ht="13" x14ac:dyDescent="0.25">
      <c r="A13740" s="227"/>
      <c r="B13740" s="256"/>
      <c r="C13740" s="255"/>
      <c r="D13740" s="255"/>
      <c r="E13740" s="260"/>
      <c r="F13740" s="263"/>
      <c r="I13740" s="149"/>
      <c r="J13740" s="149"/>
      <c r="K13740" s="149"/>
      <c r="L13740"/>
    </row>
    <row r="13741" spans="1:12" s="236" customFormat="1" ht="13" x14ac:dyDescent="0.25">
      <c r="A13741" s="227"/>
      <c r="B13741" s="256"/>
      <c r="C13741" s="255"/>
      <c r="D13741" s="255"/>
      <c r="E13741" s="260"/>
      <c r="F13741" s="263"/>
      <c r="I13741" s="149"/>
      <c r="J13741" s="149"/>
      <c r="K13741" s="149"/>
      <c r="L13741"/>
    </row>
    <row r="13742" spans="1:12" s="236" customFormat="1" ht="13" x14ac:dyDescent="0.25">
      <c r="A13742" s="227"/>
      <c r="B13742" s="256"/>
      <c r="C13742" s="255"/>
      <c r="D13742" s="255"/>
      <c r="E13742" s="260"/>
      <c r="F13742" s="263"/>
      <c r="I13742" s="149"/>
      <c r="J13742" s="149"/>
      <c r="K13742" s="149"/>
      <c r="L13742"/>
    </row>
    <row r="13743" spans="1:12" s="236" customFormat="1" ht="13" x14ac:dyDescent="0.25">
      <c r="A13743" s="227"/>
      <c r="B13743" s="256"/>
      <c r="C13743" s="255"/>
      <c r="D13743" s="255"/>
      <c r="E13743" s="260"/>
      <c r="F13743" s="263"/>
      <c r="I13743" s="149"/>
      <c r="J13743" s="149"/>
      <c r="K13743" s="149"/>
      <c r="L13743"/>
    </row>
    <row r="13744" spans="1:12" s="236" customFormat="1" ht="13" x14ac:dyDescent="0.25">
      <c r="A13744" s="227"/>
      <c r="B13744" s="256"/>
      <c r="C13744" s="255"/>
      <c r="D13744" s="255"/>
      <c r="E13744" s="260"/>
      <c r="F13744" s="263"/>
      <c r="I13744" s="149"/>
      <c r="J13744" s="149"/>
      <c r="K13744" s="149"/>
      <c r="L13744"/>
    </row>
    <row r="13745" spans="1:12" s="236" customFormat="1" ht="13" x14ac:dyDescent="0.25">
      <c r="A13745" s="227"/>
      <c r="B13745" s="256"/>
      <c r="C13745" s="255"/>
      <c r="D13745" s="255"/>
      <c r="E13745" s="260"/>
      <c r="F13745" s="263"/>
      <c r="I13745" s="149"/>
      <c r="J13745" s="149"/>
      <c r="K13745" s="149"/>
      <c r="L13745"/>
    </row>
    <row r="13746" spans="1:12" s="236" customFormat="1" ht="13" x14ac:dyDescent="0.25">
      <c r="A13746" s="227"/>
      <c r="B13746" s="256"/>
      <c r="C13746" s="255"/>
      <c r="D13746" s="255"/>
      <c r="E13746" s="260"/>
      <c r="F13746" s="263"/>
      <c r="I13746" s="149"/>
      <c r="J13746" s="149"/>
      <c r="K13746" s="149"/>
      <c r="L13746"/>
    </row>
    <row r="13747" spans="1:12" s="236" customFormat="1" ht="13" x14ac:dyDescent="0.25">
      <c r="A13747" s="227"/>
      <c r="B13747" s="256"/>
      <c r="C13747" s="255"/>
      <c r="D13747" s="255"/>
      <c r="E13747" s="260"/>
      <c r="F13747" s="263"/>
      <c r="I13747" s="149"/>
      <c r="J13747" s="149"/>
      <c r="K13747" s="149"/>
      <c r="L13747"/>
    </row>
    <row r="13748" spans="1:12" s="236" customFormat="1" ht="13" x14ac:dyDescent="0.25">
      <c r="A13748" s="227"/>
      <c r="B13748" s="256"/>
      <c r="C13748" s="255"/>
      <c r="D13748" s="255"/>
      <c r="E13748" s="260"/>
      <c r="F13748" s="263"/>
      <c r="I13748" s="149"/>
      <c r="J13748" s="149"/>
      <c r="K13748" s="149"/>
      <c r="L13748"/>
    </row>
    <row r="13749" spans="1:12" s="236" customFormat="1" ht="13" x14ac:dyDescent="0.25">
      <c r="A13749" s="227"/>
      <c r="B13749" s="256"/>
      <c r="C13749" s="255"/>
      <c r="D13749" s="255"/>
      <c r="E13749" s="260"/>
      <c r="F13749" s="263"/>
      <c r="I13749" s="149"/>
      <c r="J13749" s="149"/>
      <c r="K13749" s="149"/>
      <c r="L13749"/>
    </row>
    <row r="13750" spans="1:12" s="236" customFormat="1" ht="13" x14ac:dyDescent="0.25">
      <c r="A13750" s="227"/>
      <c r="B13750" s="256"/>
      <c r="C13750" s="255"/>
      <c r="D13750" s="255"/>
      <c r="E13750" s="260"/>
      <c r="F13750" s="263"/>
      <c r="I13750" s="149"/>
      <c r="J13750" s="149"/>
      <c r="K13750" s="149"/>
      <c r="L13750"/>
    </row>
    <row r="13751" spans="1:12" s="236" customFormat="1" ht="13" x14ac:dyDescent="0.25">
      <c r="A13751" s="227"/>
      <c r="B13751" s="256"/>
      <c r="C13751" s="255"/>
      <c r="D13751" s="255"/>
      <c r="E13751" s="260"/>
      <c r="F13751" s="263"/>
      <c r="I13751" s="149"/>
      <c r="J13751" s="149"/>
      <c r="K13751" s="149"/>
      <c r="L13751"/>
    </row>
    <row r="13752" spans="1:12" s="236" customFormat="1" ht="13" x14ac:dyDescent="0.25">
      <c r="A13752" s="227"/>
      <c r="B13752" s="256"/>
      <c r="C13752" s="255"/>
      <c r="D13752" s="255"/>
      <c r="E13752" s="260"/>
      <c r="F13752" s="263"/>
      <c r="I13752" s="149"/>
      <c r="J13752" s="149"/>
      <c r="K13752" s="149"/>
      <c r="L13752"/>
    </row>
    <row r="13753" spans="1:12" s="236" customFormat="1" ht="13" x14ac:dyDescent="0.25">
      <c r="A13753" s="227"/>
      <c r="B13753" s="256"/>
      <c r="C13753" s="255"/>
      <c r="D13753" s="255"/>
      <c r="E13753" s="260"/>
      <c r="F13753" s="263"/>
      <c r="I13753" s="149"/>
      <c r="J13753" s="149"/>
      <c r="K13753" s="149"/>
      <c r="L13753"/>
    </row>
    <row r="13754" spans="1:12" s="236" customFormat="1" ht="13" x14ac:dyDescent="0.25">
      <c r="A13754" s="227"/>
      <c r="B13754" s="256"/>
      <c r="C13754" s="255"/>
      <c r="D13754" s="255"/>
      <c r="E13754" s="260"/>
      <c r="F13754" s="263"/>
      <c r="I13754" s="149"/>
      <c r="J13754" s="149"/>
      <c r="K13754" s="149"/>
      <c r="L13754"/>
    </row>
    <row r="13755" spans="1:12" s="236" customFormat="1" ht="13" x14ac:dyDescent="0.25">
      <c r="A13755" s="227"/>
      <c r="B13755" s="256"/>
      <c r="C13755" s="255"/>
      <c r="D13755" s="255"/>
      <c r="E13755" s="260"/>
      <c r="F13755" s="263"/>
      <c r="I13755" s="149"/>
      <c r="J13755" s="149"/>
      <c r="K13755" s="149"/>
      <c r="L13755"/>
    </row>
    <row r="13756" spans="1:12" s="236" customFormat="1" ht="13" x14ac:dyDescent="0.25">
      <c r="A13756" s="227"/>
      <c r="B13756" s="256"/>
      <c r="C13756" s="255"/>
      <c r="D13756" s="255"/>
      <c r="E13756" s="260"/>
      <c r="F13756" s="263"/>
      <c r="I13756" s="149"/>
      <c r="J13756" s="149"/>
      <c r="K13756" s="149"/>
      <c r="L13756"/>
    </row>
    <row r="13757" spans="1:12" s="236" customFormat="1" ht="13" x14ac:dyDescent="0.25">
      <c r="A13757" s="227"/>
      <c r="B13757" s="256"/>
      <c r="C13757" s="255"/>
      <c r="D13757" s="255"/>
      <c r="E13757" s="260"/>
      <c r="F13757" s="263"/>
      <c r="I13757" s="149"/>
      <c r="J13757" s="149"/>
      <c r="K13757" s="149"/>
      <c r="L13757"/>
    </row>
    <row r="13758" spans="1:12" s="236" customFormat="1" ht="13" x14ac:dyDescent="0.25">
      <c r="A13758" s="227"/>
      <c r="B13758" s="256"/>
      <c r="C13758" s="255"/>
      <c r="D13758" s="255"/>
      <c r="E13758" s="260"/>
      <c r="F13758" s="263"/>
      <c r="I13758" s="149"/>
      <c r="J13758" s="149"/>
      <c r="K13758" s="149"/>
      <c r="L13758"/>
    </row>
    <row r="13759" spans="1:12" s="236" customFormat="1" ht="13" x14ac:dyDescent="0.25">
      <c r="A13759" s="227"/>
      <c r="B13759" s="256"/>
      <c r="C13759" s="255"/>
      <c r="D13759" s="255"/>
      <c r="E13759" s="260"/>
      <c r="F13759" s="263"/>
      <c r="I13759" s="149"/>
      <c r="J13759" s="149"/>
      <c r="K13759" s="149"/>
      <c r="L13759"/>
    </row>
    <row r="13760" spans="1:12" s="236" customFormat="1" ht="13" x14ac:dyDescent="0.25">
      <c r="A13760" s="227"/>
      <c r="B13760" s="256"/>
      <c r="C13760" s="255"/>
      <c r="D13760" s="255"/>
      <c r="E13760" s="260"/>
      <c r="F13760" s="263"/>
      <c r="I13760" s="149"/>
      <c r="J13760" s="149"/>
      <c r="K13760" s="149"/>
      <c r="L13760"/>
    </row>
    <row r="13761" spans="1:12" s="236" customFormat="1" ht="13" x14ac:dyDescent="0.25">
      <c r="A13761" s="227"/>
      <c r="B13761" s="256"/>
      <c r="C13761" s="255"/>
      <c r="D13761" s="255"/>
      <c r="E13761" s="260"/>
      <c r="F13761" s="263"/>
      <c r="I13761" s="149"/>
      <c r="J13761" s="149"/>
      <c r="K13761" s="149"/>
      <c r="L13761"/>
    </row>
    <row r="13762" spans="1:12" s="236" customFormat="1" ht="13" x14ac:dyDescent="0.25">
      <c r="A13762" s="227"/>
      <c r="B13762" s="256"/>
      <c r="C13762" s="255"/>
      <c r="D13762" s="255"/>
      <c r="E13762" s="260"/>
      <c r="F13762" s="263"/>
      <c r="I13762" s="149"/>
      <c r="J13762" s="149"/>
      <c r="K13762" s="149"/>
      <c r="L13762"/>
    </row>
    <row r="13763" spans="1:12" s="236" customFormat="1" ht="13" x14ac:dyDescent="0.25">
      <c r="A13763" s="227"/>
      <c r="B13763" s="256"/>
      <c r="C13763" s="255"/>
      <c r="D13763" s="255"/>
      <c r="E13763" s="260"/>
      <c r="F13763" s="263"/>
      <c r="I13763" s="149"/>
      <c r="J13763" s="149"/>
      <c r="K13763" s="149"/>
      <c r="L13763"/>
    </row>
    <row r="13764" spans="1:12" s="236" customFormat="1" ht="13" x14ac:dyDescent="0.25">
      <c r="A13764" s="227"/>
      <c r="B13764" s="256"/>
      <c r="C13764" s="255"/>
      <c r="D13764" s="255"/>
      <c r="E13764" s="260"/>
      <c r="F13764" s="263"/>
      <c r="I13764" s="149"/>
      <c r="J13764" s="149"/>
      <c r="K13764" s="149"/>
      <c r="L13764"/>
    </row>
    <row r="13765" spans="1:12" s="236" customFormat="1" ht="13" x14ac:dyDescent="0.25">
      <c r="A13765" s="227"/>
      <c r="B13765" s="256"/>
      <c r="C13765" s="255"/>
      <c r="D13765" s="255"/>
      <c r="E13765" s="260"/>
      <c r="F13765" s="263"/>
      <c r="I13765" s="149"/>
      <c r="J13765" s="149"/>
      <c r="K13765" s="149"/>
      <c r="L13765"/>
    </row>
    <row r="13766" spans="1:12" s="236" customFormat="1" ht="13" x14ac:dyDescent="0.25">
      <c r="A13766" s="227"/>
      <c r="B13766" s="256"/>
      <c r="C13766" s="255"/>
      <c r="D13766" s="255"/>
      <c r="E13766" s="260"/>
      <c r="F13766" s="263"/>
      <c r="I13766" s="149"/>
      <c r="J13766" s="149"/>
      <c r="K13766" s="149"/>
      <c r="L13766"/>
    </row>
    <row r="13767" spans="1:12" s="236" customFormat="1" ht="13" x14ac:dyDescent="0.25">
      <c r="A13767" s="227"/>
      <c r="B13767" s="256"/>
      <c r="C13767" s="255"/>
      <c r="D13767" s="255"/>
      <c r="E13767" s="260"/>
      <c r="F13767" s="263"/>
      <c r="I13767" s="149"/>
      <c r="J13767" s="149"/>
      <c r="K13767" s="149"/>
      <c r="L13767"/>
    </row>
    <row r="13768" spans="1:12" s="236" customFormat="1" ht="13" x14ac:dyDescent="0.25">
      <c r="A13768" s="227"/>
      <c r="B13768" s="256"/>
      <c r="C13768" s="255"/>
      <c r="D13768" s="255"/>
      <c r="E13768" s="260"/>
      <c r="F13768" s="263"/>
      <c r="I13768" s="149"/>
      <c r="J13768" s="149"/>
      <c r="K13768" s="149"/>
      <c r="L13768"/>
    </row>
    <row r="13769" spans="1:12" s="236" customFormat="1" ht="13" x14ac:dyDescent="0.25">
      <c r="A13769" s="227"/>
      <c r="B13769" s="256"/>
      <c r="C13769" s="255"/>
      <c r="D13769" s="255"/>
      <c r="E13769" s="260"/>
      <c r="F13769" s="263"/>
      <c r="I13769" s="149"/>
      <c r="J13769" s="149"/>
      <c r="K13769" s="149"/>
      <c r="L13769"/>
    </row>
    <row r="13770" spans="1:12" s="236" customFormat="1" ht="13" x14ac:dyDescent="0.25">
      <c r="A13770" s="227"/>
      <c r="B13770" s="256"/>
      <c r="C13770" s="255"/>
      <c r="D13770" s="255"/>
      <c r="E13770" s="260"/>
      <c r="F13770" s="263"/>
      <c r="I13770" s="149"/>
      <c r="J13770" s="149"/>
      <c r="K13770" s="149"/>
      <c r="L13770"/>
    </row>
    <row r="13771" spans="1:12" s="236" customFormat="1" ht="13" x14ac:dyDescent="0.25">
      <c r="A13771" s="227"/>
      <c r="B13771" s="256"/>
      <c r="C13771" s="255"/>
      <c r="D13771" s="255"/>
      <c r="E13771" s="260"/>
      <c r="F13771" s="263"/>
      <c r="I13771" s="149"/>
      <c r="J13771" s="149"/>
      <c r="K13771" s="149"/>
      <c r="L13771"/>
    </row>
    <row r="13772" spans="1:12" s="236" customFormat="1" ht="13" x14ac:dyDescent="0.25">
      <c r="A13772" s="227"/>
      <c r="B13772" s="256"/>
      <c r="C13772" s="255"/>
      <c r="D13772" s="255"/>
      <c r="E13772" s="260"/>
      <c r="F13772" s="263"/>
      <c r="I13772" s="149"/>
      <c r="J13772" s="149"/>
      <c r="K13772" s="149"/>
      <c r="L13772"/>
    </row>
    <row r="13773" spans="1:12" s="236" customFormat="1" ht="13" x14ac:dyDescent="0.25">
      <c r="A13773" s="227"/>
      <c r="B13773" s="256"/>
      <c r="C13773" s="255"/>
      <c r="D13773" s="255"/>
      <c r="E13773" s="260"/>
      <c r="F13773" s="263"/>
      <c r="I13773" s="149"/>
      <c r="J13773" s="149"/>
      <c r="K13773" s="149"/>
      <c r="L13773"/>
    </row>
    <row r="13774" spans="1:12" s="236" customFormat="1" ht="13" x14ac:dyDescent="0.25">
      <c r="A13774" s="227"/>
      <c r="B13774" s="256"/>
      <c r="C13774" s="255"/>
      <c r="D13774" s="255"/>
      <c r="E13774" s="260"/>
      <c r="F13774" s="263"/>
      <c r="I13774" s="149"/>
      <c r="J13774" s="149"/>
      <c r="K13774" s="149"/>
      <c r="L13774"/>
    </row>
    <row r="13775" spans="1:12" s="236" customFormat="1" ht="13" x14ac:dyDescent="0.25">
      <c r="A13775" s="227"/>
      <c r="B13775" s="256"/>
      <c r="C13775" s="255"/>
      <c r="D13775" s="255"/>
      <c r="E13775" s="260"/>
      <c r="F13775" s="263"/>
      <c r="I13775" s="149"/>
      <c r="J13775" s="149"/>
      <c r="K13775" s="149"/>
      <c r="L13775"/>
    </row>
    <row r="13776" spans="1:12" s="236" customFormat="1" ht="13" x14ac:dyDescent="0.25">
      <c r="A13776" s="227"/>
      <c r="B13776" s="256"/>
      <c r="C13776" s="255"/>
      <c r="D13776" s="255"/>
      <c r="E13776" s="260"/>
      <c r="F13776" s="263"/>
      <c r="I13776" s="149"/>
      <c r="J13776" s="149"/>
      <c r="K13776" s="149"/>
      <c r="L13776"/>
    </row>
    <row r="13777" spans="1:12" s="236" customFormat="1" ht="13" x14ac:dyDescent="0.25">
      <c r="A13777" s="227"/>
      <c r="B13777" s="256"/>
      <c r="C13777" s="255"/>
      <c r="D13777" s="255"/>
      <c r="E13777" s="260"/>
      <c r="F13777" s="263"/>
      <c r="I13777" s="149"/>
      <c r="J13777" s="149"/>
      <c r="K13777" s="149"/>
      <c r="L13777"/>
    </row>
    <row r="13778" spans="1:12" s="236" customFormat="1" ht="13" x14ac:dyDescent="0.25">
      <c r="A13778" s="227"/>
      <c r="B13778" s="256"/>
      <c r="C13778" s="255"/>
      <c r="D13778" s="255"/>
      <c r="E13778" s="260"/>
      <c r="F13778" s="263"/>
      <c r="I13778" s="149"/>
      <c r="J13778" s="149"/>
      <c r="K13778" s="149"/>
      <c r="L13778"/>
    </row>
    <row r="13779" spans="1:12" s="236" customFormat="1" ht="13" x14ac:dyDescent="0.25">
      <c r="A13779" s="227"/>
      <c r="B13779" s="256"/>
      <c r="C13779" s="255"/>
      <c r="D13779" s="255"/>
      <c r="E13779" s="260"/>
      <c r="F13779" s="263"/>
      <c r="I13779" s="149"/>
      <c r="J13779" s="149"/>
      <c r="K13779" s="149"/>
      <c r="L13779"/>
    </row>
    <row r="13780" spans="1:12" s="236" customFormat="1" ht="13" x14ac:dyDescent="0.25">
      <c r="A13780" s="227"/>
      <c r="B13780" s="268" t="s">
        <v>1019</v>
      </c>
      <c r="C13780" s="227"/>
      <c r="D13780" s="227"/>
      <c r="E13780" s="258"/>
      <c r="F13780" s="270"/>
      <c r="I13780" s="149"/>
      <c r="J13780" s="149"/>
      <c r="K13780" s="149"/>
      <c r="L13780"/>
    </row>
    <row r="13781" spans="1:12" s="236" customFormat="1" ht="13" x14ac:dyDescent="0.25">
      <c r="A13781" s="227"/>
      <c r="B13781" s="247"/>
      <c r="C13781" s="227"/>
      <c r="D13781" s="227"/>
      <c r="E13781" s="258"/>
      <c r="F13781" s="263"/>
      <c r="I13781" s="149"/>
      <c r="J13781" s="149"/>
      <c r="K13781" s="149"/>
      <c r="L13781"/>
    </row>
    <row r="13782" spans="1:12" s="236" customFormat="1" ht="13" x14ac:dyDescent="0.25">
      <c r="A13782" s="227"/>
      <c r="B13782" s="247" t="str">
        <f>B13709</f>
        <v>Block H: 4 Classroom Block &amp; 2 HOD Offices:: H-4 Masonry</v>
      </c>
      <c r="C13782" s="227"/>
      <c r="D13782" s="227"/>
      <c r="E13782" s="258"/>
      <c r="F13782" s="263"/>
      <c r="I13782" s="149"/>
      <c r="J13782" s="149"/>
      <c r="K13782" s="149"/>
      <c r="L13782"/>
    </row>
    <row r="13783" spans="1:12" s="236" customFormat="1" ht="13" x14ac:dyDescent="0.25">
      <c r="A13783" s="272"/>
      <c r="B13783" s="229"/>
      <c r="C13783" s="272"/>
      <c r="D13783" s="272"/>
      <c r="E13783" s="260"/>
      <c r="F13783" s="263"/>
      <c r="I13783" s="149"/>
      <c r="J13783" s="149"/>
      <c r="K13783" s="149"/>
      <c r="L13783"/>
    </row>
    <row r="13784" spans="1:12" s="236" customFormat="1" ht="13" x14ac:dyDescent="0.25">
      <c r="A13784" s="224" t="s">
        <v>2676</v>
      </c>
      <c r="B13784" s="229" t="s">
        <v>153</v>
      </c>
      <c r="C13784" s="272"/>
      <c r="D13784" s="272"/>
      <c r="E13784" s="217"/>
      <c r="F13784" s="285"/>
      <c r="I13784" s="149"/>
      <c r="J13784" s="149"/>
      <c r="K13784" s="149"/>
      <c r="L13784"/>
    </row>
    <row r="13785" spans="1:12" s="236" customFormat="1" x14ac:dyDescent="0.25">
      <c r="A13785" s="272"/>
      <c r="B13785" s="273"/>
      <c r="C13785" s="272"/>
      <c r="D13785" s="272"/>
      <c r="E13785" s="217"/>
      <c r="F13785" s="285"/>
      <c r="I13785" s="149"/>
      <c r="J13785" s="149"/>
      <c r="K13785" s="149"/>
      <c r="L13785"/>
    </row>
    <row r="13786" spans="1:12" s="236" customFormat="1" ht="13" x14ac:dyDescent="0.25">
      <c r="A13786" s="272"/>
      <c r="B13786" s="229" t="s">
        <v>152</v>
      </c>
      <c r="C13786" s="272"/>
      <c r="D13786" s="272"/>
      <c r="E13786" s="217"/>
      <c r="F13786" s="285"/>
      <c r="I13786" s="149"/>
      <c r="J13786" s="149"/>
      <c r="K13786" s="149"/>
      <c r="L13786"/>
    </row>
    <row r="13787" spans="1:12" s="236" customFormat="1" ht="13" x14ac:dyDescent="0.25">
      <c r="A13787" s="272"/>
      <c r="B13787" s="229"/>
      <c r="C13787" s="272"/>
      <c r="D13787" s="272"/>
      <c r="E13787" s="217"/>
      <c r="F13787" s="285"/>
      <c r="I13787" s="149"/>
      <c r="J13787" s="149"/>
      <c r="K13787" s="149"/>
      <c r="L13787"/>
    </row>
    <row r="13788" spans="1:12" s="236" customFormat="1" ht="65" x14ac:dyDescent="0.25">
      <c r="A13788" s="272"/>
      <c r="B13788" s="229" t="s">
        <v>2745</v>
      </c>
      <c r="C13788" s="272"/>
      <c r="D13788" s="272"/>
      <c r="E13788" s="217"/>
      <c r="F13788" s="285"/>
      <c r="I13788" s="149"/>
      <c r="J13788" s="149"/>
      <c r="K13788" s="149"/>
      <c r="L13788"/>
    </row>
    <row r="13789" spans="1:12" s="236" customFormat="1" x14ac:dyDescent="0.25">
      <c r="A13789" s="272"/>
      <c r="B13789" s="273"/>
      <c r="C13789" s="272"/>
      <c r="D13789" s="272"/>
      <c r="E13789" s="217"/>
      <c r="F13789" s="285"/>
      <c r="I13789" s="149"/>
      <c r="J13789" s="149"/>
      <c r="K13789" s="149"/>
      <c r="L13789"/>
    </row>
    <row r="13790" spans="1:12" s="236" customFormat="1" x14ac:dyDescent="0.25">
      <c r="A13790" s="272"/>
      <c r="B13790" s="273"/>
      <c r="C13790" s="272"/>
      <c r="D13790" s="272"/>
      <c r="E13790" s="217"/>
      <c r="F13790" s="285"/>
      <c r="I13790" s="149"/>
      <c r="J13790" s="149"/>
      <c r="K13790" s="149"/>
      <c r="L13790"/>
    </row>
    <row r="13791" spans="1:12" s="236" customFormat="1" ht="25" x14ac:dyDescent="0.25">
      <c r="A13791" s="272" t="s">
        <v>2677</v>
      </c>
      <c r="B13791" s="273" t="s">
        <v>2233</v>
      </c>
      <c r="C13791" s="272" t="s">
        <v>621</v>
      </c>
      <c r="D13791" s="272">
        <v>365.20000000000005</v>
      </c>
      <c r="E13791" s="217"/>
      <c r="F13791" s="285"/>
      <c r="I13791" s="149"/>
      <c r="J13791" s="149"/>
      <c r="K13791" s="149"/>
      <c r="L13791"/>
    </row>
    <row r="13792" spans="1:12" s="236" customFormat="1" x14ac:dyDescent="0.25">
      <c r="A13792" s="272"/>
      <c r="B13792" s="273"/>
      <c r="C13792" s="272"/>
      <c r="D13792" s="272"/>
      <c r="E13792" s="217"/>
      <c r="F13792" s="285"/>
      <c r="I13792" s="149"/>
      <c r="J13792" s="149"/>
      <c r="K13792" s="149"/>
      <c r="L13792"/>
    </row>
    <row r="13793" spans="1:12" s="236" customFormat="1" ht="25" x14ac:dyDescent="0.25">
      <c r="A13793" s="272" t="s">
        <v>2678</v>
      </c>
      <c r="B13793" s="273" t="s">
        <v>2234</v>
      </c>
      <c r="C13793" s="272" t="s">
        <v>11</v>
      </c>
      <c r="D13793" s="272">
        <v>41.7</v>
      </c>
      <c r="E13793" s="217"/>
      <c r="F13793" s="285"/>
      <c r="I13793" s="149"/>
      <c r="J13793" s="149"/>
      <c r="K13793" s="149"/>
      <c r="L13793"/>
    </row>
    <row r="13794" spans="1:12" s="236" customFormat="1" x14ac:dyDescent="0.25">
      <c r="A13794" s="272"/>
      <c r="B13794" s="273"/>
      <c r="C13794" s="272"/>
      <c r="D13794" s="272"/>
      <c r="E13794" s="217"/>
      <c r="F13794" s="285"/>
      <c r="I13794" s="149"/>
      <c r="J13794" s="149"/>
      <c r="K13794" s="149"/>
      <c r="L13794"/>
    </row>
    <row r="13795" spans="1:12" s="236" customFormat="1" x14ac:dyDescent="0.25">
      <c r="A13795" s="272" t="s">
        <v>2679</v>
      </c>
      <c r="B13795" s="273" t="s">
        <v>141</v>
      </c>
      <c r="C13795" s="272" t="s">
        <v>11</v>
      </c>
      <c r="D13795" s="272">
        <v>41.7</v>
      </c>
      <c r="E13795" s="217"/>
      <c r="F13795" s="285"/>
      <c r="I13795" s="149"/>
      <c r="J13795" s="149"/>
      <c r="K13795" s="149"/>
      <c r="L13795"/>
    </row>
    <row r="13796" spans="1:12" s="236" customFormat="1" x14ac:dyDescent="0.25">
      <c r="A13796" s="272"/>
      <c r="B13796" s="273"/>
      <c r="C13796" s="272"/>
      <c r="D13796" s="272"/>
      <c r="E13796" s="217"/>
      <c r="F13796" s="285"/>
      <c r="I13796" s="149"/>
      <c r="J13796" s="149"/>
      <c r="K13796" s="149"/>
      <c r="L13796"/>
    </row>
    <row r="13797" spans="1:12" s="236" customFormat="1" x14ac:dyDescent="0.25">
      <c r="A13797" s="272" t="s">
        <v>2680</v>
      </c>
      <c r="B13797" s="273" t="s">
        <v>140</v>
      </c>
      <c r="C13797" s="272" t="s">
        <v>11</v>
      </c>
      <c r="D13797" s="272">
        <v>41.7</v>
      </c>
      <c r="E13797" s="217"/>
      <c r="F13797" s="285"/>
      <c r="I13797" s="149"/>
      <c r="J13797" s="149"/>
      <c r="K13797" s="149"/>
      <c r="L13797"/>
    </row>
    <row r="13798" spans="1:12" s="236" customFormat="1" x14ac:dyDescent="0.25">
      <c r="A13798" s="272"/>
      <c r="B13798" s="273"/>
      <c r="C13798" s="272"/>
      <c r="D13798" s="272"/>
      <c r="E13798" s="217"/>
      <c r="F13798" s="285"/>
      <c r="I13798" s="149"/>
      <c r="J13798" s="149"/>
      <c r="K13798" s="149"/>
      <c r="L13798"/>
    </row>
    <row r="13799" spans="1:12" s="236" customFormat="1" ht="13" x14ac:dyDescent="0.25">
      <c r="A13799" s="272"/>
      <c r="B13799" s="229" t="s">
        <v>139</v>
      </c>
      <c r="C13799" s="272"/>
      <c r="D13799" s="272"/>
      <c r="E13799" s="217"/>
      <c r="F13799" s="285"/>
      <c r="I13799" s="149"/>
      <c r="J13799" s="149"/>
      <c r="K13799" s="149"/>
      <c r="L13799"/>
    </row>
    <row r="13800" spans="1:12" s="236" customFormat="1" x14ac:dyDescent="0.25">
      <c r="A13800" s="272"/>
      <c r="B13800" s="273"/>
      <c r="C13800" s="272"/>
      <c r="D13800" s="272"/>
      <c r="E13800" s="217"/>
      <c r="F13800" s="285"/>
      <c r="I13800" s="149"/>
      <c r="J13800" s="149"/>
      <c r="K13800" s="149"/>
      <c r="L13800"/>
    </row>
    <row r="13801" spans="1:12" s="236" customFormat="1" ht="26" x14ac:dyDescent="0.25">
      <c r="A13801" s="272"/>
      <c r="B13801" s="229" t="s">
        <v>2236</v>
      </c>
      <c r="C13801" s="272"/>
      <c r="D13801" s="272"/>
      <c r="E13801" s="217"/>
      <c r="F13801" s="285"/>
      <c r="I13801" s="149"/>
      <c r="J13801" s="149"/>
      <c r="K13801" s="149"/>
      <c r="L13801"/>
    </row>
    <row r="13802" spans="1:12" s="236" customFormat="1" x14ac:dyDescent="0.25">
      <c r="A13802" s="272"/>
      <c r="B13802" s="273"/>
      <c r="C13802" s="272"/>
      <c r="D13802" s="272"/>
      <c r="E13802" s="217"/>
      <c r="F13802" s="285"/>
      <c r="I13802" s="149"/>
      <c r="J13802" s="149"/>
      <c r="K13802" s="149"/>
      <c r="L13802"/>
    </row>
    <row r="13803" spans="1:12" s="236" customFormat="1" ht="25" x14ac:dyDescent="0.25">
      <c r="A13803" s="272" t="s">
        <v>2681</v>
      </c>
      <c r="B13803" s="273" t="s">
        <v>2235</v>
      </c>
      <c r="C13803" s="272" t="s">
        <v>621</v>
      </c>
      <c r="D13803" s="272">
        <v>365.20000000000005</v>
      </c>
      <c r="E13803" s="217"/>
      <c r="F13803" s="285"/>
      <c r="I13803" s="149"/>
      <c r="J13803" s="149"/>
      <c r="K13803" s="149"/>
      <c r="L13803"/>
    </row>
    <row r="13804" spans="1:12" s="236" customFormat="1" x14ac:dyDescent="0.25">
      <c r="A13804" s="272"/>
      <c r="B13804" s="273"/>
      <c r="C13804" s="272"/>
      <c r="D13804" s="272"/>
      <c r="E13804" s="217"/>
      <c r="F13804" s="263"/>
      <c r="I13804" s="149"/>
      <c r="J13804" s="149"/>
      <c r="K13804" s="149"/>
      <c r="L13804"/>
    </row>
    <row r="13805" spans="1:12" s="236" customFormat="1" x14ac:dyDescent="0.25">
      <c r="A13805" s="272"/>
      <c r="B13805" s="273"/>
      <c r="C13805" s="272"/>
      <c r="D13805" s="272"/>
      <c r="E13805" s="217"/>
      <c r="F13805" s="263"/>
      <c r="I13805" s="149"/>
      <c r="J13805" s="149"/>
      <c r="K13805" s="149"/>
      <c r="L13805"/>
    </row>
    <row r="13806" spans="1:12" s="236" customFormat="1" x14ac:dyDescent="0.25">
      <c r="A13806" s="272"/>
      <c r="B13806" s="273"/>
      <c r="C13806" s="272"/>
      <c r="D13806" s="272"/>
      <c r="E13806" s="217"/>
      <c r="F13806" s="263"/>
      <c r="I13806" s="149"/>
      <c r="J13806" s="149"/>
      <c r="K13806" s="149"/>
      <c r="L13806"/>
    </row>
    <row r="13807" spans="1:12" s="236" customFormat="1" x14ac:dyDescent="0.25">
      <c r="A13807" s="272"/>
      <c r="B13807" s="273"/>
      <c r="C13807" s="272"/>
      <c r="D13807" s="272"/>
      <c r="E13807" s="217"/>
      <c r="F13807" s="263"/>
      <c r="I13807" s="149"/>
      <c r="J13807" s="149"/>
      <c r="K13807" s="149"/>
      <c r="L13807"/>
    </row>
    <row r="13808" spans="1:12" s="236" customFormat="1" x14ac:dyDescent="0.25">
      <c r="A13808" s="272"/>
      <c r="B13808" s="273"/>
      <c r="C13808" s="272"/>
      <c r="D13808" s="272"/>
      <c r="E13808" s="217"/>
      <c r="F13808" s="263"/>
      <c r="I13808" s="149"/>
      <c r="J13808" s="149"/>
      <c r="K13808" s="149"/>
      <c r="L13808"/>
    </row>
    <row r="13809" spans="1:12" s="236" customFormat="1" x14ac:dyDescent="0.25">
      <c r="A13809" s="272"/>
      <c r="B13809" s="273"/>
      <c r="C13809" s="272"/>
      <c r="D13809" s="272"/>
      <c r="E13809" s="217"/>
      <c r="F13809" s="263"/>
      <c r="I13809" s="149"/>
      <c r="J13809" s="149"/>
      <c r="K13809" s="149"/>
      <c r="L13809"/>
    </row>
    <row r="13810" spans="1:12" s="236" customFormat="1" x14ac:dyDescent="0.25">
      <c r="A13810" s="272"/>
      <c r="B13810" s="273"/>
      <c r="C13810" s="272"/>
      <c r="D13810" s="272"/>
      <c r="E13810" s="217"/>
      <c r="F13810" s="263"/>
      <c r="I13810" s="149"/>
      <c r="J13810" s="149"/>
      <c r="K13810" s="149"/>
      <c r="L13810"/>
    </row>
    <row r="13811" spans="1:12" s="236" customFormat="1" x14ac:dyDescent="0.25">
      <c r="A13811" s="272"/>
      <c r="B13811" s="273"/>
      <c r="C13811" s="272"/>
      <c r="D13811" s="272"/>
      <c r="E13811" s="217"/>
      <c r="F13811" s="263"/>
      <c r="I13811" s="149"/>
      <c r="J13811" s="149"/>
      <c r="K13811" s="149"/>
      <c r="L13811"/>
    </row>
    <row r="13812" spans="1:12" s="236" customFormat="1" x14ac:dyDescent="0.25">
      <c r="A13812" s="272"/>
      <c r="B13812" s="273"/>
      <c r="C13812" s="272"/>
      <c r="D13812" s="272"/>
      <c r="E13812" s="217"/>
      <c r="F13812" s="263"/>
      <c r="I13812" s="149"/>
      <c r="J13812" s="149"/>
      <c r="K13812" s="149"/>
      <c r="L13812"/>
    </row>
    <row r="13813" spans="1:12" s="236" customFormat="1" x14ac:dyDescent="0.25">
      <c r="A13813" s="272"/>
      <c r="B13813" s="273"/>
      <c r="C13813" s="272"/>
      <c r="D13813" s="272"/>
      <c r="E13813" s="217"/>
      <c r="F13813" s="263"/>
      <c r="I13813" s="149"/>
      <c r="J13813" s="149"/>
      <c r="K13813" s="149"/>
      <c r="L13813"/>
    </row>
    <row r="13814" spans="1:12" s="236" customFormat="1" x14ac:dyDescent="0.25">
      <c r="A13814" s="272"/>
      <c r="B13814" s="273"/>
      <c r="C13814" s="272"/>
      <c r="D13814" s="272"/>
      <c r="E13814" s="217"/>
      <c r="F13814" s="263"/>
      <c r="I13814" s="149"/>
      <c r="J13814" s="149"/>
      <c r="K13814" s="149"/>
      <c r="L13814"/>
    </row>
    <row r="13815" spans="1:12" s="236" customFormat="1" x14ac:dyDescent="0.25">
      <c r="A13815" s="272"/>
      <c r="B13815" s="273"/>
      <c r="C13815" s="272"/>
      <c r="D13815" s="272"/>
      <c r="E13815" s="217"/>
      <c r="F13815" s="263"/>
      <c r="I13815" s="149"/>
      <c r="J13815" s="149"/>
      <c r="K13815" s="149"/>
      <c r="L13815"/>
    </row>
    <row r="13816" spans="1:12" s="236" customFormat="1" x14ac:dyDescent="0.25">
      <c r="A13816" s="272"/>
      <c r="B13816" s="273"/>
      <c r="C13816" s="272"/>
      <c r="D13816" s="272"/>
      <c r="E13816" s="217"/>
      <c r="F13816" s="263"/>
      <c r="I13816" s="149"/>
      <c r="J13816" s="149"/>
      <c r="K13816" s="149"/>
      <c r="L13816"/>
    </row>
    <row r="13817" spans="1:12" s="236" customFormat="1" x14ac:dyDescent="0.25">
      <c r="A13817" s="272"/>
      <c r="B13817" s="273"/>
      <c r="C13817" s="272"/>
      <c r="D13817" s="272"/>
      <c r="E13817" s="217"/>
      <c r="F13817" s="263"/>
      <c r="I13817" s="149"/>
      <c r="J13817" s="149"/>
      <c r="K13817" s="149"/>
      <c r="L13817"/>
    </row>
    <row r="13818" spans="1:12" s="236" customFormat="1" x14ac:dyDescent="0.25">
      <c r="A13818" s="272"/>
      <c r="B13818" s="273"/>
      <c r="C13818" s="272"/>
      <c r="D13818" s="272"/>
      <c r="E13818" s="217"/>
      <c r="F13818" s="263"/>
      <c r="I13818" s="149"/>
      <c r="J13818" s="149"/>
      <c r="K13818" s="149"/>
      <c r="L13818"/>
    </row>
    <row r="13819" spans="1:12" s="236" customFormat="1" x14ac:dyDescent="0.25">
      <c r="A13819" s="272"/>
      <c r="B13819" s="273"/>
      <c r="C13819" s="272"/>
      <c r="D13819" s="272"/>
      <c r="E13819" s="217"/>
      <c r="F13819" s="263"/>
      <c r="I13819" s="149"/>
      <c r="J13819" s="149"/>
      <c r="K13819" s="149"/>
      <c r="L13819"/>
    </row>
    <row r="13820" spans="1:12" s="236" customFormat="1" x14ac:dyDescent="0.25">
      <c r="A13820" s="272"/>
      <c r="B13820" s="273"/>
      <c r="C13820" s="272"/>
      <c r="D13820" s="272"/>
      <c r="E13820" s="217"/>
      <c r="F13820" s="263"/>
      <c r="I13820" s="149"/>
      <c r="J13820" s="149"/>
      <c r="K13820" s="149"/>
      <c r="L13820"/>
    </row>
    <row r="13821" spans="1:12" s="236" customFormat="1" x14ac:dyDescent="0.25">
      <c r="A13821" s="272"/>
      <c r="B13821" s="273"/>
      <c r="C13821" s="272"/>
      <c r="D13821" s="272"/>
      <c r="E13821" s="217"/>
      <c r="F13821" s="263"/>
      <c r="I13821" s="149"/>
      <c r="J13821" s="149"/>
      <c r="K13821" s="149"/>
      <c r="L13821"/>
    </row>
    <row r="13822" spans="1:12" s="236" customFormat="1" x14ac:dyDescent="0.25">
      <c r="A13822" s="272"/>
      <c r="B13822" s="273"/>
      <c r="C13822" s="272"/>
      <c r="D13822" s="272"/>
      <c r="E13822" s="217"/>
      <c r="F13822" s="263"/>
      <c r="I13822" s="149"/>
      <c r="J13822" s="149"/>
      <c r="K13822" s="149"/>
      <c r="L13822"/>
    </row>
    <row r="13823" spans="1:12" s="236" customFormat="1" x14ac:dyDescent="0.25">
      <c r="A13823" s="272"/>
      <c r="B13823" s="273"/>
      <c r="C13823" s="272"/>
      <c r="D13823" s="272"/>
      <c r="E13823" s="217"/>
      <c r="F13823" s="263"/>
      <c r="I13823" s="149"/>
      <c r="J13823" s="149"/>
      <c r="K13823" s="149"/>
      <c r="L13823"/>
    </row>
    <row r="13824" spans="1:12" s="236" customFormat="1" x14ac:dyDescent="0.25">
      <c r="A13824" s="272"/>
      <c r="B13824" s="273"/>
      <c r="C13824" s="272"/>
      <c r="D13824" s="272"/>
      <c r="E13824" s="217"/>
      <c r="F13824" s="263"/>
      <c r="I13824" s="149"/>
      <c r="J13824" s="149"/>
      <c r="K13824" s="149"/>
      <c r="L13824"/>
    </row>
    <row r="13825" spans="1:12" s="236" customFormat="1" x14ac:dyDescent="0.25">
      <c r="A13825" s="272"/>
      <c r="B13825" s="273"/>
      <c r="C13825" s="272"/>
      <c r="D13825" s="272"/>
      <c r="E13825" s="217"/>
      <c r="F13825" s="263"/>
      <c r="I13825" s="149"/>
      <c r="J13825" s="149"/>
      <c r="K13825" s="149"/>
      <c r="L13825"/>
    </row>
    <row r="13826" spans="1:12" s="236" customFormat="1" x14ac:dyDescent="0.25">
      <c r="A13826" s="272"/>
      <c r="B13826" s="273"/>
      <c r="C13826" s="272"/>
      <c r="D13826" s="272"/>
      <c r="E13826" s="217"/>
      <c r="F13826" s="263"/>
      <c r="I13826" s="149"/>
      <c r="J13826" s="149"/>
      <c r="K13826" s="149"/>
      <c r="L13826"/>
    </row>
    <row r="13827" spans="1:12" s="236" customFormat="1" x14ac:dyDescent="0.25">
      <c r="A13827" s="272"/>
      <c r="B13827" s="273"/>
      <c r="C13827" s="272"/>
      <c r="D13827" s="272"/>
      <c r="E13827" s="217"/>
      <c r="F13827" s="263"/>
      <c r="I13827" s="149"/>
      <c r="J13827" s="149"/>
      <c r="K13827" s="149"/>
      <c r="L13827"/>
    </row>
    <row r="13828" spans="1:12" s="236" customFormat="1" x14ac:dyDescent="0.25">
      <c r="A13828" s="272"/>
      <c r="B13828" s="273"/>
      <c r="C13828" s="272"/>
      <c r="D13828" s="272"/>
      <c r="E13828" s="217"/>
      <c r="F13828" s="263"/>
      <c r="I13828" s="149"/>
      <c r="J13828" s="149"/>
      <c r="K13828" s="149"/>
      <c r="L13828"/>
    </row>
    <row r="13829" spans="1:12" s="236" customFormat="1" x14ac:dyDescent="0.25">
      <c r="A13829" s="272"/>
      <c r="B13829" s="273"/>
      <c r="C13829" s="272"/>
      <c r="D13829" s="272"/>
      <c r="E13829" s="217"/>
      <c r="F13829" s="263"/>
      <c r="I13829" s="149"/>
      <c r="J13829" s="149"/>
      <c r="K13829" s="149"/>
      <c r="L13829"/>
    </row>
    <row r="13830" spans="1:12" s="236" customFormat="1" x14ac:dyDescent="0.25">
      <c r="A13830" s="272"/>
      <c r="B13830" s="273"/>
      <c r="C13830" s="272"/>
      <c r="D13830" s="272"/>
      <c r="E13830" s="217"/>
      <c r="F13830" s="263"/>
      <c r="I13830" s="149"/>
      <c r="J13830" s="149"/>
      <c r="K13830" s="149"/>
      <c r="L13830"/>
    </row>
    <row r="13831" spans="1:12" s="236" customFormat="1" x14ac:dyDescent="0.25">
      <c r="A13831" s="272"/>
      <c r="B13831" s="273"/>
      <c r="C13831" s="272"/>
      <c r="D13831" s="272"/>
      <c r="E13831" s="217"/>
      <c r="F13831" s="263"/>
      <c r="I13831" s="149"/>
      <c r="J13831" s="149"/>
      <c r="K13831" s="149"/>
      <c r="L13831"/>
    </row>
    <row r="13832" spans="1:12" s="236" customFormat="1" x14ac:dyDescent="0.25">
      <c r="A13832" s="272"/>
      <c r="B13832" s="273"/>
      <c r="C13832" s="272"/>
      <c r="D13832" s="272"/>
      <c r="E13832" s="217"/>
      <c r="F13832" s="263"/>
      <c r="I13832" s="149"/>
      <c r="J13832" s="149"/>
      <c r="K13832" s="149"/>
      <c r="L13832"/>
    </row>
    <row r="13833" spans="1:12" s="236" customFormat="1" x14ac:dyDescent="0.25">
      <c r="A13833" s="272"/>
      <c r="B13833" s="273"/>
      <c r="C13833" s="272"/>
      <c r="D13833" s="272"/>
      <c r="E13833" s="217"/>
      <c r="F13833" s="263"/>
      <c r="I13833" s="149"/>
      <c r="J13833" s="149"/>
      <c r="K13833" s="149"/>
      <c r="L13833"/>
    </row>
    <row r="13834" spans="1:12" s="236" customFormat="1" x14ac:dyDescent="0.25">
      <c r="A13834" s="272"/>
      <c r="B13834" s="273"/>
      <c r="C13834" s="272"/>
      <c r="D13834" s="272"/>
      <c r="E13834" s="217"/>
      <c r="F13834" s="263"/>
      <c r="I13834" s="149"/>
      <c r="J13834" s="149"/>
      <c r="K13834" s="149"/>
      <c r="L13834"/>
    </row>
    <row r="13835" spans="1:12" s="236" customFormat="1" x14ac:dyDescent="0.25">
      <c r="A13835" s="272"/>
      <c r="B13835" s="273"/>
      <c r="C13835" s="272"/>
      <c r="D13835" s="272"/>
      <c r="E13835" s="217"/>
      <c r="F13835" s="263"/>
      <c r="I13835" s="149"/>
      <c r="J13835" s="149"/>
      <c r="K13835" s="149"/>
      <c r="L13835"/>
    </row>
    <row r="13836" spans="1:12" s="236" customFormat="1" x14ac:dyDescent="0.25">
      <c r="A13836" s="272"/>
      <c r="B13836" s="273"/>
      <c r="C13836" s="272"/>
      <c r="D13836" s="272"/>
      <c r="E13836" s="217"/>
      <c r="F13836" s="263"/>
      <c r="I13836" s="149"/>
      <c r="J13836" s="149"/>
      <c r="K13836" s="149"/>
      <c r="L13836"/>
    </row>
    <row r="13837" spans="1:12" s="236" customFormat="1" x14ac:dyDescent="0.25">
      <c r="A13837" s="272"/>
      <c r="B13837" s="273"/>
      <c r="C13837" s="272"/>
      <c r="D13837" s="272"/>
      <c r="E13837" s="217"/>
      <c r="F13837" s="263"/>
      <c r="I13837" s="149"/>
      <c r="J13837" s="149"/>
      <c r="K13837" s="149"/>
      <c r="L13837"/>
    </row>
    <row r="13838" spans="1:12" s="236" customFormat="1" x14ac:dyDescent="0.25">
      <c r="A13838" s="272"/>
      <c r="B13838" s="273"/>
      <c r="C13838" s="272"/>
      <c r="D13838" s="272"/>
      <c r="E13838" s="217"/>
      <c r="F13838" s="263"/>
      <c r="I13838" s="149"/>
      <c r="J13838" s="149"/>
      <c r="K13838" s="149"/>
      <c r="L13838"/>
    </row>
    <row r="13839" spans="1:12" s="236" customFormat="1" x14ac:dyDescent="0.25">
      <c r="A13839" s="272"/>
      <c r="B13839" s="273"/>
      <c r="C13839" s="272"/>
      <c r="D13839" s="272"/>
      <c r="E13839" s="217"/>
      <c r="F13839" s="263"/>
      <c r="I13839" s="149"/>
      <c r="J13839" s="149"/>
      <c r="K13839" s="149"/>
      <c r="L13839"/>
    </row>
    <row r="13840" spans="1:12" s="236" customFormat="1" x14ac:dyDescent="0.25">
      <c r="A13840" s="272"/>
      <c r="B13840" s="273"/>
      <c r="C13840" s="272"/>
      <c r="D13840" s="272"/>
      <c r="E13840" s="217"/>
      <c r="F13840" s="263"/>
      <c r="I13840" s="149"/>
      <c r="J13840" s="149"/>
      <c r="K13840" s="149"/>
      <c r="L13840"/>
    </row>
    <row r="13841" spans="1:12" s="236" customFormat="1" x14ac:dyDescent="0.25">
      <c r="A13841" s="272"/>
      <c r="B13841" s="273"/>
      <c r="C13841" s="272"/>
      <c r="D13841" s="272"/>
      <c r="E13841" s="217"/>
      <c r="F13841" s="263"/>
      <c r="I13841" s="149"/>
      <c r="J13841" s="149"/>
      <c r="K13841" s="149"/>
      <c r="L13841"/>
    </row>
    <row r="13842" spans="1:12" s="236" customFormat="1" x14ac:dyDescent="0.25">
      <c r="A13842" s="272"/>
      <c r="B13842" s="273"/>
      <c r="C13842" s="272"/>
      <c r="D13842" s="272"/>
      <c r="E13842" s="217"/>
      <c r="F13842" s="263"/>
      <c r="I13842" s="149"/>
      <c r="J13842" s="149"/>
      <c r="K13842" s="149"/>
      <c r="L13842"/>
    </row>
    <row r="13843" spans="1:12" s="236" customFormat="1" x14ac:dyDescent="0.25">
      <c r="A13843" s="272"/>
      <c r="B13843" s="273"/>
      <c r="C13843" s="272"/>
      <c r="D13843" s="272"/>
      <c r="E13843" s="217"/>
      <c r="F13843" s="263"/>
      <c r="I13843" s="149"/>
      <c r="J13843" s="149"/>
      <c r="K13843" s="149"/>
      <c r="L13843"/>
    </row>
    <row r="13844" spans="1:12" s="236" customFormat="1" x14ac:dyDescent="0.25">
      <c r="A13844" s="272"/>
      <c r="B13844" s="273"/>
      <c r="C13844" s="272"/>
      <c r="D13844" s="272"/>
      <c r="E13844" s="217"/>
      <c r="F13844" s="263"/>
      <c r="I13844" s="149"/>
      <c r="J13844" s="149"/>
      <c r="K13844" s="149"/>
      <c r="L13844"/>
    </row>
    <row r="13845" spans="1:12" s="236" customFormat="1" ht="13" x14ac:dyDescent="0.25">
      <c r="A13845" s="227"/>
      <c r="B13845" s="268" t="s">
        <v>2905</v>
      </c>
      <c r="C13845" s="227"/>
      <c r="D13845" s="227"/>
      <c r="E13845" s="258"/>
      <c r="F13845" s="270"/>
      <c r="I13845" s="149"/>
      <c r="J13845" s="149"/>
      <c r="K13845" s="149"/>
      <c r="L13845"/>
    </row>
    <row r="13846" spans="1:12" s="236" customFormat="1" ht="13" x14ac:dyDescent="0.25">
      <c r="A13846" s="227"/>
      <c r="B13846" s="247"/>
      <c r="C13846" s="227"/>
      <c r="D13846" s="227"/>
      <c r="E13846" s="258"/>
      <c r="F13846" s="263"/>
      <c r="I13846" s="149"/>
      <c r="J13846" s="149"/>
      <c r="K13846" s="149"/>
      <c r="L13846"/>
    </row>
    <row r="13847" spans="1:12" s="236" customFormat="1" ht="13" x14ac:dyDescent="0.25">
      <c r="A13847" s="227"/>
      <c r="B13847" s="247" t="s">
        <v>3092</v>
      </c>
      <c r="C13847" s="227"/>
      <c r="D13847" s="227"/>
      <c r="E13847" s="258"/>
      <c r="F13847" s="263"/>
      <c r="I13847" s="149"/>
      <c r="J13847" s="149"/>
      <c r="K13847" s="149"/>
      <c r="L13847"/>
    </row>
    <row r="13848" spans="1:12" s="236" customFormat="1" ht="13" x14ac:dyDescent="0.25">
      <c r="A13848" s="227"/>
      <c r="B13848" s="256"/>
      <c r="C13848" s="255"/>
      <c r="D13848" s="255"/>
      <c r="E13848" s="260"/>
      <c r="F13848" s="263"/>
      <c r="I13848" s="149"/>
      <c r="J13848" s="149"/>
      <c r="K13848" s="149"/>
      <c r="L13848"/>
    </row>
    <row r="13849" spans="1:12" s="236" customFormat="1" ht="13" x14ac:dyDescent="0.25">
      <c r="A13849" s="227"/>
      <c r="B13849" s="274"/>
      <c r="C13849" s="255"/>
      <c r="D13849" s="255"/>
      <c r="E13849" s="260"/>
      <c r="F13849" s="263"/>
      <c r="I13849" s="149"/>
      <c r="J13849" s="149"/>
      <c r="K13849" s="149"/>
      <c r="L13849"/>
    </row>
    <row r="13850" spans="1:12" s="236" customFormat="1" ht="13" x14ac:dyDescent="0.25">
      <c r="A13850" s="227"/>
      <c r="B13850" s="274" t="str">
        <f>B13847</f>
        <v>Block H: 4 Classroom Block &amp; 2 HOD Offices:: H-5 Roof Coverings</v>
      </c>
      <c r="C13850" s="255"/>
      <c r="D13850" s="255"/>
      <c r="E13850" s="260"/>
      <c r="F13850" s="263"/>
      <c r="I13850" s="149"/>
      <c r="J13850" s="149"/>
      <c r="K13850" s="149"/>
      <c r="L13850"/>
    </row>
    <row r="13851" spans="1:12" s="236" customFormat="1" ht="13" x14ac:dyDescent="0.25">
      <c r="A13851" s="227"/>
      <c r="B13851" s="254" t="s">
        <v>2933</v>
      </c>
      <c r="C13851" s="255" t="s">
        <v>2910</v>
      </c>
      <c r="D13851" s="255"/>
      <c r="E13851" s="260"/>
      <c r="F13851" s="263"/>
      <c r="I13851" s="149"/>
      <c r="J13851" s="149"/>
      <c r="K13851" s="149"/>
      <c r="L13851"/>
    </row>
    <row r="13852" spans="1:12" s="236" customFormat="1" ht="13" x14ac:dyDescent="0.25">
      <c r="A13852" s="227"/>
      <c r="B13852" s="256"/>
      <c r="C13852" s="255"/>
      <c r="D13852" s="255"/>
      <c r="E13852" s="260"/>
      <c r="F13852" s="263"/>
      <c r="I13852" s="149"/>
      <c r="J13852" s="149"/>
      <c r="K13852" s="149"/>
      <c r="L13852"/>
    </row>
    <row r="13853" spans="1:12" s="236" customFormat="1" ht="13" x14ac:dyDescent="0.25">
      <c r="A13853" s="227"/>
      <c r="B13853" s="269" t="s">
        <v>2909</v>
      </c>
      <c r="C13853" s="255">
        <v>201</v>
      </c>
      <c r="D13853" s="255"/>
      <c r="E13853" s="260"/>
      <c r="F13853" s="263"/>
      <c r="I13853" s="149"/>
      <c r="J13853" s="149"/>
      <c r="K13853" s="149"/>
      <c r="L13853"/>
    </row>
    <row r="13854" spans="1:12" s="236" customFormat="1" ht="13" x14ac:dyDescent="0.25">
      <c r="A13854" s="227"/>
      <c r="B13854" s="269"/>
      <c r="C13854" s="255"/>
      <c r="D13854" s="255"/>
      <c r="E13854" s="260"/>
      <c r="F13854" s="263"/>
      <c r="I13854" s="149"/>
      <c r="J13854" s="149"/>
      <c r="K13854" s="149"/>
      <c r="L13854"/>
    </row>
    <row r="13855" spans="1:12" s="236" customFormat="1" ht="13" x14ac:dyDescent="0.25">
      <c r="A13855" s="227"/>
      <c r="B13855" s="256"/>
      <c r="C13855" s="255"/>
      <c r="D13855" s="255"/>
      <c r="E13855" s="260"/>
      <c r="F13855" s="263"/>
      <c r="I13855" s="149"/>
      <c r="J13855" s="149"/>
      <c r="K13855" s="149"/>
      <c r="L13855"/>
    </row>
    <row r="13856" spans="1:12" s="236" customFormat="1" ht="13" x14ac:dyDescent="0.25">
      <c r="A13856" s="227"/>
      <c r="B13856" s="256"/>
      <c r="C13856" s="255"/>
      <c r="D13856" s="255"/>
      <c r="E13856" s="260"/>
      <c r="F13856" s="263"/>
      <c r="I13856" s="149"/>
      <c r="J13856" s="149"/>
      <c r="K13856" s="149"/>
      <c r="L13856"/>
    </row>
    <row r="13857" spans="1:12" s="236" customFormat="1" ht="13" x14ac:dyDescent="0.25">
      <c r="A13857" s="227"/>
      <c r="B13857" s="256"/>
      <c r="C13857" s="255"/>
      <c r="D13857" s="255"/>
      <c r="E13857" s="260"/>
      <c r="F13857" s="263"/>
      <c r="I13857" s="149"/>
      <c r="J13857" s="149"/>
      <c r="K13857" s="149"/>
      <c r="L13857"/>
    </row>
    <row r="13858" spans="1:12" s="236" customFormat="1" ht="13" x14ac:dyDescent="0.25">
      <c r="A13858" s="227"/>
      <c r="B13858" s="256"/>
      <c r="C13858" s="255"/>
      <c r="D13858" s="255"/>
      <c r="E13858" s="260"/>
      <c r="F13858" s="263"/>
      <c r="I13858" s="149"/>
      <c r="J13858" s="149"/>
      <c r="K13858" s="149"/>
      <c r="L13858"/>
    </row>
    <row r="13859" spans="1:12" s="236" customFormat="1" ht="13" x14ac:dyDescent="0.25">
      <c r="A13859" s="227"/>
      <c r="B13859" s="256"/>
      <c r="C13859" s="255"/>
      <c r="D13859" s="255"/>
      <c r="E13859" s="260"/>
      <c r="F13859" s="263"/>
      <c r="I13859" s="149"/>
      <c r="J13859" s="149"/>
      <c r="K13859" s="149"/>
      <c r="L13859"/>
    </row>
    <row r="13860" spans="1:12" s="236" customFormat="1" ht="13" x14ac:dyDescent="0.25">
      <c r="A13860" s="227"/>
      <c r="B13860" s="256"/>
      <c r="C13860" s="255"/>
      <c r="D13860" s="255"/>
      <c r="E13860" s="260"/>
      <c r="F13860" s="263"/>
      <c r="I13860" s="149"/>
      <c r="J13860" s="149"/>
      <c r="K13860" s="149"/>
      <c r="L13860"/>
    </row>
    <row r="13861" spans="1:12" s="236" customFormat="1" ht="13" x14ac:dyDescent="0.25">
      <c r="A13861" s="227"/>
      <c r="B13861" s="256"/>
      <c r="C13861" s="255"/>
      <c r="D13861" s="255"/>
      <c r="E13861" s="260"/>
      <c r="F13861" s="263"/>
      <c r="I13861" s="149"/>
      <c r="J13861" s="149"/>
      <c r="K13861" s="149"/>
      <c r="L13861"/>
    </row>
    <row r="13862" spans="1:12" s="236" customFormat="1" ht="13" x14ac:dyDescent="0.25">
      <c r="A13862" s="227"/>
      <c r="B13862" s="256"/>
      <c r="C13862" s="255"/>
      <c r="D13862" s="255"/>
      <c r="E13862" s="260"/>
      <c r="F13862" s="263"/>
      <c r="I13862" s="149"/>
      <c r="J13862" s="149"/>
      <c r="K13862" s="149"/>
      <c r="L13862"/>
    </row>
    <row r="13863" spans="1:12" s="236" customFormat="1" ht="13" x14ac:dyDescent="0.25">
      <c r="A13863" s="227"/>
      <c r="B13863" s="256"/>
      <c r="C13863" s="255"/>
      <c r="D13863" s="255"/>
      <c r="E13863" s="260"/>
      <c r="F13863" s="263"/>
      <c r="I13863" s="149"/>
      <c r="J13863" s="149"/>
      <c r="K13863" s="149"/>
      <c r="L13863"/>
    </row>
    <row r="13864" spans="1:12" s="236" customFormat="1" ht="13" x14ac:dyDescent="0.25">
      <c r="A13864" s="227"/>
      <c r="B13864" s="256"/>
      <c r="C13864" s="255"/>
      <c r="D13864" s="255"/>
      <c r="E13864" s="260"/>
      <c r="F13864" s="263"/>
      <c r="I13864" s="149"/>
      <c r="J13864" s="149"/>
      <c r="K13864" s="149"/>
      <c r="L13864"/>
    </row>
    <row r="13865" spans="1:12" s="236" customFormat="1" ht="13" x14ac:dyDescent="0.25">
      <c r="A13865" s="227"/>
      <c r="B13865" s="256"/>
      <c r="C13865" s="255"/>
      <c r="D13865" s="255"/>
      <c r="E13865" s="260"/>
      <c r="F13865" s="263"/>
      <c r="I13865" s="149"/>
      <c r="J13865" s="149"/>
      <c r="K13865" s="149"/>
      <c r="L13865"/>
    </row>
    <row r="13866" spans="1:12" s="236" customFormat="1" ht="13" x14ac:dyDescent="0.25">
      <c r="A13866" s="227"/>
      <c r="B13866" s="256"/>
      <c r="C13866" s="255"/>
      <c r="D13866" s="255"/>
      <c r="E13866" s="260"/>
      <c r="F13866" s="263"/>
      <c r="I13866" s="149"/>
      <c r="J13866" s="149"/>
      <c r="K13866" s="149"/>
      <c r="L13866"/>
    </row>
    <row r="13867" spans="1:12" s="236" customFormat="1" ht="13" x14ac:dyDescent="0.25">
      <c r="A13867" s="227"/>
      <c r="B13867" s="256"/>
      <c r="C13867" s="255"/>
      <c r="D13867" s="255"/>
      <c r="E13867" s="260"/>
      <c r="F13867" s="263"/>
      <c r="I13867" s="149"/>
      <c r="J13867" s="149"/>
      <c r="K13867" s="149"/>
      <c r="L13867"/>
    </row>
    <row r="13868" spans="1:12" s="236" customFormat="1" ht="13" x14ac:dyDescent="0.25">
      <c r="A13868" s="227"/>
      <c r="B13868" s="256"/>
      <c r="C13868" s="255"/>
      <c r="D13868" s="255"/>
      <c r="E13868" s="260"/>
      <c r="F13868" s="263"/>
      <c r="I13868" s="149"/>
      <c r="J13868" s="149"/>
      <c r="K13868" s="149"/>
      <c r="L13868"/>
    </row>
    <row r="13869" spans="1:12" s="236" customFormat="1" ht="13" x14ac:dyDescent="0.25">
      <c r="A13869" s="227"/>
      <c r="B13869" s="256"/>
      <c r="C13869" s="255"/>
      <c r="D13869" s="255"/>
      <c r="E13869" s="260"/>
      <c r="F13869" s="263"/>
      <c r="I13869" s="149"/>
      <c r="J13869" s="149"/>
      <c r="K13869" s="149"/>
      <c r="L13869"/>
    </row>
    <row r="13870" spans="1:12" s="236" customFormat="1" ht="13" x14ac:dyDescent="0.25">
      <c r="A13870" s="227"/>
      <c r="B13870" s="256"/>
      <c r="C13870" s="255"/>
      <c r="D13870" s="255"/>
      <c r="E13870" s="260"/>
      <c r="F13870" s="263"/>
      <c r="I13870" s="149"/>
      <c r="J13870" s="149"/>
      <c r="K13870" s="149"/>
      <c r="L13870"/>
    </row>
    <row r="13871" spans="1:12" s="236" customFormat="1" ht="13" x14ac:dyDescent="0.25">
      <c r="A13871" s="227"/>
      <c r="B13871" s="256"/>
      <c r="C13871" s="255"/>
      <c r="D13871" s="255"/>
      <c r="E13871" s="260"/>
      <c r="F13871" s="263"/>
      <c r="I13871" s="149"/>
      <c r="J13871" s="149"/>
      <c r="K13871" s="149"/>
      <c r="L13871"/>
    </row>
    <row r="13872" spans="1:12" s="236" customFormat="1" ht="13" x14ac:dyDescent="0.25">
      <c r="A13872" s="227"/>
      <c r="B13872" s="256"/>
      <c r="C13872" s="255"/>
      <c r="D13872" s="255"/>
      <c r="E13872" s="260"/>
      <c r="F13872" s="263"/>
      <c r="I13872" s="149"/>
      <c r="J13872" s="149"/>
      <c r="K13872" s="149"/>
      <c r="L13872"/>
    </row>
    <row r="13873" spans="1:12" s="236" customFormat="1" ht="13" x14ac:dyDescent="0.25">
      <c r="A13873" s="227"/>
      <c r="B13873" s="256"/>
      <c r="C13873" s="255"/>
      <c r="D13873" s="255"/>
      <c r="E13873" s="260"/>
      <c r="F13873" s="263"/>
      <c r="I13873" s="149"/>
      <c r="J13873" s="149"/>
      <c r="K13873" s="149"/>
      <c r="L13873"/>
    </row>
    <row r="13874" spans="1:12" s="236" customFormat="1" ht="13" x14ac:dyDescent="0.25">
      <c r="A13874" s="227"/>
      <c r="B13874" s="256"/>
      <c r="C13874" s="255"/>
      <c r="D13874" s="255"/>
      <c r="E13874" s="260"/>
      <c r="F13874" s="263"/>
      <c r="I13874" s="149"/>
      <c r="J13874" s="149"/>
      <c r="K13874" s="149"/>
      <c r="L13874"/>
    </row>
    <row r="13875" spans="1:12" s="236" customFormat="1" ht="13" x14ac:dyDescent="0.25">
      <c r="A13875" s="227"/>
      <c r="B13875" s="256"/>
      <c r="C13875" s="255"/>
      <c r="D13875" s="255"/>
      <c r="E13875" s="260"/>
      <c r="F13875" s="263"/>
      <c r="I13875" s="149"/>
      <c r="J13875" s="149"/>
      <c r="K13875" s="149"/>
      <c r="L13875"/>
    </row>
    <row r="13876" spans="1:12" s="236" customFormat="1" ht="13" x14ac:dyDescent="0.25">
      <c r="A13876" s="227"/>
      <c r="B13876" s="256"/>
      <c r="C13876" s="255"/>
      <c r="D13876" s="255"/>
      <c r="E13876" s="260"/>
      <c r="F13876" s="263"/>
      <c r="I13876" s="149"/>
      <c r="J13876" s="149"/>
      <c r="K13876" s="149"/>
      <c r="L13876"/>
    </row>
    <row r="13877" spans="1:12" s="236" customFormat="1" ht="13" x14ac:dyDescent="0.25">
      <c r="A13877" s="227"/>
      <c r="B13877" s="256"/>
      <c r="C13877" s="255"/>
      <c r="D13877" s="255"/>
      <c r="E13877" s="260"/>
      <c r="F13877" s="263"/>
      <c r="I13877" s="149"/>
      <c r="J13877" s="149"/>
      <c r="K13877" s="149"/>
      <c r="L13877"/>
    </row>
    <row r="13878" spans="1:12" s="236" customFormat="1" ht="13" x14ac:dyDescent="0.25">
      <c r="A13878" s="227"/>
      <c r="B13878" s="256"/>
      <c r="C13878" s="255"/>
      <c r="D13878" s="255"/>
      <c r="E13878" s="260"/>
      <c r="F13878" s="263"/>
      <c r="I13878" s="149"/>
      <c r="J13878" s="149"/>
      <c r="K13878" s="149"/>
      <c r="L13878"/>
    </row>
    <row r="13879" spans="1:12" s="236" customFormat="1" ht="13" x14ac:dyDescent="0.25">
      <c r="A13879" s="227"/>
      <c r="B13879" s="256"/>
      <c r="C13879" s="255"/>
      <c r="D13879" s="255"/>
      <c r="E13879" s="260"/>
      <c r="F13879" s="263"/>
      <c r="I13879" s="149"/>
      <c r="J13879" s="149"/>
      <c r="K13879" s="149"/>
      <c r="L13879"/>
    </row>
    <row r="13880" spans="1:12" s="236" customFormat="1" ht="13" x14ac:dyDescent="0.25">
      <c r="A13880" s="227"/>
      <c r="B13880" s="256"/>
      <c r="C13880" s="255"/>
      <c r="D13880" s="255"/>
      <c r="E13880" s="260"/>
      <c r="F13880" s="263"/>
      <c r="I13880" s="149"/>
      <c r="J13880" s="149"/>
      <c r="K13880" s="149"/>
      <c r="L13880"/>
    </row>
    <row r="13881" spans="1:12" s="236" customFormat="1" ht="13" x14ac:dyDescent="0.25">
      <c r="A13881" s="227"/>
      <c r="B13881" s="256"/>
      <c r="C13881" s="255"/>
      <c r="D13881" s="255"/>
      <c r="E13881" s="260"/>
      <c r="F13881" s="263"/>
      <c r="I13881" s="149"/>
      <c r="J13881" s="149"/>
      <c r="K13881" s="149"/>
      <c r="L13881"/>
    </row>
    <row r="13882" spans="1:12" s="236" customFormat="1" ht="13" x14ac:dyDescent="0.25">
      <c r="A13882" s="227"/>
      <c r="B13882" s="256"/>
      <c r="C13882" s="255"/>
      <c r="D13882" s="255"/>
      <c r="E13882" s="260"/>
      <c r="F13882" s="263"/>
      <c r="I13882" s="149"/>
      <c r="J13882" s="149"/>
      <c r="K13882" s="149"/>
      <c r="L13882"/>
    </row>
    <row r="13883" spans="1:12" s="236" customFormat="1" ht="13" x14ac:dyDescent="0.25">
      <c r="A13883" s="227"/>
      <c r="B13883" s="256"/>
      <c r="C13883" s="255"/>
      <c r="D13883" s="255"/>
      <c r="E13883" s="260"/>
      <c r="F13883" s="263"/>
      <c r="I13883" s="149"/>
      <c r="J13883" s="149"/>
      <c r="K13883" s="149"/>
      <c r="L13883"/>
    </row>
    <row r="13884" spans="1:12" s="236" customFormat="1" ht="13" x14ac:dyDescent="0.25">
      <c r="A13884" s="227"/>
      <c r="B13884" s="256"/>
      <c r="C13884" s="255"/>
      <c r="D13884" s="255"/>
      <c r="E13884" s="260"/>
      <c r="F13884" s="263"/>
      <c r="I13884" s="149"/>
      <c r="J13884" s="149"/>
      <c r="K13884" s="149"/>
      <c r="L13884"/>
    </row>
    <row r="13885" spans="1:12" s="236" customFormat="1" ht="13" x14ac:dyDescent="0.25">
      <c r="A13885" s="227"/>
      <c r="B13885" s="256"/>
      <c r="C13885" s="255"/>
      <c r="D13885" s="255"/>
      <c r="E13885" s="260"/>
      <c r="F13885" s="263"/>
      <c r="I13885" s="149"/>
      <c r="J13885" s="149"/>
      <c r="K13885" s="149"/>
      <c r="L13885"/>
    </row>
    <row r="13886" spans="1:12" s="236" customFormat="1" ht="13" x14ac:dyDescent="0.25">
      <c r="A13886" s="227"/>
      <c r="B13886" s="256"/>
      <c r="C13886" s="255"/>
      <c r="D13886" s="255"/>
      <c r="E13886" s="260"/>
      <c r="F13886" s="263"/>
      <c r="I13886" s="149"/>
      <c r="J13886" s="149"/>
      <c r="K13886" s="149"/>
      <c r="L13886"/>
    </row>
    <row r="13887" spans="1:12" s="236" customFormat="1" ht="13" x14ac:dyDescent="0.25">
      <c r="A13887" s="227"/>
      <c r="B13887" s="256"/>
      <c r="C13887" s="255"/>
      <c r="D13887" s="255"/>
      <c r="E13887" s="260"/>
      <c r="F13887" s="263"/>
      <c r="I13887" s="149"/>
      <c r="J13887" s="149"/>
      <c r="K13887" s="149"/>
      <c r="L13887"/>
    </row>
    <row r="13888" spans="1:12" s="236" customFormat="1" ht="13" x14ac:dyDescent="0.25">
      <c r="A13888" s="227"/>
      <c r="B13888" s="256"/>
      <c r="C13888" s="255"/>
      <c r="D13888" s="255"/>
      <c r="E13888" s="260"/>
      <c r="F13888" s="263"/>
      <c r="I13888" s="149"/>
      <c r="J13888" s="149"/>
      <c r="K13888" s="149"/>
      <c r="L13888"/>
    </row>
    <row r="13889" spans="1:12" s="236" customFormat="1" ht="13" x14ac:dyDescent="0.25">
      <c r="A13889" s="227"/>
      <c r="B13889" s="256"/>
      <c r="C13889" s="255"/>
      <c r="D13889" s="255"/>
      <c r="E13889" s="260"/>
      <c r="F13889" s="263"/>
      <c r="I13889" s="149"/>
      <c r="J13889" s="149"/>
      <c r="K13889" s="149"/>
      <c r="L13889"/>
    </row>
    <row r="13890" spans="1:12" s="236" customFormat="1" ht="13" x14ac:dyDescent="0.25">
      <c r="A13890" s="227"/>
      <c r="B13890" s="256"/>
      <c r="C13890" s="255"/>
      <c r="D13890" s="255"/>
      <c r="E13890" s="260"/>
      <c r="F13890" s="263"/>
      <c r="I13890" s="149"/>
      <c r="J13890" s="149"/>
      <c r="K13890" s="149"/>
      <c r="L13890"/>
    </row>
    <row r="13891" spans="1:12" s="236" customFormat="1" ht="13" x14ac:dyDescent="0.25">
      <c r="A13891" s="227"/>
      <c r="B13891" s="256"/>
      <c r="C13891" s="255"/>
      <c r="D13891" s="255"/>
      <c r="E13891" s="260"/>
      <c r="F13891" s="263"/>
      <c r="I13891" s="149"/>
      <c r="J13891" s="149"/>
      <c r="K13891" s="149"/>
      <c r="L13891"/>
    </row>
    <row r="13892" spans="1:12" s="236" customFormat="1" ht="13" x14ac:dyDescent="0.25">
      <c r="A13892" s="227"/>
      <c r="B13892" s="256"/>
      <c r="C13892" s="255"/>
      <c r="D13892" s="255"/>
      <c r="E13892" s="260"/>
      <c r="F13892" s="263"/>
      <c r="I13892" s="149"/>
      <c r="J13892" s="149"/>
      <c r="K13892" s="149"/>
      <c r="L13892"/>
    </row>
    <row r="13893" spans="1:12" s="236" customFormat="1" ht="13" x14ac:dyDescent="0.25">
      <c r="A13893" s="227"/>
      <c r="B13893" s="256"/>
      <c r="C13893" s="255"/>
      <c r="D13893" s="255"/>
      <c r="E13893" s="260"/>
      <c r="F13893" s="263"/>
      <c r="I13893" s="149"/>
      <c r="J13893" s="149"/>
      <c r="K13893" s="149"/>
      <c r="L13893"/>
    </row>
    <row r="13894" spans="1:12" s="236" customFormat="1" ht="13" x14ac:dyDescent="0.25">
      <c r="A13894" s="227"/>
      <c r="B13894" s="256"/>
      <c r="C13894" s="255"/>
      <c r="D13894" s="255"/>
      <c r="E13894" s="260"/>
      <c r="F13894" s="263"/>
      <c r="I13894" s="149"/>
      <c r="J13894" s="149"/>
      <c r="K13894" s="149"/>
      <c r="L13894"/>
    </row>
    <row r="13895" spans="1:12" s="236" customFormat="1" ht="13" x14ac:dyDescent="0.25">
      <c r="A13895" s="227"/>
      <c r="B13895" s="256"/>
      <c r="C13895" s="255"/>
      <c r="D13895" s="255"/>
      <c r="E13895" s="260"/>
      <c r="F13895" s="263"/>
      <c r="I13895" s="149"/>
      <c r="J13895" s="149"/>
      <c r="K13895" s="149"/>
      <c r="L13895"/>
    </row>
    <row r="13896" spans="1:12" s="236" customFormat="1" ht="13" x14ac:dyDescent="0.25">
      <c r="A13896" s="227"/>
      <c r="B13896" s="256"/>
      <c r="C13896" s="255"/>
      <c r="D13896" s="255"/>
      <c r="E13896" s="260"/>
      <c r="F13896" s="263"/>
      <c r="I13896" s="149"/>
      <c r="J13896" s="149"/>
      <c r="K13896" s="149"/>
      <c r="L13896"/>
    </row>
    <row r="13897" spans="1:12" s="236" customFormat="1" ht="13" x14ac:dyDescent="0.25">
      <c r="A13897" s="227"/>
      <c r="B13897" s="256"/>
      <c r="C13897" s="255"/>
      <c r="D13897" s="255"/>
      <c r="E13897" s="260"/>
      <c r="F13897" s="263"/>
      <c r="I13897" s="149"/>
      <c r="J13897" s="149"/>
      <c r="K13897" s="149"/>
      <c r="L13897"/>
    </row>
    <row r="13898" spans="1:12" s="236" customFormat="1" ht="13" x14ac:dyDescent="0.25">
      <c r="A13898" s="227"/>
      <c r="B13898" s="256"/>
      <c r="C13898" s="255"/>
      <c r="D13898" s="255"/>
      <c r="E13898" s="260"/>
      <c r="F13898" s="263"/>
      <c r="I13898" s="149"/>
      <c r="J13898" s="149"/>
      <c r="K13898" s="149"/>
      <c r="L13898"/>
    </row>
    <row r="13899" spans="1:12" s="236" customFormat="1" ht="13" x14ac:dyDescent="0.25">
      <c r="A13899" s="227"/>
      <c r="B13899" s="256"/>
      <c r="C13899" s="255"/>
      <c r="D13899" s="255"/>
      <c r="E13899" s="260"/>
      <c r="F13899" s="263"/>
      <c r="I13899" s="149"/>
      <c r="J13899" s="149"/>
      <c r="K13899" s="149"/>
      <c r="L13899"/>
    </row>
    <row r="13900" spans="1:12" s="236" customFormat="1" ht="13" x14ac:dyDescent="0.25">
      <c r="A13900" s="227"/>
      <c r="B13900" s="256"/>
      <c r="C13900" s="255"/>
      <c r="D13900" s="255"/>
      <c r="E13900" s="260"/>
      <c r="F13900" s="263"/>
      <c r="I13900" s="149"/>
      <c r="J13900" s="149"/>
      <c r="K13900" s="149"/>
      <c r="L13900"/>
    </row>
    <row r="13901" spans="1:12" s="236" customFormat="1" ht="13" x14ac:dyDescent="0.25">
      <c r="A13901" s="227"/>
      <c r="B13901" s="256"/>
      <c r="C13901" s="255"/>
      <c r="D13901" s="255"/>
      <c r="E13901" s="260"/>
      <c r="F13901" s="263"/>
      <c r="I13901" s="149"/>
      <c r="J13901" s="149"/>
      <c r="K13901" s="149"/>
      <c r="L13901"/>
    </row>
    <row r="13902" spans="1:12" s="236" customFormat="1" ht="13" x14ac:dyDescent="0.25">
      <c r="A13902" s="227"/>
      <c r="B13902" s="256"/>
      <c r="C13902" s="255"/>
      <c r="D13902" s="255"/>
      <c r="E13902" s="260"/>
      <c r="F13902" s="263"/>
      <c r="I13902" s="149"/>
      <c r="J13902" s="149"/>
      <c r="K13902" s="149"/>
      <c r="L13902"/>
    </row>
    <row r="13903" spans="1:12" s="236" customFormat="1" ht="13" x14ac:dyDescent="0.25">
      <c r="A13903" s="227"/>
      <c r="B13903" s="256"/>
      <c r="C13903" s="255"/>
      <c r="D13903" s="255"/>
      <c r="E13903" s="260"/>
      <c r="F13903" s="263"/>
      <c r="I13903" s="149"/>
      <c r="J13903" s="149"/>
      <c r="K13903" s="149"/>
      <c r="L13903"/>
    </row>
    <row r="13904" spans="1:12" s="236" customFormat="1" ht="13" x14ac:dyDescent="0.25">
      <c r="A13904" s="227"/>
      <c r="B13904" s="256"/>
      <c r="C13904" s="255"/>
      <c r="D13904" s="255"/>
      <c r="E13904" s="260"/>
      <c r="F13904" s="263"/>
      <c r="I13904" s="149"/>
      <c r="J13904" s="149"/>
      <c r="K13904" s="149"/>
      <c r="L13904"/>
    </row>
    <row r="13905" spans="1:12" s="236" customFormat="1" ht="13" x14ac:dyDescent="0.25">
      <c r="A13905" s="227"/>
      <c r="B13905" s="256"/>
      <c r="C13905" s="255"/>
      <c r="D13905" s="255"/>
      <c r="E13905" s="260"/>
      <c r="F13905" s="263"/>
      <c r="I13905" s="149"/>
      <c r="J13905" s="149"/>
      <c r="K13905" s="149"/>
      <c r="L13905"/>
    </row>
    <row r="13906" spans="1:12" s="236" customFormat="1" ht="13" x14ac:dyDescent="0.25">
      <c r="A13906" s="227"/>
      <c r="B13906" s="256"/>
      <c r="C13906" s="255"/>
      <c r="D13906" s="255"/>
      <c r="E13906" s="260"/>
      <c r="F13906" s="263"/>
      <c r="I13906" s="149"/>
      <c r="J13906" s="149"/>
      <c r="K13906" s="149"/>
      <c r="L13906"/>
    </row>
    <row r="13907" spans="1:12" s="236" customFormat="1" ht="13" x14ac:dyDescent="0.25">
      <c r="A13907" s="227"/>
      <c r="B13907" s="256"/>
      <c r="C13907" s="255"/>
      <c r="D13907" s="255"/>
      <c r="E13907" s="260"/>
      <c r="F13907" s="263"/>
      <c r="I13907" s="149"/>
      <c r="J13907" s="149"/>
      <c r="K13907" s="149"/>
      <c r="L13907"/>
    </row>
    <row r="13908" spans="1:12" s="236" customFormat="1" ht="13" x14ac:dyDescent="0.25">
      <c r="A13908" s="227"/>
      <c r="B13908" s="256"/>
      <c r="C13908" s="255"/>
      <c r="D13908" s="255"/>
      <c r="E13908" s="260"/>
      <c r="F13908" s="263"/>
      <c r="I13908" s="149"/>
      <c r="J13908" s="149"/>
      <c r="K13908" s="149"/>
      <c r="L13908"/>
    </row>
    <row r="13909" spans="1:12" s="236" customFormat="1" ht="13" x14ac:dyDescent="0.25">
      <c r="A13909" s="227"/>
      <c r="B13909" s="256"/>
      <c r="C13909" s="255"/>
      <c r="D13909" s="255"/>
      <c r="E13909" s="260"/>
      <c r="F13909" s="263"/>
      <c r="I13909" s="149"/>
      <c r="J13909" s="149"/>
      <c r="K13909" s="149"/>
      <c r="L13909"/>
    </row>
    <row r="13910" spans="1:12" s="236" customFormat="1" ht="13" x14ac:dyDescent="0.25">
      <c r="A13910" s="227"/>
      <c r="B13910" s="256"/>
      <c r="C13910" s="255"/>
      <c r="D13910" s="255"/>
      <c r="E13910" s="260"/>
      <c r="F13910" s="263"/>
      <c r="I13910" s="149"/>
      <c r="J13910" s="149"/>
      <c r="K13910" s="149"/>
      <c r="L13910"/>
    </row>
    <row r="13911" spans="1:12" s="236" customFormat="1" ht="13" x14ac:dyDescent="0.25">
      <c r="A13911" s="227"/>
      <c r="B13911" s="256"/>
      <c r="C13911" s="255"/>
      <c r="D13911" s="255"/>
      <c r="E13911" s="260"/>
      <c r="F13911" s="263"/>
      <c r="I13911" s="149"/>
      <c r="J13911" s="149"/>
      <c r="K13911" s="149"/>
      <c r="L13911"/>
    </row>
    <row r="13912" spans="1:12" s="236" customFormat="1" ht="13" x14ac:dyDescent="0.25">
      <c r="A13912" s="227"/>
      <c r="B13912" s="256"/>
      <c r="C13912" s="255"/>
      <c r="D13912" s="255"/>
      <c r="E13912" s="260"/>
      <c r="F13912" s="263"/>
      <c r="I13912" s="149"/>
      <c r="J13912" s="149"/>
      <c r="K13912" s="149"/>
      <c r="L13912"/>
    </row>
    <row r="13913" spans="1:12" s="236" customFormat="1" ht="13" x14ac:dyDescent="0.25">
      <c r="A13913" s="227"/>
      <c r="B13913" s="256"/>
      <c r="C13913" s="255"/>
      <c r="D13913" s="255"/>
      <c r="E13913" s="260"/>
      <c r="F13913" s="263"/>
      <c r="I13913" s="149"/>
      <c r="J13913" s="149"/>
      <c r="K13913" s="149"/>
      <c r="L13913"/>
    </row>
    <row r="13914" spans="1:12" s="236" customFormat="1" ht="13" x14ac:dyDescent="0.25">
      <c r="A13914" s="227"/>
      <c r="B13914" s="256"/>
      <c r="C13914" s="255"/>
      <c r="D13914" s="255"/>
      <c r="E13914" s="260"/>
      <c r="F13914" s="263"/>
      <c r="I13914" s="149"/>
      <c r="J13914" s="149"/>
      <c r="K13914" s="149"/>
      <c r="L13914"/>
    </row>
    <row r="13915" spans="1:12" s="236" customFormat="1" ht="13" x14ac:dyDescent="0.25">
      <c r="A13915" s="227"/>
      <c r="B13915" s="256"/>
      <c r="C13915" s="255"/>
      <c r="D13915" s="255"/>
      <c r="E13915" s="260"/>
      <c r="F13915" s="263"/>
      <c r="I13915" s="149"/>
      <c r="J13915" s="149"/>
      <c r="K13915" s="149"/>
      <c r="L13915"/>
    </row>
    <row r="13916" spans="1:12" s="236" customFormat="1" ht="13" x14ac:dyDescent="0.25">
      <c r="A13916" s="227"/>
      <c r="B13916" s="256"/>
      <c r="C13916" s="255"/>
      <c r="D13916" s="255"/>
      <c r="E13916" s="260"/>
      <c r="F13916" s="263"/>
      <c r="I13916" s="149"/>
      <c r="J13916" s="149"/>
      <c r="K13916" s="149"/>
      <c r="L13916"/>
    </row>
    <row r="13917" spans="1:12" s="236" customFormat="1" ht="13" x14ac:dyDescent="0.25">
      <c r="A13917" s="227"/>
      <c r="B13917" s="256"/>
      <c r="C13917" s="255"/>
      <c r="D13917" s="255"/>
      <c r="E13917" s="260"/>
      <c r="F13917" s="263"/>
      <c r="I13917" s="149"/>
      <c r="J13917" s="149"/>
      <c r="K13917" s="149"/>
      <c r="L13917"/>
    </row>
    <row r="13918" spans="1:12" s="236" customFormat="1" ht="13" x14ac:dyDescent="0.25">
      <c r="A13918" s="227"/>
      <c r="B13918" s="268" t="s">
        <v>1019</v>
      </c>
      <c r="C13918" s="227"/>
      <c r="D13918" s="227"/>
      <c r="E13918" s="258"/>
      <c r="F13918" s="270"/>
      <c r="I13918" s="149"/>
      <c r="J13918" s="149"/>
      <c r="K13918" s="149"/>
      <c r="L13918"/>
    </row>
    <row r="13919" spans="1:12" s="236" customFormat="1" ht="13" x14ac:dyDescent="0.25">
      <c r="A13919" s="227"/>
      <c r="B13919" s="247"/>
      <c r="C13919" s="227"/>
      <c r="D13919" s="227"/>
      <c r="E13919" s="258"/>
      <c r="F13919" s="263"/>
      <c r="I13919" s="149"/>
      <c r="J13919" s="149"/>
      <c r="K13919" s="149"/>
      <c r="L13919"/>
    </row>
    <row r="13920" spans="1:12" s="236" customFormat="1" ht="13" x14ac:dyDescent="0.25">
      <c r="A13920" s="227"/>
      <c r="B13920" s="247" t="str">
        <f>B13847</f>
        <v>Block H: 4 Classroom Block &amp; 2 HOD Offices:: H-5 Roof Coverings</v>
      </c>
      <c r="C13920" s="227"/>
      <c r="D13920" s="227"/>
      <c r="E13920" s="258"/>
      <c r="F13920" s="263"/>
      <c r="I13920" s="149"/>
      <c r="J13920" s="149"/>
      <c r="K13920" s="149"/>
      <c r="L13920"/>
    </row>
    <row r="13921" spans="1:12" s="236" customFormat="1" x14ac:dyDescent="0.25">
      <c r="A13921" s="272"/>
      <c r="B13921" s="273"/>
      <c r="C13921" s="272"/>
      <c r="D13921" s="272"/>
      <c r="E13921" s="217"/>
      <c r="F13921" s="263"/>
      <c r="I13921" s="149"/>
      <c r="J13921" s="149"/>
      <c r="K13921" s="149"/>
      <c r="L13921"/>
    </row>
    <row r="13922" spans="1:12" s="236" customFormat="1" ht="13" x14ac:dyDescent="0.25">
      <c r="A13922" s="224" t="s">
        <v>2682</v>
      </c>
      <c r="B13922" s="229" t="s">
        <v>133</v>
      </c>
      <c r="C13922" s="272"/>
      <c r="D13922" s="272"/>
      <c r="E13922" s="217"/>
      <c r="F13922" s="285"/>
      <c r="I13922" s="149"/>
      <c r="J13922" s="149"/>
      <c r="K13922" s="149"/>
      <c r="L13922"/>
    </row>
    <row r="13923" spans="1:12" s="236" customFormat="1" ht="13" x14ac:dyDescent="0.25">
      <c r="A13923" s="224"/>
      <c r="B13923" s="229"/>
      <c r="C13923" s="272"/>
      <c r="D13923" s="272"/>
      <c r="E13923" s="217"/>
      <c r="F13923" s="285"/>
      <c r="I13923" s="149"/>
      <c r="J13923" s="149"/>
      <c r="K13923" s="149"/>
      <c r="L13923"/>
    </row>
    <row r="13924" spans="1:12" s="236" customFormat="1" ht="13" x14ac:dyDescent="0.25">
      <c r="A13924" s="272"/>
      <c r="B13924" s="229" t="s">
        <v>132</v>
      </c>
      <c r="C13924" s="272"/>
      <c r="D13924" s="272"/>
      <c r="E13924" s="217"/>
      <c r="F13924" s="285"/>
      <c r="I13924" s="149"/>
      <c r="J13924" s="149"/>
      <c r="K13924" s="149"/>
      <c r="L13924"/>
    </row>
    <row r="13925" spans="1:12" s="236" customFormat="1" ht="13" x14ac:dyDescent="0.25">
      <c r="A13925" s="272"/>
      <c r="B13925" s="229"/>
      <c r="C13925" s="272"/>
      <c r="D13925" s="272"/>
      <c r="E13925" s="217"/>
      <c r="F13925" s="285"/>
      <c r="I13925" s="149"/>
      <c r="J13925" s="149"/>
      <c r="K13925" s="149"/>
      <c r="L13925"/>
    </row>
    <row r="13926" spans="1:12" s="236" customFormat="1" x14ac:dyDescent="0.25">
      <c r="A13926" s="272" t="s">
        <v>2683</v>
      </c>
      <c r="B13926" s="273" t="s">
        <v>131</v>
      </c>
      <c r="C13926" s="272" t="s">
        <v>11</v>
      </c>
      <c r="D13926" s="272">
        <v>68</v>
      </c>
      <c r="E13926" s="217"/>
      <c r="F13926" s="285"/>
      <c r="I13926" s="149"/>
      <c r="J13926" s="149"/>
      <c r="K13926" s="149"/>
      <c r="L13926"/>
    </row>
    <row r="13927" spans="1:12" s="236" customFormat="1" x14ac:dyDescent="0.25">
      <c r="A13927" s="272"/>
      <c r="B13927" s="273"/>
      <c r="C13927" s="272"/>
      <c r="D13927" s="272"/>
      <c r="E13927" s="217"/>
      <c r="F13927" s="285"/>
      <c r="I13927" s="149"/>
      <c r="J13927" s="149"/>
      <c r="K13927" s="149"/>
      <c r="L13927"/>
    </row>
    <row r="13928" spans="1:12" s="236" customFormat="1" x14ac:dyDescent="0.25">
      <c r="A13928" s="272" t="s">
        <v>2684</v>
      </c>
      <c r="B13928" s="273" t="s">
        <v>2242</v>
      </c>
      <c r="C13928" s="272" t="s">
        <v>11</v>
      </c>
      <c r="D13928" s="272">
        <v>75</v>
      </c>
      <c r="E13928" s="217"/>
      <c r="F13928" s="285"/>
      <c r="I13928" s="149"/>
      <c r="J13928" s="149"/>
      <c r="K13928" s="149"/>
      <c r="L13928"/>
    </row>
    <row r="13929" spans="1:12" s="236" customFormat="1" x14ac:dyDescent="0.25">
      <c r="A13929" s="272"/>
      <c r="B13929" s="273"/>
      <c r="C13929" s="272"/>
      <c r="D13929" s="272"/>
      <c r="E13929" s="217"/>
      <c r="F13929" s="285"/>
      <c r="I13929" s="149"/>
      <c r="J13929" s="149"/>
      <c r="K13929" s="149"/>
      <c r="L13929"/>
    </row>
    <row r="13930" spans="1:12" s="236" customFormat="1" ht="13" x14ac:dyDescent="0.25">
      <c r="A13930" s="272"/>
      <c r="B13930" s="229" t="s">
        <v>128</v>
      </c>
      <c r="C13930" s="272"/>
      <c r="D13930" s="272"/>
      <c r="E13930" s="217"/>
      <c r="F13930" s="285"/>
      <c r="I13930" s="149"/>
      <c r="J13930" s="149"/>
      <c r="K13930" s="149"/>
      <c r="L13930"/>
    </row>
    <row r="13931" spans="1:12" s="236" customFormat="1" ht="13" x14ac:dyDescent="0.25">
      <c r="A13931" s="272"/>
      <c r="B13931" s="229"/>
      <c r="C13931" s="272"/>
      <c r="D13931" s="272"/>
      <c r="E13931" s="217"/>
      <c r="F13931" s="285"/>
      <c r="I13931" s="149"/>
      <c r="J13931" s="149"/>
      <c r="K13931" s="149"/>
      <c r="L13931"/>
    </row>
    <row r="13932" spans="1:12" s="236" customFormat="1" ht="14.5" x14ac:dyDescent="0.25">
      <c r="A13932" s="272" t="s">
        <v>2685</v>
      </c>
      <c r="B13932" s="273" t="s">
        <v>127</v>
      </c>
      <c r="C13932" s="272" t="s">
        <v>621</v>
      </c>
      <c r="D13932" s="272">
        <v>35</v>
      </c>
      <c r="E13932" s="217"/>
      <c r="F13932" s="285"/>
      <c r="I13932" s="149"/>
      <c r="J13932" s="149"/>
      <c r="K13932" s="149"/>
      <c r="L13932"/>
    </row>
    <row r="13933" spans="1:12" s="236" customFormat="1" x14ac:dyDescent="0.25">
      <c r="A13933" s="272"/>
      <c r="B13933" s="273"/>
      <c r="C13933" s="272"/>
      <c r="D13933" s="272"/>
      <c r="E13933" s="217"/>
      <c r="F13933" s="285"/>
      <c r="I13933" s="149"/>
      <c r="J13933" s="149"/>
      <c r="K13933" s="149"/>
      <c r="L13933"/>
    </row>
    <row r="13934" spans="1:12" s="236" customFormat="1" ht="25" x14ac:dyDescent="0.25">
      <c r="A13934" s="272" t="s">
        <v>2686</v>
      </c>
      <c r="B13934" s="273" t="s">
        <v>2243</v>
      </c>
      <c r="C13934" s="272" t="s">
        <v>2</v>
      </c>
      <c r="D13934" s="272">
        <v>30</v>
      </c>
      <c r="E13934" s="217"/>
      <c r="F13934" s="285"/>
      <c r="I13934" s="149"/>
      <c r="J13934" s="149"/>
      <c r="K13934" s="149"/>
      <c r="L13934"/>
    </row>
    <row r="13935" spans="1:12" s="236" customFormat="1" x14ac:dyDescent="0.25">
      <c r="A13935" s="272"/>
      <c r="B13935" s="273"/>
      <c r="C13935" s="272"/>
      <c r="D13935" s="272"/>
      <c r="E13935" s="217"/>
      <c r="F13935" s="285"/>
      <c r="I13935" s="149"/>
      <c r="J13935" s="149"/>
      <c r="K13935" s="149"/>
      <c r="L13935"/>
    </row>
    <row r="13936" spans="1:12" s="236" customFormat="1" ht="13" x14ac:dyDescent="0.25">
      <c r="A13936" s="272"/>
      <c r="B13936" s="229" t="s">
        <v>123</v>
      </c>
      <c r="C13936" s="272"/>
      <c r="D13936" s="272"/>
      <c r="E13936" s="217"/>
      <c r="F13936" s="285"/>
      <c r="I13936" s="149"/>
      <c r="J13936" s="149"/>
      <c r="K13936" s="149"/>
      <c r="L13936"/>
    </row>
    <row r="13937" spans="1:12" s="236" customFormat="1" x14ac:dyDescent="0.25">
      <c r="A13937" s="272"/>
      <c r="B13937" s="273"/>
      <c r="C13937" s="272"/>
      <c r="D13937" s="272"/>
      <c r="E13937" s="217"/>
      <c r="F13937" s="285"/>
      <c r="I13937" s="149"/>
      <c r="J13937" s="149"/>
      <c r="K13937" s="149"/>
      <c r="L13937"/>
    </row>
    <row r="13938" spans="1:12" s="236" customFormat="1" ht="50" x14ac:dyDescent="0.25">
      <c r="A13938" s="272" t="s">
        <v>2687</v>
      </c>
      <c r="B13938" s="273" t="s">
        <v>2751</v>
      </c>
      <c r="C13938" s="272" t="s">
        <v>2</v>
      </c>
      <c r="D13938" s="272">
        <v>10</v>
      </c>
      <c r="E13938" s="217"/>
      <c r="F13938" s="285"/>
      <c r="I13938" s="149"/>
      <c r="J13938" s="149"/>
      <c r="K13938" s="149"/>
      <c r="L13938"/>
    </row>
    <row r="13939" spans="1:12" s="236" customFormat="1" x14ac:dyDescent="0.25">
      <c r="A13939" s="272"/>
      <c r="B13939" s="273"/>
      <c r="C13939" s="272"/>
      <c r="D13939" s="272"/>
      <c r="E13939" s="217"/>
      <c r="F13939" s="285"/>
      <c r="I13939" s="149"/>
      <c r="J13939" s="149"/>
      <c r="K13939" s="149"/>
      <c r="L13939"/>
    </row>
    <row r="13940" spans="1:12" s="236" customFormat="1" ht="13" x14ac:dyDescent="0.25">
      <c r="A13940" s="272"/>
      <c r="B13940" s="229" t="s">
        <v>114</v>
      </c>
      <c r="C13940" s="272"/>
      <c r="D13940" s="272"/>
      <c r="E13940" s="217"/>
      <c r="F13940" s="285"/>
      <c r="I13940" s="149"/>
      <c r="J13940" s="149"/>
      <c r="K13940" s="149"/>
      <c r="L13940"/>
    </row>
    <row r="13941" spans="1:12" s="236" customFormat="1" ht="13" x14ac:dyDescent="0.25">
      <c r="A13941" s="272"/>
      <c r="B13941" s="229"/>
      <c r="C13941" s="272"/>
      <c r="D13941" s="272"/>
      <c r="E13941" s="217"/>
      <c r="F13941" s="285"/>
      <c r="I13941" s="149"/>
      <c r="J13941" s="149"/>
      <c r="K13941" s="149"/>
      <c r="L13941"/>
    </row>
    <row r="13942" spans="1:12" s="236" customFormat="1" ht="13" x14ac:dyDescent="0.25">
      <c r="A13942" s="272"/>
      <c r="B13942" s="229" t="s">
        <v>113</v>
      </c>
      <c r="C13942" s="272"/>
      <c r="D13942" s="272"/>
      <c r="E13942" s="217"/>
      <c r="F13942" s="285"/>
      <c r="I13942" s="149"/>
      <c r="J13942" s="149"/>
      <c r="K13942" s="149"/>
      <c r="L13942"/>
    </row>
    <row r="13943" spans="1:12" s="236" customFormat="1" x14ac:dyDescent="0.25">
      <c r="A13943" s="272"/>
      <c r="B13943" s="273"/>
      <c r="C13943" s="272"/>
      <c r="D13943" s="272"/>
      <c r="E13943" s="217"/>
      <c r="F13943" s="285"/>
      <c r="I13943" s="149"/>
      <c r="J13943" s="149"/>
      <c r="K13943" s="149"/>
      <c r="L13943"/>
    </row>
    <row r="13944" spans="1:12" s="236" customFormat="1" ht="37.5" x14ac:dyDescent="0.25">
      <c r="A13944" s="272" t="s">
        <v>2689</v>
      </c>
      <c r="B13944" s="273" t="s">
        <v>2127</v>
      </c>
      <c r="C13944" s="272" t="s">
        <v>11</v>
      </c>
      <c r="D13944" s="272">
        <v>68</v>
      </c>
      <c r="E13944" s="217"/>
      <c r="F13944" s="285"/>
      <c r="I13944" s="149"/>
      <c r="J13944" s="149"/>
      <c r="K13944" s="149"/>
      <c r="L13944"/>
    </row>
    <row r="13945" spans="1:12" s="236" customFormat="1" x14ac:dyDescent="0.25">
      <c r="A13945" s="272"/>
      <c r="B13945" s="273"/>
      <c r="C13945" s="272"/>
      <c r="D13945" s="272"/>
      <c r="E13945" s="217"/>
      <c r="F13945" s="285"/>
      <c r="I13945" s="149"/>
      <c r="J13945" s="149"/>
      <c r="K13945" s="149"/>
      <c r="L13945"/>
    </row>
    <row r="13946" spans="1:12" s="236" customFormat="1" ht="37.5" x14ac:dyDescent="0.25">
      <c r="A13946" s="272" t="s">
        <v>2690</v>
      </c>
      <c r="B13946" s="273" t="s">
        <v>2128</v>
      </c>
      <c r="C13946" s="272" t="s">
        <v>11</v>
      </c>
      <c r="D13946" s="272">
        <v>24</v>
      </c>
      <c r="E13946" s="217"/>
      <c r="F13946" s="285"/>
      <c r="I13946" s="149"/>
      <c r="J13946" s="149"/>
      <c r="K13946" s="149"/>
      <c r="L13946"/>
    </row>
    <row r="13947" spans="1:12" s="236" customFormat="1" x14ac:dyDescent="0.25">
      <c r="A13947" s="272"/>
      <c r="B13947" s="273"/>
      <c r="C13947" s="272"/>
      <c r="D13947" s="272"/>
      <c r="E13947" s="217"/>
      <c r="F13947" s="285"/>
      <c r="I13947" s="149"/>
      <c r="J13947" s="149"/>
      <c r="K13947" s="149"/>
      <c r="L13947"/>
    </row>
    <row r="13948" spans="1:12" s="236" customFormat="1" ht="13" x14ac:dyDescent="0.25">
      <c r="A13948" s="272"/>
      <c r="B13948" s="229" t="s">
        <v>1643</v>
      </c>
      <c r="C13948" s="272"/>
      <c r="D13948" s="272"/>
      <c r="E13948" s="217"/>
      <c r="F13948" s="285"/>
      <c r="I13948" s="149"/>
      <c r="J13948" s="149"/>
      <c r="K13948" s="149"/>
      <c r="L13948"/>
    </row>
    <row r="13949" spans="1:12" s="236" customFormat="1" x14ac:dyDescent="0.25">
      <c r="A13949" s="272"/>
      <c r="B13949" s="273"/>
      <c r="C13949" s="272"/>
      <c r="D13949" s="272"/>
      <c r="E13949" s="217"/>
      <c r="F13949" s="285"/>
      <c r="I13949" s="149"/>
      <c r="J13949" s="149"/>
      <c r="K13949" s="149"/>
      <c r="L13949"/>
    </row>
    <row r="13950" spans="1:12" s="236" customFormat="1" ht="25" x14ac:dyDescent="0.25">
      <c r="A13950" s="272" t="s">
        <v>2691</v>
      </c>
      <c r="B13950" s="273" t="s">
        <v>2688</v>
      </c>
      <c r="C13950" s="272" t="s">
        <v>2</v>
      </c>
      <c r="D13950" s="272">
        <v>2</v>
      </c>
      <c r="E13950" s="217"/>
      <c r="F13950" s="285"/>
      <c r="I13950" s="149"/>
      <c r="J13950" s="149"/>
      <c r="K13950" s="149"/>
      <c r="L13950"/>
    </row>
    <row r="13951" spans="1:12" s="236" customFormat="1" x14ac:dyDescent="0.25">
      <c r="A13951" s="272"/>
      <c r="B13951" s="273"/>
      <c r="C13951" s="272"/>
      <c r="D13951" s="272"/>
      <c r="E13951" s="217"/>
      <c r="F13951" s="285"/>
      <c r="I13951" s="149"/>
      <c r="J13951" s="149"/>
      <c r="K13951" s="149"/>
      <c r="L13951"/>
    </row>
    <row r="13952" spans="1:12" s="236" customFormat="1" x14ac:dyDescent="0.25">
      <c r="A13952" s="272" t="s">
        <v>2692</v>
      </c>
      <c r="B13952" s="273" t="s">
        <v>1644</v>
      </c>
      <c r="C13952" s="272" t="s">
        <v>11</v>
      </c>
      <c r="D13952" s="272">
        <v>4</v>
      </c>
      <c r="E13952" s="217"/>
      <c r="F13952" s="285"/>
      <c r="I13952" s="149"/>
      <c r="J13952" s="149"/>
      <c r="K13952" s="149"/>
      <c r="L13952"/>
    </row>
    <row r="13953" spans="1:12" s="236" customFormat="1" x14ac:dyDescent="0.25">
      <c r="A13953" s="272"/>
      <c r="B13953" s="273"/>
      <c r="C13953" s="272"/>
      <c r="D13953" s="272"/>
      <c r="E13953" s="217"/>
      <c r="F13953" s="285"/>
      <c r="I13953" s="149"/>
      <c r="J13953" s="149"/>
      <c r="K13953" s="149"/>
      <c r="L13953"/>
    </row>
    <row r="13954" spans="1:12" s="236" customFormat="1" ht="13" x14ac:dyDescent="0.25">
      <c r="A13954" s="272"/>
      <c r="B13954" s="229" t="s">
        <v>104</v>
      </c>
      <c r="C13954" s="272"/>
      <c r="D13954" s="272"/>
      <c r="E13954" s="217"/>
      <c r="F13954" s="285"/>
      <c r="I13954" s="149"/>
      <c r="J13954" s="149"/>
      <c r="K13954" s="149"/>
      <c r="L13954"/>
    </row>
    <row r="13955" spans="1:12" s="236" customFormat="1" ht="13" x14ac:dyDescent="0.25">
      <c r="A13955" s="272"/>
      <c r="B13955" s="229"/>
      <c r="C13955" s="272"/>
      <c r="D13955" s="272"/>
      <c r="E13955" s="217"/>
      <c r="F13955" s="285"/>
      <c r="I13955" s="149"/>
      <c r="J13955" s="149"/>
      <c r="K13955" s="149"/>
      <c r="L13955"/>
    </row>
    <row r="13956" spans="1:12" s="236" customFormat="1" ht="13" x14ac:dyDescent="0.25">
      <c r="A13956" s="272"/>
      <c r="B13956" s="229" t="s">
        <v>103</v>
      </c>
      <c r="C13956" s="272"/>
      <c r="D13956" s="272"/>
      <c r="E13956" s="217"/>
      <c r="F13956" s="285"/>
      <c r="I13956" s="149"/>
      <c r="J13956" s="149"/>
      <c r="K13956" s="149"/>
      <c r="L13956"/>
    </row>
    <row r="13957" spans="1:12" s="236" customFormat="1" ht="13" x14ac:dyDescent="0.25">
      <c r="A13957" s="272"/>
      <c r="B13957" s="229"/>
      <c r="C13957" s="272"/>
      <c r="D13957" s="272"/>
      <c r="E13957" s="217"/>
      <c r="F13957" s="285"/>
      <c r="I13957" s="149"/>
      <c r="J13957" s="149"/>
      <c r="K13957" s="149"/>
      <c r="L13957"/>
    </row>
    <row r="13958" spans="1:12" s="236" customFormat="1" x14ac:dyDescent="0.25">
      <c r="A13958" s="272" t="s">
        <v>2693</v>
      </c>
      <c r="B13958" s="273" t="s">
        <v>102</v>
      </c>
      <c r="C13958" s="272" t="s">
        <v>11</v>
      </c>
      <c r="D13958" s="272">
        <v>153.20000000000002</v>
      </c>
      <c r="E13958" s="217"/>
      <c r="F13958" s="285"/>
      <c r="I13958" s="149"/>
      <c r="J13958" s="149"/>
      <c r="K13958" s="149"/>
      <c r="L13958"/>
    </row>
    <row r="13959" spans="1:12" s="236" customFormat="1" x14ac:dyDescent="0.25">
      <c r="A13959" s="272"/>
      <c r="B13959" s="273"/>
      <c r="C13959" s="272"/>
      <c r="D13959" s="272"/>
      <c r="E13959" s="217"/>
      <c r="F13959" s="285"/>
      <c r="I13959" s="149"/>
      <c r="J13959" s="149"/>
      <c r="K13959" s="149"/>
      <c r="L13959"/>
    </row>
    <row r="13960" spans="1:12" s="236" customFormat="1" ht="13" x14ac:dyDescent="0.25">
      <c r="A13960" s="272"/>
      <c r="B13960" s="229" t="s">
        <v>101</v>
      </c>
      <c r="C13960" s="272"/>
      <c r="D13960" s="272"/>
      <c r="E13960" s="217"/>
      <c r="F13960" s="285"/>
      <c r="I13960" s="149"/>
      <c r="J13960" s="149"/>
      <c r="K13960" s="149"/>
      <c r="L13960"/>
    </row>
    <row r="13961" spans="1:12" s="236" customFormat="1" ht="13" x14ac:dyDescent="0.25">
      <c r="A13961" s="272"/>
      <c r="B13961" s="229"/>
      <c r="C13961" s="272"/>
      <c r="D13961" s="272"/>
      <c r="E13961" s="217"/>
      <c r="F13961" s="285"/>
      <c r="I13961" s="149"/>
      <c r="J13961" s="149"/>
      <c r="K13961" s="149"/>
      <c r="L13961"/>
    </row>
    <row r="13962" spans="1:12" s="236" customFormat="1" ht="13" x14ac:dyDescent="0.25">
      <c r="A13962" s="272"/>
      <c r="B13962" s="229" t="s">
        <v>100</v>
      </c>
      <c r="C13962" s="272"/>
      <c r="D13962" s="272"/>
      <c r="E13962" s="217"/>
      <c r="F13962" s="285"/>
      <c r="I13962" s="149"/>
      <c r="J13962" s="149"/>
      <c r="K13962" s="149"/>
      <c r="L13962"/>
    </row>
    <row r="13963" spans="1:12" s="236" customFormat="1" x14ac:dyDescent="0.25">
      <c r="A13963" s="272"/>
      <c r="B13963" s="273"/>
      <c r="C13963" s="272"/>
      <c r="D13963" s="272"/>
      <c r="E13963" s="217"/>
      <c r="F13963" s="285"/>
      <c r="I13963" s="149"/>
      <c r="J13963" s="149"/>
      <c r="K13963" s="149"/>
      <c r="L13963"/>
    </row>
    <row r="13964" spans="1:12" s="236" customFormat="1" ht="25" x14ac:dyDescent="0.25">
      <c r="A13964" s="272" t="s">
        <v>2694</v>
      </c>
      <c r="B13964" s="273" t="s">
        <v>2129</v>
      </c>
      <c r="C13964" s="272" t="s">
        <v>2</v>
      </c>
      <c r="D13964" s="272">
        <v>6</v>
      </c>
      <c r="E13964" s="217"/>
      <c r="F13964" s="285"/>
      <c r="I13964" s="149"/>
      <c r="J13964" s="149"/>
      <c r="K13964" s="149"/>
      <c r="L13964"/>
    </row>
    <row r="13965" spans="1:12" s="236" customFormat="1" x14ac:dyDescent="0.25">
      <c r="A13965" s="272"/>
      <c r="B13965" s="273"/>
      <c r="C13965" s="272"/>
      <c r="D13965" s="272"/>
      <c r="E13965" s="217"/>
      <c r="F13965" s="263"/>
      <c r="I13965" s="149"/>
      <c r="J13965" s="149"/>
      <c r="K13965" s="149"/>
      <c r="L13965"/>
    </row>
    <row r="13966" spans="1:12" s="236" customFormat="1" x14ac:dyDescent="0.25">
      <c r="A13966" s="272"/>
      <c r="B13966" s="273"/>
      <c r="C13966" s="272"/>
      <c r="D13966" s="272"/>
      <c r="E13966" s="217"/>
      <c r="F13966" s="263"/>
      <c r="I13966" s="149"/>
      <c r="J13966" s="149"/>
      <c r="K13966" s="149"/>
      <c r="L13966"/>
    </row>
    <row r="13967" spans="1:12" s="236" customFormat="1" x14ac:dyDescent="0.25">
      <c r="A13967" s="272"/>
      <c r="B13967" s="273"/>
      <c r="C13967" s="272"/>
      <c r="D13967" s="272"/>
      <c r="E13967" s="217"/>
      <c r="F13967" s="263"/>
      <c r="I13967" s="149"/>
      <c r="J13967" s="149"/>
      <c r="K13967" s="149"/>
      <c r="L13967"/>
    </row>
    <row r="13968" spans="1:12" s="236" customFormat="1" x14ac:dyDescent="0.25">
      <c r="A13968" s="272"/>
      <c r="B13968" s="273"/>
      <c r="C13968" s="272"/>
      <c r="D13968" s="272"/>
      <c r="E13968" s="217"/>
      <c r="F13968" s="263"/>
      <c r="I13968" s="149"/>
      <c r="J13968" s="149"/>
      <c r="K13968" s="149"/>
      <c r="L13968"/>
    </row>
    <row r="13969" spans="1:12" s="236" customFormat="1" x14ac:dyDescent="0.25">
      <c r="A13969" s="272"/>
      <c r="B13969" s="273"/>
      <c r="C13969" s="272"/>
      <c r="D13969" s="272"/>
      <c r="E13969" s="217"/>
      <c r="F13969" s="263"/>
      <c r="I13969" s="149"/>
      <c r="J13969" s="149"/>
      <c r="K13969" s="149"/>
      <c r="L13969"/>
    </row>
    <row r="13970" spans="1:12" s="236" customFormat="1" x14ac:dyDescent="0.25">
      <c r="A13970" s="272"/>
      <c r="B13970" s="273"/>
      <c r="C13970" s="272"/>
      <c r="D13970" s="272"/>
      <c r="E13970" s="217"/>
      <c r="F13970" s="263"/>
      <c r="I13970" s="149"/>
      <c r="J13970" s="149"/>
      <c r="K13970" s="149"/>
      <c r="L13970"/>
    </row>
    <row r="13971" spans="1:12" s="236" customFormat="1" x14ac:dyDescent="0.25">
      <c r="A13971" s="272"/>
      <c r="B13971" s="273"/>
      <c r="C13971" s="272"/>
      <c r="D13971" s="272"/>
      <c r="E13971" s="217"/>
      <c r="F13971" s="263"/>
      <c r="I13971" s="149"/>
      <c r="J13971" s="149"/>
      <c r="K13971" s="149"/>
      <c r="L13971"/>
    </row>
    <row r="13972" spans="1:12" s="236" customFormat="1" x14ac:dyDescent="0.25">
      <c r="A13972" s="272"/>
      <c r="B13972" s="273"/>
      <c r="C13972" s="272"/>
      <c r="D13972" s="272"/>
      <c r="E13972" s="217"/>
      <c r="F13972" s="263"/>
      <c r="I13972" s="149"/>
      <c r="J13972" s="149"/>
      <c r="K13972" s="149"/>
      <c r="L13972"/>
    </row>
    <row r="13973" spans="1:12" s="236" customFormat="1" x14ac:dyDescent="0.25">
      <c r="A13973" s="272"/>
      <c r="B13973" s="273"/>
      <c r="C13973" s="272"/>
      <c r="D13973" s="272"/>
      <c r="E13973" s="217"/>
      <c r="F13973" s="263"/>
      <c r="I13973" s="149"/>
      <c r="J13973" s="149"/>
      <c r="K13973" s="149"/>
      <c r="L13973"/>
    </row>
    <row r="13974" spans="1:12" s="236" customFormat="1" x14ac:dyDescent="0.25">
      <c r="A13974" s="272"/>
      <c r="B13974" s="273"/>
      <c r="C13974" s="272"/>
      <c r="D13974" s="272"/>
      <c r="E13974" s="217"/>
      <c r="F13974" s="263"/>
      <c r="I13974" s="149"/>
      <c r="J13974" s="149"/>
      <c r="K13974" s="149"/>
      <c r="L13974"/>
    </row>
    <row r="13975" spans="1:12" s="236" customFormat="1" x14ac:dyDescent="0.25">
      <c r="A13975" s="272"/>
      <c r="B13975" s="273"/>
      <c r="C13975" s="272"/>
      <c r="D13975" s="272"/>
      <c r="E13975" s="217"/>
      <c r="F13975" s="263"/>
      <c r="I13975" s="149"/>
      <c r="J13975" s="149"/>
      <c r="K13975" s="149"/>
      <c r="L13975"/>
    </row>
    <row r="13976" spans="1:12" s="236" customFormat="1" x14ac:dyDescent="0.25">
      <c r="A13976" s="272"/>
      <c r="B13976" s="273"/>
      <c r="C13976" s="272"/>
      <c r="D13976" s="272"/>
      <c r="E13976" s="217"/>
      <c r="F13976" s="263"/>
      <c r="I13976" s="149"/>
      <c r="J13976" s="149"/>
      <c r="K13976" s="149"/>
      <c r="L13976"/>
    </row>
    <row r="13977" spans="1:12" s="236" customFormat="1" x14ac:dyDescent="0.25">
      <c r="A13977" s="272"/>
      <c r="B13977" s="273"/>
      <c r="C13977" s="272"/>
      <c r="D13977" s="272"/>
      <c r="E13977" s="217"/>
      <c r="F13977" s="263"/>
      <c r="I13977" s="149"/>
      <c r="J13977" s="149"/>
      <c r="K13977" s="149"/>
      <c r="L13977"/>
    </row>
    <row r="13978" spans="1:12" s="236" customFormat="1" x14ac:dyDescent="0.25">
      <c r="A13978" s="272"/>
      <c r="B13978" s="273"/>
      <c r="C13978" s="272"/>
      <c r="D13978" s="272"/>
      <c r="E13978" s="217"/>
      <c r="F13978" s="263"/>
      <c r="I13978" s="149"/>
      <c r="J13978" s="149"/>
      <c r="K13978" s="149"/>
      <c r="L13978"/>
    </row>
    <row r="13979" spans="1:12" s="236" customFormat="1" x14ac:dyDescent="0.25">
      <c r="A13979" s="272"/>
      <c r="B13979" s="273"/>
      <c r="C13979" s="272"/>
      <c r="D13979" s="272"/>
      <c r="E13979" s="217"/>
      <c r="F13979" s="263"/>
      <c r="I13979" s="149"/>
      <c r="J13979" s="149"/>
      <c r="K13979" s="149"/>
      <c r="L13979"/>
    </row>
    <row r="13980" spans="1:12" s="236" customFormat="1" ht="13" x14ac:dyDescent="0.25">
      <c r="A13980" s="227"/>
      <c r="B13980" s="268" t="s">
        <v>2905</v>
      </c>
      <c r="C13980" s="227"/>
      <c r="D13980" s="227"/>
      <c r="E13980" s="258"/>
      <c r="F13980" s="270"/>
      <c r="I13980" s="149"/>
      <c r="J13980" s="149"/>
      <c r="K13980" s="149"/>
      <c r="L13980"/>
    </row>
    <row r="13981" spans="1:12" s="236" customFormat="1" ht="13" x14ac:dyDescent="0.25">
      <c r="A13981" s="227"/>
      <c r="B13981" s="247"/>
      <c r="C13981" s="227"/>
      <c r="D13981" s="227"/>
      <c r="E13981" s="258"/>
      <c r="F13981" s="263"/>
      <c r="I13981" s="149"/>
      <c r="J13981" s="149"/>
      <c r="K13981" s="149"/>
      <c r="L13981"/>
    </row>
    <row r="13982" spans="1:12" s="236" customFormat="1" ht="13" x14ac:dyDescent="0.25">
      <c r="A13982" s="227"/>
      <c r="B13982" s="247" t="s">
        <v>3093</v>
      </c>
      <c r="C13982" s="227"/>
      <c r="D13982" s="227"/>
      <c r="E13982" s="258"/>
      <c r="F13982" s="263"/>
      <c r="I13982" s="149"/>
      <c r="J13982" s="149"/>
      <c r="K13982" s="149"/>
      <c r="L13982"/>
    </row>
    <row r="13983" spans="1:12" s="236" customFormat="1" ht="13" x14ac:dyDescent="0.25">
      <c r="A13983" s="227"/>
      <c r="B13983" s="256"/>
      <c r="C13983" s="255"/>
      <c r="D13983" s="255"/>
      <c r="E13983" s="260"/>
      <c r="F13983" s="263"/>
      <c r="I13983" s="149"/>
      <c r="J13983" s="149"/>
      <c r="K13983" s="149"/>
      <c r="L13983"/>
    </row>
    <row r="13984" spans="1:12" s="236" customFormat="1" ht="13" x14ac:dyDescent="0.25">
      <c r="A13984" s="227"/>
      <c r="B13984" s="274"/>
      <c r="C13984" s="255"/>
      <c r="D13984" s="255"/>
      <c r="E13984" s="260"/>
      <c r="F13984" s="263"/>
      <c r="I13984" s="149"/>
      <c r="J13984" s="149"/>
      <c r="K13984" s="149"/>
      <c r="L13984"/>
    </row>
    <row r="13985" spans="1:12" s="236" customFormat="1" ht="13" x14ac:dyDescent="0.25">
      <c r="A13985" s="227"/>
      <c r="B13985" s="274" t="str">
        <f>B13982</f>
        <v>Block H: 4 Classroom Block &amp; 2 HOD Offices:: H-6 Carpentry and Joinery</v>
      </c>
      <c r="C13985" s="255"/>
      <c r="D13985" s="255"/>
      <c r="E13985" s="260"/>
      <c r="F13985" s="263"/>
      <c r="I13985" s="149"/>
      <c r="J13985" s="149"/>
      <c r="K13985" s="149"/>
      <c r="L13985"/>
    </row>
    <row r="13986" spans="1:12" s="236" customFormat="1" ht="13" x14ac:dyDescent="0.25">
      <c r="A13986" s="227"/>
      <c r="B13986" s="254" t="s">
        <v>2933</v>
      </c>
      <c r="C13986" s="255" t="s">
        <v>2910</v>
      </c>
      <c r="D13986" s="255"/>
      <c r="E13986" s="260"/>
      <c r="F13986" s="263"/>
      <c r="I13986" s="149"/>
      <c r="J13986" s="149"/>
      <c r="K13986" s="149"/>
      <c r="L13986"/>
    </row>
    <row r="13987" spans="1:12" s="236" customFormat="1" ht="13" x14ac:dyDescent="0.25">
      <c r="A13987" s="227"/>
      <c r="B13987" s="256"/>
      <c r="C13987" s="255"/>
      <c r="D13987" s="255"/>
      <c r="E13987" s="260"/>
      <c r="F13987" s="263"/>
      <c r="I13987" s="149"/>
      <c r="J13987" s="149"/>
      <c r="K13987" s="149"/>
      <c r="L13987"/>
    </row>
    <row r="13988" spans="1:12" s="236" customFormat="1" ht="13" x14ac:dyDescent="0.25">
      <c r="A13988" s="227"/>
      <c r="B13988" s="269" t="s">
        <v>2909</v>
      </c>
      <c r="C13988" s="255">
        <v>203</v>
      </c>
      <c r="D13988" s="255"/>
      <c r="E13988" s="260"/>
      <c r="F13988" s="263"/>
      <c r="I13988" s="149"/>
      <c r="J13988" s="149"/>
      <c r="K13988" s="149"/>
      <c r="L13988"/>
    </row>
    <row r="13989" spans="1:12" s="236" customFormat="1" ht="13" x14ac:dyDescent="0.25">
      <c r="A13989" s="227"/>
      <c r="B13989" s="269"/>
      <c r="C13989" s="255"/>
      <c r="D13989" s="255"/>
      <c r="E13989" s="260"/>
      <c r="F13989" s="263"/>
      <c r="I13989" s="149"/>
      <c r="J13989" s="149"/>
      <c r="K13989" s="149"/>
      <c r="L13989"/>
    </row>
    <row r="13990" spans="1:12" s="236" customFormat="1" ht="13" x14ac:dyDescent="0.25">
      <c r="A13990" s="227"/>
      <c r="B13990" s="256"/>
      <c r="C13990" s="255"/>
      <c r="D13990" s="255"/>
      <c r="E13990" s="260"/>
      <c r="F13990" s="263"/>
      <c r="I13990" s="149"/>
      <c r="J13990" s="149"/>
      <c r="K13990" s="149"/>
      <c r="L13990"/>
    </row>
    <row r="13991" spans="1:12" s="236" customFormat="1" ht="13" x14ac:dyDescent="0.25">
      <c r="A13991" s="227"/>
      <c r="B13991" s="256"/>
      <c r="C13991" s="255"/>
      <c r="D13991" s="255"/>
      <c r="E13991" s="260"/>
      <c r="F13991" s="263"/>
      <c r="I13991" s="149"/>
      <c r="J13991" s="149"/>
      <c r="K13991" s="149"/>
      <c r="L13991"/>
    </row>
    <row r="13992" spans="1:12" s="236" customFormat="1" ht="13" x14ac:dyDescent="0.25">
      <c r="A13992" s="227"/>
      <c r="B13992" s="256"/>
      <c r="C13992" s="255"/>
      <c r="D13992" s="255"/>
      <c r="E13992" s="260"/>
      <c r="F13992" s="263"/>
      <c r="I13992" s="149"/>
      <c r="J13992" s="149"/>
      <c r="K13992" s="149"/>
      <c r="L13992"/>
    </row>
    <row r="13993" spans="1:12" s="236" customFormat="1" ht="13" x14ac:dyDescent="0.25">
      <c r="A13993" s="227"/>
      <c r="B13993" s="256"/>
      <c r="C13993" s="255"/>
      <c r="D13993" s="255"/>
      <c r="E13993" s="260"/>
      <c r="F13993" s="263"/>
      <c r="I13993" s="149"/>
      <c r="J13993" s="149"/>
      <c r="K13993" s="149"/>
      <c r="L13993"/>
    </row>
    <row r="13994" spans="1:12" s="236" customFormat="1" ht="13" x14ac:dyDescent="0.25">
      <c r="A13994" s="227"/>
      <c r="B13994" s="256"/>
      <c r="C13994" s="255"/>
      <c r="D13994" s="255"/>
      <c r="E13994" s="260"/>
      <c r="F13994" s="263"/>
      <c r="I13994" s="149"/>
      <c r="J13994" s="149"/>
      <c r="K13994" s="149"/>
      <c r="L13994"/>
    </row>
    <row r="13995" spans="1:12" s="236" customFormat="1" ht="13" x14ac:dyDescent="0.25">
      <c r="A13995" s="227"/>
      <c r="B13995" s="256"/>
      <c r="C13995" s="255"/>
      <c r="D13995" s="255"/>
      <c r="E13995" s="260"/>
      <c r="F13995" s="263"/>
      <c r="I13995" s="149"/>
      <c r="J13995" s="149"/>
      <c r="K13995" s="149"/>
      <c r="L13995"/>
    </row>
    <row r="13996" spans="1:12" s="236" customFormat="1" ht="13" x14ac:dyDescent="0.25">
      <c r="A13996" s="227"/>
      <c r="B13996" s="256"/>
      <c r="C13996" s="255"/>
      <c r="D13996" s="255"/>
      <c r="E13996" s="260"/>
      <c r="F13996" s="263"/>
      <c r="I13996" s="149"/>
      <c r="J13996" s="149"/>
      <c r="K13996" s="149"/>
      <c r="L13996"/>
    </row>
    <row r="13997" spans="1:12" s="236" customFormat="1" ht="13" x14ac:dyDescent="0.25">
      <c r="A13997" s="227"/>
      <c r="B13997" s="256"/>
      <c r="C13997" s="255"/>
      <c r="D13997" s="255"/>
      <c r="E13997" s="260"/>
      <c r="F13997" s="263"/>
      <c r="I13997" s="149"/>
      <c r="J13997" s="149"/>
      <c r="K13997" s="149"/>
      <c r="L13997"/>
    </row>
    <row r="13998" spans="1:12" s="236" customFormat="1" ht="13" x14ac:dyDescent="0.25">
      <c r="A13998" s="227"/>
      <c r="B13998" s="256"/>
      <c r="C13998" s="255"/>
      <c r="D13998" s="255"/>
      <c r="E13998" s="260"/>
      <c r="F13998" s="263"/>
      <c r="I13998" s="149"/>
      <c r="J13998" s="149"/>
      <c r="K13998" s="149"/>
      <c r="L13998"/>
    </row>
    <row r="13999" spans="1:12" s="236" customFormat="1" ht="13" x14ac:dyDescent="0.25">
      <c r="A13999" s="227"/>
      <c r="B13999" s="256"/>
      <c r="C13999" s="255"/>
      <c r="D13999" s="255"/>
      <c r="E13999" s="260"/>
      <c r="F13999" s="263"/>
      <c r="I13999" s="149"/>
      <c r="J13999" s="149"/>
      <c r="K13999" s="149"/>
      <c r="L13999"/>
    </row>
    <row r="14000" spans="1:12" s="236" customFormat="1" ht="13" x14ac:dyDescent="0.25">
      <c r="A14000" s="227"/>
      <c r="B14000" s="256"/>
      <c r="C14000" s="255"/>
      <c r="D14000" s="255"/>
      <c r="E14000" s="260"/>
      <c r="F14000" s="263"/>
      <c r="I14000" s="149"/>
      <c r="J14000" s="149"/>
      <c r="K14000" s="149"/>
      <c r="L14000"/>
    </row>
    <row r="14001" spans="1:12" s="236" customFormat="1" ht="13" x14ac:dyDescent="0.25">
      <c r="A14001" s="227"/>
      <c r="B14001" s="256"/>
      <c r="C14001" s="255"/>
      <c r="D14001" s="255"/>
      <c r="E14001" s="260"/>
      <c r="F14001" s="263"/>
      <c r="I14001" s="149"/>
      <c r="J14001" s="149"/>
      <c r="K14001" s="149"/>
      <c r="L14001"/>
    </row>
    <row r="14002" spans="1:12" s="236" customFormat="1" ht="13" x14ac:dyDescent="0.25">
      <c r="A14002" s="227"/>
      <c r="B14002" s="256"/>
      <c r="C14002" s="255"/>
      <c r="D14002" s="255"/>
      <c r="E14002" s="260"/>
      <c r="F14002" s="263"/>
      <c r="I14002" s="149"/>
      <c r="J14002" s="149"/>
      <c r="K14002" s="149"/>
      <c r="L14002"/>
    </row>
    <row r="14003" spans="1:12" s="236" customFormat="1" ht="13" x14ac:dyDescent="0.25">
      <c r="A14003" s="227"/>
      <c r="B14003" s="256"/>
      <c r="C14003" s="255"/>
      <c r="D14003" s="255"/>
      <c r="E14003" s="260"/>
      <c r="F14003" s="263"/>
      <c r="I14003" s="149"/>
      <c r="J14003" s="149"/>
      <c r="K14003" s="149"/>
      <c r="L14003"/>
    </row>
    <row r="14004" spans="1:12" s="236" customFormat="1" ht="13" x14ac:dyDescent="0.25">
      <c r="A14004" s="227"/>
      <c r="B14004" s="256"/>
      <c r="C14004" s="255"/>
      <c r="D14004" s="255"/>
      <c r="E14004" s="260"/>
      <c r="F14004" s="263"/>
      <c r="I14004" s="149"/>
      <c r="J14004" s="149"/>
      <c r="K14004" s="149"/>
      <c r="L14004"/>
    </row>
    <row r="14005" spans="1:12" s="236" customFormat="1" ht="13" x14ac:dyDescent="0.25">
      <c r="A14005" s="227"/>
      <c r="B14005" s="256"/>
      <c r="C14005" s="255"/>
      <c r="D14005" s="255"/>
      <c r="E14005" s="260"/>
      <c r="F14005" s="263"/>
      <c r="I14005" s="149"/>
      <c r="J14005" s="149"/>
      <c r="K14005" s="149"/>
      <c r="L14005"/>
    </row>
    <row r="14006" spans="1:12" s="236" customFormat="1" ht="13" x14ac:dyDescent="0.25">
      <c r="A14006" s="227"/>
      <c r="B14006" s="256"/>
      <c r="C14006" s="255"/>
      <c r="D14006" s="255"/>
      <c r="E14006" s="260"/>
      <c r="F14006" s="263"/>
      <c r="I14006" s="149"/>
      <c r="J14006" s="149"/>
      <c r="K14006" s="149"/>
      <c r="L14006"/>
    </row>
    <row r="14007" spans="1:12" s="236" customFormat="1" ht="13" x14ac:dyDescent="0.25">
      <c r="A14007" s="227"/>
      <c r="B14007" s="256"/>
      <c r="C14007" s="255"/>
      <c r="D14007" s="255"/>
      <c r="E14007" s="260"/>
      <c r="F14007" s="263"/>
      <c r="I14007" s="149"/>
      <c r="J14007" s="149"/>
      <c r="K14007" s="149"/>
      <c r="L14007"/>
    </row>
    <row r="14008" spans="1:12" s="236" customFormat="1" ht="13" x14ac:dyDescent="0.25">
      <c r="A14008" s="227"/>
      <c r="B14008" s="256"/>
      <c r="C14008" s="255"/>
      <c r="D14008" s="255"/>
      <c r="E14008" s="260"/>
      <c r="F14008" s="263"/>
      <c r="I14008" s="149"/>
      <c r="J14008" s="149"/>
      <c r="K14008" s="149"/>
      <c r="L14008"/>
    </row>
    <row r="14009" spans="1:12" s="236" customFormat="1" ht="13" x14ac:dyDescent="0.25">
      <c r="A14009" s="227"/>
      <c r="B14009" s="256"/>
      <c r="C14009" s="255"/>
      <c r="D14009" s="255"/>
      <c r="E14009" s="260"/>
      <c r="F14009" s="263"/>
      <c r="I14009" s="149"/>
      <c r="J14009" s="149"/>
      <c r="K14009" s="149"/>
      <c r="L14009"/>
    </row>
    <row r="14010" spans="1:12" s="236" customFormat="1" ht="13" x14ac:dyDescent="0.25">
      <c r="A14010" s="227"/>
      <c r="B14010" s="256"/>
      <c r="C14010" s="255"/>
      <c r="D14010" s="255"/>
      <c r="E14010" s="260"/>
      <c r="F14010" s="263"/>
      <c r="I14010" s="149"/>
      <c r="J14010" s="149"/>
      <c r="K14010" s="149"/>
      <c r="L14010"/>
    </row>
    <row r="14011" spans="1:12" s="236" customFormat="1" ht="13" x14ac:dyDescent="0.25">
      <c r="A14011" s="227"/>
      <c r="B14011" s="256"/>
      <c r="C14011" s="255"/>
      <c r="D14011" s="255"/>
      <c r="E14011" s="260"/>
      <c r="F14011" s="263"/>
      <c r="I14011" s="149"/>
      <c r="J14011" s="149"/>
      <c r="K14011" s="149"/>
      <c r="L14011"/>
    </row>
    <row r="14012" spans="1:12" s="236" customFormat="1" ht="13" x14ac:dyDescent="0.25">
      <c r="A14012" s="227"/>
      <c r="B14012" s="256"/>
      <c r="C14012" s="255"/>
      <c r="D14012" s="255"/>
      <c r="E14012" s="260"/>
      <c r="F14012" s="263"/>
      <c r="I14012" s="149"/>
      <c r="J14012" s="149"/>
      <c r="K14012" s="149"/>
      <c r="L14012"/>
    </row>
    <row r="14013" spans="1:12" s="236" customFormat="1" ht="13" x14ac:dyDescent="0.25">
      <c r="A14013" s="227"/>
      <c r="B14013" s="256"/>
      <c r="C14013" s="255"/>
      <c r="D14013" s="255"/>
      <c r="E14013" s="260"/>
      <c r="F14013" s="263"/>
      <c r="I14013" s="149"/>
      <c r="J14013" s="149"/>
      <c r="K14013" s="149"/>
      <c r="L14013"/>
    </row>
    <row r="14014" spans="1:12" s="236" customFormat="1" ht="13" x14ac:dyDescent="0.25">
      <c r="A14014" s="227"/>
      <c r="B14014" s="256"/>
      <c r="C14014" s="255"/>
      <c r="D14014" s="255"/>
      <c r="E14014" s="260"/>
      <c r="F14014" s="263"/>
      <c r="I14014" s="149"/>
      <c r="J14014" s="149"/>
      <c r="K14014" s="149"/>
      <c r="L14014"/>
    </row>
    <row r="14015" spans="1:12" s="236" customFormat="1" ht="13" x14ac:dyDescent="0.25">
      <c r="A14015" s="227"/>
      <c r="B14015" s="256"/>
      <c r="C14015" s="255"/>
      <c r="D14015" s="255"/>
      <c r="E14015" s="260"/>
      <c r="F14015" s="263"/>
      <c r="I14015" s="149"/>
      <c r="J14015" s="149"/>
      <c r="K14015" s="149"/>
      <c r="L14015"/>
    </row>
    <row r="14016" spans="1:12" s="236" customFormat="1" ht="13" x14ac:dyDescent="0.25">
      <c r="A14016" s="227"/>
      <c r="B14016" s="256"/>
      <c r="C14016" s="255"/>
      <c r="D14016" s="255"/>
      <c r="E14016" s="260"/>
      <c r="F14016" s="263"/>
      <c r="I14016" s="149"/>
      <c r="J14016" s="149"/>
      <c r="K14016" s="149"/>
      <c r="L14016"/>
    </row>
    <row r="14017" spans="1:12" s="236" customFormat="1" ht="13" x14ac:dyDescent="0.25">
      <c r="A14017" s="227"/>
      <c r="B14017" s="256"/>
      <c r="C14017" s="255"/>
      <c r="D14017" s="255"/>
      <c r="E14017" s="260"/>
      <c r="F14017" s="263"/>
      <c r="I14017" s="149"/>
      <c r="J14017" s="149"/>
      <c r="K14017" s="149"/>
      <c r="L14017"/>
    </row>
    <row r="14018" spans="1:12" s="236" customFormat="1" ht="13" x14ac:dyDescent="0.25">
      <c r="A14018" s="227"/>
      <c r="B14018" s="256"/>
      <c r="C14018" s="255"/>
      <c r="D14018" s="255"/>
      <c r="E14018" s="260"/>
      <c r="F14018" s="263"/>
      <c r="I14018" s="149"/>
      <c r="J14018" s="149"/>
      <c r="K14018" s="149"/>
      <c r="L14018"/>
    </row>
    <row r="14019" spans="1:12" s="236" customFormat="1" ht="13" x14ac:dyDescent="0.25">
      <c r="A14019" s="227"/>
      <c r="B14019" s="256"/>
      <c r="C14019" s="255"/>
      <c r="D14019" s="255"/>
      <c r="E14019" s="260"/>
      <c r="F14019" s="263"/>
      <c r="I14019" s="149"/>
      <c r="J14019" s="149"/>
      <c r="K14019" s="149"/>
      <c r="L14019"/>
    </row>
    <row r="14020" spans="1:12" s="236" customFormat="1" ht="13" x14ac:dyDescent="0.25">
      <c r="A14020" s="227"/>
      <c r="B14020" s="256"/>
      <c r="C14020" s="255"/>
      <c r="D14020" s="255"/>
      <c r="E14020" s="260"/>
      <c r="F14020" s="263"/>
      <c r="I14020" s="149"/>
      <c r="J14020" s="149"/>
      <c r="K14020" s="149"/>
      <c r="L14020"/>
    </row>
    <row r="14021" spans="1:12" s="236" customFormat="1" ht="13" x14ac:dyDescent="0.25">
      <c r="A14021" s="227"/>
      <c r="B14021" s="256"/>
      <c r="C14021" s="255"/>
      <c r="D14021" s="255"/>
      <c r="E14021" s="260"/>
      <c r="F14021" s="263"/>
      <c r="I14021" s="149"/>
      <c r="J14021" s="149"/>
      <c r="K14021" s="149"/>
      <c r="L14021"/>
    </row>
    <row r="14022" spans="1:12" s="236" customFormat="1" ht="13" x14ac:dyDescent="0.25">
      <c r="A14022" s="227"/>
      <c r="B14022" s="256"/>
      <c r="C14022" s="255"/>
      <c r="D14022" s="255"/>
      <c r="E14022" s="260"/>
      <c r="F14022" s="263"/>
      <c r="I14022" s="149"/>
      <c r="J14022" s="149"/>
      <c r="K14022" s="149"/>
      <c r="L14022"/>
    </row>
    <row r="14023" spans="1:12" s="236" customFormat="1" ht="13" x14ac:dyDescent="0.25">
      <c r="A14023" s="227"/>
      <c r="B14023" s="256"/>
      <c r="C14023" s="255"/>
      <c r="D14023" s="255"/>
      <c r="E14023" s="260"/>
      <c r="F14023" s="263"/>
      <c r="I14023" s="149"/>
      <c r="J14023" s="149"/>
      <c r="K14023" s="149"/>
      <c r="L14023"/>
    </row>
    <row r="14024" spans="1:12" s="236" customFormat="1" ht="13" x14ac:dyDescent="0.25">
      <c r="A14024" s="227"/>
      <c r="B14024" s="256"/>
      <c r="C14024" s="255"/>
      <c r="D14024" s="255"/>
      <c r="E14024" s="260"/>
      <c r="F14024" s="263"/>
      <c r="I14024" s="149"/>
      <c r="J14024" s="149"/>
      <c r="K14024" s="149"/>
      <c r="L14024"/>
    </row>
    <row r="14025" spans="1:12" s="236" customFormat="1" ht="13" x14ac:dyDescent="0.25">
      <c r="A14025" s="227"/>
      <c r="B14025" s="256"/>
      <c r="C14025" s="255"/>
      <c r="D14025" s="255"/>
      <c r="E14025" s="260"/>
      <c r="F14025" s="263"/>
      <c r="I14025" s="149"/>
      <c r="J14025" s="149"/>
      <c r="K14025" s="149"/>
      <c r="L14025"/>
    </row>
    <row r="14026" spans="1:12" s="236" customFormat="1" ht="13" x14ac:dyDescent="0.25">
      <c r="A14026" s="227"/>
      <c r="B14026" s="256"/>
      <c r="C14026" s="255"/>
      <c r="D14026" s="255"/>
      <c r="E14026" s="260"/>
      <c r="F14026" s="263"/>
      <c r="I14026" s="149"/>
      <c r="J14026" s="149"/>
      <c r="K14026" s="149"/>
      <c r="L14026"/>
    </row>
    <row r="14027" spans="1:12" s="236" customFormat="1" ht="13" x14ac:dyDescent="0.25">
      <c r="A14027" s="227"/>
      <c r="B14027" s="256"/>
      <c r="C14027" s="255"/>
      <c r="D14027" s="255"/>
      <c r="E14027" s="260"/>
      <c r="F14027" s="263"/>
      <c r="I14027" s="149"/>
      <c r="J14027" s="149"/>
      <c r="K14027" s="149"/>
      <c r="L14027"/>
    </row>
    <row r="14028" spans="1:12" s="236" customFormat="1" ht="13" x14ac:dyDescent="0.25">
      <c r="A14028" s="227"/>
      <c r="B14028" s="256"/>
      <c r="C14028" s="255"/>
      <c r="D14028" s="255"/>
      <c r="E14028" s="260"/>
      <c r="F14028" s="263"/>
      <c r="I14028" s="149"/>
      <c r="J14028" s="149"/>
      <c r="K14028" s="149"/>
      <c r="L14028"/>
    </row>
    <row r="14029" spans="1:12" s="236" customFormat="1" ht="13" x14ac:dyDescent="0.25">
      <c r="A14029" s="227"/>
      <c r="B14029" s="256"/>
      <c r="C14029" s="255"/>
      <c r="D14029" s="255"/>
      <c r="E14029" s="260"/>
      <c r="F14029" s="263"/>
      <c r="I14029" s="149"/>
      <c r="J14029" s="149"/>
      <c r="K14029" s="149"/>
      <c r="L14029"/>
    </row>
    <row r="14030" spans="1:12" s="236" customFormat="1" ht="13" x14ac:dyDescent="0.25">
      <c r="A14030" s="227"/>
      <c r="B14030" s="256"/>
      <c r="C14030" s="255"/>
      <c r="D14030" s="255"/>
      <c r="E14030" s="260"/>
      <c r="F14030" s="263"/>
      <c r="I14030" s="149"/>
      <c r="J14030" s="149"/>
      <c r="K14030" s="149"/>
      <c r="L14030"/>
    </row>
    <row r="14031" spans="1:12" s="236" customFormat="1" ht="13" x14ac:dyDescent="0.25">
      <c r="A14031" s="227"/>
      <c r="B14031" s="256"/>
      <c r="C14031" s="255"/>
      <c r="D14031" s="255"/>
      <c r="E14031" s="260"/>
      <c r="F14031" s="263"/>
      <c r="I14031" s="149"/>
      <c r="J14031" s="149"/>
      <c r="K14031" s="149"/>
      <c r="L14031"/>
    </row>
    <row r="14032" spans="1:12" s="236" customFormat="1" ht="13" x14ac:dyDescent="0.25">
      <c r="A14032" s="227"/>
      <c r="B14032" s="256"/>
      <c r="C14032" s="255"/>
      <c r="D14032" s="255"/>
      <c r="E14032" s="260"/>
      <c r="F14032" s="263"/>
      <c r="I14032" s="149"/>
      <c r="J14032" s="149"/>
      <c r="K14032" s="149"/>
      <c r="L14032"/>
    </row>
    <row r="14033" spans="1:12" s="236" customFormat="1" ht="13" x14ac:dyDescent="0.25">
      <c r="A14033" s="227"/>
      <c r="B14033" s="256"/>
      <c r="C14033" s="255"/>
      <c r="D14033" s="255"/>
      <c r="E14033" s="260"/>
      <c r="F14033" s="263"/>
      <c r="I14033" s="149"/>
      <c r="J14033" s="149"/>
      <c r="K14033" s="149"/>
      <c r="L14033"/>
    </row>
    <row r="14034" spans="1:12" s="236" customFormat="1" ht="13" x14ac:dyDescent="0.25">
      <c r="A14034" s="227"/>
      <c r="B14034" s="256"/>
      <c r="C14034" s="255"/>
      <c r="D14034" s="255"/>
      <c r="E14034" s="260"/>
      <c r="F14034" s="263"/>
      <c r="I14034" s="149"/>
      <c r="J14034" s="149"/>
      <c r="K14034" s="149"/>
      <c r="L14034"/>
    </row>
    <row r="14035" spans="1:12" s="236" customFormat="1" ht="13" x14ac:dyDescent="0.25">
      <c r="A14035" s="227"/>
      <c r="B14035" s="256"/>
      <c r="C14035" s="255"/>
      <c r="D14035" s="255"/>
      <c r="E14035" s="260"/>
      <c r="F14035" s="263"/>
      <c r="I14035" s="149"/>
      <c r="J14035" s="149"/>
      <c r="K14035" s="149"/>
      <c r="L14035"/>
    </row>
    <row r="14036" spans="1:12" s="236" customFormat="1" ht="13" x14ac:dyDescent="0.25">
      <c r="A14036" s="227"/>
      <c r="B14036" s="256"/>
      <c r="C14036" s="255"/>
      <c r="D14036" s="255"/>
      <c r="E14036" s="260"/>
      <c r="F14036" s="263"/>
      <c r="I14036" s="149"/>
      <c r="J14036" s="149"/>
      <c r="K14036" s="149"/>
      <c r="L14036"/>
    </row>
    <row r="14037" spans="1:12" s="236" customFormat="1" ht="13" x14ac:dyDescent="0.25">
      <c r="A14037" s="227"/>
      <c r="B14037" s="256"/>
      <c r="C14037" s="255"/>
      <c r="D14037" s="255"/>
      <c r="E14037" s="260"/>
      <c r="F14037" s="263"/>
      <c r="I14037" s="149"/>
      <c r="J14037" s="149"/>
      <c r="K14037" s="149"/>
      <c r="L14037"/>
    </row>
    <row r="14038" spans="1:12" s="236" customFormat="1" ht="13" x14ac:dyDescent="0.25">
      <c r="A14038" s="227"/>
      <c r="B14038" s="256"/>
      <c r="C14038" s="255"/>
      <c r="D14038" s="255"/>
      <c r="E14038" s="260"/>
      <c r="F14038" s="263"/>
      <c r="I14038" s="149"/>
      <c r="J14038" s="149"/>
      <c r="K14038" s="149"/>
      <c r="L14038"/>
    </row>
    <row r="14039" spans="1:12" s="236" customFormat="1" ht="13" x14ac:dyDescent="0.25">
      <c r="A14039" s="227"/>
      <c r="B14039" s="256"/>
      <c r="C14039" s="255"/>
      <c r="D14039" s="255"/>
      <c r="E14039" s="260"/>
      <c r="F14039" s="263"/>
      <c r="I14039" s="149"/>
      <c r="J14039" s="149"/>
      <c r="K14039" s="149"/>
      <c r="L14039"/>
    </row>
    <row r="14040" spans="1:12" s="236" customFormat="1" ht="13" x14ac:dyDescent="0.25">
      <c r="A14040" s="227"/>
      <c r="B14040" s="256"/>
      <c r="C14040" s="255"/>
      <c r="D14040" s="255"/>
      <c r="E14040" s="260"/>
      <c r="F14040" s="263"/>
      <c r="I14040" s="149"/>
      <c r="J14040" s="149"/>
      <c r="K14040" s="149"/>
      <c r="L14040"/>
    </row>
    <row r="14041" spans="1:12" s="236" customFormat="1" ht="13" x14ac:dyDescent="0.25">
      <c r="A14041" s="227"/>
      <c r="B14041" s="256"/>
      <c r="C14041" s="255"/>
      <c r="D14041" s="255"/>
      <c r="E14041" s="260"/>
      <c r="F14041" s="263"/>
      <c r="I14041" s="149"/>
      <c r="J14041" s="149"/>
      <c r="K14041" s="149"/>
      <c r="L14041"/>
    </row>
    <row r="14042" spans="1:12" s="236" customFormat="1" ht="13" x14ac:dyDescent="0.25">
      <c r="A14042" s="227"/>
      <c r="B14042" s="256"/>
      <c r="C14042" s="255"/>
      <c r="D14042" s="255"/>
      <c r="E14042" s="260"/>
      <c r="F14042" s="263"/>
      <c r="I14042" s="149"/>
      <c r="J14042" s="149"/>
      <c r="K14042" s="149"/>
      <c r="L14042"/>
    </row>
    <row r="14043" spans="1:12" s="236" customFormat="1" ht="13" x14ac:dyDescent="0.25">
      <c r="A14043" s="227"/>
      <c r="B14043" s="256"/>
      <c r="C14043" s="255"/>
      <c r="D14043" s="255"/>
      <c r="E14043" s="260"/>
      <c r="F14043" s="263"/>
      <c r="I14043" s="149"/>
      <c r="J14043" s="149"/>
      <c r="K14043" s="149"/>
      <c r="L14043"/>
    </row>
    <row r="14044" spans="1:12" s="236" customFormat="1" ht="13" x14ac:dyDescent="0.25">
      <c r="A14044" s="227"/>
      <c r="B14044" s="256"/>
      <c r="C14044" s="255"/>
      <c r="D14044" s="255"/>
      <c r="E14044" s="260"/>
      <c r="F14044" s="263"/>
      <c r="I14044" s="149"/>
      <c r="J14044" s="149"/>
      <c r="K14044" s="149"/>
      <c r="L14044"/>
    </row>
    <row r="14045" spans="1:12" s="236" customFormat="1" ht="13" x14ac:dyDescent="0.25">
      <c r="A14045" s="227"/>
      <c r="B14045" s="256"/>
      <c r="C14045" s="255"/>
      <c r="D14045" s="255"/>
      <c r="E14045" s="260"/>
      <c r="F14045" s="263"/>
      <c r="I14045" s="149"/>
      <c r="J14045" s="149"/>
      <c r="K14045" s="149"/>
      <c r="L14045"/>
    </row>
    <row r="14046" spans="1:12" s="236" customFormat="1" ht="13" x14ac:dyDescent="0.25">
      <c r="A14046" s="227"/>
      <c r="B14046" s="256"/>
      <c r="C14046" s="255"/>
      <c r="D14046" s="255"/>
      <c r="E14046" s="260"/>
      <c r="F14046" s="263"/>
      <c r="I14046" s="149"/>
      <c r="J14046" s="149"/>
      <c r="K14046" s="149"/>
      <c r="L14046"/>
    </row>
    <row r="14047" spans="1:12" s="236" customFormat="1" ht="13" x14ac:dyDescent="0.25">
      <c r="A14047" s="227"/>
      <c r="B14047" s="256"/>
      <c r="C14047" s="255"/>
      <c r="D14047" s="255"/>
      <c r="E14047" s="260"/>
      <c r="F14047" s="263"/>
      <c r="I14047" s="149"/>
      <c r="J14047" s="149"/>
      <c r="K14047" s="149"/>
      <c r="L14047"/>
    </row>
    <row r="14048" spans="1:12" s="236" customFormat="1" ht="13" x14ac:dyDescent="0.25">
      <c r="A14048" s="227"/>
      <c r="B14048" s="256"/>
      <c r="C14048" s="255"/>
      <c r="D14048" s="255"/>
      <c r="E14048" s="260"/>
      <c r="F14048" s="263"/>
      <c r="I14048" s="149"/>
      <c r="J14048" s="149"/>
      <c r="K14048" s="149"/>
      <c r="L14048"/>
    </row>
    <row r="14049" spans="1:12" s="236" customFormat="1" ht="13" x14ac:dyDescent="0.25">
      <c r="A14049" s="227"/>
      <c r="B14049" s="256"/>
      <c r="C14049" s="255"/>
      <c r="D14049" s="255"/>
      <c r="E14049" s="260"/>
      <c r="F14049" s="263"/>
      <c r="I14049" s="149"/>
      <c r="J14049" s="149"/>
      <c r="K14049" s="149"/>
      <c r="L14049"/>
    </row>
    <row r="14050" spans="1:12" s="236" customFormat="1" ht="13" x14ac:dyDescent="0.25">
      <c r="A14050" s="227"/>
      <c r="B14050" s="256"/>
      <c r="C14050" s="255"/>
      <c r="D14050" s="255"/>
      <c r="E14050" s="260"/>
      <c r="F14050" s="263"/>
      <c r="I14050" s="149"/>
      <c r="J14050" s="149"/>
      <c r="K14050" s="149"/>
      <c r="L14050"/>
    </row>
    <row r="14051" spans="1:12" s="236" customFormat="1" ht="13" x14ac:dyDescent="0.25">
      <c r="A14051" s="227"/>
      <c r="B14051" s="256"/>
      <c r="C14051" s="255"/>
      <c r="D14051" s="255"/>
      <c r="E14051" s="260"/>
      <c r="F14051" s="263"/>
      <c r="I14051" s="149"/>
      <c r="J14051" s="149"/>
      <c r="K14051" s="149"/>
      <c r="L14051"/>
    </row>
    <row r="14052" spans="1:12" s="236" customFormat="1" ht="13" x14ac:dyDescent="0.25">
      <c r="A14052" s="227"/>
      <c r="B14052" s="268" t="s">
        <v>1019</v>
      </c>
      <c r="C14052" s="227"/>
      <c r="D14052" s="227"/>
      <c r="E14052" s="258"/>
      <c r="F14052" s="270"/>
      <c r="I14052" s="149"/>
      <c r="J14052" s="149"/>
      <c r="K14052" s="149"/>
      <c r="L14052"/>
    </row>
    <row r="14053" spans="1:12" s="236" customFormat="1" ht="13" x14ac:dyDescent="0.25">
      <c r="A14053" s="227"/>
      <c r="B14053" s="247"/>
      <c r="C14053" s="227"/>
      <c r="D14053" s="227"/>
      <c r="E14053" s="258"/>
      <c r="F14053" s="263"/>
      <c r="I14053" s="149"/>
      <c r="J14053" s="149"/>
      <c r="K14053" s="149"/>
      <c r="L14053"/>
    </row>
    <row r="14054" spans="1:12" s="236" customFormat="1" ht="13" x14ac:dyDescent="0.25">
      <c r="A14054" s="227"/>
      <c r="B14054" s="247" t="str">
        <f>B13982</f>
        <v>Block H: 4 Classroom Block &amp; 2 HOD Offices:: H-6 Carpentry and Joinery</v>
      </c>
      <c r="C14054" s="227"/>
      <c r="D14054" s="227"/>
      <c r="E14054" s="258"/>
      <c r="F14054" s="263"/>
      <c r="I14054" s="149"/>
      <c r="J14054" s="149"/>
      <c r="K14054" s="149"/>
      <c r="L14054"/>
    </row>
    <row r="14055" spans="1:12" s="236" customFormat="1" x14ac:dyDescent="0.25">
      <c r="A14055" s="272"/>
      <c r="B14055" s="273"/>
      <c r="C14055" s="272"/>
      <c r="D14055" s="272"/>
      <c r="E14055" s="217"/>
      <c r="F14055" s="263"/>
      <c r="I14055" s="149"/>
      <c r="J14055" s="149"/>
      <c r="K14055" s="149"/>
      <c r="L14055"/>
    </row>
    <row r="14056" spans="1:12" s="236" customFormat="1" ht="13" x14ac:dyDescent="0.25">
      <c r="A14056" s="224" t="s">
        <v>2695</v>
      </c>
      <c r="B14056" s="229" t="s">
        <v>539</v>
      </c>
      <c r="C14056" s="272"/>
      <c r="D14056" s="272"/>
      <c r="E14056" s="217"/>
      <c r="F14056" s="285"/>
      <c r="I14056" s="149"/>
      <c r="J14056" s="149"/>
      <c r="K14056" s="149"/>
      <c r="L14056"/>
    </row>
    <row r="14057" spans="1:12" s="236" customFormat="1" x14ac:dyDescent="0.25">
      <c r="A14057" s="272"/>
      <c r="B14057" s="273"/>
      <c r="C14057" s="272"/>
      <c r="D14057" s="272"/>
      <c r="E14057" s="217"/>
      <c r="F14057" s="285"/>
      <c r="I14057" s="149"/>
      <c r="J14057" s="149"/>
      <c r="K14057" s="149"/>
      <c r="L14057"/>
    </row>
    <row r="14058" spans="1:12" s="236" customFormat="1" ht="13" x14ac:dyDescent="0.25">
      <c r="A14058" s="272"/>
      <c r="B14058" s="229" t="s">
        <v>82</v>
      </c>
      <c r="C14058" s="272"/>
      <c r="D14058" s="272"/>
      <c r="E14058" s="217"/>
      <c r="F14058" s="285"/>
      <c r="I14058" s="149"/>
      <c r="J14058" s="149"/>
      <c r="K14058" s="149"/>
      <c r="L14058"/>
    </row>
    <row r="14059" spans="1:12" s="236" customFormat="1" x14ac:dyDescent="0.25">
      <c r="A14059" s="272"/>
      <c r="B14059" s="273"/>
      <c r="C14059" s="272"/>
      <c r="D14059" s="272"/>
      <c r="E14059" s="217"/>
      <c r="F14059" s="285"/>
      <c r="I14059" s="149"/>
      <c r="J14059" s="149"/>
      <c r="K14059" s="149"/>
      <c r="L14059"/>
    </row>
    <row r="14060" spans="1:12" s="236" customFormat="1" ht="25" x14ac:dyDescent="0.25">
      <c r="A14060" s="272" t="s">
        <v>2696</v>
      </c>
      <c r="B14060" s="273" t="s">
        <v>2192</v>
      </c>
      <c r="C14060" s="272" t="s">
        <v>621</v>
      </c>
      <c r="D14060" s="272">
        <v>245.68</v>
      </c>
      <c r="E14060" s="217"/>
      <c r="F14060" s="285"/>
      <c r="I14060" s="149"/>
      <c r="J14060" s="149"/>
      <c r="K14060" s="149"/>
      <c r="L14060"/>
    </row>
    <row r="14061" spans="1:12" s="236" customFormat="1" x14ac:dyDescent="0.25">
      <c r="A14061" s="272"/>
      <c r="B14061" s="273"/>
      <c r="C14061" s="272"/>
      <c r="D14061" s="272"/>
      <c r="E14061" s="217"/>
      <c r="F14061" s="285"/>
      <c r="I14061" s="149"/>
      <c r="J14061" s="149"/>
      <c r="K14061" s="149"/>
      <c r="L14061"/>
    </row>
    <row r="14062" spans="1:12" s="236" customFormat="1" ht="13" x14ac:dyDescent="0.25">
      <c r="A14062" s="272"/>
      <c r="B14062" s="229" t="s">
        <v>79</v>
      </c>
      <c r="C14062" s="272"/>
      <c r="D14062" s="272"/>
      <c r="E14062" s="217"/>
      <c r="F14062" s="285"/>
      <c r="I14062" s="149"/>
      <c r="J14062" s="149"/>
      <c r="K14062" s="149"/>
      <c r="L14062"/>
    </row>
    <row r="14063" spans="1:12" s="236" customFormat="1" x14ac:dyDescent="0.25">
      <c r="A14063" s="272"/>
      <c r="B14063" s="273"/>
      <c r="C14063" s="272"/>
      <c r="D14063" s="272"/>
      <c r="E14063" s="217"/>
      <c r="F14063" s="285"/>
      <c r="I14063" s="149"/>
      <c r="J14063" s="149"/>
      <c r="K14063" s="149"/>
      <c r="L14063"/>
    </row>
    <row r="14064" spans="1:12" s="236" customFormat="1" ht="13" x14ac:dyDescent="0.25">
      <c r="A14064" s="272"/>
      <c r="B14064" s="229"/>
      <c r="C14064" s="272"/>
      <c r="D14064" s="272"/>
      <c r="E14064" s="217"/>
      <c r="F14064" s="285"/>
      <c r="I14064" s="149"/>
      <c r="J14064" s="149"/>
      <c r="K14064" s="149"/>
      <c r="L14064"/>
    </row>
    <row r="14065" spans="1:12" s="236" customFormat="1" ht="26" x14ac:dyDescent="0.25">
      <c r="A14065" s="272"/>
      <c r="B14065" s="229" t="s">
        <v>2193</v>
      </c>
      <c r="C14065" s="272"/>
      <c r="D14065" s="272"/>
      <c r="E14065" s="217"/>
      <c r="F14065" s="285"/>
      <c r="I14065" s="149"/>
      <c r="J14065" s="149"/>
      <c r="K14065" s="149"/>
      <c r="L14065"/>
    </row>
    <row r="14066" spans="1:12" s="236" customFormat="1" x14ac:dyDescent="0.25">
      <c r="A14066" s="272"/>
      <c r="B14066" s="273"/>
      <c r="C14066" s="272"/>
      <c r="D14066" s="272"/>
      <c r="E14066" s="217"/>
      <c r="F14066" s="285"/>
      <c r="I14066" s="149"/>
      <c r="J14066" s="149"/>
      <c r="K14066" s="149"/>
      <c r="L14066"/>
    </row>
    <row r="14067" spans="1:12" s="236" customFormat="1" ht="25" x14ac:dyDescent="0.25">
      <c r="A14067" s="272" t="s">
        <v>2697</v>
      </c>
      <c r="B14067" s="273" t="s">
        <v>2194</v>
      </c>
      <c r="C14067" s="272" t="s">
        <v>621</v>
      </c>
      <c r="D14067" s="272">
        <v>245.68</v>
      </c>
      <c r="E14067" s="217"/>
      <c r="F14067" s="285"/>
      <c r="I14067" s="149"/>
      <c r="J14067" s="149"/>
      <c r="K14067" s="149"/>
      <c r="L14067"/>
    </row>
    <row r="14068" spans="1:12" s="236" customFormat="1" x14ac:dyDescent="0.25">
      <c r="A14068" s="272"/>
      <c r="B14068" s="273"/>
      <c r="C14068" s="272"/>
      <c r="D14068" s="272"/>
      <c r="E14068" s="217"/>
      <c r="F14068" s="285"/>
      <c r="I14068" s="149"/>
      <c r="J14068" s="149"/>
      <c r="K14068" s="149"/>
      <c r="L14068"/>
    </row>
    <row r="14069" spans="1:12" s="236" customFormat="1" ht="37.5" x14ac:dyDescent="0.25">
      <c r="A14069" s="272" t="s">
        <v>2698</v>
      </c>
      <c r="B14069" s="273" t="s">
        <v>2196</v>
      </c>
      <c r="C14069" s="272" t="s">
        <v>2</v>
      </c>
      <c r="D14069" s="272">
        <v>5</v>
      </c>
      <c r="E14069" s="217"/>
      <c r="F14069" s="285"/>
      <c r="I14069" s="149"/>
      <c r="J14069" s="149"/>
      <c r="K14069" s="149"/>
      <c r="L14069"/>
    </row>
    <row r="14070" spans="1:12" s="236" customFormat="1" x14ac:dyDescent="0.25">
      <c r="A14070" s="272"/>
      <c r="B14070" s="273"/>
      <c r="C14070" s="272"/>
      <c r="D14070" s="272"/>
      <c r="E14070" s="217"/>
      <c r="F14070" s="285"/>
      <c r="I14070" s="149"/>
      <c r="J14070" s="149"/>
      <c r="K14070" s="149"/>
      <c r="L14070"/>
    </row>
    <row r="14071" spans="1:12" s="236" customFormat="1" ht="13" x14ac:dyDescent="0.25">
      <c r="A14071" s="272"/>
      <c r="B14071" s="229" t="s">
        <v>69</v>
      </c>
      <c r="C14071" s="272"/>
      <c r="D14071" s="272"/>
      <c r="E14071" s="217"/>
      <c r="F14071" s="285"/>
      <c r="I14071" s="149"/>
      <c r="J14071" s="149"/>
      <c r="K14071" s="149"/>
      <c r="L14071"/>
    </row>
    <row r="14072" spans="1:12" s="236" customFormat="1" x14ac:dyDescent="0.25">
      <c r="A14072" s="272"/>
      <c r="B14072" s="273"/>
      <c r="C14072" s="272"/>
      <c r="D14072" s="272"/>
      <c r="E14072" s="217"/>
      <c r="F14072" s="285"/>
      <c r="I14072" s="149"/>
      <c r="J14072" s="149"/>
      <c r="K14072" s="149"/>
      <c r="L14072"/>
    </row>
    <row r="14073" spans="1:12" s="236" customFormat="1" x14ac:dyDescent="0.25">
      <c r="A14073" s="272" t="s">
        <v>2699</v>
      </c>
      <c r="B14073" s="273" t="s">
        <v>68</v>
      </c>
      <c r="C14073" s="272" t="s">
        <v>11</v>
      </c>
      <c r="D14073" s="272">
        <v>153.20000000000002</v>
      </c>
      <c r="E14073" s="217"/>
      <c r="F14073" s="285"/>
      <c r="I14073" s="149"/>
      <c r="J14073" s="149"/>
      <c r="K14073" s="149"/>
      <c r="L14073"/>
    </row>
    <row r="14074" spans="1:12" s="236" customFormat="1" x14ac:dyDescent="0.25">
      <c r="A14074" s="272"/>
      <c r="B14074" s="273"/>
      <c r="C14074" s="272"/>
      <c r="D14074" s="272"/>
      <c r="E14074" s="217"/>
      <c r="F14074" s="263"/>
      <c r="I14074" s="149"/>
      <c r="J14074" s="149"/>
      <c r="K14074" s="149"/>
      <c r="L14074"/>
    </row>
    <row r="14075" spans="1:12" s="236" customFormat="1" x14ac:dyDescent="0.25">
      <c r="A14075" s="272"/>
      <c r="B14075" s="273"/>
      <c r="C14075" s="272"/>
      <c r="D14075" s="272"/>
      <c r="E14075" s="217"/>
      <c r="F14075" s="263"/>
      <c r="I14075" s="149"/>
      <c r="J14075" s="149"/>
      <c r="K14075" s="149"/>
      <c r="L14075"/>
    </row>
    <row r="14076" spans="1:12" s="236" customFormat="1" x14ac:dyDescent="0.25">
      <c r="A14076" s="272"/>
      <c r="B14076" s="273"/>
      <c r="C14076" s="272"/>
      <c r="D14076" s="272"/>
      <c r="E14076" s="217"/>
      <c r="F14076" s="263"/>
      <c r="I14076" s="149"/>
      <c r="J14076" s="149"/>
      <c r="K14076" s="149"/>
      <c r="L14076"/>
    </row>
    <row r="14077" spans="1:12" s="236" customFormat="1" x14ac:dyDescent="0.25">
      <c r="A14077" s="272"/>
      <c r="B14077" s="273"/>
      <c r="C14077" s="272"/>
      <c r="D14077" s="272"/>
      <c r="E14077" s="217"/>
      <c r="F14077" s="263"/>
      <c r="I14077" s="149"/>
      <c r="J14077" s="149"/>
      <c r="K14077" s="149"/>
      <c r="L14077"/>
    </row>
    <row r="14078" spans="1:12" s="236" customFormat="1" x14ac:dyDescent="0.25">
      <c r="A14078" s="272"/>
      <c r="B14078" s="273"/>
      <c r="C14078" s="272"/>
      <c r="D14078" s="272"/>
      <c r="E14078" s="217"/>
      <c r="F14078" s="263"/>
      <c r="I14078" s="149"/>
      <c r="J14078" s="149"/>
      <c r="K14078" s="149"/>
      <c r="L14078"/>
    </row>
    <row r="14079" spans="1:12" s="236" customFormat="1" x14ac:dyDescent="0.25">
      <c r="A14079" s="272"/>
      <c r="B14079" s="273"/>
      <c r="C14079" s="272"/>
      <c r="D14079" s="272"/>
      <c r="E14079" s="217"/>
      <c r="F14079" s="263"/>
      <c r="I14079" s="149"/>
      <c r="J14079" s="149"/>
      <c r="K14079" s="149"/>
      <c r="L14079"/>
    </row>
    <row r="14080" spans="1:12" s="236" customFormat="1" x14ac:dyDescent="0.25">
      <c r="A14080" s="272"/>
      <c r="B14080" s="273"/>
      <c r="C14080" s="272"/>
      <c r="D14080" s="272"/>
      <c r="E14080" s="217"/>
      <c r="F14080" s="263"/>
      <c r="I14080" s="149"/>
      <c r="J14080" s="149"/>
      <c r="K14080" s="149"/>
      <c r="L14080"/>
    </row>
    <row r="14081" spans="1:12" s="236" customFormat="1" x14ac:dyDescent="0.25">
      <c r="A14081" s="272"/>
      <c r="B14081" s="273"/>
      <c r="C14081" s="272"/>
      <c r="D14081" s="272"/>
      <c r="E14081" s="217"/>
      <c r="F14081" s="263"/>
      <c r="I14081" s="149"/>
      <c r="J14081" s="149"/>
      <c r="K14081" s="149"/>
      <c r="L14081"/>
    </row>
    <row r="14082" spans="1:12" s="236" customFormat="1" x14ac:dyDescent="0.25">
      <c r="A14082" s="272"/>
      <c r="B14082" s="273"/>
      <c r="C14082" s="272"/>
      <c r="D14082" s="272"/>
      <c r="E14082" s="217"/>
      <c r="F14082" s="263"/>
      <c r="I14082" s="149"/>
      <c r="J14082" s="149"/>
      <c r="K14082" s="149"/>
      <c r="L14082"/>
    </row>
    <row r="14083" spans="1:12" s="236" customFormat="1" x14ac:dyDescent="0.25">
      <c r="A14083" s="272"/>
      <c r="B14083" s="273"/>
      <c r="C14083" s="272"/>
      <c r="D14083" s="272"/>
      <c r="E14083" s="217"/>
      <c r="F14083" s="263"/>
      <c r="I14083" s="149"/>
      <c r="J14083" s="149"/>
      <c r="K14083" s="149"/>
      <c r="L14083"/>
    </row>
    <row r="14084" spans="1:12" s="236" customFormat="1" x14ac:dyDescent="0.25">
      <c r="A14084" s="272"/>
      <c r="B14084" s="273"/>
      <c r="C14084" s="272"/>
      <c r="D14084" s="272"/>
      <c r="E14084" s="217"/>
      <c r="F14084" s="263"/>
      <c r="I14084" s="149"/>
      <c r="J14084" s="149"/>
      <c r="K14084" s="149"/>
      <c r="L14084"/>
    </row>
    <row r="14085" spans="1:12" s="236" customFormat="1" x14ac:dyDescent="0.25">
      <c r="A14085" s="272"/>
      <c r="B14085" s="273"/>
      <c r="C14085" s="272"/>
      <c r="D14085" s="272"/>
      <c r="E14085" s="217"/>
      <c r="F14085" s="263"/>
      <c r="I14085" s="149"/>
      <c r="J14085" s="149"/>
      <c r="K14085" s="149"/>
      <c r="L14085"/>
    </row>
    <row r="14086" spans="1:12" s="236" customFormat="1" x14ac:dyDescent="0.25">
      <c r="A14086" s="272"/>
      <c r="B14086" s="273"/>
      <c r="C14086" s="272"/>
      <c r="D14086" s="272"/>
      <c r="E14086" s="217"/>
      <c r="F14086" s="263"/>
      <c r="I14086" s="149"/>
      <c r="J14086" s="149"/>
      <c r="K14086" s="149"/>
      <c r="L14086"/>
    </row>
    <row r="14087" spans="1:12" s="236" customFormat="1" x14ac:dyDescent="0.25">
      <c r="A14087" s="272"/>
      <c r="B14087" s="273"/>
      <c r="C14087" s="272"/>
      <c r="D14087" s="272"/>
      <c r="E14087" s="217"/>
      <c r="F14087" s="263"/>
      <c r="I14087" s="149"/>
      <c r="J14087" s="149"/>
      <c r="K14087" s="149"/>
      <c r="L14087"/>
    </row>
    <row r="14088" spans="1:12" s="236" customFormat="1" x14ac:dyDescent="0.25">
      <c r="A14088" s="272"/>
      <c r="B14088" s="273"/>
      <c r="C14088" s="272"/>
      <c r="D14088" s="272"/>
      <c r="E14088" s="217"/>
      <c r="F14088" s="263"/>
      <c r="I14088" s="149"/>
      <c r="J14088" s="149"/>
      <c r="K14088" s="149"/>
      <c r="L14088"/>
    </row>
    <row r="14089" spans="1:12" s="236" customFormat="1" x14ac:dyDescent="0.25">
      <c r="A14089" s="272"/>
      <c r="B14089" s="273"/>
      <c r="C14089" s="272"/>
      <c r="D14089" s="272"/>
      <c r="E14089" s="217"/>
      <c r="F14089" s="263"/>
      <c r="I14089" s="149"/>
      <c r="J14089" s="149"/>
      <c r="K14089" s="149"/>
      <c r="L14089"/>
    </row>
    <row r="14090" spans="1:12" s="236" customFormat="1" x14ac:dyDescent="0.25">
      <c r="A14090" s="272"/>
      <c r="B14090" s="273"/>
      <c r="C14090" s="272"/>
      <c r="D14090" s="272"/>
      <c r="E14090" s="217"/>
      <c r="F14090" s="263"/>
      <c r="I14090" s="149"/>
      <c r="J14090" s="149"/>
      <c r="K14090" s="149"/>
      <c r="L14090"/>
    </row>
    <row r="14091" spans="1:12" s="236" customFormat="1" x14ac:dyDescent="0.25">
      <c r="A14091" s="272"/>
      <c r="B14091" s="273"/>
      <c r="C14091" s="272"/>
      <c r="D14091" s="272"/>
      <c r="E14091" s="217"/>
      <c r="F14091" s="263"/>
      <c r="I14091" s="149"/>
      <c r="J14091" s="149"/>
      <c r="K14091" s="149"/>
      <c r="L14091"/>
    </row>
    <row r="14092" spans="1:12" s="236" customFormat="1" x14ac:dyDescent="0.25">
      <c r="A14092" s="272"/>
      <c r="B14092" s="273"/>
      <c r="C14092" s="272"/>
      <c r="D14092" s="272"/>
      <c r="E14092" s="217"/>
      <c r="F14092" s="263"/>
      <c r="I14092" s="149"/>
      <c r="J14092" s="149"/>
      <c r="K14092" s="149"/>
      <c r="L14092"/>
    </row>
    <row r="14093" spans="1:12" s="236" customFormat="1" x14ac:dyDescent="0.25">
      <c r="A14093" s="272"/>
      <c r="B14093" s="273"/>
      <c r="C14093" s="272"/>
      <c r="D14093" s="272"/>
      <c r="E14093" s="217"/>
      <c r="F14093" s="263"/>
      <c r="I14093" s="149"/>
      <c r="J14093" s="149"/>
      <c r="K14093" s="149"/>
      <c r="L14093"/>
    </row>
    <row r="14094" spans="1:12" s="236" customFormat="1" x14ac:dyDescent="0.25">
      <c r="A14094" s="272"/>
      <c r="B14094" s="273"/>
      <c r="C14094" s="272"/>
      <c r="D14094" s="272"/>
      <c r="E14094" s="217"/>
      <c r="F14094" s="263"/>
      <c r="I14094" s="149"/>
      <c r="J14094" s="149"/>
      <c r="K14094" s="149"/>
      <c r="L14094"/>
    </row>
    <row r="14095" spans="1:12" s="236" customFormat="1" x14ac:dyDescent="0.25">
      <c r="A14095" s="272"/>
      <c r="B14095" s="273"/>
      <c r="C14095" s="272"/>
      <c r="D14095" s="272"/>
      <c r="E14095" s="217"/>
      <c r="F14095" s="263"/>
      <c r="I14095" s="149"/>
      <c r="J14095" s="149"/>
      <c r="K14095" s="149"/>
      <c r="L14095"/>
    </row>
    <row r="14096" spans="1:12" s="236" customFormat="1" x14ac:dyDescent="0.25">
      <c r="A14096" s="272"/>
      <c r="B14096" s="273"/>
      <c r="C14096" s="272"/>
      <c r="D14096" s="272"/>
      <c r="E14096" s="217"/>
      <c r="F14096" s="263"/>
      <c r="I14096" s="149"/>
      <c r="J14096" s="149"/>
      <c r="K14096" s="149"/>
      <c r="L14096"/>
    </row>
    <row r="14097" spans="1:12" s="236" customFormat="1" x14ac:dyDescent="0.25">
      <c r="A14097" s="272"/>
      <c r="B14097" s="273"/>
      <c r="C14097" s="272"/>
      <c r="D14097" s="272"/>
      <c r="E14097" s="217"/>
      <c r="F14097" s="263"/>
      <c r="I14097" s="149"/>
      <c r="J14097" s="149"/>
      <c r="K14097" s="149"/>
      <c r="L14097"/>
    </row>
    <row r="14098" spans="1:12" s="236" customFormat="1" x14ac:dyDescent="0.25">
      <c r="A14098" s="272"/>
      <c r="B14098" s="273"/>
      <c r="C14098" s="272"/>
      <c r="D14098" s="272"/>
      <c r="E14098" s="217"/>
      <c r="F14098" s="263"/>
      <c r="I14098" s="149"/>
      <c r="J14098" s="149"/>
      <c r="K14098" s="149"/>
      <c r="L14098"/>
    </row>
    <row r="14099" spans="1:12" s="236" customFormat="1" x14ac:dyDescent="0.25">
      <c r="A14099" s="272"/>
      <c r="B14099" s="273"/>
      <c r="C14099" s="272"/>
      <c r="D14099" s="272"/>
      <c r="E14099" s="217"/>
      <c r="F14099" s="263"/>
      <c r="I14099" s="149"/>
      <c r="J14099" s="149"/>
      <c r="K14099" s="149"/>
      <c r="L14099"/>
    </row>
    <row r="14100" spans="1:12" s="236" customFormat="1" x14ac:dyDescent="0.25">
      <c r="A14100" s="272"/>
      <c r="B14100" s="273"/>
      <c r="C14100" s="272"/>
      <c r="D14100" s="272"/>
      <c r="E14100" s="217"/>
      <c r="F14100" s="263"/>
      <c r="I14100" s="149"/>
      <c r="J14100" s="149"/>
      <c r="K14100" s="149"/>
      <c r="L14100"/>
    </row>
    <row r="14101" spans="1:12" s="236" customFormat="1" x14ac:dyDescent="0.25">
      <c r="A14101" s="272"/>
      <c r="B14101" s="273"/>
      <c r="C14101" s="272"/>
      <c r="D14101" s="272"/>
      <c r="E14101" s="217"/>
      <c r="F14101" s="263"/>
      <c r="I14101" s="149"/>
      <c r="J14101" s="149"/>
      <c r="K14101" s="149"/>
      <c r="L14101"/>
    </row>
    <row r="14102" spans="1:12" s="236" customFormat="1" x14ac:dyDescent="0.25">
      <c r="A14102" s="272"/>
      <c r="B14102" s="273"/>
      <c r="C14102" s="272"/>
      <c r="D14102" s="272"/>
      <c r="E14102" s="217"/>
      <c r="F14102" s="263"/>
      <c r="I14102" s="149"/>
      <c r="J14102" s="149"/>
      <c r="K14102" s="149"/>
      <c r="L14102"/>
    </row>
    <row r="14103" spans="1:12" s="236" customFormat="1" x14ac:dyDescent="0.25">
      <c r="A14103" s="272"/>
      <c r="B14103" s="273"/>
      <c r="C14103" s="272"/>
      <c r="D14103" s="272"/>
      <c r="E14103" s="217"/>
      <c r="F14103" s="263"/>
      <c r="I14103" s="149"/>
      <c r="J14103" s="149"/>
      <c r="K14103" s="149"/>
      <c r="L14103"/>
    </row>
    <row r="14104" spans="1:12" s="236" customFormat="1" x14ac:dyDescent="0.25">
      <c r="A14104" s="272"/>
      <c r="B14104" s="273"/>
      <c r="C14104" s="272"/>
      <c r="D14104" s="272"/>
      <c r="E14104" s="217"/>
      <c r="F14104" s="263"/>
      <c r="I14104" s="149"/>
      <c r="J14104" s="149"/>
      <c r="K14104" s="149"/>
      <c r="L14104"/>
    </row>
    <row r="14105" spans="1:12" s="236" customFormat="1" x14ac:dyDescent="0.25">
      <c r="A14105" s="272"/>
      <c r="B14105" s="273"/>
      <c r="C14105" s="272"/>
      <c r="D14105" s="272"/>
      <c r="E14105" s="217"/>
      <c r="F14105" s="263"/>
      <c r="I14105" s="149"/>
      <c r="J14105" s="149"/>
      <c r="K14105" s="149"/>
      <c r="L14105"/>
    </row>
    <row r="14106" spans="1:12" s="236" customFormat="1" x14ac:dyDescent="0.25">
      <c r="A14106" s="272"/>
      <c r="B14106" s="273"/>
      <c r="C14106" s="272"/>
      <c r="D14106" s="272"/>
      <c r="E14106" s="217"/>
      <c r="F14106" s="263"/>
      <c r="I14106" s="149"/>
      <c r="J14106" s="149"/>
      <c r="K14106" s="149"/>
      <c r="L14106"/>
    </row>
    <row r="14107" spans="1:12" s="236" customFormat="1" x14ac:dyDescent="0.25">
      <c r="A14107" s="272"/>
      <c r="B14107" s="273"/>
      <c r="C14107" s="272"/>
      <c r="D14107" s="272"/>
      <c r="E14107" s="217"/>
      <c r="F14107" s="263"/>
      <c r="I14107" s="149"/>
      <c r="J14107" s="149"/>
      <c r="K14107" s="149"/>
      <c r="L14107"/>
    </row>
    <row r="14108" spans="1:12" s="236" customFormat="1" x14ac:dyDescent="0.25">
      <c r="A14108" s="272"/>
      <c r="B14108" s="273"/>
      <c r="C14108" s="272"/>
      <c r="D14108" s="272"/>
      <c r="E14108" s="217"/>
      <c r="F14108" s="263"/>
      <c r="I14108" s="149"/>
      <c r="J14108" s="149"/>
      <c r="K14108" s="149"/>
      <c r="L14108"/>
    </row>
    <row r="14109" spans="1:12" s="236" customFormat="1" x14ac:dyDescent="0.25">
      <c r="A14109" s="272"/>
      <c r="B14109" s="273"/>
      <c r="C14109" s="272"/>
      <c r="D14109" s="272"/>
      <c r="E14109" s="217"/>
      <c r="F14109" s="263"/>
      <c r="I14109" s="149"/>
      <c r="J14109" s="149"/>
      <c r="K14109" s="149"/>
      <c r="L14109"/>
    </row>
    <row r="14110" spans="1:12" s="236" customFormat="1" x14ac:dyDescent="0.25">
      <c r="A14110" s="272"/>
      <c r="B14110" s="273"/>
      <c r="C14110" s="272"/>
      <c r="D14110" s="272"/>
      <c r="E14110" s="217"/>
      <c r="F14110" s="263"/>
      <c r="I14110" s="149"/>
      <c r="J14110" s="149"/>
      <c r="K14110" s="149"/>
      <c r="L14110"/>
    </row>
    <row r="14111" spans="1:12" s="236" customFormat="1" x14ac:dyDescent="0.25">
      <c r="A14111" s="272"/>
      <c r="B14111" s="273"/>
      <c r="C14111" s="272"/>
      <c r="D14111" s="272"/>
      <c r="E14111" s="217"/>
      <c r="F14111" s="263"/>
      <c r="I14111" s="149"/>
      <c r="J14111" s="149"/>
      <c r="K14111" s="149"/>
      <c r="L14111"/>
    </row>
    <row r="14112" spans="1:12" s="236" customFormat="1" x14ac:dyDescent="0.25">
      <c r="A14112" s="272"/>
      <c r="B14112" s="273"/>
      <c r="C14112" s="272"/>
      <c r="D14112" s="272"/>
      <c r="E14112" s="217"/>
      <c r="F14112" s="263"/>
      <c r="I14112" s="149"/>
      <c r="J14112" s="149"/>
      <c r="K14112" s="149"/>
      <c r="L14112"/>
    </row>
    <row r="14113" spans="1:12" s="236" customFormat="1" x14ac:dyDescent="0.25">
      <c r="A14113" s="272"/>
      <c r="B14113" s="273"/>
      <c r="C14113" s="272"/>
      <c r="D14113" s="272"/>
      <c r="E14113" s="217"/>
      <c r="F14113" s="263"/>
      <c r="I14113" s="149"/>
      <c r="J14113" s="149"/>
      <c r="K14113" s="149"/>
      <c r="L14113"/>
    </row>
    <row r="14114" spans="1:12" s="236" customFormat="1" x14ac:dyDescent="0.25">
      <c r="A14114" s="272"/>
      <c r="B14114" s="273"/>
      <c r="C14114" s="272"/>
      <c r="D14114" s="272"/>
      <c r="E14114" s="217"/>
      <c r="F14114" s="263"/>
      <c r="I14114" s="149"/>
      <c r="J14114" s="149"/>
      <c r="K14114" s="149"/>
      <c r="L14114"/>
    </row>
    <row r="14115" spans="1:12" s="236" customFormat="1" x14ac:dyDescent="0.25">
      <c r="A14115" s="272"/>
      <c r="B14115" s="273"/>
      <c r="C14115" s="272"/>
      <c r="D14115" s="272"/>
      <c r="E14115" s="217"/>
      <c r="F14115" s="263"/>
      <c r="I14115" s="149"/>
      <c r="J14115" s="149"/>
      <c r="K14115" s="149"/>
      <c r="L14115"/>
    </row>
    <row r="14116" spans="1:12" s="236" customFormat="1" x14ac:dyDescent="0.25">
      <c r="A14116" s="272"/>
      <c r="B14116" s="273"/>
      <c r="C14116" s="272"/>
      <c r="D14116" s="272"/>
      <c r="E14116" s="217"/>
      <c r="F14116" s="263"/>
      <c r="I14116" s="149"/>
      <c r="J14116" s="149"/>
      <c r="K14116" s="149"/>
      <c r="L14116"/>
    </row>
    <row r="14117" spans="1:12" s="236" customFormat="1" x14ac:dyDescent="0.25">
      <c r="A14117" s="272"/>
      <c r="B14117" s="273"/>
      <c r="C14117" s="272"/>
      <c r="D14117" s="272"/>
      <c r="E14117" s="217"/>
      <c r="F14117" s="263"/>
      <c r="I14117" s="149"/>
      <c r="J14117" s="149"/>
      <c r="K14117" s="149"/>
      <c r="L14117"/>
    </row>
    <row r="14118" spans="1:12" s="236" customFormat="1" ht="13" x14ac:dyDescent="0.25">
      <c r="A14118" s="227"/>
      <c r="B14118" s="268" t="s">
        <v>2905</v>
      </c>
      <c r="C14118" s="227"/>
      <c r="D14118" s="227"/>
      <c r="E14118" s="258"/>
      <c r="F14118" s="270"/>
      <c r="I14118" s="149"/>
      <c r="J14118" s="149"/>
      <c r="K14118" s="149"/>
      <c r="L14118"/>
    </row>
    <row r="14119" spans="1:12" s="236" customFormat="1" ht="13" x14ac:dyDescent="0.25">
      <c r="A14119" s="227"/>
      <c r="B14119" s="247"/>
      <c r="C14119" s="227"/>
      <c r="D14119" s="227"/>
      <c r="E14119" s="258"/>
      <c r="F14119" s="263"/>
      <c r="I14119" s="149"/>
      <c r="J14119" s="149"/>
      <c r="K14119" s="149"/>
      <c r="L14119"/>
    </row>
    <row r="14120" spans="1:12" s="236" customFormat="1" ht="25" x14ac:dyDescent="0.25">
      <c r="A14120" s="227"/>
      <c r="B14120" s="247" t="s">
        <v>3094</v>
      </c>
      <c r="C14120" s="227"/>
      <c r="D14120" s="227"/>
      <c r="E14120" s="258"/>
      <c r="F14120" s="263"/>
      <c r="I14120" s="149"/>
      <c r="J14120" s="149"/>
      <c r="K14120" s="149"/>
      <c r="L14120"/>
    </row>
    <row r="14121" spans="1:12" s="236" customFormat="1" ht="13" x14ac:dyDescent="0.25">
      <c r="A14121" s="227"/>
      <c r="B14121" s="256"/>
      <c r="C14121" s="255"/>
      <c r="D14121" s="255"/>
      <c r="E14121" s="260"/>
      <c r="F14121" s="263"/>
      <c r="I14121" s="149"/>
      <c r="J14121" s="149"/>
      <c r="K14121" s="149"/>
      <c r="L14121"/>
    </row>
    <row r="14122" spans="1:12" s="236" customFormat="1" ht="13" x14ac:dyDescent="0.25">
      <c r="A14122" s="227"/>
      <c r="B14122" s="274"/>
      <c r="C14122" s="255"/>
      <c r="D14122" s="255"/>
      <c r="E14122" s="260"/>
      <c r="F14122" s="263"/>
      <c r="I14122" s="149"/>
      <c r="J14122" s="149"/>
      <c r="K14122" s="149"/>
      <c r="L14122"/>
    </row>
    <row r="14123" spans="1:12" s="236" customFormat="1" ht="26" x14ac:dyDescent="0.25">
      <c r="A14123" s="227"/>
      <c r="B14123" s="274" t="str">
        <f>B14120</f>
        <v>Block H: 4 Classroom Block &amp; 2 HOD Offices:: H-7 Ceilings, Partitions &amp; Access Flooring</v>
      </c>
      <c r="C14123" s="255"/>
      <c r="D14123" s="255"/>
      <c r="E14123" s="260"/>
      <c r="F14123" s="263"/>
      <c r="I14123" s="149"/>
      <c r="J14123" s="149"/>
      <c r="K14123" s="149"/>
      <c r="L14123"/>
    </row>
    <row r="14124" spans="1:12" s="236" customFormat="1" ht="13" x14ac:dyDescent="0.25">
      <c r="A14124" s="227"/>
      <c r="B14124" s="254" t="s">
        <v>2933</v>
      </c>
      <c r="C14124" s="255" t="s">
        <v>2910</v>
      </c>
      <c r="D14124" s="255"/>
      <c r="E14124" s="260"/>
      <c r="F14124" s="263"/>
      <c r="I14124" s="149"/>
      <c r="J14124" s="149"/>
      <c r="K14124" s="149"/>
      <c r="L14124"/>
    </row>
    <row r="14125" spans="1:12" s="236" customFormat="1" ht="13" x14ac:dyDescent="0.25">
      <c r="A14125" s="227"/>
      <c r="B14125" s="256"/>
      <c r="C14125" s="255"/>
      <c r="D14125" s="255"/>
      <c r="E14125" s="260"/>
      <c r="F14125" s="263"/>
      <c r="I14125" s="149"/>
      <c r="J14125" s="149"/>
      <c r="K14125" s="149"/>
      <c r="L14125"/>
    </row>
    <row r="14126" spans="1:12" s="236" customFormat="1" ht="13" x14ac:dyDescent="0.25">
      <c r="A14126" s="227"/>
      <c r="B14126" s="269" t="s">
        <v>2909</v>
      </c>
      <c r="C14126" s="255">
        <v>205</v>
      </c>
      <c r="D14126" s="255"/>
      <c r="E14126" s="260"/>
      <c r="F14126" s="263"/>
      <c r="I14126" s="149"/>
      <c r="J14126" s="149"/>
      <c r="K14126" s="149"/>
      <c r="L14126"/>
    </row>
    <row r="14127" spans="1:12" s="236" customFormat="1" ht="13" x14ac:dyDescent="0.25">
      <c r="A14127" s="227"/>
      <c r="B14127" s="269"/>
      <c r="C14127" s="255"/>
      <c r="D14127" s="255"/>
      <c r="E14127" s="260"/>
      <c r="F14127" s="263"/>
      <c r="I14127" s="149"/>
      <c r="J14127" s="149"/>
      <c r="K14127" s="149"/>
      <c r="L14127"/>
    </row>
    <row r="14128" spans="1:12" s="236" customFormat="1" ht="13" x14ac:dyDescent="0.25">
      <c r="A14128" s="227"/>
      <c r="B14128" s="256"/>
      <c r="C14128" s="255"/>
      <c r="D14128" s="255"/>
      <c r="E14128" s="260"/>
      <c r="F14128" s="263"/>
      <c r="I14128" s="149"/>
      <c r="J14128" s="149"/>
      <c r="K14128" s="149"/>
      <c r="L14128"/>
    </row>
    <row r="14129" spans="1:12" s="236" customFormat="1" ht="13" x14ac:dyDescent="0.25">
      <c r="A14129" s="227"/>
      <c r="B14129" s="256"/>
      <c r="C14129" s="255"/>
      <c r="D14129" s="255"/>
      <c r="E14129" s="260"/>
      <c r="F14129" s="263"/>
      <c r="I14129" s="149"/>
      <c r="J14129" s="149"/>
      <c r="K14129" s="149"/>
      <c r="L14129"/>
    </row>
    <row r="14130" spans="1:12" s="236" customFormat="1" ht="13" x14ac:dyDescent="0.25">
      <c r="A14130" s="227"/>
      <c r="B14130" s="256"/>
      <c r="C14130" s="255"/>
      <c r="D14130" s="255"/>
      <c r="E14130" s="260"/>
      <c r="F14130" s="263"/>
      <c r="I14130" s="149"/>
      <c r="J14130" s="149"/>
      <c r="K14130" s="149"/>
      <c r="L14130"/>
    </row>
    <row r="14131" spans="1:12" s="236" customFormat="1" ht="13" x14ac:dyDescent="0.25">
      <c r="A14131" s="227"/>
      <c r="B14131" s="256"/>
      <c r="C14131" s="255"/>
      <c r="D14131" s="255"/>
      <c r="E14131" s="260"/>
      <c r="F14131" s="263"/>
      <c r="I14131" s="149"/>
      <c r="J14131" s="149"/>
      <c r="K14131" s="149"/>
      <c r="L14131"/>
    </row>
    <row r="14132" spans="1:12" s="236" customFormat="1" ht="13" x14ac:dyDescent="0.25">
      <c r="A14132" s="227"/>
      <c r="B14132" s="256"/>
      <c r="C14132" s="255"/>
      <c r="D14132" s="255"/>
      <c r="E14132" s="260"/>
      <c r="F14132" s="263"/>
      <c r="I14132" s="149"/>
      <c r="J14132" s="149"/>
      <c r="K14132" s="149"/>
      <c r="L14132"/>
    </row>
    <row r="14133" spans="1:12" s="236" customFormat="1" ht="13" x14ac:dyDescent="0.25">
      <c r="A14133" s="227"/>
      <c r="B14133" s="256"/>
      <c r="C14133" s="255"/>
      <c r="D14133" s="255"/>
      <c r="E14133" s="260"/>
      <c r="F14133" s="263"/>
      <c r="I14133" s="149"/>
      <c r="J14133" s="149"/>
      <c r="K14133" s="149"/>
      <c r="L14133"/>
    </row>
    <row r="14134" spans="1:12" s="236" customFormat="1" ht="13" x14ac:dyDescent="0.25">
      <c r="A14134" s="227"/>
      <c r="B14134" s="256"/>
      <c r="C14134" s="255"/>
      <c r="D14134" s="255"/>
      <c r="E14134" s="260"/>
      <c r="F14134" s="263"/>
      <c r="I14134" s="149"/>
      <c r="J14134" s="149"/>
      <c r="K14134" s="149"/>
      <c r="L14134"/>
    </row>
    <row r="14135" spans="1:12" s="236" customFormat="1" ht="13" x14ac:dyDescent="0.25">
      <c r="A14135" s="227"/>
      <c r="B14135" s="256"/>
      <c r="C14135" s="255"/>
      <c r="D14135" s="255"/>
      <c r="E14135" s="260"/>
      <c r="F14135" s="263"/>
      <c r="I14135" s="149"/>
      <c r="J14135" s="149"/>
      <c r="K14135" s="149"/>
      <c r="L14135"/>
    </row>
    <row r="14136" spans="1:12" s="236" customFormat="1" ht="13" x14ac:dyDescent="0.25">
      <c r="A14136" s="227"/>
      <c r="B14136" s="256"/>
      <c r="C14136" s="255"/>
      <c r="D14136" s="255"/>
      <c r="E14136" s="260"/>
      <c r="F14136" s="263"/>
      <c r="I14136" s="149"/>
      <c r="J14136" s="149"/>
      <c r="K14136" s="149"/>
      <c r="L14136"/>
    </row>
    <row r="14137" spans="1:12" s="236" customFormat="1" ht="13" x14ac:dyDescent="0.25">
      <c r="A14137" s="227"/>
      <c r="B14137" s="256"/>
      <c r="C14137" s="255"/>
      <c r="D14137" s="255"/>
      <c r="E14137" s="260"/>
      <c r="F14137" s="263"/>
      <c r="I14137" s="149"/>
      <c r="J14137" s="149"/>
      <c r="K14137" s="149"/>
      <c r="L14137"/>
    </row>
    <row r="14138" spans="1:12" s="236" customFormat="1" ht="13" x14ac:dyDescent="0.25">
      <c r="A14138" s="227"/>
      <c r="B14138" s="256"/>
      <c r="C14138" s="255"/>
      <c r="D14138" s="255"/>
      <c r="E14138" s="260"/>
      <c r="F14138" s="263"/>
      <c r="I14138" s="149"/>
      <c r="J14138" s="149"/>
      <c r="K14138" s="149"/>
      <c r="L14138"/>
    </row>
    <row r="14139" spans="1:12" s="236" customFormat="1" ht="13" x14ac:dyDescent="0.25">
      <c r="A14139" s="227"/>
      <c r="B14139" s="256"/>
      <c r="C14139" s="255"/>
      <c r="D14139" s="255"/>
      <c r="E14139" s="260"/>
      <c r="F14139" s="263"/>
      <c r="I14139" s="149"/>
      <c r="J14139" s="149"/>
      <c r="K14139" s="149"/>
      <c r="L14139"/>
    </row>
    <row r="14140" spans="1:12" s="236" customFormat="1" ht="13" x14ac:dyDescent="0.25">
      <c r="A14140" s="227"/>
      <c r="B14140" s="256"/>
      <c r="C14140" s="255"/>
      <c r="D14140" s="255"/>
      <c r="E14140" s="260"/>
      <c r="F14140" s="263"/>
      <c r="I14140" s="149"/>
      <c r="J14140" s="149"/>
      <c r="K14140" s="149"/>
      <c r="L14140"/>
    </row>
    <row r="14141" spans="1:12" s="236" customFormat="1" ht="13" x14ac:dyDescent="0.25">
      <c r="A14141" s="227"/>
      <c r="B14141" s="256"/>
      <c r="C14141" s="255"/>
      <c r="D14141" s="255"/>
      <c r="E14141" s="260"/>
      <c r="F14141" s="263"/>
      <c r="I14141" s="149"/>
      <c r="J14141" s="149"/>
      <c r="K14141" s="149"/>
      <c r="L14141"/>
    </row>
    <row r="14142" spans="1:12" s="236" customFormat="1" ht="13" x14ac:dyDescent="0.25">
      <c r="A14142" s="227"/>
      <c r="B14142" s="256"/>
      <c r="C14142" s="255"/>
      <c r="D14142" s="255"/>
      <c r="E14142" s="260"/>
      <c r="F14142" s="263"/>
      <c r="I14142" s="149"/>
      <c r="J14142" s="149"/>
      <c r="K14142" s="149"/>
      <c r="L14142"/>
    </row>
    <row r="14143" spans="1:12" s="236" customFormat="1" ht="13" x14ac:dyDescent="0.25">
      <c r="A14143" s="227"/>
      <c r="B14143" s="256"/>
      <c r="C14143" s="255"/>
      <c r="D14143" s="255"/>
      <c r="E14143" s="260"/>
      <c r="F14143" s="263"/>
      <c r="I14143" s="149"/>
      <c r="J14143" s="149"/>
      <c r="K14143" s="149"/>
      <c r="L14143"/>
    </row>
    <row r="14144" spans="1:12" s="236" customFormat="1" ht="13" x14ac:dyDescent="0.25">
      <c r="A14144" s="227"/>
      <c r="B14144" s="256"/>
      <c r="C14144" s="255"/>
      <c r="D14144" s="255"/>
      <c r="E14144" s="260"/>
      <c r="F14144" s="263"/>
      <c r="I14144" s="149"/>
      <c r="J14144" s="149"/>
      <c r="K14144" s="149"/>
      <c r="L14144"/>
    </row>
    <row r="14145" spans="1:12" s="236" customFormat="1" ht="13" x14ac:dyDescent="0.25">
      <c r="A14145" s="227"/>
      <c r="B14145" s="256"/>
      <c r="C14145" s="255"/>
      <c r="D14145" s="255"/>
      <c r="E14145" s="260"/>
      <c r="F14145" s="263"/>
      <c r="I14145" s="149"/>
      <c r="J14145" s="149"/>
      <c r="K14145" s="149"/>
      <c r="L14145"/>
    </row>
    <row r="14146" spans="1:12" s="236" customFormat="1" ht="13" x14ac:dyDescent="0.25">
      <c r="A14146" s="227"/>
      <c r="B14146" s="256"/>
      <c r="C14146" s="255"/>
      <c r="D14146" s="255"/>
      <c r="E14146" s="260"/>
      <c r="F14146" s="263"/>
      <c r="I14146" s="149"/>
      <c r="J14146" s="149"/>
      <c r="K14146" s="149"/>
      <c r="L14146"/>
    </row>
    <row r="14147" spans="1:12" s="236" customFormat="1" ht="13" x14ac:dyDescent="0.25">
      <c r="A14147" s="227"/>
      <c r="B14147" s="256"/>
      <c r="C14147" s="255"/>
      <c r="D14147" s="255"/>
      <c r="E14147" s="260"/>
      <c r="F14147" s="263"/>
      <c r="I14147" s="149"/>
      <c r="J14147" s="149"/>
      <c r="K14147" s="149"/>
      <c r="L14147"/>
    </row>
    <row r="14148" spans="1:12" s="236" customFormat="1" ht="13" x14ac:dyDescent="0.25">
      <c r="A14148" s="227"/>
      <c r="B14148" s="256"/>
      <c r="C14148" s="255"/>
      <c r="D14148" s="255"/>
      <c r="E14148" s="260"/>
      <c r="F14148" s="263"/>
      <c r="I14148" s="149"/>
      <c r="J14148" s="149"/>
      <c r="K14148" s="149"/>
      <c r="L14148"/>
    </row>
    <row r="14149" spans="1:12" s="236" customFormat="1" ht="13" x14ac:dyDescent="0.25">
      <c r="A14149" s="227"/>
      <c r="B14149" s="256"/>
      <c r="C14149" s="255"/>
      <c r="D14149" s="255"/>
      <c r="E14149" s="260"/>
      <c r="F14149" s="263"/>
      <c r="I14149" s="149"/>
      <c r="J14149" s="149"/>
      <c r="K14149" s="149"/>
      <c r="L14149"/>
    </row>
    <row r="14150" spans="1:12" s="236" customFormat="1" ht="13" x14ac:dyDescent="0.25">
      <c r="A14150" s="227"/>
      <c r="B14150" s="256"/>
      <c r="C14150" s="255"/>
      <c r="D14150" s="255"/>
      <c r="E14150" s="260"/>
      <c r="F14150" s="263"/>
      <c r="I14150" s="149"/>
      <c r="J14150" s="149"/>
      <c r="K14150" s="149"/>
      <c r="L14150"/>
    </row>
    <row r="14151" spans="1:12" s="236" customFormat="1" ht="13" x14ac:dyDescent="0.25">
      <c r="A14151" s="227"/>
      <c r="B14151" s="256"/>
      <c r="C14151" s="255"/>
      <c r="D14151" s="255"/>
      <c r="E14151" s="260"/>
      <c r="F14151" s="263"/>
      <c r="I14151" s="149"/>
      <c r="J14151" s="149"/>
      <c r="K14151" s="149"/>
      <c r="L14151"/>
    </row>
    <row r="14152" spans="1:12" s="236" customFormat="1" ht="13" x14ac:dyDescent="0.25">
      <c r="A14152" s="227"/>
      <c r="B14152" s="256"/>
      <c r="C14152" s="255"/>
      <c r="D14152" s="255"/>
      <c r="E14152" s="260"/>
      <c r="F14152" s="263"/>
      <c r="I14152" s="149"/>
      <c r="J14152" s="149"/>
      <c r="K14152" s="149"/>
      <c r="L14152"/>
    </row>
    <row r="14153" spans="1:12" s="236" customFormat="1" ht="13" x14ac:dyDescent="0.25">
      <c r="A14153" s="227"/>
      <c r="B14153" s="256"/>
      <c r="C14153" s="255"/>
      <c r="D14153" s="255"/>
      <c r="E14153" s="260"/>
      <c r="F14153" s="263"/>
      <c r="I14153" s="149"/>
      <c r="J14153" s="149"/>
      <c r="K14153" s="149"/>
      <c r="L14153"/>
    </row>
    <row r="14154" spans="1:12" s="236" customFormat="1" ht="13" x14ac:dyDescent="0.25">
      <c r="A14154" s="227"/>
      <c r="B14154" s="256"/>
      <c r="C14154" s="255"/>
      <c r="D14154" s="255"/>
      <c r="E14154" s="260"/>
      <c r="F14154" s="263"/>
      <c r="I14154" s="149"/>
      <c r="J14154" s="149"/>
      <c r="K14154" s="149"/>
      <c r="L14154"/>
    </row>
    <row r="14155" spans="1:12" s="236" customFormat="1" ht="13" x14ac:dyDescent="0.25">
      <c r="A14155" s="227"/>
      <c r="B14155" s="256"/>
      <c r="C14155" s="255"/>
      <c r="D14155" s="255"/>
      <c r="E14155" s="260"/>
      <c r="F14155" s="263"/>
      <c r="I14155" s="149"/>
      <c r="J14155" s="149"/>
      <c r="K14155" s="149"/>
      <c r="L14155"/>
    </row>
    <row r="14156" spans="1:12" s="236" customFormat="1" ht="13" x14ac:dyDescent="0.25">
      <c r="A14156" s="227"/>
      <c r="B14156" s="256"/>
      <c r="C14156" s="255"/>
      <c r="D14156" s="255"/>
      <c r="E14156" s="260"/>
      <c r="F14156" s="263"/>
      <c r="I14156" s="149"/>
      <c r="J14156" s="149"/>
      <c r="K14156" s="149"/>
      <c r="L14156"/>
    </row>
    <row r="14157" spans="1:12" s="236" customFormat="1" ht="13" x14ac:dyDescent="0.25">
      <c r="A14157" s="227"/>
      <c r="B14157" s="256"/>
      <c r="C14157" s="255"/>
      <c r="D14157" s="255"/>
      <c r="E14157" s="260"/>
      <c r="F14157" s="263"/>
      <c r="I14157" s="149"/>
      <c r="J14157" s="149"/>
      <c r="K14157" s="149"/>
      <c r="L14157"/>
    </row>
    <row r="14158" spans="1:12" s="236" customFormat="1" ht="13" x14ac:dyDescent="0.25">
      <c r="A14158" s="227"/>
      <c r="B14158" s="256"/>
      <c r="C14158" s="255"/>
      <c r="D14158" s="255"/>
      <c r="E14158" s="260"/>
      <c r="F14158" s="263"/>
      <c r="I14158" s="149"/>
      <c r="J14158" s="149"/>
      <c r="K14158" s="149"/>
      <c r="L14158"/>
    </row>
    <row r="14159" spans="1:12" s="236" customFormat="1" ht="13" x14ac:dyDescent="0.25">
      <c r="A14159" s="227"/>
      <c r="B14159" s="256"/>
      <c r="C14159" s="255"/>
      <c r="D14159" s="255"/>
      <c r="E14159" s="260"/>
      <c r="F14159" s="263"/>
      <c r="I14159" s="149"/>
      <c r="J14159" s="149"/>
      <c r="K14159" s="149"/>
      <c r="L14159"/>
    </row>
    <row r="14160" spans="1:12" s="236" customFormat="1" ht="13" x14ac:dyDescent="0.25">
      <c r="A14160" s="227"/>
      <c r="B14160" s="256"/>
      <c r="C14160" s="255"/>
      <c r="D14160" s="255"/>
      <c r="E14160" s="260"/>
      <c r="F14160" s="263"/>
      <c r="I14160" s="149"/>
      <c r="J14160" s="149"/>
      <c r="K14160" s="149"/>
      <c r="L14160"/>
    </row>
    <row r="14161" spans="1:12" s="236" customFormat="1" ht="13" x14ac:dyDescent="0.25">
      <c r="A14161" s="227"/>
      <c r="B14161" s="256"/>
      <c r="C14161" s="255"/>
      <c r="D14161" s="255"/>
      <c r="E14161" s="260"/>
      <c r="F14161" s="263"/>
      <c r="I14161" s="149"/>
      <c r="J14161" s="149"/>
      <c r="K14161" s="149"/>
      <c r="L14161"/>
    </row>
    <row r="14162" spans="1:12" s="236" customFormat="1" ht="13" x14ac:dyDescent="0.25">
      <c r="A14162" s="227"/>
      <c r="B14162" s="256"/>
      <c r="C14162" s="255"/>
      <c r="D14162" s="255"/>
      <c r="E14162" s="260"/>
      <c r="F14162" s="263"/>
      <c r="I14162" s="149"/>
      <c r="J14162" s="149"/>
      <c r="K14162" s="149"/>
      <c r="L14162"/>
    </row>
    <row r="14163" spans="1:12" s="236" customFormat="1" ht="13" x14ac:dyDescent="0.25">
      <c r="A14163" s="227"/>
      <c r="B14163" s="256"/>
      <c r="C14163" s="255"/>
      <c r="D14163" s="255"/>
      <c r="E14163" s="260"/>
      <c r="F14163" s="263"/>
      <c r="I14163" s="149"/>
      <c r="J14163" s="149"/>
      <c r="K14163" s="149"/>
      <c r="L14163"/>
    </row>
    <row r="14164" spans="1:12" s="236" customFormat="1" ht="13" x14ac:dyDescent="0.25">
      <c r="A14164" s="227"/>
      <c r="B14164" s="256"/>
      <c r="C14164" s="255"/>
      <c r="D14164" s="255"/>
      <c r="E14164" s="260"/>
      <c r="F14164" s="263"/>
      <c r="I14164" s="149"/>
      <c r="J14164" s="149"/>
      <c r="K14164" s="149"/>
      <c r="L14164"/>
    </row>
    <row r="14165" spans="1:12" s="236" customFormat="1" ht="13" x14ac:dyDescent="0.25">
      <c r="A14165" s="227"/>
      <c r="B14165" s="256"/>
      <c r="C14165" s="255"/>
      <c r="D14165" s="255"/>
      <c r="E14165" s="260"/>
      <c r="F14165" s="263"/>
      <c r="I14165" s="149"/>
      <c r="J14165" s="149"/>
      <c r="K14165" s="149"/>
      <c r="L14165"/>
    </row>
    <row r="14166" spans="1:12" s="236" customFormat="1" ht="13" x14ac:dyDescent="0.25">
      <c r="A14166" s="227"/>
      <c r="B14166" s="256"/>
      <c r="C14166" s="255"/>
      <c r="D14166" s="255"/>
      <c r="E14166" s="260"/>
      <c r="F14166" s="263"/>
      <c r="I14166" s="149"/>
      <c r="J14166" s="149"/>
      <c r="K14166" s="149"/>
      <c r="L14166"/>
    </row>
    <row r="14167" spans="1:12" s="236" customFormat="1" ht="13" x14ac:dyDescent="0.25">
      <c r="A14167" s="227"/>
      <c r="B14167" s="256"/>
      <c r="C14167" s="255"/>
      <c r="D14167" s="255"/>
      <c r="E14167" s="260"/>
      <c r="F14167" s="263"/>
      <c r="I14167" s="149"/>
      <c r="J14167" s="149"/>
      <c r="K14167" s="149"/>
      <c r="L14167"/>
    </row>
    <row r="14168" spans="1:12" s="236" customFormat="1" ht="13" x14ac:dyDescent="0.25">
      <c r="A14168" s="227"/>
      <c r="B14168" s="256"/>
      <c r="C14168" s="255"/>
      <c r="D14168" s="255"/>
      <c r="E14168" s="260"/>
      <c r="F14168" s="263"/>
      <c r="I14168" s="149"/>
      <c r="J14168" s="149"/>
      <c r="K14168" s="149"/>
      <c r="L14168"/>
    </row>
    <row r="14169" spans="1:12" s="236" customFormat="1" ht="13" x14ac:dyDescent="0.25">
      <c r="A14169" s="227"/>
      <c r="B14169" s="256"/>
      <c r="C14169" s="255"/>
      <c r="D14169" s="255"/>
      <c r="E14169" s="260"/>
      <c r="F14169" s="263"/>
      <c r="I14169" s="149"/>
      <c r="J14169" s="149"/>
      <c r="K14169" s="149"/>
      <c r="L14169"/>
    </row>
    <row r="14170" spans="1:12" s="236" customFormat="1" ht="13" x14ac:dyDescent="0.25">
      <c r="A14170" s="227"/>
      <c r="B14170" s="256"/>
      <c r="C14170" s="255"/>
      <c r="D14170" s="255"/>
      <c r="E14170" s="260"/>
      <c r="F14170" s="263"/>
      <c r="I14170" s="149"/>
      <c r="J14170" s="149"/>
      <c r="K14170" s="149"/>
      <c r="L14170"/>
    </row>
    <row r="14171" spans="1:12" s="236" customFormat="1" ht="13" x14ac:dyDescent="0.25">
      <c r="A14171" s="227"/>
      <c r="B14171" s="256"/>
      <c r="C14171" s="255"/>
      <c r="D14171" s="255"/>
      <c r="E14171" s="260"/>
      <c r="F14171" s="263"/>
      <c r="I14171" s="149"/>
      <c r="J14171" s="149"/>
      <c r="K14171" s="149"/>
      <c r="L14171"/>
    </row>
    <row r="14172" spans="1:12" s="236" customFormat="1" ht="13" x14ac:dyDescent="0.25">
      <c r="A14172" s="227"/>
      <c r="B14172" s="256"/>
      <c r="C14172" s="255"/>
      <c r="D14172" s="255"/>
      <c r="E14172" s="260"/>
      <c r="F14172" s="263"/>
      <c r="I14172" s="149"/>
      <c r="J14172" s="149"/>
      <c r="K14172" s="149"/>
      <c r="L14172"/>
    </row>
    <row r="14173" spans="1:12" s="236" customFormat="1" ht="13" x14ac:dyDescent="0.25">
      <c r="A14173" s="227"/>
      <c r="B14173" s="256"/>
      <c r="C14173" s="255"/>
      <c r="D14173" s="255"/>
      <c r="E14173" s="260"/>
      <c r="F14173" s="263"/>
      <c r="I14173" s="149"/>
      <c r="J14173" s="149"/>
      <c r="K14173" s="149"/>
      <c r="L14173"/>
    </row>
    <row r="14174" spans="1:12" s="236" customFormat="1" ht="13" x14ac:dyDescent="0.25">
      <c r="A14174" s="227"/>
      <c r="B14174" s="256"/>
      <c r="C14174" s="255"/>
      <c r="D14174" s="255"/>
      <c r="E14174" s="260"/>
      <c r="F14174" s="263"/>
      <c r="I14174" s="149"/>
      <c r="J14174" s="149"/>
      <c r="K14174" s="149"/>
      <c r="L14174"/>
    </row>
    <row r="14175" spans="1:12" s="236" customFormat="1" ht="13" x14ac:dyDescent="0.25">
      <c r="A14175" s="227"/>
      <c r="B14175" s="256"/>
      <c r="C14175" s="255"/>
      <c r="D14175" s="255"/>
      <c r="E14175" s="260"/>
      <c r="F14175" s="263"/>
      <c r="I14175" s="149"/>
      <c r="J14175" s="149"/>
      <c r="K14175" s="149"/>
      <c r="L14175"/>
    </row>
    <row r="14176" spans="1:12" s="236" customFormat="1" ht="13" x14ac:dyDescent="0.25">
      <c r="A14176" s="227"/>
      <c r="B14176" s="256"/>
      <c r="C14176" s="255"/>
      <c r="D14176" s="255"/>
      <c r="E14176" s="260"/>
      <c r="F14176" s="263"/>
      <c r="I14176" s="149"/>
      <c r="J14176" s="149"/>
      <c r="K14176" s="149"/>
      <c r="L14176"/>
    </row>
    <row r="14177" spans="1:12" s="236" customFormat="1" ht="13" x14ac:dyDescent="0.25">
      <c r="A14177" s="227"/>
      <c r="B14177" s="256"/>
      <c r="C14177" s="255"/>
      <c r="D14177" s="255"/>
      <c r="E14177" s="260"/>
      <c r="F14177" s="263"/>
      <c r="I14177" s="149"/>
      <c r="J14177" s="149"/>
      <c r="K14177" s="149"/>
      <c r="L14177"/>
    </row>
    <row r="14178" spans="1:12" s="236" customFormat="1" ht="13" x14ac:dyDescent="0.25">
      <c r="A14178" s="227"/>
      <c r="B14178" s="256"/>
      <c r="C14178" s="255"/>
      <c r="D14178" s="255"/>
      <c r="E14178" s="260"/>
      <c r="F14178" s="263"/>
      <c r="I14178" s="149"/>
      <c r="J14178" s="149"/>
      <c r="K14178" s="149"/>
      <c r="L14178"/>
    </row>
    <row r="14179" spans="1:12" s="236" customFormat="1" ht="13" x14ac:dyDescent="0.25">
      <c r="A14179" s="227"/>
      <c r="B14179" s="256"/>
      <c r="C14179" s="255"/>
      <c r="D14179" s="255"/>
      <c r="E14179" s="260"/>
      <c r="F14179" s="263"/>
      <c r="I14179" s="149"/>
      <c r="J14179" s="149"/>
      <c r="K14179" s="149"/>
      <c r="L14179"/>
    </row>
    <row r="14180" spans="1:12" s="236" customFormat="1" ht="13" x14ac:dyDescent="0.25">
      <c r="A14180" s="227"/>
      <c r="B14180" s="256"/>
      <c r="C14180" s="255"/>
      <c r="D14180" s="255"/>
      <c r="E14180" s="260"/>
      <c r="F14180" s="263"/>
      <c r="I14180" s="149"/>
      <c r="J14180" s="149"/>
      <c r="K14180" s="149"/>
      <c r="L14180"/>
    </row>
    <row r="14181" spans="1:12" s="236" customFormat="1" ht="13" x14ac:dyDescent="0.25">
      <c r="A14181" s="227"/>
      <c r="B14181" s="256"/>
      <c r="C14181" s="255"/>
      <c r="D14181" s="255"/>
      <c r="E14181" s="260"/>
      <c r="F14181" s="263"/>
      <c r="I14181" s="149"/>
      <c r="J14181" s="149"/>
      <c r="K14181" s="149"/>
      <c r="L14181"/>
    </row>
    <row r="14182" spans="1:12" s="236" customFormat="1" ht="13" x14ac:dyDescent="0.25">
      <c r="A14182" s="227"/>
      <c r="B14182" s="256"/>
      <c r="C14182" s="255"/>
      <c r="D14182" s="255"/>
      <c r="E14182" s="260"/>
      <c r="F14182" s="263"/>
      <c r="I14182" s="149"/>
      <c r="J14182" s="149"/>
      <c r="K14182" s="149"/>
      <c r="L14182"/>
    </row>
    <row r="14183" spans="1:12" s="236" customFormat="1" ht="13" x14ac:dyDescent="0.25">
      <c r="A14183" s="227"/>
      <c r="B14183" s="256"/>
      <c r="C14183" s="255"/>
      <c r="D14183" s="255"/>
      <c r="E14183" s="260"/>
      <c r="F14183" s="263"/>
      <c r="I14183" s="149"/>
      <c r="J14183" s="149"/>
      <c r="K14183" s="149"/>
      <c r="L14183"/>
    </row>
    <row r="14184" spans="1:12" s="236" customFormat="1" ht="13" x14ac:dyDescent="0.25">
      <c r="A14184" s="227"/>
      <c r="B14184" s="256"/>
      <c r="C14184" s="255"/>
      <c r="D14184" s="255"/>
      <c r="E14184" s="260"/>
      <c r="F14184" s="263"/>
      <c r="I14184" s="149"/>
      <c r="J14184" s="149"/>
      <c r="K14184" s="149"/>
      <c r="L14184"/>
    </row>
    <row r="14185" spans="1:12" s="236" customFormat="1" ht="13" x14ac:dyDescent="0.25">
      <c r="A14185" s="227"/>
      <c r="B14185" s="256"/>
      <c r="C14185" s="255"/>
      <c r="D14185" s="255"/>
      <c r="E14185" s="260"/>
      <c r="F14185" s="263"/>
      <c r="I14185" s="149"/>
      <c r="J14185" s="149"/>
      <c r="K14185" s="149"/>
      <c r="L14185"/>
    </row>
    <row r="14186" spans="1:12" s="236" customFormat="1" ht="13" x14ac:dyDescent="0.25">
      <c r="A14186" s="227"/>
      <c r="B14186" s="256"/>
      <c r="C14186" s="255"/>
      <c r="D14186" s="255"/>
      <c r="E14186" s="260"/>
      <c r="F14186" s="263"/>
      <c r="I14186" s="149"/>
      <c r="J14186" s="149"/>
      <c r="K14186" s="149"/>
      <c r="L14186"/>
    </row>
    <row r="14187" spans="1:12" s="236" customFormat="1" ht="13" x14ac:dyDescent="0.25">
      <c r="A14187" s="227"/>
      <c r="B14187" s="256"/>
      <c r="C14187" s="255"/>
      <c r="D14187" s="255"/>
      <c r="E14187" s="260"/>
      <c r="F14187" s="263"/>
      <c r="I14187" s="149"/>
      <c r="J14187" s="149"/>
      <c r="K14187" s="149"/>
      <c r="L14187"/>
    </row>
    <row r="14188" spans="1:12" s="236" customFormat="1" ht="13" x14ac:dyDescent="0.25">
      <c r="A14188" s="227"/>
      <c r="B14188" s="256"/>
      <c r="C14188" s="255"/>
      <c r="D14188" s="255"/>
      <c r="E14188" s="260"/>
      <c r="F14188" s="263"/>
      <c r="I14188" s="149"/>
      <c r="J14188" s="149"/>
      <c r="K14188" s="149"/>
      <c r="L14188"/>
    </row>
    <row r="14189" spans="1:12" s="236" customFormat="1" ht="13" x14ac:dyDescent="0.25">
      <c r="A14189" s="227"/>
      <c r="B14189" s="268" t="s">
        <v>1019</v>
      </c>
      <c r="C14189" s="227"/>
      <c r="D14189" s="227"/>
      <c r="E14189" s="258"/>
      <c r="F14189" s="270"/>
      <c r="I14189" s="149"/>
      <c r="J14189" s="149"/>
      <c r="K14189" s="149"/>
      <c r="L14189"/>
    </row>
    <row r="14190" spans="1:12" s="236" customFormat="1" ht="13" x14ac:dyDescent="0.25">
      <c r="A14190" s="227"/>
      <c r="B14190" s="247"/>
      <c r="C14190" s="227"/>
      <c r="D14190" s="227"/>
      <c r="E14190" s="258"/>
      <c r="F14190" s="263"/>
      <c r="I14190" s="149"/>
      <c r="J14190" s="149"/>
      <c r="K14190" s="149"/>
      <c r="L14190"/>
    </row>
    <row r="14191" spans="1:12" s="236" customFormat="1" ht="25" x14ac:dyDescent="0.25">
      <c r="A14191" s="227"/>
      <c r="B14191" s="247" t="str">
        <f>B14120</f>
        <v>Block H: 4 Classroom Block &amp; 2 HOD Offices:: H-7 Ceilings, Partitions &amp; Access Flooring</v>
      </c>
      <c r="C14191" s="227"/>
      <c r="D14191" s="227"/>
      <c r="E14191" s="258"/>
      <c r="F14191" s="263"/>
      <c r="I14191" s="149"/>
      <c r="J14191" s="149"/>
      <c r="K14191" s="149"/>
      <c r="L14191"/>
    </row>
    <row r="14192" spans="1:12" s="236" customFormat="1" ht="13" x14ac:dyDescent="0.25">
      <c r="A14192" s="227"/>
      <c r="B14192" s="247"/>
      <c r="C14192" s="227"/>
      <c r="D14192" s="227"/>
      <c r="E14192" s="258"/>
      <c r="F14192" s="263"/>
      <c r="I14192" s="149"/>
      <c r="J14192" s="149"/>
      <c r="K14192" s="149"/>
      <c r="L14192"/>
    </row>
    <row r="14193" spans="1:12" s="236" customFormat="1" ht="13" x14ac:dyDescent="0.25">
      <c r="A14193" s="224" t="s">
        <v>2700</v>
      </c>
      <c r="B14193" s="229" t="s">
        <v>63</v>
      </c>
      <c r="C14193" s="272"/>
      <c r="D14193" s="272"/>
      <c r="E14193" s="217"/>
      <c r="F14193" s="285"/>
      <c r="I14193" s="149"/>
      <c r="J14193" s="149"/>
      <c r="K14193" s="149"/>
      <c r="L14193"/>
    </row>
    <row r="14194" spans="1:12" s="236" customFormat="1" x14ac:dyDescent="0.25">
      <c r="A14194" s="272"/>
      <c r="B14194" s="273"/>
      <c r="C14194" s="272"/>
      <c r="D14194" s="272"/>
      <c r="E14194" s="217"/>
      <c r="F14194" s="285"/>
      <c r="I14194" s="149"/>
      <c r="J14194" s="149"/>
      <c r="K14194" s="149"/>
      <c r="L14194"/>
    </row>
    <row r="14195" spans="1:12" s="236" customFormat="1" ht="13" x14ac:dyDescent="0.25">
      <c r="A14195" s="272"/>
      <c r="B14195" s="229" t="s">
        <v>62</v>
      </c>
      <c r="C14195" s="272"/>
      <c r="D14195" s="272"/>
      <c r="E14195" s="217"/>
      <c r="F14195" s="285"/>
      <c r="I14195" s="149"/>
      <c r="J14195" s="149"/>
      <c r="K14195" s="149"/>
      <c r="L14195"/>
    </row>
    <row r="14196" spans="1:12" s="236" customFormat="1" x14ac:dyDescent="0.25">
      <c r="A14196" s="272"/>
      <c r="B14196" s="273"/>
      <c r="C14196" s="272"/>
      <c r="D14196" s="272"/>
      <c r="E14196" s="217"/>
      <c r="F14196" s="285"/>
      <c r="I14196" s="149"/>
      <c r="J14196" s="149"/>
      <c r="K14196" s="149"/>
      <c r="L14196"/>
    </row>
    <row r="14197" spans="1:12" s="236" customFormat="1" x14ac:dyDescent="0.25">
      <c r="A14197" s="272" t="s">
        <v>2701</v>
      </c>
      <c r="B14197" s="273" t="s">
        <v>2134</v>
      </c>
      <c r="C14197" s="272" t="s">
        <v>2</v>
      </c>
      <c r="D14197" s="272">
        <v>6</v>
      </c>
      <c r="E14197" s="217"/>
      <c r="F14197" s="285"/>
      <c r="I14197" s="149"/>
      <c r="J14197" s="149"/>
      <c r="K14197" s="149"/>
      <c r="L14197"/>
    </row>
    <row r="14198" spans="1:12" s="236" customFormat="1" x14ac:dyDescent="0.25">
      <c r="A14198" s="272" t="s">
        <v>2702</v>
      </c>
      <c r="B14198" s="273" t="s">
        <v>519</v>
      </c>
      <c r="C14198" s="272" t="s">
        <v>2</v>
      </c>
      <c r="D14198" s="281">
        <v>12</v>
      </c>
      <c r="E14198" s="217"/>
      <c r="F14198" s="285"/>
      <c r="I14198" s="149"/>
      <c r="J14198" s="149"/>
      <c r="K14198" s="149"/>
      <c r="L14198"/>
    </row>
    <row r="14199" spans="1:12" s="236" customFormat="1" ht="13" x14ac:dyDescent="0.25">
      <c r="A14199" s="224"/>
      <c r="B14199" s="273"/>
      <c r="C14199" s="272"/>
      <c r="D14199" s="281"/>
      <c r="E14199" s="217"/>
      <c r="F14199" s="285"/>
      <c r="I14199" s="149"/>
      <c r="J14199" s="149"/>
      <c r="K14199" s="149"/>
      <c r="L14199"/>
    </row>
    <row r="14200" spans="1:12" s="236" customFormat="1" ht="13" x14ac:dyDescent="0.25">
      <c r="A14200" s="272"/>
      <c r="B14200" s="229" t="s">
        <v>55</v>
      </c>
      <c r="C14200" s="272"/>
      <c r="D14200" s="272"/>
      <c r="E14200" s="217"/>
      <c r="F14200" s="285"/>
      <c r="I14200" s="149"/>
      <c r="J14200" s="149"/>
      <c r="K14200" s="149"/>
      <c r="L14200"/>
    </row>
    <row r="14201" spans="1:12" s="236" customFormat="1" x14ac:dyDescent="0.25">
      <c r="A14201" s="272"/>
      <c r="B14201" s="273"/>
      <c r="C14201" s="272"/>
      <c r="D14201" s="272"/>
      <c r="E14201" s="217"/>
      <c r="F14201" s="285"/>
      <c r="I14201" s="149"/>
      <c r="J14201" s="149"/>
      <c r="K14201" s="149"/>
      <c r="L14201"/>
    </row>
    <row r="14202" spans="1:12" s="236" customFormat="1" ht="26" x14ac:dyDescent="0.25">
      <c r="A14202" s="272"/>
      <c r="B14202" s="229" t="s">
        <v>2138</v>
      </c>
      <c r="C14202" s="272"/>
      <c r="D14202" s="272"/>
      <c r="E14202" s="217"/>
      <c r="F14202" s="285"/>
      <c r="I14202" s="149"/>
      <c r="J14202" s="149"/>
      <c r="K14202" s="149"/>
      <c r="L14202"/>
    </row>
    <row r="14203" spans="1:12" s="236" customFormat="1" x14ac:dyDescent="0.25">
      <c r="A14203" s="272"/>
      <c r="B14203" s="273"/>
      <c r="C14203" s="272"/>
      <c r="D14203" s="272"/>
      <c r="E14203" s="217"/>
      <c r="F14203" s="285"/>
      <c r="I14203" s="149"/>
      <c r="J14203" s="149"/>
      <c r="K14203" s="149"/>
      <c r="L14203"/>
    </row>
    <row r="14204" spans="1:12" s="236" customFormat="1" x14ac:dyDescent="0.25">
      <c r="A14204" s="272" t="s">
        <v>2890</v>
      </c>
      <c r="B14204" s="273" t="s">
        <v>49</v>
      </c>
      <c r="C14204" s="272" t="s">
        <v>2</v>
      </c>
      <c r="D14204" s="272">
        <v>6</v>
      </c>
      <c r="E14204" s="217"/>
      <c r="F14204" s="285"/>
      <c r="I14204" s="149"/>
      <c r="J14204" s="149"/>
      <c r="K14204" s="149"/>
      <c r="L14204"/>
    </row>
    <row r="14205" spans="1:12" s="236" customFormat="1" x14ac:dyDescent="0.25">
      <c r="A14205" s="272"/>
      <c r="B14205" s="273"/>
      <c r="C14205" s="272"/>
      <c r="D14205" s="272"/>
      <c r="E14205" s="217"/>
      <c r="F14205" s="285"/>
      <c r="I14205" s="149"/>
      <c r="J14205" s="149"/>
      <c r="K14205" s="149"/>
      <c r="L14205"/>
    </row>
    <row r="14206" spans="1:12" s="236" customFormat="1" ht="25" x14ac:dyDescent="0.25">
      <c r="A14206" s="272" t="s">
        <v>2891</v>
      </c>
      <c r="B14206" s="273" t="s">
        <v>2139</v>
      </c>
      <c r="C14206" s="272" t="s">
        <v>2</v>
      </c>
      <c r="D14206" s="272">
        <v>6</v>
      </c>
      <c r="E14206" s="217"/>
      <c r="F14206" s="285"/>
      <c r="I14206" s="149"/>
      <c r="J14206" s="149"/>
      <c r="K14206" s="149"/>
      <c r="L14206"/>
    </row>
    <row r="14207" spans="1:12" s="236" customFormat="1" x14ac:dyDescent="0.25">
      <c r="A14207" s="220"/>
      <c r="B14207" s="233"/>
      <c r="C14207" s="220"/>
      <c r="D14207" s="220"/>
      <c r="E14207" s="260"/>
      <c r="F14207" s="263"/>
      <c r="I14207" s="149"/>
      <c r="J14207" s="149"/>
      <c r="K14207" s="149"/>
      <c r="L14207"/>
    </row>
    <row r="14208" spans="1:12" s="236" customFormat="1" x14ac:dyDescent="0.25">
      <c r="A14208" s="272"/>
      <c r="B14208" s="273"/>
      <c r="C14208" s="272"/>
      <c r="D14208" s="272"/>
      <c r="E14208" s="217"/>
      <c r="F14208" s="263"/>
      <c r="I14208" s="149"/>
      <c r="J14208" s="149"/>
      <c r="K14208" s="149"/>
      <c r="L14208"/>
    </row>
    <row r="14209" spans="1:12" s="236" customFormat="1" x14ac:dyDescent="0.25">
      <c r="A14209" s="272"/>
      <c r="B14209" s="273"/>
      <c r="C14209" s="272"/>
      <c r="D14209" s="272"/>
      <c r="E14209" s="217"/>
      <c r="F14209" s="263"/>
      <c r="I14209" s="149"/>
      <c r="J14209" s="149"/>
      <c r="K14209" s="149"/>
      <c r="L14209"/>
    </row>
    <row r="14210" spans="1:12" s="236" customFormat="1" x14ac:dyDescent="0.25">
      <c r="A14210" s="272"/>
      <c r="B14210" s="273"/>
      <c r="C14210" s="272"/>
      <c r="D14210" s="272"/>
      <c r="E14210" s="217"/>
      <c r="F14210" s="263"/>
      <c r="I14210" s="149"/>
      <c r="J14210" s="149"/>
      <c r="K14210" s="149"/>
      <c r="L14210"/>
    </row>
    <row r="14211" spans="1:12" s="236" customFormat="1" x14ac:dyDescent="0.25">
      <c r="A14211" s="272"/>
      <c r="B14211" s="273"/>
      <c r="C14211" s="272"/>
      <c r="D14211" s="272"/>
      <c r="E14211" s="217"/>
      <c r="F14211" s="263"/>
      <c r="I14211" s="149"/>
      <c r="J14211" s="149"/>
      <c r="K14211" s="149"/>
      <c r="L14211"/>
    </row>
    <row r="14212" spans="1:12" s="236" customFormat="1" x14ac:dyDescent="0.25">
      <c r="A14212" s="272"/>
      <c r="B14212" s="273"/>
      <c r="C14212" s="272"/>
      <c r="D14212" s="272"/>
      <c r="E14212" s="217"/>
      <c r="F14212" s="263"/>
      <c r="I14212" s="149"/>
      <c r="J14212" s="149"/>
      <c r="K14212" s="149"/>
      <c r="L14212"/>
    </row>
    <row r="14213" spans="1:12" s="236" customFormat="1" x14ac:dyDescent="0.25">
      <c r="A14213" s="272"/>
      <c r="B14213" s="273"/>
      <c r="C14213" s="272"/>
      <c r="D14213" s="272"/>
      <c r="E14213" s="217"/>
      <c r="F14213" s="263"/>
      <c r="I14213" s="149"/>
      <c r="J14213" s="149"/>
      <c r="K14213" s="149"/>
      <c r="L14213"/>
    </row>
    <row r="14214" spans="1:12" s="236" customFormat="1" x14ac:dyDescent="0.25">
      <c r="A14214" s="272"/>
      <c r="B14214" s="273"/>
      <c r="C14214" s="272"/>
      <c r="D14214" s="272"/>
      <c r="E14214" s="217"/>
      <c r="F14214" s="263"/>
      <c r="I14214" s="149"/>
      <c r="J14214" s="149"/>
      <c r="K14214" s="149"/>
      <c r="L14214"/>
    </row>
    <row r="14215" spans="1:12" s="236" customFormat="1" x14ac:dyDescent="0.25">
      <c r="A14215" s="272"/>
      <c r="B14215" s="273"/>
      <c r="C14215" s="272"/>
      <c r="D14215" s="272"/>
      <c r="E14215" s="217"/>
      <c r="F14215" s="263"/>
      <c r="I14215" s="149"/>
      <c r="J14215" s="149"/>
      <c r="K14215" s="149"/>
      <c r="L14215"/>
    </row>
    <row r="14216" spans="1:12" s="236" customFormat="1" x14ac:dyDescent="0.25">
      <c r="A14216" s="272"/>
      <c r="B14216" s="273"/>
      <c r="C14216" s="272"/>
      <c r="D14216" s="272"/>
      <c r="E14216" s="217"/>
      <c r="F14216" s="263"/>
      <c r="I14216" s="149"/>
      <c r="J14216" s="149"/>
      <c r="K14216" s="149"/>
      <c r="L14216"/>
    </row>
    <row r="14217" spans="1:12" s="236" customFormat="1" x14ac:dyDescent="0.25">
      <c r="A14217" s="272"/>
      <c r="B14217" s="273"/>
      <c r="C14217" s="272"/>
      <c r="D14217" s="272"/>
      <c r="E14217" s="217"/>
      <c r="F14217" s="263"/>
      <c r="I14217" s="149"/>
      <c r="J14217" s="149"/>
      <c r="K14217" s="149"/>
      <c r="L14217"/>
    </row>
    <row r="14218" spans="1:12" s="236" customFormat="1" x14ac:dyDescent="0.25">
      <c r="A14218" s="272"/>
      <c r="B14218" s="273"/>
      <c r="C14218" s="272"/>
      <c r="D14218" s="272"/>
      <c r="E14218" s="217"/>
      <c r="F14218" s="263"/>
      <c r="I14218" s="149"/>
      <c r="J14218" s="149"/>
      <c r="K14218" s="149"/>
      <c r="L14218"/>
    </row>
    <row r="14219" spans="1:12" s="236" customFormat="1" x14ac:dyDescent="0.25">
      <c r="A14219" s="272"/>
      <c r="B14219" s="273"/>
      <c r="C14219" s="272"/>
      <c r="D14219" s="272"/>
      <c r="E14219" s="217"/>
      <c r="F14219" s="263"/>
      <c r="I14219" s="149"/>
      <c r="J14219" s="149"/>
      <c r="K14219" s="149"/>
      <c r="L14219"/>
    </row>
    <row r="14220" spans="1:12" s="236" customFormat="1" x14ac:dyDescent="0.25">
      <c r="A14220" s="272"/>
      <c r="B14220" s="273"/>
      <c r="C14220" s="272"/>
      <c r="D14220" s="272"/>
      <c r="E14220" s="217"/>
      <c r="F14220" s="263"/>
      <c r="I14220" s="149"/>
      <c r="J14220" s="149"/>
      <c r="K14220" s="149"/>
      <c r="L14220"/>
    </row>
    <row r="14221" spans="1:12" s="236" customFormat="1" x14ac:dyDescent="0.25">
      <c r="A14221" s="272"/>
      <c r="B14221" s="273"/>
      <c r="C14221" s="272"/>
      <c r="D14221" s="272"/>
      <c r="E14221" s="217"/>
      <c r="F14221" s="263"/>
      <c r="I14221" s="149"/>
      <c r="J14221" s="149"/>
      <c r="K14221" s="149"/>
      <c r="L14221"/>
    </row>
    <row r="14222" spans="1:12" s="236" customFormat="1" x14ac:dyDescent="0.25">
      <c r="A14222" s="272"/>
      <c r="B14222" s="273"/>
      <c r="C14222" s="272"/>
      <c r="D14222" s="272"/>
      <c r="E14222" s="217"/>
      <c r="F14222" s="263"/>
      <c r="I14222" s="149"/>
      <c r="J14222" s="149"/>
      <c r="K14222" s="149"/>
      <c r="L14222"/>
    </row>
    <row r="14223" spans="1:12" s="236" customFormat="1" x14ac:dyDescent="0.25">
      <c r="A14223" s="272"/>
      <c r="B14223" s="273"/>
      <c r="C14223" s="272"/>
      <c r="D14223" s="272"/>
      <c r="E14223" s="217"/>
      <c r="F14223" s="263"/>
      <c r="I14223" s="149"/>
      <c r="J14223" s="149"/>
      <c r="K14223" s="149"/>
      <c r="L14223"/>
    </row>
    <row r="14224" spans="1:12" s="236" customFormat="1" x14ac:dyDescent="0.25">
      <c r="A14224" s="272"/>
      <c r="B14224" s="273"/>
      <c r="C14224" s="272"/>
      <c r="D14224" s="272"/>
      <c r="E14224" s="217"/>
      <c r="F14224" s="263"/>
      <c r="I14224" s="149"/>
      <c r="J14224" s="149"/>
      <c r="K14224" s="149"/>
      <c r="L14224"/>
    </row>
    <row r="14225" spans="1:12" s="236" customFormat="1" x14ac:dyDescent="0.25">
      <c r="A14225" s="272"/>
      <c r="B14225" s="273"/>
      <c r="C14225" s="272"/>
      <c r="D14225" s="272"/>
      <c r="E14225" s="217"/>
      <c r="F14225" s="263"/>
      <c r="I14225" s="149"/>
      <c r="J14225" s="149"/>
      <c r="K14225" s="149"/>
      <c r="L14225"/>
    </row>
    <row r="14226" spans="1:12" s="236" customFormat="1" x14ac:dyDescent="0.25">
      <c r="A14226" s="272"/>
      <c r="B14226" s="273"/>
      <c r="C14226" s="272"/>
      <c r="D14226" s="272"/>
      <c r="E14226" s="217"/>
      <c r="F14226" s="263"/>
      <c r="I14226" s="149"/>
      <c r="J14226" s="149"/>
      <c r="K14226" s="149"/>
      <c r="L14226"/>
    </row>
    <row r="14227" spans="1:12" s="236" customFormat="1" x14ac:dyDescent="0.25">
      <c r="A14227" s="272"/>
      <c r="B14227" s="273"/>
      <c r="C14227" s="272"/>
      <c r="D14227" s="272"/>
      <c r="E14227" s="217"/>
      <c r="F14227" s="263"/>
      <c r="I14227" s="149"/>
      <c r="J14227" s="149"/>
      <c r="K14227" s="149"/>
      <c r="L14227"/>
    </row>
    <row r="14228" spans="1:12" s="236" customFormat="1" x14ac:dyDescent="0.25">
      <c r="A14228" s="272"/>
      <c r="B14228" s="273"/>
      <c r="C14228" s="272"/>
      <c r="D14228" s="272"/>
      <c r="E14228" s="217"/>
      <c r="F14228" s="263"/>
      <c r="I14228" s="149"/>
      <c r="J14228" s="149"/>
      <c r="K14228" s="149"/>
      <c r="L14228"/>
    </row>
    <row r="14229" spans="1:12" s="236" customFormat="1" x14ac:dyDescent="0.25">
      <c r="A14229" s="272"/>
      <c r="B14229" s="273"/>
      <c r="C14229" s="272"/>
      <c r="D14229" s="272"/>
      <c r="E14229" s="217"/>
      <c r="F14229" s="263"/>
      <c r="I14229" s="149"/>
      <c r="J14229" s="149"/>
      <c r="K14229" s="149"/>
      <c r="L14229"/>
    </row>
    <row r="14230" spans="1:12" s="236" customFormat="1" x14ac:dyDescent="0.25">
      <c r="A14230" s="272"/>
      <c r="B14230" s="273"/>
      <c r="C14230" s="272"/>
      <c r="D14230" s="272"/>
      <c r="E14230" s="217"/>
      <c r="F14230" s="263"/>
      <c r="I14230" s="149"/>
      <c r="J14230" s="149"/>
      <c r="K14230" s="149"/>
      <c r="L14230"/>
    </row>
    <row r="14231" spans="1:12" s="236" customFormat="1" x14ac:dyDescent="0.25">
      <c r="A14231" s="272"/>
      <c r="B14231" s="273"/>
      <c r="C14231" s="272"/>
      <c r="D14231" s="272"/>
      <c r="E14231" s="217"/>
      <c r="F14231" s="263"/>
      <c r="I14231" s="149"/>
      <c r="J14231" s="149"/>
      <c r="K14231" s="149"/>
      <c r="L14231"/>
    </row>
    <row r="14232" spans="1:12" s="236" customFormat="1" x14ac:dyDescent="0.25">
      <c r="A14232" s="272"/>
      <c r="B14232" s="273"/>
      <c r="C14232" s="272"/>
      <c r="D14232" s="272"/>
      <c r="E14232" s="217"/>
      <c r="F14232" s="263"/>
      <c r="I14232" s="149"/>
      <c r="J14232" s="149"/>
      <c r="K14232" s="149"/>
      <c r="L14232"/>
    </row>
    <row r="14233" spans="1:12" s="236" customFormat="1" x14ac:dyDescent="0.25">
      <c r="A14233" s="272"/>
      <c r="B14233" s="273"/>
      <c r="C14233" s="272"/>
      <c r="D14233" s="272"/>
      <c r="E14233" s="217"/>
      <c r="F14233" s="263"/>
      <c r="I14233" s="149"/>
      <c r="J14233" s="149"/>
      <c r="K14233" s="149"/>
      <c r="L14233"/>
    </row>
    <row r="14234" spans="1:12" s="236" customFormat="1" x14ac:dyDescent="0.25">
      <c r="A14234" s="272"/>
      <c r="B14234" s="273"/>
      <c r="C14234" s="272"/>
      <c r="D14234" s="272"/>
      <c r="E14234" s="217"/>
      <c r="F14234" s="263"/>
      <c r="I14234" s="149"/>
      <c r="J14234" s="149"/>
      <c r="K14234" s="149"/>
      <c r="L14234"/>
    </row>
    <row r="14235" spans="1:12" s="236" customFormat="1" x14ac:dyDescent="0.25">
      <c r="A14235" s="272"/>
      <c r="B14235" s="273"/>
      <c r="C14235" s="272"/>
      <c r="D14235" s="272"/>
      <c r="E14235" s="217"/>
      <c r="F14235" s="263"/>
      <c r="I14235" s="149"/>
      <c r="J14235" s="149"/>
      <c r="K14235" s="149"/>
      <c r="L14235"/>
    </row>
    <row r="14236" spans="1:12" s="236" customFormat="1" x14ac:dyDescent="0.25">
      <c r="A14236" s="272"/>
      <c r="B14236" s="273"/>
      <c r="C14236" s="272"/>
      <c r="D14236" s="272"/>
      <c r="E14236" s="217"/>
      <c r="F14236" s="263"/>
      <c r="I14236" s="149"/>
      <c r="J14236" s="149"/>
      <c r="K14236" s="149"/>
      <c r="L14236"/>
    </row>
    <row r="14237" spans="1:12" s="236" customFormat="1" x14ac:dyDescent="0.25">
      <c r="A14237" s="272"/>
      <c r="B14237" s="273"/>
      <c r="C14237" s="272"/>
      <c r="D14237" s="272"/>
      <c r="E14237" s="217"/>
      <c r="F14237" s="263"/>
      <c r="I14237" s="149"/>
      <c r="J14237" s="149"/>
      <c r="K14237" s="149"/>
      <c r="L14237"/>
    </row>
    <row r="14238" spans="1:12" s="236" customFormat="1" x14ac:dyDescent="0.25">
      <c r="A14238" s="272"/>
      <c r="B14238" s="273"/>
      <c r="C14238" s="272"/>
      <c r="D14238" s="272"/>
      <c r="E14238" s="217"/>
      <c r="F14238" s="263"/>
      <c r="I14238" s="149"/>
      <c r="J14238" s="149"/>
      <c r="K14238" s="149"/>
      <c r="L14238"/>
    </row>
    <row r="14239" spans="1:12" s="236" customFormat="1" x14ac:dyDescent="0.25">
      <c r="A14239" s="272"/>
      <c r="B14239" s="273"/>
      <c r="C14239" s="272"/>
      <c r="D14239" s="272"/>
      <c r="E14239" s="217"/>
      <c r="F14239" s="263"/>
      <c r="I14239" s="149"/>
      <c r="J14239" s="149"/>
      <c r="K14239" s="149"/>
      <c r="L14239"/>
    </row>
    <row r="14240" spans="1:12" s="236" customFormat="1" x14ac:dyDescent="0.25">
      <c r="A14240" s="272"/>
      <c r="B14240" s="273"/>
      <c r="C14240" s="272"/>
      <c r="D14240" s="272"/>
      <c r="E14240" s="217"/>
      <c r="F14240" s="263"/>
      <c r="I14240" s="149"/>
      <c r="J14240" s="149"/>
      <c r="K14240" s="149"/>
      <c r="L14240"/>
    </row>
    <row r="14241" spans="1:12" s="236" customFormat="1" x14ac:dyDescent="0.25">
      <c r="A14241" s="272"/>
      <c r="B14241" s="273"/>
      <c r="C14241" s="272"/>
      <c r="D14241" s="272"/>
      <c r="E14241" s="217"/>
      <c r="F14241" s="263"/>
      <c r="I14241" s="149"/>
      <c r="J14241" s="149"/>
      <c r="K14241" s="149"/>
      <c r="L14241"/>
    </row>
    <row r="14242" spans="1:12" s="236" customFormat="1" x14ac:dyDescent="0.25">
      <c r="A14242" s="272"/>
      <c r="B14242" s="273"/>
      <c r="C14242" s="272"/>
      <c r="D14242" s="272"/>
      <c r="E14242" s="217"/>
      <c r="F14242" s="263"/>
      <c r="I14242" s="149"/>
      <c r="J14242" s="149"/>
      <c r="K14242" s="149"/>
      <c r="L14242"/>
    </row>
    <row r="14243" spans="1:12" s="236" customFormat="1" x14ac:dyDescent="0.25">
      <c r="A14243" s="272"/>
      <c r="B14243" s="273"/>
      <c r="C14243" s="272"/>
      <c r="D14243" s="272"/>
      <c r="E14243" s="217"/>
      <c r="F14243" s="263"/>
      <c r="I14243" s="149"/>
      <c r="J14243" s="149"/>
      <c r="K14243" s="149"/>
      <c r="L14243"/>
    </row>
    <row r="14244" spans="1:12" s="236" customFormat="1" x14ac:dyDescent="0.25">
      <c r="A14244" s="272"/>
      <c r="B14244" s="273"/>
      <c r="C14244" s="272"/>
      <c r="D14244" s="272"/>
      <c r="E14244" s="217"/>
      <c r="F14244" s="263"/>
      <c r="I14244" s="149"/>
      <c r="J14244" s="149"/>
      <c r="K14244" s="149"/>
      <c r="L14244"/>
    </row>
    <row r="14245" spans="1:12" s="236" customFormat="1" x14ac:dyDescent="0.25">
      <c r="A14245" s="272"/>
      <c r="B14245" s="273"/>
      <c r="C14245" s="272"/>
      <c r="D14245" s="272"/>
      <c r="E14245" s="217"/>
      <c r="F14245" s="263"/>
      <c r="I14245" s="149"/>
      <c r="J14245" s="149"/>
      <c r="K14245" s="149"/>
      <c r="L14245"/>
    </row>
    <row r="14246" spans="1:12" s="236" customFormat="1" x14ac:dyDescent="0.25">
      <c r="A14246" s="272"/>
      <c r="B14246" s="273"/>
      <c r="C14246" s="272"/>
      <c r="D14246" s="272"/>
      <c r="E14246" s="217"/>
      <c r="F14246" s="263"/>
      <c r="I14246" s="149"/>
      <c r="J14246" s="149"/>
      <c r="K14246" s="149"/>
      <c r="L14246"/>
    </row>
    <row r="14247" spans="1:12" s="236" customFormat="1" x14ac:dyDescent="0.25">
      <c r="A14247" s="272"/>
      <c r="B14247" s="273"/>
      <c r="C14247" s="272"/>
      <c r="D14247" s="272"/>
      <c r="E14247" s="217"/>
      <c r="F14247" s="263"/>
      <c r="I14247" s="149"/>
      <c r="J14247" s="149"/>
      <c r="K14247" s="149"/>
      <c r="L14247"/>
    </row>
    <row r="14248" spans="1:12" s="236" customFormat="1" x14ac:dyDescent="0.25">
      <c r="A14248" s="272"/>
      <c r="B14248" s="273"/>
      <c r="C14248" s="272"/>
      <c r="D14248" s="272"/>
      <c r="E14248" s="217"/>
      <c r="F14248" s="263"/>
      <c r="I14248" s="149"/>
      <c r="J14248" s="149"/>
      <c r="K14248" s="149"/>
      <c r="L14248"/>
    </row>
    <row r="14249" spans="1:12" s="236" customFormat="1" x14ac:dyDescent="0.25">
      <c r="A14249" s="272"/>
      <c r="B14249" s="273"/>
      <c r="C14249" s="272"/>
      <c r="D14249" s="272"/>
      <c r="E14249" s="217"/>
      <c r="F14249" s="263"/>
      <c r="I14249" s="149"/>
      <c r="J14249" s="149"/>
      <c r="K14249" s="149"/>
      <c r="L14249"/>
    </row>
    <row r="14250" spans="1:12" s="236" customFormat="1" x14ac:dyDescent="0.25">
      <c r="A14250" s="272"/>
      <c r="B14250" s="273"/>
      <c r="C14250" s="272"/>
      <c r="D14250" s="272"/>
      <c r="E14250" s="217"/>
      <c r="F14250" s="263"/>
      <c r="I14250" s="149"/>
      <c r="J14250" s="149"/>
      <c r="K14250" s="149"/>
      <c r="L14250"/>
    </row>
    <row r="14251" spans="1:12" s="236" customFormat="1" x14ac:dyDescent="0.25">
      <c r="A14251" s="272"/>
      <c r="B14251" s="273"/>
      <c r="C14251" s="272"/>
      <c r="D14251" s="272"/>
      <c r="E14251" s="217"/>
      <c r="F14251" s="263"/>
      <c r="I14251" s="149"/>
      <c r="J14251" s="149"/>
      <c r="K14251" s="149"/>
      <c r="L14251"/>
    </row>
    <row r="14252" spans="1:12" s="236" customFormat="1" x14ac:dyDescent="0.25">
      <c r="A14252" s="272"/>
      <c r="B14252" s="273"/>
      <c r="C14252" s="272"/>
      <c r="D14252" s="272"/>
      <c r="E14252" s="217"/>
      <c r="F14252" s="263"/>
      <c r="I14252" s="149"/>
      <c r="J14252" s="149"/>
      <c r="K14252" s="149"/>
      <c r="L14252"/>
    </row>
    <row r="14253" spans="1:12" s="236" customFormat="1" x14ac:dyDescent="0.25">
      <c r="A14253" s="272"/>
      <c r="B14253" s="273"/>
      <c r="C14253" s="272"/>
      <c r="D14253" s="272"/>
      <c r="E14253" s="217"/>
      <c r="F14253" s="263"/>
      <c r="I14253" s="149"/>
      <c r="J14253" s="149"/>
      <c r="K14253" s="149"/>
      <c r="L14253"/>
    </row>
    <row r="14254" spans="1:12" s="236" customFormat="1" x14ac:dyDescent="0.25">
      <c r="A14254" s="272"/>
      <c r="B14254" s="273"/>
      <c r="C14254" s="272"/>
      <c r="D14254" s="272"/>
      <c r="E14254" s="217"/>
      <c r="F14254" s="263"/>
      <c r="I14254" s="149"/>
      <c r="J14254" s="149"/>
      <c r="K14254" s="149"/>
      <c r="L14254"/>
    </row>
    <row r="14255" spans="1:12" s="236" customFormat="1" x14ac:dyDescent="0.25">
      <c r="A14255" s="272"/>
      <c r="B14255" s="273"/>
      <c r="C14255" s="272"/>
      <c r="D14255" s="272"/>
      <c r="E14255" s="217"/>
      <c r="F14255" s="263"/>
      <c r="I14255" s="149"/>
      <c r="J14255" s="149"/>
      <c r="K14255" s="149"/>
      <c r="L14255"/>
    </row>
    <row r="14256" spans="1:12" s="236" customFormat="1" x14ac:dyDescent="0.25">
      <c r="A14256" s="272"/>
      <c r="B14256" s="273"/>
      <c r="C14256" s="272"/>
      <c r="D14256" s="272"/>
      <c r="E14256" s="217"/>
      <c r="F14256" s="263"/>
      <c r="I14256" s="149"/>
      <c r="J14256" s="149"/>
      <c r="K14256" s="149"/>
      <c r="L14256"/>
    </row>
    <row r="14257" spans="1:12" s="236" customFormat="1" x14ac:dyDescent="0.25">
      <c r="A14257" s="272"/>
      <c r="B14257" s="273"/>
      <c r="C14257" s="272"/>
      <c r="D14257" s="272"/>
      <c r="E14257" s="217"/>
      <c r="F14257" s="263"/>
      <c r="I14257" s="149"/>
      <c r="J14257" s="149"/>
      <c r="K14257" s="149"/>
      <c r="L14257"/>
    </row>
    <row r="14258" spans="1:12" s="236" customFormat="1" x14ac:dyDescent="0.25">
      <c r="A14258" s="272"/>
      <c r="B14258" s="273"/>
      <c r="C14258" s="272"/>
      <c r="D14258" s="272"/>
      <c r="E14258" s="217"/>
      <c r="F14258" s="263"/>
      <c r="I14258" s="149"/>
      <c r="J14258" s="149"/>
      <c r="K14258" s="149"/>
      <c r="L14258"/>
    </row>
    <row r="14259" spans="1:12" s="236" customFormat="1" ht="13" x14ac:dyDescent="0.25">
      <c r="A14259" s="227"/>
      <c r="B14259" s="268" t="s">
        <v>2905</v>
      </c>
      <c r="C14259" s="227"/>
      <c r="D14259" s="227"/>
      <c r="E14259" s="258"/>
      <c r="F14259" s="270"/>
      <c r="I14259" s="149"/>
      <c r="J14259" s="149"/>
      <c r="K14259" s="149"/>
      <c r="L14259"/>
    </row>
    <row r="14260" spans="1:12" s="236" customFormat="1" ht="13" x14ac:dyDescent="0.25">
      <c r="A14260" s="227"/>
      <c r="B14260" s="247"/>
      <c r="C14260" s="227"/>
      <c r="D14260" s="227"/>
      <c r="E14260" s="258"/>
      <c r="F14260" s="263"/>
      <c r="I14260" s="149"/>
      <c r="J14260" s="149"/>
      <c r="K14260" s="149"/>
      <c r="L14260"/>
    </row>
    <row r="14261" spans="1:12" s="236" customFormat="1" ht="13" x14ac:dyDescent="0.25">
      <c r="A14261" s="227"/>
      <c r="B14261" s="247" t="s">
        <v>3095</v>
      </c>
      <c r="C14261" s="227"/>
      <c r="D14261" s="227"/>
      <c r="E14261" s="258"/>
      <c r="F14261" s="263"/>
      <c r="I14261" s="149"/>
      <c r="J14261" s="149"/>
      <c r="K14261" s="149"/>
      <c r="L14261"/>
    </row>
    <row r="14262" spans="1:12" s="236" customFormat="1" ht="13" x14ac:dyDescent="0.25">
      <c r="A14262" s="227"/>
      <c r="B14262" s="256"/>
      <c r="C14262" s="255"/>
      <c r="D14262" s="255"/>
      <c r="E14262" s="260"/>
      <c r="F14262" s="263"/>
      <c r="I14262" s="149"/>
      <c r="J14262" s="149"/>
      <c r="K14262" s="149"/>
      <c r="L14262"/>
    </row>
    <row r="14263" spans="1:12" s="236" customFormat="1" ht="13" x14ac:dyDescent="0.25">
      <c r="A14263" s="227"/>
      <c r="B14263" s="274"/>
      <c r="C14263" s="255"/>
      <c r="D14263" s="255"/>
      <c r="E14263" s="260"/>
      <c r="F14263" s="263"/>
      <c r="I14263" s="149"/>
      <c r="J14263" s="149"/>
      <c r="K14263" s="149"/>
      <c r="L14263"/>
    </row>
    <row r="14264" spans="1:12" s="236" customFormat="1" ht="13" x14ac:dyDescent="0.25">
      <c r="A14264" s="227"/>
      <c r="B14264" s="274" t="str">
        <f>B14261</f>
        <v>Block H: 4 Classroom Block &amp; 2 HOD Offices:: H-8 Ironmongery</v>
      </c>
      <c r="C14264" s="255"/>
      <c r="D14264" s="255"/>
      <c r="E14264" s="260"/>
      <c r="F14264" s="263"/>
      <c r="I14264" s="149"/>
      <c r="J14264" s="149"/>
      <c r="K14264" s="149"/>
      <c r="L14264"/>
    </row>
    <row r="14265" spans="1:12" s="236" customFormat="1" ht="13" x14ac:dyDescent="0.25">
      <c r="A14265" s="227"/>
      <c r="B14265" s="254" t="s">
        <v>2933</v>
      </c>
      <c r="C14265" s="255" t="s">
        <v>2910</v>
      </c>
      <c r="D14265" s="255"/>
      <c r="E14265" s="260"/>
      <c r="F14265" s="263"/>
      <c r="I14265" s="149"/>
      <c r="J14265" s="149"/>
      <c r="K14265" s="149"/>
      <c r="L14265"/>
    </row>
    <row r="14266" spans="1:12" s="236" customFormat="1" ht="13" x14ac:dyDescent="0.25">
      <c r="A14266" s="227"/>
      <c r="B14266" s="256"/>
      <c r="C14266" s="255"/>
      <c r="D14266" s="255"/>
      <c r="E14266" s="260"/>
      <c r="F14266" s="263"/>
      <c r="I14266" s="149"/>
      <c r="J14266" s="149"/>
      <c r="K14266" s="149"/>
      <c r="L14266"/>
    </row>
    <row r="14267" spans="1:12" s="236" customFormat="1" ht="13" x14ac:dyDescent="0.25">
      <c r="A14267" s="227"/>
      <c r="B14267" s="269" t="s">
        <v>2909</v>
      </c>
      <c r="C14267" s="255">
        <v>207</v>
      </c>
      <c r="D14267" s="255"/>
      <c r="E14267" s="260"/>
      <c r="F14267" s="263"/>
      <c r="I14267" s="149"/>
      <c r="J14267" s="149"/>
      <c r="K14267" s="149"/>
      <c r="L14267"/>
    </row>
    <row r="14268" spans="1:12" s="236" customFormat="1" ht="13" x14ac:dyDescent="0.25">
      <c r="A14268" s="227"/>
      <c r="B14268" s="269"/>
      <c r="C14268" s="255"/>
      <c r="D14268" s="255"/>
      <c r="E14268" s="260"/>
      <c r="F14268" s="263"/>
      <c r="I14268" s="149"/>
      <c r="J14268" s="149"/>
      <c r="K14268" s="149"/>
      <c r="L14268"/>
    </row>
    <row r="14269" spans="1:12" s="236" customFormat="1" ht="13" x14ac:dyDescent="0.25">
      <c r="A14269" s="227"/>
      <c r="B14269" s="256"/>
      <c r="C14269" s="255"/>
      <c r="D14269" s="255"/>
      <c r="E14269" s="260"/>
      <c r="F14269" s="263"/>
      <c r="I14269" s="149"/>
      <c r="J14269" s="149"/>
      <c r="K14269" s="149"/>
      <c r="L14269"/>
    </row>
    <row r="14270" spans="1:12" s="236" customFormat="1" ht="13" x14ac:dyDescent="0.25">
      <c r="A14270" s="227"/>
      <c r="B14270" s="256"/>
      <c r="C14270" s="255"/>
      <c r="D14270" s="255"/>
      <c r="E14270" s="260"/>
      <c r="F14270" s="263"/>
      <c r="I14270" s="149"/>
      <c r="J14270" s="149"/>
      <c r="K14270" s="149"/>
      <c r="L14270"/>
    </row>
    <row r="14271" spans="1:12" s="236" customFormat="1" ht="13" x14ac:dyDescent="0.25">
      <c r="A14271" s="227"/>
      <c r="B14271" s="256"/>
      <c r="C14271" s="255"/>
      <c r="D14271" s="255"/>
      <c r="E14271" s="260"/>
      <c r="F14271" s="263"/>
      <c r="I14271" s="149"/>
      <c r="J14271" s="149"/>
      <c r="K14271" s="149"/>
      <c r="L14271"/>
    </row>
    <row r="14272" spans="1:12" s="236" customFormat="1" ht="13" x14ac:dyDescent="0.25">
      <c r="A14272" s="227"/>
      <c r="B14272" s="256"/>
      <c r="C14272" s="255"/>
      <c r="D14272" s="255"/>
      <c r="E14272" s="260"/>
      <c r="F14272" s="263"/>
      <c r="I14272" s="149"/>
      <c r="J14272" s="149"/>
      <c r="K14272" s="149"/>
      <c r="L14272"/>
    </row>
    <row r="14273" spans="1:12" s="236" customFormat="1" ht="13" x14ac:dyDescent="0.25">
      <c r="A14273" s="227"/>
      <c r="B14273" s="256"/>
      <c r="C14273" s="255"/>
      <c r="D14273" s="255"/>
      <c r="E14273" s="260"/>
      <c r="F14273" s="263"/>
      <c r="I14273" s="149"/>
      <c r="J14273" s="149"/>
      <c r="K14273" s="149"/>
      <c r="L14273"/>
    </row>
    <row r="14274" spans="1:12" s="236" customFormat="1" ht="13" x14ac:dyDescent="0.25">
      <c r="A14274" s="227"/>
      <c r="B14274" s="256"/>
      <c r="C14274" s="255"/>
      <c r="D14274" s="255"/>
      <c r="E14274" s="260"/>
      <c r="F14274" s="263"/>
      <c r="I14274" s="149"/>
      <c r="J14274" s="149"/>
      <c r="K14274" s="149"/>
      <c r="L14274"/>
    </row>
    <row r="14275" spans="1:12" s="236" customFormat="1" ht="13" x14ac:dyDescent="0.25">
      <c r="A14275" s="227"/>
      <c r="B14275" s="256"/>
      <c r="C14275" s="255"/>
      <c r="D14275" s="255"/>
      <c r="E14275" s="260"/>
      <c r="F14275" s="263"/>
      <c r="I14275" s="149"/>
      <c r="J14275" s="149"/>
      <c r="K14275" s="149"/>
      <c r="L14275"/>
    </row>
    <row r="14276" spans="1:12" s="236" customFormat="1" ht="13" x14ac:dyDescent="0.25">
      <c r="A14276" s="227"/>
      <c r="B14276" s="256"/>
      <c r="C14276" s="255"/>
      <c r="D14276" s="255"/>
      <c r="E14276" s="260"/>
      <c r="F14276" s="263"/>
      <c r="I14276" s="149"/>
      <c r="J14276" s="149"/>
      <c r="K14276" s="149"/>
      <c r="L14276"/>
    </row>
    <row r="14277" spans="1:12" s="236" customFormat="1" ht="13" x14ac:dyDescent="0.25">
      <c r="A14277" s="227"/>
      <c r="B14277" s="256"/>
      <c r="C14277" s="255"/>
      <c r="D14277" s="255"/>
      <c r="E14277" s="260"/>
      <c r="F14277" s="263"/>
      <c r="I14277" s="149"/>
      <c r="J14277" s="149"/>
      <c r="K14277" s="149"/>
      <c r="L14277"/>
    </row>
    <row r="14278" spans="1:12" s="236" customFormat="1" ht="13" x14ac:dyDescent="0.25">
      <c r="A14278" s="227"/>
      <c r="B14278" s="256"/>
      <c r="C14278" s="255"/>
      <c r="D14278" s="255"/>
      <c r="E14278" s="260"/>
      <c r="F14278" s="263"/>
      <c r="I14278" s="149"/>
      <c r="J14278" s="149"/>
      <c r="K14278" s="149"/>
      <c r="L14278"/>
    </row>
    <row r="14279" spans="1:12" s="236" customFormat="1" ht="13" x14ac:dyDescent="0.25">
      <c r="A14279" s="227"/>
      <c r="B14279" s="256"/>
      <c r="C14279" s="255"/>
      <c r="D14279" s="255"/>
      <c r="E14279" s="260"/>
      <c r="F14279" s="263"/>
      <c r="I14279" s="149"/>
      <c r="J14279" s="149"/>
      <c r="K14279" s="149"/>
      <c r="L14279"/>
    </row>
    <row r="14280" spans="1:12" s="236" customFormat="1" ht="13" x14ac:dyDescent="0.25">
      <c r="A14280" s="227"/>
      <c r="B14280" s="256"/>
      <c r="C14280" s="255"/>
      <c r="D14280" s="255"/>
      <c r="E14280" s="260"/>
      <c r="F14280" s="263"/>
      <c r="I14280" s="149"/>
      <c r="J14280" s="149"/>
      <c r="K14280" s="149"/>
      <c r="L14280"/>
    </row>
    <row r="14281" spans="1:12" s="236" customFormat="1" ht="13" x14ac:dyDescent="0.25">
      <c r="A14281" s="227"/>
      <c r="B14281" s="256"/>
      <c r="C14281" s="255"/>
      <c r="D14281" s="255"/>
      <c r="E14281" s="260"/>
      <c r="F14281" s="263"/>
      <c r="I14281" s="149"/>
      <c r="J14281" s="149"/>
      <c r="K14281" s="149"/>
      <c r="L14281"/>
    </row>
    <row r="14282" spans="1:12" s="236" customFormat="1" ht="13" x14ac:dyDescent="0.25">
      <c r="A14282" s="227"/>
      <c r="B14282" s="256"/>
      <c r="C14282" s="255"/>
      <c r="D14282" s="255"/>
      <c r="E14282" s="260"/>
      <c r="F14282" s="263"/>
      <c r="I14282" s="149"/>
      <c r="J14282" s="149"/>
      <c r="K14282" s="149"/>
      <c r="L14282"/>
    </row>
    <row r="14283" spans="1:12" s="236" customFormat="1" ht="13" x14ac:dyDescent="0.25">
      <c r="A14283" s="227"/>
      <c r="B14283" s="256"/>
      <c r="C14283" s="255"/>
      <c r="D14283" s="255"/>
      <c r="E14283" s="260"/>
      <c r="F14283" s="263"/>
      <c r="I14283" s="149"/>
      <c r="J14283" s="149"/>
      <c r="K14283" s="149"/>
      <c r="L14283"/>
    </row>
    <row r="14284" spans="1:12" s="236" customFormat="1" ht="13" x14ac:dyDescent="0.25">
      <c r="A14284" s="227"/>
      <c r="B14284" s="256"/>
      <c r="C14284" s="255"/>
      <c r="D14284" s="255"/>
      <c r="E14284" s="260"/>
      <c r="F14284" s="263"/>
      <c r="I14284" s="149"/>
      <c r="J14284" s="149"/>
      <c r="K14284" s="149"/>
      <c r="L14284"/>
    </row>
    <row r="14285" spans="1:12" s="236" customFormat="1" ht="13" x14ac:dyDescent="0.25">
      <c r="A14285" s="227"/>
      <c r="B14285" s="256"/>
      <c r="C14285" s="255"/>
      <c r="D14285" s="255"/>
      <c r="E14285" s="260"/>
      <c r="F14285" s="263"/>
      <c r="I14285" s="149"/>
      <c r="J14285" s="149"/>
      <c r="K14285" s="149"/>
      <c r="L14285"/>
    </row>
    <row r="14286" spans="1:12" s="236" customFormat="1" ht="13" x14ac:dyDescent="0.25">
      <c r="A14286" s="227"/>
      <c r="B14286" s="256"/>
      <c r="C14286" s="255"/>
      <c r="D14286" s="255"/>
      <c r="E14286" s="260"/>
      <c r="F14286" s="263"/>
      <c r="I14286" s="149"/>
      <c r="J14286" s="149"/>
      <c r="K14286" s="149"/>
      <c r="L14286"/>
    </row>
    <row r="14287" spans="1:12" s="236" customFormat="1" ht="13" x14ac:dyDescent="0.25">
      <c r="A14287" s="227"/>
      <c r="B14287" s="256"/>
      <c r="C14287" s="255"/>
      <c r="D14287" s="255"/>
      <c r="E14287" s="260"/>
      <c r="F14287" s="263"/>
      <c r="I14287" s="149"/>
      <c r="J14287" s="149"/>
      <c r="K14287" s="149"/>
      <c r="L14287"/>
    </row>
    <row r="14288" spans="1:12" s="236" customFormat="1" ht="13" x14ac:dyDescent="0.25">
      <c r="A14288" s="227"/>
      <c r="B14288" s="256"/>
      <c r="C14288" s="255"/>
      <c r="D14288" s="255"/>
      <c r="E14288" s="260"/>
      <c r="F14288" s="263"/>
      <c r="I14288" s="149"/>
      <c r="J14288" s="149"/>
      <c r="K14288" s="149"/>
      <c r="L14288"/>
    </row>
    <row r="14289" spans="1:12" s="236" customFormat="1" ht="13" x14ac:dyDescent="0.25">
      <c r="A14289" s="227"/>
      <c r="B14289" s="256"/>
      <c r="C14289" s="255"/>
      <c r="D14289" s="255"/>
      <c r="E14289" s="260"/>
      <c r="F14289" s="263"/>
      <c r="I14289" s="149"/>
      <c r="J14289" s="149"/>
      <c r="K14289" s="149"/>
      <c r="L14289"/>
    </row>
    <row r="14290" spans="1:12" s="236" customFormat="1" ht="13" x14ac:dyDescent="0.25">
      <c r="A14290" s="227"/>
      <c r="B14290" s="256"/>
      <c r="C14290" s="255"/>
      <c r="D14290" s="255"/>
      <c r="E14290" s="260"/>
      <c r="F14290" s="263"/>
      <c r="I14290" s="149"/>
      <c r="J14290" s="149"/>
      <c r="K14290" s="149"/>
      <c r="L14290"/>
    </row>
    <row r="14291" spans="1:12" s="236" customFormat="1" ht="13" x14ac:dyDescent="0.25">
      <c r="A14291" s="227"/>
      <c r="B14291" s="256"/>
      <c r="C14291" s="255"/>
      <c r="D14291" s="255"/>
      <c r="E14291" s="260"/>
      <c r="F14291" s="263"/>
      <c r="I14291" s="149"/>
      <c r="J14291" s="149"/>
      <c r="K14291" s="149"/>
      <c r="L14291"/>
    </row>
    <row r="14292" spans="1:12" s="236" customFormat="1" ht="13" x14ac:dyDescent="0.25">
      <c r="A14292" s="227"/>
      <c r="B14292" s="256"/>
      <c r="C14292" s="255"/>
      <c r="D14292" s="255"/>
      <c r="E14292" s="260"/>
      <c r="F14292" s="263"/>
      <c r="I14292" s="149"/>
      <c r="J14292" s="149"/>
      <c r="K14292" s="149"/>
      <c r="L14292"/>
    </row>
    <row r="14293" spans="1:12" s="236" customFormat="1" ht="13" x14ac:dyDescent="0.25">
      <c r="A14293" s="227"/>
      <c r="B14293" s="256"/>
      <c r="C14293" s="255"/>
      <c r="D14293" s="255"/>
      <c r="E14293" s="260"/>
      <c r="F14293" s="263"/>
      <c r="I14293" s="149"/>
      <c r="J14293" s="149"/>
      <c r="K14293" s="149"/>
      <c r="L14293"/>
    </row>
    <row r="14294" spans="1:12" s="236" customFormat="1" ht="13" x14ac:dyDescent="0.25">
      <c r="A14294" s="227"/>
      <c r="B14294" s="256"/>
      <c r="C14294" s="255"/>
      <c r="D14294" s="255"/>
      <c r="E14294" s="260"/>
      <c r="F14294" s="263"/>
      <c r="I14294" s="149"/>
      <c r="J14294" s="149"/>
      <c r="K14294" s="149"/>
      <c r="L14294"/>
    </row>
    <row r="14295" spans="1:12" s="236" customFormat="1" ht="13" x14ac:dyDescent="0.25">
      <c r="A14295" s="227"/>
      <c r="B14295" s="256"/>
      <c r="C14295" s="255"/>
      <c r="D14295" s="255"/>
      <c r="E14295" s="260"/>
      <c r="F14295" s="263"/>
      <c r="I14295" s="149"/>
      <c r="J14295" s="149"/>
      <c r="K14295" s="149"/>
      <c r="L14295"/>
    </row>
    <row r="14296" spans="1:12" s="236" customFormat="1" ht="13" x14ac:dyDescent="0.25">
      <c r="A14296" s="227"/>
      <c r="B14296" s="256"/>
      <c r="C14296" s="255"/>
      <c r="D14296" s="255"/>
      <c r="E14296" s="260"/>
      <c r="F14296" s="263"/>
      <c r="I14296" s="149"/>
      <c r="J14296" s="149"/>
      <c r="K14296" s="149"/>
      <c r="L14296"/>
    </row>
    <row r="14297" spans="1:12" s="236" customFormat="1" ht="13" x14ac:dyDescent="0.25">
      <c r="A14297" s="227"/>
      <c r="B14297" s="256"/>
      <c r="C14297" s="255"/>
      <c r="D14297" s="255"/>
      <c r="E14297" s="260"/>
      <c r="F14297" s="263"/>
      <c r="I14297" s="149"/>
      <c r="J14297" s="149"/>
      <c r="K14297" s="149"/>
      <c r="L14297"/>
    </row>
    <row r="14298" spans="1:12" s="236" customFormat="1" ht="13" x14ac:dyDescent="0.25">
      <c r="A14298" s="227"/>
      <c r="B14298" s="256"/>
      <c r="C14298" s="255"/>
      <c r="D14298" s="255"/>
      <c r="E14298" s="260"/>
      <c r="F14298" s="263"/>
      <c r="I14298" s="149"/>
      <c r="J14298" s="149"/>
      <c r="K14298" s="149"/>
      <c r="L14298"/>
    </row>
    <row r="14299" spans="1:12" s="236" customFormat="1" ht="13" x14ac:dyDescent="0.25">
      <c r="A14299" s="227"/>
      <c r="B14299" s="256"/>
      <c r="C14299" s="255"/>
      <c r="D14299" s="255"/>
      <c r="E14299" s="260"/>
      <c r="F14299" s="263"/>
      <c r="I14299" s="149"/>
      <c r="J14299" s="149"/>
      <c r="K14299" s="149"/>
      <c r="L14299"/>
    </row>
    <row r="14300" spans="1:12" s="236" customFormat="1" ht="13" x14ac:dyDescent="0.25">
      <c r="A14300" s="227"/>
      <c r="B14300" s="256"/>
      <c r="C14300" s="255"/>
      <c r="D14300" s="255"/>
      <c r="E14300" s="260"/>
      <c r="F14300" s="263"/>
      <c r="I14300" s="149"/>
      <c r="J14300" s="149"/>
      <c r="K14300" s="149"/>
      <c r="L14300"/>
    </row>
    <row r="14301" spans="1:12" s="236" customFormat="1" ht="13" x14ac:dyDescent="0.25">
      <c r="A14301" s="227"/>
      <c r="B14301" s="256"/>
      <c r="C14301" s="255"/>
      <c r="D14301" s="255"/>
      <c r="E14301" s="260"/>
      <c r="F14301" s="263"/>
      <c r="I14301" s="149"/>
      <c r="J14301" s="149"/>
      <c r="K14301" s="149"/>
      <c r="L14301"/>
    </row>
    <row r="14302" spans="1:12" s="236" customFormat="1" ht="13" x14ac:dyDescent="0.25">
      <c r="A14302" s="227"/>
      <c r="B14302" s="256"/>
      <c r="C14302" s="255"/>
      <c r="D14302" s="255"/>
      <c r="E14302" s="260"/>
      <c r="F14302" s="263"/>
      <c r="I14302" s="149"/>
      <c r="J14302" s="149"/>
      <c r="K14302" s="149"/>
      <c r="L14302"/>
    </row>
    <row r="14303" spans="1:12" s="236" customFormat="1" ht="13" x14ac:dyDescent="0.25">
      <c r="A14303" s="227"/>
      <c r="B14303" s="256"/>
      <c r="C14303" s="255"/>
      <c r="D14303" s="255"/>
      <c r="E14303" s="260"/>
      <c r="F14303" s="263"/>
      <c r="I14303" s="149"/>
      <c r="J14303" s="149"/>
      <c r="K14303" s="149"/>
      <c r="L14303"/>
    </row>
    <row r="14304" spans="1:12" s="236" customFormat="1" ht="13" x14ac:dyDescent="0.25">
      <c r="A14304" s="227"/>
      <c r="B14304" s="256"/>
      <c r="C14304" s="255"/>
      <c r="D14304" s="255"/>
      <c r="E14304" s="260"/>
      <c r="F14304" s="263"/>
      <c r="I14304" s="149"/>
      <c r="J14304" s="149"/>
      <c r="K14304" s="149"/>
      <c r="L14304"/>
    </row>
    <row r="14305" spans="1:12" s="236" customFormat="1" ht="13" x14ac:dyDescent="0.25">
      <c r="A14305" s="227"/>
      <c r="B14305" s="256"/>
      <c r="C14305" s="255"/>
      <c r="D14305" s="255"/>
      <c r="E14305" s="260"/>
      <c r="F14305" s="263"/>
      <c r="I14305" s="149"/>
      <c r="J14305" s="149"/>
      <c r="K14305" s="149"/>
      <c r="L14305"/>
    </row>
    <row r="14306" spans="1:12" s="236" customFormat="1" ht="13" x14ac:dyDescent="0.25">
      <c r="A14306" s="227"/>
      <c r="B14306" s="256"/>
      <c r="C14306" s="255"/>
      <c r="D14306" s="255"/>
      <c r="E14306" s="260"/>
      <c r="F14306" s="263"/>
      <c r="I14306" s="149"/>
      <c r="J14306" s="149"/>
      <c r="K14306" s="149"/>
      <c r="L14306"/>
    </row>
    <row r="14307" spans="1:12" s="236" customFormat="1" ht="13" x14ac:dyDescent="0.25">
      <c r="A14307" s="227"/>
      <c r="B14307" s="256"/>
      <c r="C14307" s="255"/>
      <c r="D14307" s="255"/>
      <c r="E14307" s="260"/>
      <c r="F14307" s="263"/>
      <c r="I14307" s="149"/>
      <c r="J14307" s="149"/>
      <c r="K14307" s="149"/>
      <c r="L14307"/>
    </row>
    <row r="14308" spans="1:12" s="236" customFormat="1" ht="13" x14ac:dyDescent="0.25">
      <c r="A14308" s="227"/>
      <c r="B14308" s="256"/>
      <c r="C14308" s="255"/>
      <c r="D14308" s="255"/>
      <c r="E14308" s="260"/>
      <c r="F14308" s="263"/>
      <c r="I14308" s="149"/>
      <c r="J14308" s="149"/>
      <c r="K14308" s="149"/>
      <c r="L14308"/>
    </row>
    <row r="14309" spans="1:12" s="236" customFormat="1" ht="13" x14ac:dyDescent="0.25">
      <c r="A14309" s="227"/>
      <c r="B14309" s="256"/>
      <c r="C14309" s="255"/>
      <c r="D14309" s="255"/>
      <c r="E14309" s="260"/>
      <c r="F14309" s="263"/>
      <c r="I14309" s="149"/>
      <c r="J14309" s="149"/>
      <c r="K14309" s="149"/>
      <c r="L14309"/>
    </row>
    <row r="14310" spans="1:12" s="236" customFormat="1" ht="13" x14ac:dyDescent="0.25">
      <c r="A14310" s="227"/>
      <c r="B14310" s="256"/>
      <c r="C14310" s="255"/>
      <c r="D14310" s="255"/>
      <c r="E14310" s="260"/>
      <c r="F14310" s="263"/>
      <c r="I14310" s="149"/>
      <c r="J14310" s="149"/>
      <c r="K14310" s="149"/>
      <c r="L14310"/>
    </row>
    <row r="14311" spans="1:12" s="236" customFormat="1" ht="13" x14ac:dyDescent="0.25">
      <c r="A14311" s="227"/>
      <c r="B14311" s="256"/>
      <c r="C14311" s="255"/>
      <c r="D14311" s="255"/>
      <c r="E14311" s="260"/>
      <c r="F14311" s="263"/>
      <c r="I14311" s="149"/>
      <c r="J14311" s="149"/>
      <c r="K14311" s="149"/>
      <c r="L14311"/>
    </row>
    <row r="14312" spans="1:12" s="236" customFormat="1" ht="13" x14ac:dyDescent="0.25">
      <c r="A14312" s="227"/>
      <c r="B14312" s="256"/>
      <c r="C14312" s="255"/>
      <c r="D14312" s="255"/>
      <c r="E14312" s="260"/>
      <c r="F14312" s="263"/>
      <c r="I14312" s="149"/>
      <c r="J14312" s="149"/>
      <c r="K14312" s="149"/>
      <c r="L14312"/>
    </row>
    <row r="14313" spans="1:12" s="236" customFormat="1" ht="13" x14ac:dyDescent="0.25">
      <c r="A14313" s="227"/>
      <c r="B14313" s="256"/>
      <c r="C14313" s="255"/>
      <c r="D14313" s="255"/>
      <c r="E14313" s="260"/>
      <c r="F14313" s="263"/>
      <c r="I14313" s="149"/>
      <c r="J14313" s="149"/>
      <c r="K14313" s="149"/>
      <c r="L14313"/>
    </row>
    <row r="14314" spans="1:12" s="236" customFormat="1" ht="13" x14ac:dyDescent="0.25">
      <c r="A14314" s="227"/>
      <c r="B14314" s="256"/>
      <c r="C14314" s="255"/>
      <c r="D14314" s="255"/>
      <c r="E14314" s="260"/>
      <c r="F14314" s="263"/>
      <c r="I14314" s="149"/>
      <c r="J14314" s="149"/>
      <c r="K14314" s="149"/>
      <c r="L14314"/>
    </row>
    <row r="14315" spans="1:12" s="236" customFormat="1" ht="13" x14ac:dyDescent="0.25">
      <c r="A14315" s="227"/>
      <c r="B14315" s="256"/>
      <c r="C14315" s="255"/>
      <c r="D14315" s="255"/>
      <c r="E14315" s="260"/>
      <c r="F14315" s="263"/>
      <c r="I14315" s="149"/>
      <c r="J14315" s="149"/>
      <c r="K14315" s="149"/>
      <c r="L14315"/>
    </row>
    <row r="14316" spans="1:12" s="236" customFormat="1" ht="13" x14ac:dyDescent="0.25">
      <c r="A14316" s="227"/>
      <c r="B14316" s="256"/>
      <c r="C14316" s="255"/>
      <c r="D14316" s="255"/>
      <c r="E14316" s="260"/>
      <c r="F14316" s="263"/>
      <c r="I14316" s="149"/>
      <c r="J14316" s="149"/>
      <c r="K14316" s="149"/>
      <c r="L14316"/>
    </row>
    <row r="14317" spans="1:12" s="236" customFormat="1" ht="13" x14ac:dyDescent="0.25">
      <c r="A14317" s="227"/>
      <c r="B14317" s="256"/>
      <c r="C14317" s="255"/>
      <c r="D14317" s="255"/>
      <c r="E14317" s="260"/>
      <c r="F14317" s="263"/>
      <c r="I14317" s="149"/>
      <c r="J14317" s="149"/>
      <c r="K14317" s="149"/>
      <c r="L14317"/>
    </row>
    <row r="14318" spans="1:12" s="236" customFormat="1" ht="13" x14ac:dyDescent="0.25">
      <c r="A14318" s="227"/>
      <c r="B14318" s="256"/>
      <c r="C14318" s="255"/>
      <c r="D14318" s="255"/>
      <c r="E14318" s="260"/>
      <c r="F14318" s="263"/>
      <c r="I14318" s="149"/>
      <c r="J14318" s="149"/>
      <c r="K14318" s="149"/>
      <c r="L14318"/>
    </row>
    <row r="14319" spans="1:12" s="236" customFormat="1" ht="13" x14ac:dyDescent="0.25">
      <c r="A14319" s="227"/>
      <c r="B14319" s="256"/>
      <c r="C14319" s="255"/>
      <c r="D14319" s="255"/>
      <c r="E14319" s="260"/>
      <c r="F14319" s="263"/>
      <c r="I14319" s="149"/>
      <c r="J14319" s="149"/>
      <c r="K14319" s="149"/>
      <c r="L14319"/>
    </row>
    <row r="14320" spans="1:12" s="236" customFormat="1" ht="13" x14ac:dyDescent="0.25">
      <c r="A14320" s="227"/>
      <c r="B14320" s="256"/>
      <c r="C14320" s="255"/>
      <c r="D14320" s="255"/>
      <c r="E14320" s="260"/>
      <c r="F14320" s="263"/>
      <c r="I14320" s="149"/>
      <c r="J14320" s="149"/>
      <c r="K14320" s="149"/>
      <c r="L14320"/>
    </row>
    <row r="14321" spans="1:12" s="236" customFormat="1" ht="13" x14ac:dyDescent="0.25">
      <c r="A14321" s="227"/>
      <c r="B14321" s="256"/>
      <c r="C14321" s="255"/>
      <c r="D14321" s="255"/>
      <c r="E14321" s="260"/>
      <c r="F14321" s="263"/>
      <c r="I14321" s="149"/>
      <c r="J14321" s="149"/>
      <c r="K14321" s="149"/>
      <c r="L14321"/>
    </row>
    <row r="14322" spans="1:12" s="236" customFormat="1" ht="13" x14ac:dyDescent="0.25">
      <c r="A14322" s="227"/>
      <c r="B14322" s="256"/>
      <c r="C14322" s="255"/>
      <c r="D14322" s="255"/>
      <c r="E14322" s="260"/>
      <c r="F14322" s="263"/>
      <c r="I14322" s="149"/>
      <c r="J14322" s="149"/>
      <c r="K14322" s="149"/>
      <c r="L14322"/>
    </row>
    <row r="14323" spans="1:12" s="236" customFormat="1" ht="13" x14ac:dyDescent="0.25">
      <c r="A14323" s="227"/>
      <c r="B14323" s="256"/>
      <c r="C14323" s="255"/>
      <c r="D14323" s="255"/>
      <c r="E14323" s="260"/>
      <c r="F14323" s="263"/>
      <c r="I14323" s="149"/>
      <c r="J14323" s="149"/>
      <c r="K14323" s="149"/>
      <c r="L14323"/>
    </row>
    <row r="14324" spans="1:12" s="236" customFormat="1" ht="13" x14ac:dyDescent="0.25">
      <c r="A14324" s="227"/>
      <c r="B14324" s="256"/>
      <c r="C14324" s="255"/>
      <c r="D14324" s="255"/>
      <c r="E14324" s="260"/>
      <c r="F14324" s="263"/>
      <c r="I14324" s="149"/>
      <c r="J14324" s="149"/>
      <c r="K14324" s="149"/>
      <c r="L14324"/>
    </row>
    <row r="14325" spans="1:12" s="236" customFormat="1" ht="13" x14ac:dyDescent="0.25">
      <c r="A14325" s="227"/>
      <c r="B14325" s="256"/>
      <c r="C14325" s="255"/>
      <c r="D14325" s="255"/>
      <c r="E14325" s="260"/>
      <c r="F14325" s="263"/>
      <c r="I14325" s="149"/>
      <c r="J14325" s="149"/>
      <c r="K14325" s="149"/>
      <c r="L14325"/>
    </row>
    <row r="14326" spans="1:12" s="236" customFormat="1" ht="13" x14ac:dyDescent="0.25">
      <c r="A14326" s="227"/>
      <c r="B14326" s="256"/>
      <c r="C14326" s="255"/>
      <c r="D14326" s="255"/>
      <c r="E14326" s="260"/>
      <c r="F14326" s="263"/>
      <c r="I14326" s="149"/>
      <c r="J14326" s="149"/>
      <c r="K14326" s="149"/>
      <c r="L14326"/>
    </row>
    <row r="14327" spans="1:12" s="236" customFormat="1" ht="13" x14ac:dyDescent="0.25">
      <c r="A14327" s="227"/>
      <c r="B14327" s="256"/>
      <c r="C14327" s="255"/>
      <c r="D14327" s="255"/>
      <c r="E14327" s="260"/>
      <c r="F14327" s="263"/>
      <c r="I14327" s="149"/>
      <c r="J14327" s="149"/>
      <c r="K14327" s="149"/>
      <c r="L14327"/>
    </row>
    <row r="14328" spans="1:12" s="236" customFormat="1" ht="13" x14ac:dyDescent="0.25">
      <c r="A14328" s="227"/>
      <c r="B14328" s="256"/>
      <c r="C14328" s="255"/>
      <c r="D14328" s="255"/>
      <c r="E14328" s="260"/>
      <c r="F14328" s="263"/>
      <c r="I14328" s="149"/>
      <c r="J14328" s="149"/>
      <c r="K14328" s="149"/>
      <c r="L14328"/>
    </row>
    <row r="14329" spans="1:12" s="236" customFormat="1" ht="13" x14ac:dyDescent="0.25">
      <c r="A14329" s="227"/>
      <c r="B14329" s="256"/>
      <c r="C14329" s="255"/>
      <c r="D14329" s="255"/>
      <c r="E14329" s="260"/>
      <c r="F14329" s="263"/>
      <c r="I14329" s="149"/>
      <c r="J14329" s="149"/>
      <c r="K14329" s="149"/>
      <c r="L14329"/>
    </row>
    <row r="14330" spans="1:12" s="236" customFormat="1" ht="13" x14ac:dyDescent="0.25">
      <c r="A14330" s="227"/>
      <c r="B14330" s="256"/>
      <c r="C14330" s="255"/>
      <c r="D14330" s="255"/>
      <c r="E14330" s="260"/>
      <c r="F14330" s="263"/>
      <c r="I14330" s="149"/>
      <c r="J14330" s="149"/>
      <c r="K14330" s="149"/>
      <c r="L14330"/>
    </row>
    <row r="14331" spans="1:12" s="236" customFormat="1" ht="13" x14ac:dyDescent="0.25">
      <c r="A14331" s="227"/>
      <c r="B14331" s="256"/>
      <c r="C14331" s="255"/>
      <c r="D14331" s="255"/>
      <c r="E14331" s="260"/>
      <c r="F14331" s="263"/>
      <c r="I14331" s="149"/>
      <c r="J14331" s="149"/>
      <c r="K14331" s="149"/>
      <c r="L14331"/>
    </row>
    <row r="14332" spans="1:12" s="236" customFormat="1" ht="13" x14ac:dyDescent="0.25">
      <c r="A14332" s="227"/>
      <c r="B14332" s="268" t="s">
        <v>1019</v>
      </c>
      <c r="C14332" s="227"/>
      <c r="D14332" s="227"/>
      <c r="E14332" s="258"/>
      <c r="F14332" s="270"/>
      <c r="I14332" s="149"/>
      <c r="J14332" s="149"/>
      <c r="K14332" s="149"/>
      <c r="L14332"/>
    </row>
    <row r="14333" spans="1:12" s="236" customFormat="1" ht="13" x14ac:dyDescent="0.25">
      <c r="A14333" s="227"/>
      <c r="B14333" s="247"/>
      <c r="C14333" s="227"/>
      <c r="D14333" s="227"/>
      <c r="E14333" s="258"/>
      <c r="F14333" s="263"/>
      <c r="I14333" s="149"/>
      <c r="J14333" s="149"/>
      <c r="K14333" s="149"/>
      <c r="L14333"/>
    </row>
    <row r="14334" spans="1:12" s="236" customFormat="1" ht="13" x14ac:dyDescent="0.25">
      <c r="A14334" s="227"/>
      <c r="B14334" s="247" t="str">
        <f>B14261</f>
        <v>Block H: 4 Classroom Block &amp; 2 HOD Offices:: H-8 Ironmongery</v>
      </c>
      <c r="C14334" s="227"/>
      <c r="D14334" s="227"/>
      <c r="E14334" s="258"/>
      <c r="F14334" s="263"/>
      <c r="I14334" s="149"/>
      <c r="J14334" s="149"/>
      <c r="K14334" s="149"/>
      <c r="L14334"/>
    </row>
    <row r="14335" spans="1:12" s="236" customFormat="1" x14ac:dyDescent="0.25">
      <c r="A14335" s="220"/>
      <c r="B14335" s="233"/>
      <c r="C14335" s="220"/>
      <c r="D14335" s="220"/>
      <c r="E14335" s="260"/>
      <c r="F14335" s="263"/>
      <c r="I14335" s="149"/>
      <c r="J14335" s="149"/>
      <c r="K14335" s="149"/>
      <c r="L14335"/>
    </row>
    <row r="14336" spans="1:12" s="236" customFormat="1" ht="13" x14ac:dyDescent="0.25">
      <c r="A14336" s="224" t="s">
        <v>2703</v>
      </c>
      <c r="B14336" s="229" t="s">
        <v>20</v>
      </c>
      <c r="C14336" s="272"/>
      <c r="D14336" s="272"/>
      <c r="E14336" s="217"/>
      <c r="F14336" s="285"/>
      <c r="I14336" s="149"/>
      <c r="J14336" s="149"/>
      <c r="K14336" s="149"/>
      <c r="L14336"/>
    </row>
    <row r="14337" spans="1:12" s="236" customFormat="1" x14ac:dyDescent="0.25">
      <c r="A14337" s="272"/>
      <c r="B14337" s="273"/>
      <c r="C14337" s="272"/>
      <c r="D14337" s="272"/>
      <c r="E14337" s="217"/>
      <c r="F14337" s="285"/>
      <c r="I14337" s="149"/>
      <c r="J14337" s="149"/>
      <c r="K14337" s="149"/>
      <c r="L14337"/>
    </row>
    <row r="14338" spans="1:12" s="236" customFormat="1" ht="13" x14ac:dyDescent="0.25">
      <c r="A14338" s="272"/>
      <c r="B14338" s="229" t="s">
        <v>19</v>
      </c>
      <c r="C14338" s="272"/>
      <c r="D14338" s="272"/>
      <c r="E14338" s="217"/>
      <c r="F14338" s="285"/>
      <c r="I14338" s="149"/>
      <c r="J14338" s="149"/>
      <c r="K14338" s="149"/>
      <c r="L14338"/>
    </row>
    <row r="14339" spans="1:12" s="236" customFormat="1" x14ac:dyDescent="0.25">
      <c r="A14339" s="272"/>
      <c r="B14339" s="273"/>
      <c r="C14339" s="272"/>
      <c r="D14339" s="272"/>
      <c r="E14339" s="217"/>
      <c r="F14339" s="285"/>
      <c r="I14339" s="149"/>
      <c r="J14339" s="149"/>
      <c r="K14339" s="149"/>
      <c r="L14339"/>
    </row>
    <row r="14340" spans="1:12" s="236" customFormat="1" ht="13" x14ac:dyDescent="0.25">
      <c r="A14340" s="272"/>
      <c r="B14340" s="229" t="s">
        <v>18</v>
      </c>
      <c r="C14340" s="272"/>
      <c r="D14340" s="272"/>
      <c r="E14340" s="217"/>
      <c r="F14340" s="285"/>
      <c r="I14340" s="149"/>
      <c r="J14340" s="149"/>
      <c r="K14340" s="149"/>
      <c r="L14340"/>
    </row>
    <row r="14341" spans="1:12" s="236" customFormat="1" x14ac:dyDescent="0.25">
      <c r="A14341" s="272"/>
      <c r="B14341" s="273"/>
      <c r="C14341" s="272"/>
      <c r="D14341" s="272"/>
      <c r="E14341" s="217"/>
      <c r="F14341" s="285"/>
      <c r="I14341" s="149"/>
      <c r="J14341" s="149"/>
      <c r="K14341" s="149"/>
      <c r="L14341"/>
    </row>
    <row r="14342" spans="1:12" s="236" customFormat="1" ht="14.5" x14ac:dyDescent="0.25">
      <c r="A14342" s="272" t="s">
        <v>2704</v>
      </c>
      <c r="B14342" s="273" t="s">
        <v>2266</v>
      </c>
      <c r="C14342" s="272" t="s">
        <v>621</v>
      </c>
      <c r="D14342" s="281">
        <v>245.68</v>
      </c>
      <c r="E14342" s="217"/>
      <c r="F14342" s="285"/>
      <c r="I14342" s="149"/>
      <c r="J14342" s="149"/>
      <c r="K14342" s="149"/>
      <c r="L14342"/>
    </row>
    <row r="14343" spans="1:12" s="236" customFormat="1" ht="14.5" x14ac:dyDescent="0.25">
      <c r="A14343" s="272" t="s">
        <v>2705</v>
      </c>
      <c r="B14343" s="273" t="s">
        <v>2746</v>
      </c>
      <c r="C14343" s="272" t="s">
        <v>621</v>
      </c>
      <c r="D14343" s="281">
        <v>49.800000000000004</v>
      </c>
      <c r="E14343" s="217"/>
      <c r="F14343" s="285"/>
      <c r="I14343" s="149"/>
      <c r="J14343" s="149"/>
      <c r="K14343" s="149"/>
      <c r="L14343"/>
    </row>
    <row r="14344" spans="1:12" s="236" customFormat="1" x14ac:dyDescent="0.25">
      <c r="A14344" s="272"/>
      <c r="B14344" s="273"/>
      <c r="C14344" s="272"/>
      <c r="D14344" s="272"/>
      <c r="E14344" s="217"/>
      <c r="F14344" s="285"/>
      <c r="I14344" s="149"/>
      <c r="J14344" s="149"/>
      <c r="K14344" s="149"/>
      <c r="L14344"/>
    </row>
    <row r="14345" spans="1:12" s="236" customFormat="1" ht="13" x14ac:dyDescent="0.25">
      <c r="A14345" s="272"/>
      <c r="B14345" s="229" t="s">
        <v>17</v>
      </c>
      <c r="C14345" s="272"/>
      <c r="D14345" s="272"/>
      <c r="E14345" s="217"/>
      <c r="F14345" s="285"/>
      <c r="I14345" s="149"/>
      <c r="J14345" s="149"/>
      <c r="K14345" s="149"/>
      <c r="L14345"/>
    </row>
    <row r="14346" spans="1:12" s="236" customFormat="1" x14ac:dyDescent="0.25">
      <c r="A14346" s="272"/>
      <c r="B14346" s="273"/>
      <c r="C14346" s="272"/>
      <c r="D14346" s="272"/>
      <c r="E14346" s="217"/>
      <c r="F14346" s="285"/>
      <c r="I14346" s="149"/>
      <c r="J14346" s="149"/>
      <c r="K14346" s="149"/>
      <c r="L14346"/>
    </row>
    <row r="14347" spans="1:12" s="236" customFormat="1" ht="13" x14ac:dyDescent="0.25">
      <c r="A14347" s="272"/>
      <c r="B14347" s="229" t="s">
        <v>16</v>
      </c>
      <c r="C14347" s="272"/>
      <c r="D14347" s="272"/>
      <c r="E14347" s="217"/>
      <c r="F14347" s="285"/>
      <c r="I14347" s="149"/>
      <c r="J14347" s="149"/>
      <c r="K14347" s="149"/>
      <c r="L14347"/>
    </row>
    <row r="14348" spans="1:12" s="236" customFormat="1" x14ac:dyDescent="0.25">
      <c r="A14348" s="272"/>
      <c r="B14348" s="273"/>
      <c r="C14348" s="272"/>
      <c r="D14348" s="272"/>
      <c r="E14348" s="217"/>
      <c r="F14348" s="285"/>
      <c r="I14348" s="149"/>
      <c r="J14348" s="149"/>
      <c r="K14348" s="149"/>
      <c r="L14348"/>
    </row>
    <row r="14349" spans="1:12" s="236" customFormat="1" ht="14.5" x14ac:dyDescent="0.25">
      <c r="A14349" s="272" t="s">
        <v>2706</v>
      </c>
      <c r="B14349" s="273" t="s">
        <v>525</v>
      </c>
      <c r="C14349" s="272" t="s">
        <v>621</v>
      </c>
      <c r="D14349" s="281">
        <v>428.96</v>
      </c>
      <c r="E14349" s="217"/>
      <c r="F14349" s="285"/>
      <c r="I14349" s="149"/>
      <c r="J14349" s="149"/>
      <c r="K14349" s="149"/>
      <c r="L14349"/>
    </row>
    <row r="14350" spans="1:12" s="236" customFormat="1" ht="14.5" x14ac:dyDescent="0.25">
      <c r="A14350" s="272" t="s">
        <v>2707</v>
      </c>
      <c r="B14350" s="273" t="s">
        <v>295</v>
      </c>
      <c r="C14350" s="272" t="s">
        <v>621</v>
      </c>
      <c r="D14350" s="272">
        <v>20</v>
      </c>
      <c r="E14350" s="217"/>
      <c r="F14350" s="285"/>
      <c r="I14350" s="149"/>
      <c r="J14350" s="149"/>
      <c r="K14350" s="149"/>
      <c r="L14350"/>
    </row>
    <row r="14351" spans="1:12" s="236" customFormat="1" x14ac:dyDescent="0.25">
      <c r="A14351" s="272"/>
      <c r="B14351" s="273"/>
      <c r="C14351" s="272"/>
      <c r="D14351" s="272"/>
      <c r="E14351" s="217"/>
      <c r="F14351" s="285"/>
      <c r="I14351" s="149"/>
      <c r="J14351" s="149"/>
      <c r="K14351" s="149"/>
      <c r="L14351"/>
    </row>
    <row r="14352" spans="1:12" s="236" customFormat="1" ht="13" x14ac:dyDescent="0.25">
      <c r="A14352" s="272"/>
      <c r="B14352" s="229" t="s">
        <v>1028</v>
      </c>
      <c r="C14352" s="272"/>
      <c r="D14352" s="272"/>
      <c r="E14352" s="217"/>
      <c r="F14352" s="285"/>
      <c r="I14352" s="149"/>
      <c r="J14352" s="149"/>
      <c r="K14352" s="149"/>
      <c r="L14352"/>
    </row>
    <row r="14353" spans="1:12" s="236" customFormat="1" x14ac:dyDescent="0.25">
      <c r="A14353" s="272"/>
      <c r="B14353" s="273"/>
      <c r="C14353" s="272"/>
      <c r="D14353" s="272"/>
      <c r="E14353" s="217"/>
      <c r="F14353" s="285"/>
      <c r="I14353" s="149"/>
      <c r="J14353" s="149"/>
      <c r="K14353" s="149"/>
      <c r="L14353"/>
    </row>
    <row r="14354" spans="1:12" s="236" customFormat="1" ht="13" x14ac:dyDescent="0.25">
      <c r="A14354" s="272"/>
      <c r="B14354" s="229" t="s">
        <v>16</v>
      </c>
      <c r="C14354" s="272"/>
      <c r="D14354" s="272"/>
      <c r="E14354" s="217"/>
      <c r="F14354" s="285"/>
      <c r="I14354" s="149"/>
      <c r="J14354" s="149"/>
      <c r="K14354" s="149"/>
      <c r="L14354"/>
    </row>
    <row r="14355" spans="1:12" s="236" customFormat="1" x14ac:dyDescent="0.25">
      <c r="A14355" s="272"/>
      <c r="B14355" s="273"/>
      <c r="C14355" s="272"/>
      <c r="D14355" s="272"/>
      <c r="E14355" s="217"/>
      <c r="F14355" s="285"/>
      <c r="I14355" s="149"/>
      <c r="J14355" s="149"/>
      <c r="K14355" s="149"/>
      <c r="L14355"/>
    </row>
    <row r="14356" spans="1:12" s="236" customFormat="1" ht="14.5" x14ac:dyDescent="0.25">
      <c r="A14356" s="272" t="s">
        <v>2892</v>
      </c>
      <c r="B14356" s="273" t="s">
        <v>525</v>
      </c>
      <c r="C14356" s="272" t="s">
        <v>621</v>
      </c>
      <c r="D14356" s="281">
        <v>227.35999999999999</v>
      </c>
      <c r="E14356" s="217"/>
      <c r="F14356" s="285"/>
      <c r="I14356" s="149"/>
      <c r="J14356" s="149"/>
      <c r="K14356" s="149"/>
      <c r="L14356"/>
    </row>
    <row r="14357" spans="1:12" s="236" customFormat="1" ht="14.5" x14ac:dyDescent="0.25">
      <c r="A14357" s="272" t="s">
        <v>2893</v>
      </c>
      <c r="B14357" s="273" t="s">
        <v>295</v>
      </c>
      <c r="C14357" s="272" t="s">
        <v>621</v>
      </c>
      <c r="D14357" s="272">
        <v>20</v>
      </c>
      <c r="E14357" s="217"/>
      <c r="F14357" s="285"/>
      <c r="I14357" s="149"/>
      <c r="J14357" s="149"/>
      <c r="K14357" s="149"/>
      <c r="L14357"/>
    </row>
    <row r="14358" spans="1:12" s="236" customFormat="1" x14ac:dyDescent="0.25">
      <c r="A14358" s="272"/>
      <c r="B14358" s="273"/>
      <c r="C14358" s="272"/>
      <c r="D14358" s="272"/>
      <c r="E14358" s="217"/>
      <c r="F14358" s="285"/>
      <c r="I14358" s="149"/>
      <c r="J14358" s="149"/>
      <c r="K14358" s="149"/>
      <c r="L14358"/>
    </row>
    <row r="14359" spans="1:12" s="236" customFormat="1" ht="13" x14ac:dyDescent="0.25">
      <c r="A14359" s="272"/>
      <c r="B14359" s="225" t="s">
        <v>2151</v>
      </c>
      <c r="C14359" s="272"/>
      <c r="D14359" s="281"/>
      <c r="E14359" s="217"/>
      <c r="F14359" s="285"/>
      <c r="I14359" s="149"/>
      <c r="J14359" s="149"/>
      <c r="K14359" s="149"/>
      <c r="L14359"/>
    </row>
    <row r="14360" spans="1:12" s="236" customFormat="1" ht="13" x14ac:dyDescent="0.25">
      <c r="A14360" s="272"/>
      <c r="B14360" s="225"/>
      <c r="C14360" s="272"/>
      <c r="D14360" s="281"/>
      <c r="E14360" s="217"/>
      <c r="F14360" s="285"/>
      <c r="I14360" s="149"/>
      <c r="J14360" s="149"/>
      <c r="K14360" s="149"/>
      <c r="L14360"/>
    </row>
    <row r="14361" spans="1:12" s="236" customFormat="1" ht="39" x14ac:dyDescent="0.25">
      <c r="A14361" s="272"/>
      <c r="B14361" s="225" t="s">
        <v>2152</v>
      </c>
      <c r="C14361" s="272"/>
      <c r="D14361" s="281"/>
      <c r="E14361" s="217"/>
      <c r="F14361" s="285"/>
      <c r="I14361" s="149"/>
      <c r="J14361" s="149"/>
      <c r="K14361" s="149"/>
      <c r="L14361"/>
    </row>
    <row r="14362" spans="1:12" s="236" customFormat="1" ht="13" x14ac:dyDescent="0.25">
      <c r="A14362" s="272"/>
      <c r="B14362" s="225"/>
      <c r="C14362" s="272"/>
      <c r="D14362" s="281"/>
      <c r="E14362" s="217"/>
      <c r="F14362" s="285"/>
      <c r="I14362" s="149"/>
      <c r="J14362" s="149"/>
      <c r="K14362" s="149"/>
      <c r="L14362"/>
    </row>
    <row r="14363" spans="1:12" s="236" customFormat="1" ht="13" x14ac:dyDescent="0.25">
      <c r="A14363" s="272"/>
      <c r="B14363" s="225" t="s">
        <v>2153</v>
      </c>
      <c r="C14363" s="272"/>
      <c r="D14363" s="281"/>
      <c r="E14363" s="217"/>
      <c r="F14363" s="285"/>
      <c r="I14363" s="149"/>
      <c r="J14363" s="149"/>
      <c r="K14363" s="149"/>
      <c r="L14363"/>
    </row>
    <row r="14364" spans="1:12" s="236" customFormat="1" ht="13" x14ac:dyDescent="0.25">
      <c r="A14364" s="272"/>
      <c r="B14364" s="225"/>
      <c r="C14364" s="272"/>
      <c r="D14364" s="281"/>
      <c r="E14364" s="217"/>
      <c r="F14364" s="285"/>
      <c r="I14364" s="149"/>
      <c r="J14364" s="149"/>
      <c r="K14364" s="149"/>
      <c r="L14364"/>
    </row>
    <row r="14365" spans="1:12" s="236" customFormat="1" x14ac:dyDescent="0.25">
      <c r="A14365" s="272"/>
      <c r="B14365" s="226" t="s">
        <v>2154</v>
      </c>
      <c r="C14365" s="272"/>
      <c r="D14365" s="281"/>
      <c r="E14365" s="217"/>
      <c r="F14365" s="285"/>
      <c r="I14365" s="149"/>
      <c r="J14365" s="149"/>
      <c r="K14365" s="149"/>
      <c r="L14365"/>
    </row>
    <row r="14366" spans="1:12" s="236" customFormat="1" x14ac:dyDescent="0.25">
      <c r="A14366" s="272"/>
      <c r="B14366" s="226" t="s">
        <v>2155</v>
      </c>
      <c r="C14366" s="272"/>
      <c r="D14366" s="281"/>
      <c r="E14366" s="217"/>
      <c r="F14366" s="285"/>
      <c r="I14366" s="149"/>
      <c r="J14366" s="149"/>
      <c r="K14366" s="149"/>
      <c r="L14366"/>
    </row>
    <row r="14367" spans="1:12" s="236" customFormat="1" x14ac:dyDescent="0.25">
      <c r="A14367" s="272"/>
      <c r="B14367" s="226" t="s">
        <v>2156</v>
      </c>
      <c r="C14367" s="272"/>
      <c r="D14367" s="281"/>
      <c r="E14367" s="217"/>
      <c r="F14367" s="285"/>
      <c r="I14367" s="149"/>
      <c r="J14367" s="149"/>
      <c r="K14367" s="149"/>
      <c r="L14367"/>
    </row>
    <row r="14368" spans="1:12" s="236" customFormat="1" ht="25" x14ac:dyDescent="0.25">
      <c r="A14368" s="272"/>
      <c r="B14368" s="226" t="s">
        <v>2157</v>
      </c>
      <c r="C14368" s="272"/>
      <c r="D14368" s="281"/>
      <c r="E14368" s="217"/>
      <c r="F14368" s="285"/>
      <c r="I14368" s="149"/>
      <c r="J14368" s="149"/>
      <c r="K14368" s="149"/>
      <c r="L14368"/>
    </row>
    <row r="14369" spans="1:12" s="236" customFormat="1" x14ac:dyDescent="0.25">
      <c r="A14369" s="272"/>
      <c r="B14369" s="226" t="s">
        <v>2747</v>
      </c>
      <c r="C14369" s="272"/>
      <c r="D14369" s="281"/>
      <c r="E14369" s="217"/>
      <c r="F14369" s="285"/>
      <c r="I14369" s="149"/>
      <c r="J14369" s="149"/>
      <c r="K14369" s="149"/>
      <c r="L14369"/>
    </row>
    <row r="14370" spans="1:12" s="236" customFormat="1" ht="13" x14ac:dyDescent="0.25">
      <c r="A14370" s="272"/>
      <c r="B14370" s="225"/>
      <c r="C14370" s="272"/>
      <c r="D14370" s="281"/>
      <c r="E14370" s="217"/>
      <c r="F14370" s="285"/>
      <c r="I14370" s="149"/>
      <c r="J14370" s="149"/>
      <c r="K14370" s="149"/>
      <c r="L14370"/>
    </row>
    <row r="14371" spans="1:12" s="236" customFormat="1" ht="14.5" x14ac:dyDescent="0.25">
      <c r="A14371" s="272" t="s">
        <v>2894</v>
      </c>
      <c r="B14371" s="226" t="s">
        <v>2158</v>
      </c>
      <c r="C14371" s="272" t="s">
        <v>621</v>
      </c>
      <c r="D14371" s="281">
        <v>245.68</v>
      </c>
      <c r="E14371" s="217"/>
      <c r="F14371" s="285"/>
      <c r="I14371" s="149"/>
      <c r="J14371" s="149"/>
      <c r="K14371" s="149"/>
      <c r="L14371"/>
    </row>
    <row r="14372" spans="1:12" s="236" customFormat="1" x14ac:dyDescent="0.25">
      <c r="A14372" s="220"/>
      <c r="B14372" s="256"/>
      <c r="C14372" s="220"/>
      <c r="D14372" s="220"/>
      <c r="E14372" s="260"/>
      <c r="F14372" s="263"/>
      <c r="I14372" s="149"/>
      <c r="J14372" s="149"/>
      <c r="K14372" s="149"/>
      <c r="L14372"/>
    </row>
    <row r="14373" spans="1:12" s="236" customFormat="1" x14ac:dyDescent="0.25">
      <c r="A14373" s="272"/>
      <c r="B14373" s="273"/>
      <c r="C14373" s="272"/>
      <c r="D14373" s="272"/>
      <c r="E14373" s="217"/>
      <c r="F14373" s="263"/>
      <c r="I14373" s="149"/>
      <c r="J14373" s="149"/>
      <c r="K14373" s="149"/>
      <c r="L14373"/>
    </row>
    <row r="14374" spans="1:12" s="236" customFormat="1" x14ac:dyDescent="0.25">
      <c r="A14374" s="272"/>
      <c r="B14374" s="273"/>
      <c r="C14374" s="272"/>
      <c r="D14374" s="272"/>
      <c r="E14374" s="217"/>
      <c r="F14374" s="263"/>
      <c r="I14374" s="149"/>
      <c r="J14374" s="149"/>
      <c r="K14374" s="149"/>
      <c r="L14374"/>
    </row>
    <row r="14375" spans="1:12" s="236" customFormat="1" x14ac:dyDescent="0.25">
      <c r="A14375" s="272"/>
      <c r="B14375" s="273"/>
      <c r="C14375" s="272"/>
      <c r="D14375" s="272"/>
      <c r="E14375" s="217"/>
      <c r="F14375" s="263"/>
      <c r="I14375" s="149"/>
      <c r="J14375" s="149"/>
      <c r="K14375" s="149"/>
      <c r="L14375"/>
    </row>
    <row r="14376" spans="1:12" s="236" customFormat="1" x14ac:dyDescent="0.25">
      <c r="A14376" s="272"/>
      <c r="B14376" s="273"/>
      <c r="C14376" s="272"/>
      <c r="D14376" s="272"/>
      <c r="E14376" s="217"/>
      <c r="F14376" s="263"/>
      <c r="I14376" s="149"/>
      <c r="J14376" s="149"/>
      <c r="K14376" s="149"/>
      <c r="L14376"/>
    </row>
    <row r="14377" spans="1:12" s="236" customFormat="1" x14ac:dyDescent="0.25">
      <c r="A14377" s="272"/>
      <c r="B14377" s="273"/>
      <c r="C14377" s="272"/>
      <c r="D14377" s="272"/>
      <c r="E14377" s="217"/>
      <c r="F14377" s="263"/>
      <c r="I14377" s="149"/>
      <c r="J14377" s="149"/>
      <c r="K14377" s="149"/>
      <c r="L14377"/>
    </row>
    <row r="14378" spans="1:12" s="236" customFormat="1" x14ac:dyDescent="0.25">
      <c r="A14378" s="272"/>
      <c r="B14378" s="273"/>
      <c r="C14378" s="272"/>
      <c r="D14378" s="272"/>
      <c r="E14378" s="217"/>
      <c r="F14378" s="263"/>
      <c r="I14378" s="149"/>
      <c r="J14378" s="149"/>
      <c r="K14378" s="149"/>
      <c r="L14378"/>
    </row>
    <row r="14379" spans="1:12" s="236" customFormat="1" x14ac:dyDescent="0.25">
      <c r="A14379" s="272"/>
      <c r="B14379" s="273"/>
      <c r="C14379" s="272"/>
      <c r="D14379" s="272"/>
      <c r="E14379" s="217"/>
      <c r="F14379" s="263"/>
      <c r="I14379" s="149"/>
      <c r="J14379" s="149"/>
      <c r="K14379" s="149"/>
      <c r="L14379"/>
    </row>
    <row r="14380" spans="1:12" s="236" customFormat="1" x14ac:dyDescent="0.25">
      <c r="A14380" s="272"/>
      <c r="B14380" s="273"/>
      <c r="C14380" s="272"/>
      <c r="D14380" s="272"/>
      <c r="E14380" s="217"/>
      <c r="F14380" s="263"/>
      <c r="I14380" s="149"/>
      <c r="J14380" s="149"/>
      <c r="K14380" s="149"/>
      <c r="L14380"/>
    </row>
    <row r="14381" spans="1:12" s="236" customFormat="1" x14ac:dyDescent="0.25">
      <c r="A14381" s="272"/>
      <c r="B14381" s="273"/>
      <c r="C14381" s="272"/>
      <c r="D14381" s="272"/>
      <c r="E14381" s="217"/>
      <c r="F14381" s="263"/>
      <c r="I14381" s="149"/>
      <c r="J14381" s="149"/>
      <c r="K14381" s="149"/>
      <c r="L14381"/>
    </row>
    <row r="14382" spans="1:12" s="236" customFormat="1" x14ac:dyDescent="0.25">
      <c r="A14382" s="272"/>
      <c r="B14382" s="273"/>
      <c r="C14382" s="272"/>
      <c r="D14382" s="272"/>
      <c r="E14382" s="217"/>
      <c r="F14382" s="263"/>
      <c r="I14382" s="149"/>
      <c r="J14382" s="149"/>
      <c r="K14382" s="149"/>
      <c r="L14382"/>
    </row>
    <row r="14383" spans="1:12" s="236" customFormat="1" x14ac:dyDescent="0.25">
      <c r="A14383" s="272"/>
      <c r="B14383" s="273"/>
      <c r="C14383" s="272"/>
      <c r="D14383" s="272"/>
      <c r="E14383" s="217"/>
      <c r="F14383" s="263"/>
      <c r="I14383" s="149"/>
      <c r="J14383" s="149"/>
      <c r="K14383" s="149"/>
      <c r="L14383"/>
    </row>
    <row r="14384" spans="1:12" s="236" customFormat="1" x14ac:dyDescent="0.25">
      <c r="A14384" s="272"/>
      <c r="B14384" s="273"/>
      <c r="C14384" s="272"/>
      <c r="D14384" s="272"/>
      <c r="E14384" s="217"/>
      <c r="F14384" s="263"/>
      <c r="I14384" s="149"/>
      <c r="J14384" s="149"/>
      <c r="K14384" s="149"/>
      <c r="L14384"/>
    </row>
    <row r="14385" spans="1:12" s="236" customFormat="1" x14ac:dyDescent="0.25">
      <c r="A14385" s="272"/>
      <c r="B14385" s="273"/>
      <c r="C14385" s="272"/>
      <c r="D14385" s="272"/>
      <c r="E14385" s="217"/>
      <c r="F14385" s="263"/>
      <c r="I14385" s="149"/>
      <c r="J14385" s="149"/>
      <c r="K14385" s="149"/>
      <c r="L14385"/>
    </row>
    <row r="14386" spans="1:12" s="236" customFormat="1" x14ac:dyDescent="0.25">
      <c r="A14386" s="272"/>
      <c r="B14386" s="273"/>
      <c r="C14386" s="272"/>
      <c r="D14386" s="272"/>
      <c r="E14386" s="217"/>
      <c r="F14386" s="263"/>
      <c r="I14386" s="149"/>
      <c r="J14386" s="149"/>
      <c r="K14386" s="149"/>
      <c r="L14386"/>
    </row>
    <row r="14387" spans="1:12" s="236" customFormat="1" x14ac:dyDescent="0.25">
      <c r="A14387" s="272"/>
      <c r="B14387" s="273"/>
      <c r="C14387" s="272"/>
      <c r="D14387" s="272"/>
      <c r="E14387" s="217"/>
      <c r="F14387" s="263"/>
      <c r="I14387" s="149"/>
      <c r="J14387" s="149"/>
      <c r="K14387" s="149"/>
      <c r="L14387"/>
    </row>
    <row r="14388" spans="1:12" s="236" customFormat="1" x14ac:dyDescent="0.25">
      <c r="A14388" s="272"/>
      <c r="B14388" s="273"/>
      <c r="C14388" s="272"/>
      <c r="D14388" s="272"/>
      <c r="E14388" s="217"/>
      <c r="F14388" s="263"/>
      <c r="I14388" s="149"/>
      <c r="J14388" s="149"/>
      <c r="K14388" s="149"/>
      <c r="L14388"/>
    </row>
    <row r="14389" spans="1:12" s="236" customFormat="1" x14ac:dyDescent="0.25">
      <c r="A14389" s="272"/>
      <c r="B14389" s="273"/>
      <c r="C14389" s="272"/>
      <c r="D14389" s="272"/>
      <c r="E14389" s="217"/>
      <c r="F14389" s="263"/>
      <c r="I14389" s="149"/>
      <c r="J14389" s="149"/>
      <c r="K14389" s="149"/>
      <c r="L14389"/>
    </row>
    <row r="14390" spans="1:12" s="236" customFormat="1" x14ac:dyDescent="0.25">
      <c r="A14390" s="272"/>
      <c r="B14390" s="273"/>
      <c r="C14390" s="272"/>
      <c r="D14390" s="272"/>
      <c r="E14390" s="217"/>
      <c r="F14390" s="263"/>
      <c r="I14390" s="149"/>
      <c r="J14390" s="149"/>
      <c r="K14390" s="149"/>
      <c r="L14390"/>
    </row>
    <row r="14391" spans="1:12" s="236" customFormat="1" x14ac:dyDescent="0.25">
      <c r="A14391" s="272"/>
      <c r="B14391" s="273"/>
      <c r="C14391" s="272"/>
      <c r="D14391" s="272"/>
      <c r="E14391" s="217"/>
      <c r="F14391" s="263"/>
      <c r="I14391" s="149"/>
      <c r="J14391" s="149"/>
      <c r="K14391" s="149"/>
      <c r="L14391"/>
    </row>
    <row r="14392" spans="1:12" s="236" customFormat="1" x14ac:dyDescent="0.25">
      <c r="A14392" s="272"/>
      <c r="B14392" s="273"/>
      <c r="C14392" s="272"/>
      <c r="D14392" s="272"/>
      <c r="E14392" s="217"/>
      <c r="F14392" s="263"/>
      <c r="I14392" s="149"/>
      <c r="J14392" s="149"/>
      <c r="K14392" s="149"/>
      <c r="L14392"/>
    </row>
    <row r="14393" spans="1:12" s="236" customFormat="1" x14ac:dyDescent="0.25">
      <c r="A14393" s="272"/>
      <c r="B14393" s="273"/>
      <c r="C14393" s="272"/>
      <c r="D14393" s="272"/>
      <c r="E14393" s="217"/>
      <c r="F14393" s="263"/>
      <c r="I14393" s="149"/>
      <c r="J14393" s="149"/>
      <c r="K14393" s="149"/>
      <c r="L14393"/>
    </row>
    <row r="14394" spans="1:12" s="236" customFormat="1" x14ac:dyDescent="0.25">
      <c r="A14394" s="272"/>
      <c r="B14394" s="273"/>
      <c r="C14394" s="272"/>
      <c r="D14394" s="272"/>
      <c r="E14394" s="217"/>
      <c r="F14394" s="263"/>
      <c r="I14394" s="149"/>
      <c r="J14394" s="149"/>
      <c r="K14394" s="149"/>
      <c r="L14394"/>
    </row>
    <row r="14395" spans="1:12" s="236" customFormat="1" x14ac:dyDescent="0.25">
      <c r="A14395" s="272"/>
      <c r="B14395" s="273"/>
      <c r="C14395" s="272"/>
      <c r="D14395" s="272"/>
      <c r="E14395" s="217"/>
      <c r="F14395" s="263"/>
      <c r="I14395" s="149"/>
      <c r="J14395" s="149"/>
      <c r="K14395" s="149"/>
      <c r="L14395"/>
    </row>
    <row r="14396" spans="1:12" s="236" customFormat="1" x14ac:dyDescent="0.25">
      <c r="A14396" s="272"/>
      <c r="B14396" s="273"/>
      <c r="C14396" s="272"/>
      <c r="D14396" s="272"/>
      <c r="E14396" s="217"/>
      <c r="F14396" s="263"/>
      <c r="I14396" s="149"/>
      <c r="J14396" s="149"/>
      <c r="K14396" s="149"/>
      <c r="L14396"/>
    </row>
    <row r="14397" spans="1:12" s="236" customFormat="1" x14ac:dyDescent="0.25">
      <c r="A14397" s="272"/>
      <c r="B14397" s="273"/>
      <c r="C14397" s="272"/>
      <c r="D14397" s="272"/>
      <c r="E14397" s="217"/>
      <c r="F14397" s="263"/>
      <c r="I14397" s="149"/>
      <c r="J14397" s="149"/>
      <c r="K14397" s="149"/>
      <c r="L14397"/>
    </row>
    <row r="14398" spans="1:12" s="236" customFormat="1" x14ac:dyDescent="0.25">
      <c r="A14398" s="272"/>
      <c r="B14398" s="273"/>
      <c r="C14398" s="272"/>
      <c r="D14398" s="272"/>
      <c r="E14398" s="217"/>
      <c r="F14398" s="263"/>
      <c r="I14398" s="149"/>
      <c r="J14398" s="149"/>
      <c r="K14398" s="149"/>
      <c r="L14398"/>
    </row>
    <row r="14399" spans="1:12" s="236" customFormat="1" x14ac:dyDescent="0.25">
      <c r="A14399" s="272"/>
      <c r="B14399" s="273"/>
      <c r="C14399" s="272"/>
      <c r="D14399" s="272"/>
      <c r="E14399" s="217"/>
      <c r="F14399" s="263"/>
      <c r="I14399" s="149"/>
      <c r="J14399" s="149"/>
      <c r="K14399" s="149"/>
      <c r="L14399"/>
    </row>
    <row r="14400" spans="1:12" s="236" customFormat="1" x14ac:dyDescent="0.25">
      <c r="A14400" s="272"/>
      <c r="B14400" s="273"/>
      <c r="C14400" s="272"/>
      <c r="D14400" s="272"/>
      <c r="E14400" s="217"/>
      <c r="F14400" s="263"/>
      <c r="I14400" s="149"/>
      <c r="J14400" s="149"/>
      <c r="K14400" s="149"/>
      <c r="L14400"/>
    </row>
    <row r="14401" spans="1:12" s="236" customFormat="1" ht="13" x14ac:dyDescent="0.25">
      <c r="A14401" s="227"/>
      <c r="B14401" s="268" t="s">
        <v>2905</v>
      </c>
      <c r="C14401" s="227"/>
      <c r="D14401" s="227"/>
      <c r="E14401" s="258"/>
      <c r="F14401" s="270"/>
      <c r="I14401" s="149"/>
      <c r="J14401" s="149"/>
      <c r="K14401" s="149"/>
      <c r="L14401"/>
    </row>
    <row r="14402" spans="1:12" s="236" customFormat="1" ht="13" x14ac:dyDescent="0.25">
      <c r="A14402" s="227"/>
      <c r="B14402" s="247"/>
      <c r="C14402" s="227"/>
      <c r="D14402" s="227"/>
      <c r="E14402" s="258"/>
      <c r="F14402" s="263"/>
      <c r="I14402" s="149"/>
      <c r="J14402" s="149"/>
      <c r="K14402" s="149"/>
      <c r="L14402"/>
    </row>
    <row r="14403" spans="1:12" s="236" customFormat="1" ht="13" x14ac:dyDescent="0.25">
      <c r="A14403" s="227"/>
      <c r="B14403" s="247" t="s">
        <v>3096</v>
      </c>
      <c r="C14403" s="227"/>
      <c r="D14403" s="227"/>
      <c r="E14403" s="258"/>
      <c r="F14403" s="263"/>
      <c r="I14403" s="149"/>
      <c r="J14403" s="149"/>
      <c r="K14403" s="149"/>
      <c r="L14403"/>
    </row>
    <row r="14404" spans="1:12" s="236" customFormat="1" ht="13" x14ac:dyDescent="0.25">
      <c r="A14404" s="227"/>
      <c r="B14404" s="256"/>
      <c r="C14404" s="255"/>
      <c r="D14404" s="255"/>
      <c r="E14404" s="260"/>
      <c r="F14404" s="263"/>
      <c r="I14404" s="149"/>
      <c r="J14404" s="149"/>
      <c r="K14404" s="149"/>
      <c r="L14404"/>
    </row>
    <row r="14405" spans="1:12" s="236" customFormat="1" ht="13" x14ac:dyDescent="0.25">
      <c r="A14405" s="227"/>
      <c r="B14405" s="274"/>
      <c r="C14405" s="255"/>
      <c r="D14405" s="255"/>
      <c r="E14405" s="260"/>
      <c r="F14405" s="263"/>
      <c r="I14405" s="149"/>
      <c r="J14405" s="149"/>
      <c r="K14405" s="149"/>
      <c r="L14405"/>
    </row>
    <row r="14406" spans="1:12" s="236" customFormat="1" ht="13" x14ac:dyDescent="0.25">
      <c r="A14406" s="227"/>
      <c r="B14406" s="274" t="str">
        <f>B14403</f>
        <v>Block H: 4 Classroom Block &amp; 2 HOD Offices:: H-9 Plastering</v>
      </c>
      <c r="C14406" s="255"/>
      <c r="D14406" s="255"/>
      <c r="E14406" s="260"/>
      <c r="F14406" s="263"/>
      <c r="I14406" s="149"/>
      <c r="J14406" s="149"/>
      <c r="K14406" s="149"/>
      <c r="L14406"/>
    </row>
    <row r="14407" spans="1:12" s="236" customFormat="1" ht="13" x14ac:dyDescent="0.25">
      <c r="A14407" s="227"/>
      <c r="B14407" s="254" t="s">
        <v>2933</v>
      </c>
      <c r="C14407" s="255" t="s">
        <v>2910</v>
      </c>
      <c r="D14407" s="255"/>
      <c r="E14407" s="260"/>
      <c r="F14407" s="263"/>
      <c r="I14407" s="149"/>
      <c r="J14407" s="149"/>
      <c r="K14407" s="149"/>
      <c r="L14407"/>
    </row>
    <row r="14408" spans="1:12" s="236" customFormat="1" ht="13" x14ac:dyDescent="0.25">
      <c r="A14408" s="227"/>
      <c r="B14408" s="256"/>
      <c r="C14408" s="255"/>
      <c r="D14408" s="255"/>
      <c r="E14408" s="260"/>
      <c r="F14408" s="263"/>
      <c r="I14408" s="149"/>
      <c r="J14408" s="149"/>
      <c r="K14408" s="149"/>
      <c r="L14408"/>
    </row>
    <row r="14409" spans="1:12" s="236" customFormat="1" ht="13" x14ac:dyDescent="0.25">
      <c r="A14409" s="227"/>
      <c r="B14409" s="269" t="s">
        <v>2909</v>
      </c>
      <c r="C14409" s="255">
        <v>209</v>
      </c>
      <c r="D14409" s="255"/>
      <c r="E14409" s="260"/>
      <c r="F14409" s="263"/>
      <c r="I14409" s="149"/>
      <c r="J14409" s="149"/>
      <c r="K14409" s="149"/>
      <c r="L14409"/>
    </row>
    <row r="14410" spans="1:12" s="236" customFormat="1" ht="13" x14ac:dyDescent="0.25">
      <c r="A14410" s="227"/>
      <c r="B14410" s="269"/>
      <c r="C14410" s="255"/>
      <c r="D14410" s="255"/>
      <c r="E14410" s="260"/>
      <c r="F14410" s="263"/>
      <c r="I14410" s="149"/>
      <c r="J14410" s="149"/>
      <c r="K14410" s="149"/>
      <c r="L14410"/>
    </row>
    <row r="14411" spans="1:12" s="236" customFormat="1" ht="13" x14ac:dyDescent="0.25">
      <c r="A14411" s="227"/>
      <c r="B14411" s="256"/>
      <c r="C14411" s="255"/>
      <c r="D14411" s="255"/>
      <c r="E14411" s="260"/>
      <c r="F14411" s="263"/>
      <c r="I14411" s="149"/>
      <c r="J14411" s="149"/>
      <c r="K14411" s="149"/>
      <c r="L14411"/>
    </row>
    <row r="14412" spans="1:12" s="236" customFormat="1" ht="13" x14ac:dyDescent="0.25">
      <c r="A14412" s="227"/>
      <c r="B14412" s="256"/>
      <c r="C14412" s="255"/>
      <c r="D14412" s="255"/>
      <c r="E14412" s="260"/>
      <c r="F14412" s="263"/>
      <c r="I14412" s="149"/>
      <c r="J14412" s="149"/>
      <c r="K14412" s="149"/>
      <c r="L14412"/>
    </row>
    <row r="14413" spans="1:12" s="236" customFormat="1" ht="13" x14ac:dyDescent="0.25">
      <c r="A14413" s="227"/>
      <c r="B14413" s="256"/>
      <c r="C14413" s="255"/>
      <c r="D14413" s="255"/>
      <c r="E14413" s="260"/>
      <c r="F14413" s="263"/>
      <c r="I14413" s="149"/>
      <c r="J14413" s="149"/>
      <c r="K14413" s="149"/>
      <c r="L14413"/>
    </row>
    <row r="14414" spans="1:12" s="236" customFormat="1" ht="13" x14ac:dyDescent="0.25">
      <c r="A14414" s="227"/>
      <c r="B14414" s="256"/>
      <c r="C14414" s="255"/>
      <c r="D14414" s="255"/>
      <c r="E14414" s="260"/>
      <c r="F14414" s="263"/>
      <c r="I14414" s="149"/>
      <c r="J14414" s="149"/>
      <c r="K14414" s="149"/>
      <c r="L14414"/>
    </row>
    <row r="14415" spans="1:12" s="236" customFormat="1" ht="13" x14ac:dyDescent="0.25">
      <c r="A14415" s="227"/>
      <c r="B14415" s="256"/>
      <c r="C14415" s="255"/>
      <c r="D14415" s="255"/>
      <c r="E14415" s="260"/>
      <c r="F14415" s="263"/>
      <c r="I14415" s="149"/>
      <c r="J14415" s="149"/>
      <c r="K14415" s="149"/>
      <c r="L14415"/>
    </row>
    <row r="14416" spans="1:12" s="236" customFormat="1" ht="13" x14ac:dyDescent="0.25">
      <c r="A14416" s="227"/>
      <c r="B14416" s="256"/>
      <c r="C14416" s="255"/>
      <c r="D14416" s="255"/>
      <c r="E14416" s="260"/>
      <c r="F14416" s="263"/>
      <c r="I14416" s="149"/>
      <c r="J14416" s="149"/>
      <c r="K14416" s="149"/>
      <c r="L14416"/>
    </row>
    <row r="14417" spans="1:12" s="236" customFormat="1" ht="13" x14ac:dyDescent="0.25">
      <c r="A14417" s="227"/>
      <c r="B14417" s="256"/>
      <c r="C14417" s="255"/>
      <c r="D14417" s="255"/>
      <c r="E14417" s="260"/>
      <c r="F14417" s="263"/>
      <c r="I14417" s="149"/>
      <c r="J14417" s="149"/>
      <c r="K14417" s="149"/>
      <c r="L14417"/>
    </row>
    <row r="14418" spans="1:12" s="236" customFormat="1" ht="13" x14ac:dyDescent="0.25">
      <c r="A14418" s="227"/>
      <c r="B14418" s="256"/>
      <c r="C14418" s="255"/>
      <c r="D14418" s="255"/>
      <c r="E14418" s="260"/>
      <c r="F14418" s="263"/>
      <c r="I14418" s="149"/>
      <c r="J14418" s="149"/>
      <c r="K14418" s="149"/>
      <c r="L14418"/>
    </row>
    <row r="14419" spans="1:12" s="236" customFormat="1" ht="13" x14ac:dyDescent="0.25">
      <c r="A14419" s="227"/>
      <c r="B14419" s="256"/>
      <c r="C14419" s="255"/>
      <c r="D14419" s="255"/>
      <c r="E14419" s="260"/>
      <c r="F14419" s="263"/>
      <c r="I14419" s="149"/>
      <c r="J14419" s="149"/>
      <c r="K14419" s="149"/>
      <c r="L14419"/>
    </row>
    <row r="14420" spans="1:12" s="236" customFormat="1" ht="13" x14ac:dyDescent="0.25">
      <c r="A14420" s="227"/>
      <c r="B14420" s="256"/>
      <c r="C14420" s="255"/>
      <c r="D14420" s="255"/>
      <c r="E14420" s="260"/>
      <c r="F14420" s="263"/>
      <c r="I14420" s="149"/>
      <c r="J14420" s="149"/>
      <c r="K14420" s="149"/>
      <c r="L14420"/>
    </row>
    <row r="14421" spans="1:12" s="236" customFormat="1" ht="13" x14ac:dyDescent="0.25">
      <c r="A14421" s="227"/>
      <c r="B14421" s="256"/>
      <c r="C14421" s="255"/>
      <c r="D14421" s="255"/>
      <c r="E14421" s="260"/>
      <c r="F14421" s="263"/>
      <c r="I14421" s="149"/>
      <c r="J14421" s="149"/>
      <c r="K14421" s="149"/>
      <c r="L14421"/>
    </row>
    <row r="14422" spans="1:12" s="236" customFormat="1" ht="13" x14ac:dyDescent="0.25">
      <c r="A14422" s="227"/>
      <c r="B14422" s="256"/>
      <c r="C14422" s="255"/>
      <c r="D14422" s="255"/>
      <c r="E14422" s="260"/>
      <c r="F14422" s="263"/>
      <c r="I14422" s="149"/>
      <c r="J14422" s="149"/>
      <c r="K14422" s="149"/>
      <c r="L14422"/>
    </row>
    <row r="14423" spans="1:12" s="236" customFormat="1" ht="13" x14ac:dyDescent="0.25">
      <c r="A14423" s="227"/>
      <c r="B14423" s="256"/>
      <c r="C14423" s="255"/>
      <c r="D14423" s="255"/>
      <c r="E14423" s="260"/>
      <c r="F14423" s="263"/>
      <c r="I14423" s="149"/>
      <c r="J14423" s="149"/>
      <c r="K14423" s="149"/>
      <c r="L14423"/>
    </row>
    <row r="14424" spans="1:12" s="236" customFormat="1" ht="13" x14ac:dyDescent="0.25">
      <c r="A14424" s="227"/>
      <c r="B14424" s="256"/>
      <c r="C14424" s="255"/>
      <c r="D14424" s="255"/>
      <c r="E14424" s="260"/>
      <c r="F14424" s="263"/>
      <c r="I14424" s="149"/>
      <c r="J14424" s="149"/>
      <c r="K14424" s="149"/>
      <c r="L14424"/>
    </row>
    <row r="14425" spans="1:12" s="236" customFormat="1" ht="13" x14ac:dyDescent="0.25">
      <c r="A14425" s="227"/>
      <c r="B14425" s="256"/>
      <c r="C14425" s="255"/>
      <c r="D14425" s="255"/>
      <c r="E14425" s="260"/>
      <c r="F14425" s="263"/>
      <c r="I14425" s="149"/>
      <c r="J14425" s="149"/>
      <c r="K14425" s="149"/>
      <c r="L14425"/>
    </row>
    <row r="14426" spans="1:12" s="236" customFormat="1" ht="13" x14ac:dyDescent="0.25">
      <c r="A14426" s="227"/>
      <c r="B14426" s="256"/>
      <c r="C14426" s="255"/>
      <c r="D14426" s="255"/>
      <c r="E14426" s="260"/>
      <c r="F14426" s="263"/>
      <c r="I14426" s="149"/>
      <c r="J14426" s="149"/>
      <c r="K14426" s="149"/>
      <c r="L14426"/>
    </row>
    <row r="14427" spans="1:12" s="236" customFormat="1" ht="13" x14ac:dyDescent="0.25">
      <c r="A14427" s="227"/>
      <c r="B14427" s="256"/>
      <c r="C14427" s="255"/>
      <c r="D14427" s="255"/>
      <c r="E14427" s="260"/>
      <c r="F14427" s="263"/>
      <c r="I14427" s="149"/>
      <c r="J14427" s="149"/>
      <c r="K14427" s="149"/>
      <c r="L14427"/>
    </row>
    <row r="14428" spans="1:12" s="236" customFormat="1" ht="13" x14ac:dyDescent="0.25">
      <c r="A14428" s="227"/>
      <c r="B14428" s="256"/>
      <c r="C14428" s="255"/>
      <c r="D14428" s="255"/>
      <c r="E14428" s="260"/>
      <c r="F14428" s="263"/>
      <c r="I14428" s="149"/>
      <c r="J14428" s="149"/>
      <c r="K14428" s="149"/>
      <c r="L14428"/>
    </row>
    <row r="14429" spans="1:12" s="236" customFormat="1" ht="13" x14ac:dyDescent="0.25">
      <c r="A14429" s="227"/>
      <c r="B14429" s="256"/>
      <c r="C14429" s="255"/>
      <c r="D14429" s="255"/>
      <c r="E14429" s="260"/>
      <c r="F14429" s="263"/>
      <c r="I14429" s="149"/>
      <c r="J14429" s="149"/>
      <c r="K14429" s="149"/>
      <c r="L14429"/>
    </row>
    <row r="14430" spans="1:12" s="236" customFormat="1" ht="13" x14ac:dyDescent="0.25">
      <c r="A14430" s="227"/>
      <c r="B14430" s="256"/>
      <c r="C14430" s="255"/>
      <c r="D14430" s="255"/>
      <c r="E14430" s="260"/>
      <c r="F14430" s="263"/>
      <c r="I14430" s="149"/>
      <c r="J14430" s="149"/>
      <c r="K14430" s="149"/>
      <c r="L14430"/>
    </row>
    <row r="14431" spans="1:12" s="236" customFormat="1" ht="13" x14ac:dyDescent="0.25">
      <c r="A14431" s="227"/>
      <c r="B14431" s="256"/>
      <c r="C14431" s="255"/>
      <c r="D14431" s="255"/>
      <c r="E14431" s="260"/>
      <c r="F14431" s="263"/>
      <c r="I14431" s="149"/>
      <c r="J14431" s="149"/>
      <c r="K14431" s="149"/>
      <c r="L14431"/>
    </row>
    <row r="14432" spans="1:12" s="236" customFormat="1" ht="13" x14ac:dyDescent="0.25">
      <c r="A14432" s="227"/>
      <c r="B14432" s="256"/>
      <c r="C14432" s="255"/>
      <c r="D14432" s="255"/>
      <c r="E14432" s="260"/>
      <c r="F14432" s="263"/>
      <c r="I14432" s="149"/>
      <c r="J14432" s="149"/>
      <c r="K14432" s="149"/>
      <c r="L14432"/>
    </row>
    <row r="14433" spans="1:12" s="236" customFormat="1" ht="13" x14ac:dyDescent="0.25">
      <c r="A14433" s="227"/>
      <c r="B14433" s="256"/>
      <c r="C14433" s="255"/>
      <c r="D14433" s="255"/>
      <c r="E14433" s="260"/>
      <c r="F14433" s="263"/>
      <c r="I14433" s="149"/>
      <c r="J14433" s="149"/>
      <c r="K14433" s="149"/>
      <c r="L14433"/>
    </row>
    <row r="14434" spans="1:12" s="236" customFormat="1" ht="13" x14ac:dyDescent="0.25">
      <c r="A14434" s="227"/>
      <c r="B14434" s="256"/>
      <c r="C14434" s="255"/>
      <c r="D14434" s="255"/>
      <c r="E14434" s="260"/>
      <c r="F14434" s="263"/>
      <c r="I14434" s="149"/>
      <c r="J14434" s="149"/>
      <c r="K14434" s="149"/>
      <c r="L14434"/>
    </row>
    <row r="14435" spans="1:12" s="236" customFormat="1" ht="13" x14ac:dyDescent="0.25">
      <c r="A14435" s="227"/>
      <c r="B14435" s="256"/>
      <c r="C14435" s="255"/>
      <c r="D14435" s="255"/>
      <c r="E14435" s="260"/>
      <c r="F14435" s="263"/>
      <c r="I14435" s="149"/>
      <c r="J14435" s="149"/>
      <c r="K14435" s="149"/>
      <c r="L14435"/>
    </row>
    <row r="14436" spans="1:12" s="236" customFormat="1" ht="13" x14ac:dyDescent="0.25">
      <c r="A14436" s="227"/>
      <c r="B14436" s="256"/>
      <c r="C14436" s="255"/>
      <c r="D14436" s="255"/>
      <c r="E14436" s="260"/>
      <c r="F14436" s="263"/>
      <c r="I14436" s="149"/>
      <c r="J14436" s="149"/>
      <c r="K14436" s="149"/>
      <c r="L14436"/>
    </row>
    <row r="14437" spans="1:12" s="236" customFormat="1" ht="13" x14ac:dyDescent="0.25">
      <c r="A14437" s="227"/>
      <c r="B14437" s="256"/>
      <c r="C14437" s="255"/>
      <c r="D14437" s="255"/>
      <c r="E14437" s="260"/>
      <c r="F14437" s="263"/>
      <c r="I14437" s="149"/>
      <c r="J14437" s="149"/>
      <c r="K14437" s="149"/>
      <c r="L14437"/>
    </row>
    <row r="14438" spans="1:12" s="236" customFormat="1" ht="13" x14ac:dyDescent="0.25">
      <c r="A14438" s="227"/>
      <c r="B14438" s="256"/>
      <c r="C14438" s="255"/>
      <c r="D14438" s="255"/>
      <c r="E14438" s="260"/>
      <c r="F14438" s="263"/>
      <c r="I14438" s="149"/>
      <c r="J14438" s="149"/>
      <c r="K14438" s="149"/>
      <c r="L14438"/>
    </row>
    <row r="14439" spans="1:12" s="236" customFormat="1" ht="13" x14ac:dyDescent="0.25">
      <c r="A14439" s="227"/>
      <c r="B14439" s="256"/>
      <c r="C14439" s="255"/>
      <c r="D14439" s="255"/>
      <c r="E14439" s="260"/>
      <c r="F14439" s="263"/>
      <c r="I14439" s="149"/>
      <c r="J14439" s="149"/>
      <c r="K14439" s="149"/>
      <c r="L14439"/>
    </row>
    <row r="14440" spans="1:12" s="236" customFormat="1" ht="13" x14ac:dyDescent="0.25">
      <c r="A14440" s="227"/>
      <c r="B14440" s="256"/>
      <c r="C14440" s="255"/>
      <c r="D14440" s="255"/>
      <c r="E14440" s="260"/>
      <c r="F14440" s="263"/>
      <c r="I14440" s="149"/>
      <c r="J14440" s="149"/>
      <c r="K14440" s="149"/>
      <c r="L14440"/>
    </row>
    <row r="14441" spans="1:12" s="236" customFormat="1" ht="13" x14ac:dyDescent="0.25">
      <c r="A14441" s="227"/>
      <c r="B14441" s="256"/>
      <c r="C14441" s="255"/>
      <c r="D14441" s="255"/>
      <c r="E14441" s="260"/>
      <c r="F14441" s="263"/>
      <c r="I14441" s="149"/>
      <c r="J14441" s="149"/>
      <c r="K14441" s="149"/>
      <c r="L14441"/>
    </row>
    <row r="14442" spans="1:12" s="236" customFormat="1" ht="13" x14ac:dyDescent="0.25">
      <c r="A14442" s="227"/>
      <c r="B14442" s="256"/>
      <c r="C14442" s="255"/>
      <c r="D14442" s="255"/>
      <c r="E14442" s="260"/>
      <c r="F14442" s="263"/>
      <c r="I14442" s="149"/>
      <c r="J14442" s="149"/>
      <c r="K14442" s="149"/>
      <c r="L14442"/>
    </row>
    <row r="14443" spans="1:12" s="236" customFormat="1" ht="13" x14ac:dyDescent="0.25">
      <c r="A14443" s="227"/>
      <c r="B14443" s="256"/>
      <c r="C14443" s="255"/>
      <c r="D14443" s="255"/>
      <c r="E14443" s="260"/>
      <c r="F14443" s="263"/>
      <c r="I14443" s="149"/>
      <c r="J14443" s="149"/>
      <c r="K14443" s="149"/>
      <c r="L14443"/>
    </row>
    <row r="14444" spans="1:12" s="236" customFormat="1" ht="13" x14ac:dyDescent="0.25">
      <c r="A14444" s="227"/>
      <c r="B14444" s="256"/>
      <c r="C14444" s="255"/>
      <c r="D14444" s="255"/>
      <c r="E14444" s="260"/>
      <c r="F14444" s="263"/>
      <c r="I14444" s="149"/>
      <c r="J14444" s="149"/>
      <c r="K14444" s="149"/>
      <c r="L14444"/>
    </row>
    <row r="14445" spans="1:12" s="236" customFormat="1" ht="13" x14ac:dyDescent="0.25">
      <c r="A14445" s="227"/>
      <c r="B14445" s="256"/>
      <c r="C14445" s="255"/>
      <c r="D14445" s="255"/>
      <c r="E14445" s="260"/>
      <c r="F14445" s="263"/>
      <c r="I14445" s="149"/>
      <c r="J14445" s="149"/>
      <c r="K14445" s="149"/>
      <c r="L14445"/>
    </row>
    <row r="14446" spans="1:12" s="236" customFormat="1" ht="13" x14ac:dyDescent="0.25">
      <c r="A14446" s="227"/>
      <c r="B14446" s="256"/>
      <c r="C14446" s="255"/>
      <c r="D14446" s="255"/>
      <c r="E14446" s="260"/>
      <c r="F14446" s="263"/>
      <c r="I14446" s="149"/>
      <c r="J14446" s="149"/>
      <c r="K14446" s="149"/>
      <c r="L14446"/>
    </row>
    <row r="14447" spans="1:12" s="236" customFormat="1" ht="13" x14ac:dyDescent="0.25">
      <c r="A14447" s="227"/>
      <c r="B14447" s="256"/>
      <c r="C14447" s="255"/>
      <c r="D14447" s="255"/>
      <c r="E14447" s="260"/>
      <c r="F14447" s="263"/>
      <c r="I14447" s="149"/>
      <c r="J14447" s="149"/>
      <c r="K14447" s="149"/>
      <c r="L14447"/>
    </row>
    <row r="14448" spans="1:12" s="236" customFormat="1" ht="13" x14ac:dyDescent="0.25">
      <c r="A14448" s="227"/>
      <c r="B14448" s="256"/>
      <c r="C14448" s="255"/>
      <c r="D14448" s="255"/>
      <c r="E14448" s="260"/>
      <c r="F14448" s="263"/>
      <c r="I14448" s="149"/>
      <c r="J14448" s="149"/>
      <c r="K14448" s="149"/>
      <c r="L14448"/>
    </row>
    <row r="14449" spans="1:12" s="236" customFormat="1" ht="13" x14ac:dyDescent="0.25">
      <c r="A14449" s="227"/>
      <c r="B14449" s="256"/>
      <c r="C14449" s="255"/>
      <c r="D14449" s="255"/>
      <c r="E14449" s="260"/>
      <c r="F14449" s="263"/>
      <c r="I14449" s="149"/>
      <c r="J14449" s="149"/>
      <c r="K14449" s="149"/>
      <c r="L14449"/>
    </row>
    <row r="14450" spans="1:12" s="236" customFormat="1" ht="13" x14ac:dyDescent="0.25">
      <c r="A14450" s="227"/>
      <c r="B14450" s="256"/>
      <c r="C14450" s="255"/>
      <c r="D14450" s="255"/>
      <c r="E14450" s="260"/>
      <c r="F14450" s="263"/>
      <c r="I14450" s="149"/>
      <c r="J14450" s="149"/>
      <c r="K14450" s="149"/>
      <c r="L14450"/>
    </row>
    <row r="14451" spans="1:12" s="236" customFormat="1" ht="13" x14ac:dyDescent="0.25">
      <c r="A14451" s="227"/>
      <c r="B14451" s="256"/>
      <c r="C14451" s="255"/>
      <c r="D14451" s="255"/>
      <c r="E14451" s="260"/>
      <c r="F14451" s="263"/>
      <c r="I14451" s="149"/>
      <c r="J14451" s="149"/>
      <c r="K14451" s="149"/>
      <c r="L14451"/>
    </row>
    <row r="14452" spans="1:12" s="236" customFormat="1" ht="13" x14ac:dyDescent="0.25">
      <c r="A14452" s="227"/>
      <c r="B14452" s="256"/>
      <c r="C14452" s="255"/>
      <c r="D14452" s="255"/>
      <c r="E14452" s="260"/>
      <c r="F14452" s="263"/>
      <c r="I14452" s="149"/>
      <c r="J14452" s="149"/>
      <c r="K14452" s="149"/>
      <c r="L14452"/>
    </row>
    <row r="14453" spans="1:12" s="236" customFormat="1" ht="13" x14ac:dyDescent="0.25">
      <c r="A14453" s="227"/>
      <c r="B14453" s="256"/>
      <c r="C14453" s="255"/>
      <c r="D14453" s="255"/>
      <c r="E14453" s="260"/>
      <c r="F14453" s="263"/>
      <c r="I14453" s="149"/>
      <c r="J14453" s="149"/>
      <c r="K14453" s="149"/>
      <c r="L14453"/>
    </row>
    <row r="14454" spans="1:12" s="236" customFormat="1" ht="13" x14ac:dyDescent="0.25">
      <c r="A14454" s="227"/>
      <c r="B14454" s="256"/>
      <c r="C14454" s="255"/>
      <c r="D14454" s="255"/>
      <c r="E14454" s="260"/>
      <c r="F14454" s="263"/>
      <c r="I14454" s="149"/>
      <c r="J14454" s="149"/>
      <c r="K14454" s="149"/>
      <c r="L14454"/>
    </row>
    <row r="14455" spans="1:12" s="236" customFormat="1" ht="13" x14ac:dyDescent="0.25">
      <c r="A14455" s="227"/>
      <c r="B14455" s="256"/>
      <c r="C14455" s="255"/>
      <c r="D14455" s="255"/>
      <c r="E14455" s="260"/>
      <c r="F14455" s="263"/>
      <c r="I14455" s="149"/>
      <c r="J14455" s="149"/>
      <c r="K14455" s="149"/>
      <c r="L14455"/>
    </row>
    <row r="14456" spans="1:12" s="236" customFormat="1" ht="13" x14ac:dyDescent="0.25">
      <c r="A14456" s="227"/>
      <c r="B14456" s="256"/>
      <c r="C14456" s="255"/>
      <c r="D14456" s="255"/>
      <c r="E14456" s="260"/>
      <c r="F14456" s="263"/>
      <c r="I14456" s="149"/>
      <c r="J14456" s="149"/>
      <c r="K14456" s="149"/>
      <c r="L14456"/>
    </row>
    <row r="14457" spans="1:12" s="236" customFormat="1" ht="13" x14ac:dyDescent="0.25">
      <c r="A14457" s="227"/>
      <c r="B14457" s="256"/>
      <c r="C14457" s="255"/>
      <c r="D14457" s="255"/>
      <c r="E14457" s="260"/>
      <c r="F14457" s="263"/>
      <c r="I14457" s="149"/>
      <c r="J14457" s="149"/>
      <c r="K14457" s="149"/>
      <c r="L14457"/>
    </row>
    <row r="14458" spans="1:12" s="236" customFormat="1" ht="13" x14ac:dyDescent="0.25">
      <c r="A14458" s="227"/>
      <c r="B14458" s="256"/>
      <c r="C14458" s="255"/>
      <c r="D14458" s="255"/>
      <c r="E14458" s="260"/>
      <c r="F14458" s="263"/>
      <c r="I14458" s="149"/>
      <c r="J14458" s="149"/>
      <c r="K14458" s="149"/>
      <c r="L14458"/>
    </row>
    <row r="14459" spans="1:12" s="236" customFormat="1" ht="13" x14ac:dyDescent="0.25">
      <c r="A14459" s="227"/>
      <c r="B14459" s="256"/>
      <c r="C14459" s="255"/>
      <c r="D14459" s="255"/>
      <c r="E14459" s="260"/>
      <c r="F14459" s="263"/>
      <c r="I14459" s="149"/>
      <c r="J14459" s="149"/>
      <c r="K14459" s="149"/>
      <c r="L14459"/>
    </row>
    <row r="14460" spans="1:12" s="236" customFormat="1" ht="13" x14ac:dyDescent="0.25">
      <c r="A14460" s="227"/>
      <c r="B14460" s="256"/>
      <c r="C14460" s="255"/>
      <c r="D14460" s="255"/>
      <c r="E14460" s="260"/>
      <c r="F14460" s="263"/>
      <c r="I14460" s="149"/>
      <c r="J14460" s="149"/>
      <c r="K14460" s="149"/>
      <c r="L14460"/>
    </row>
    <row r="14461" spans="1:12" s="236" customFormat="1" ht="13" x14ac:dyDescent="0.25">
      <c r="A14461" s="227"/>
      <c r="B14461" s="256"/>
      <c r="C14461" s="255"/>
      <c r="D14461" s="255"/>
      <c r="E14461" s="260"/>
      <c r="F14461" s="263"/>
      <c r="I14461" s="149"/>
      <c r="J14461" s="149"/>
      <c r="K14461" s="149"/>
      <c r="L14461"/>
    </row>
    <row r="14462" spans="1:12" s="236" customFormat="1" ht="13" x14ac:dyDescent="0.25">
      <c r="A14462" s="227"/>
      <c r="B14462" s="256"/>
      <c r="C14462" s="255"/>
      <c r="D14462" s="255"/>
      <c r="E14462" s="260"/>
      <c r="F14462" s="263"/>
      <c r="I14462" s="149"/>
      <c r="J14462" s="149"/>
      <c r="K14462" s="149"/>
      <c r="L14462"/>
    </row>
    <row r="14463" spans="1:12" s="236" customFormat="1" ht="13" x14ac:dyDescent="0.25">
      <c r="A14463" s="227"/>
      <c r="B14463" s="256"/>
      <c r="C14463" s="255"/>
      <c r="D14463" s="255"/>
      <c r="E14463" s="260"/>
      <c r="F14463" s="263"/>
      <c r="I14463" s="149"/>
      <c r="J14463" s="149"/>
      <c r="K14463" s="149"/>
      <c r="L14463"/>
    </row>
    <row r="14464" spans="1:12" s="236" customFormat="1" ht="13" x14ac:dyDescent="0.25">
      <c r="A14464" s="227"/>
      <c r="B14464" s="256"/>
      <c r="C14464" s="255"/>
      <c r="D14464" s="255"/>
      <c r="E14464" s="260"/>
      <c r="F14464" s="263"/>
      <c r="I14464" s="149"/>
      <c r="J14464" s="149"/>
      <c r="K14464" s="149"/>
      <c r="L14464"/>
    </row>
    <row r="14465" spans="1:12" s="236" customFormat="1" ht="13" x14ac:dyDescent="0.25">
      <c r="A14465" s="227"/>
      <c r="B14465" s="256"/>
      <c r="C14465" s="255"/>
      <c r="D14465" s="255"/>
      <c r="E14465" s="260"/>
      <c r="F14465" s="263"/>
      <c r="I14465" s="149"/>
      <c r="J14465" s="149"/>
      <c r="K14465" s="149"/>
      <c r="L14465"/>
    </row>
    <row r="14466" spans="1:12" s="236" customFormat="1" ht="13" x14ac:dyDescent="0.25">
      <c r="A14466" s="227"/>
      <c r="B14466" s="256"/>
      <c r="C14466" s="255"/>
      <c r="D14466" s="255"/>
      <c r="E14466" s="260"/>
      <c r="F14466" s="263"/>
      <c r="I14466" s="149"/>
      <c r="J14466" s="149"/>
      <c r="K14466" s="149"/>
      <c r="L14466"/>
    </row>
    <row r="14467" spans="1:12" s="236" customFormat="1" ht="13" x14ac:dyDescent="0.25">
      <c r="A14467" s="227"/>
      <c r="B14467" s="256"/>
      <c r="C14467" s="255"/>
      <c r="D14467" s="255"/>
      <c r="E14467" s="260"/>
      <c r="F14467" s="263"/>
      <c r="I14467" s="149"/>
      <c r="J14467" s="149"/>
      <c r="K14467" s="149"/>
      <c r="L14467"/>
    </row>
    <row r="14468" spans="1:12" s="236" customFormat="1" ht="13" x14ac:dyDescent="0.25">
      <c r="A14468" s="227"/>
      <c r="B14468" s="256"/>
      <c r="C14468" s="255"/>
      <c r="D14468" s="255"/>
      <c r="E14468" s="260"/>
      <c r="F14468" s="263"/>
      <c r="I14468" s="149"/>
      <c r="J14468" s="149"/>
      <c r="K14468" s="149"/>
      <c r="L14468"/>
    </row>
    <row r="14469" spans="1:12" s="236" customFormat="1" ht="13" x14ac:dyDescent="0.25">
      <c r="A14469" s="227"/>
      <c r="B14469" s="256"/>
      <c r="C14469" s="255"/>
      <c r="D14469" s="255"/>
      <c r="E14469" s="260"/>
      <c r="F14469" s="263"/>
      <c r="I14469" s="149"/>
      <c r="J14469" s="149"/>
      <c r="K14469" s="149"/>
      <c r="L14469"/>
    </row>
    <row r="14470" spans="1:12" s="236" customFormat="1" ht="13" x14ac:dyDescent="0.25">
      <c r="A14470" s="227"/>
      <c r="B14470" s="256"/>
      <c r="C14470" s="255"/>
      <c r="D14470" s="255"/>
      <c r="E14470" s="260"/>
      <c r="F14470" s="263"/>
      <c r="I14470" s="149"/>
      <c r="J14470" s="149"/>
      <c r="K14470" s="149"/>
      <c r="L14470"/>
    </row>
    <row r="14471" spans="1:12" s="236" customFormat="1" ht="13" x14ac:dyDescent="0.25">
      <c r="A14471" s="227"/>
      <c r="B14471" s="256"/>
      <c r="C14471" s="255"/>
      <c r="D14471" s="255"/>
      <c r="E14471" s="260"/>
      <c r="F14471" s="263"/>
      <c r="I14471" s="149"/>
      <c r="J14471" s="149"/>
      <c r="K14471" s="149"/>
      <c r="L14471"/>
    </row>
    <row r="14472" spans="1:12" s="236" customFormat="1" ht="13" x14ac:dyDescent="0.25">
      <c r="A14472" s="227"/>
      <c r="B14472" s="256"/>
      <c r="C14472" s="255"/>
      <c r="D14472" s="255"/>
      <c r="E14472" s="260"/>
      <c r="F14472" s="263"/>
      <c r="I14472" s="149"/>
      <c r="J14472" s="149"/>
      <c r="K14472" s="149"/>
      <c r="L14472"/>
    </row>
    <row r="14473" spans="1:12" s="236" customFormat="1" ht="13" x14ac:dyDescent="0.25">
      <c r="A14473" s="227"/>
      <c r="B14473" s="256"/>
      <c r="C14473" s="255"/>
      <c r="D14473" s="255"/>
      <c r="E14473" s="260"/>
      <c r="F14473" s="263"/>
      <c r="I14473" s="149"/>
      <c r="J14473" s="149"/>
      <c r="K14473" s="149"/>
      <c r="L14473"/>
    </row>
    <row r="14474" spans="1:12" s="236" customFormat="1" ht="13" x14ac:dyDescent="0.25">
      <c r="A14474" s="227"/>
      <c r="B14474" s="268" t="s">
        <v>1019</v>
      </c>
      <c r="C14474" s="227"/>
      <c r="D14474" s="227"/>
      <c r="E14474" s="258"/>
      <c r="F14474" s="270"/>
      <c r="I14474" s="149"/>
      <c r="J14474" s="149"/>
      <c r="K14474" s="149"/>
      <c r="L14474"/>
    </row>
    <row r="14475" spans="1:12" s="236" customFormat="1" ht="13" x14ac:dyDescent="0.25">
      <c r="A14475" s="227"/>
      <c r="B14475" s="247"/>
      <c r="C14475" s="227"/>
      <c r="D14475" s="227"/>
      <c r="E14475" s="258"/>
      <c r="F14475" s="263"/>
      <c r="I14475" s="149"/>
      <c r="J14475" s="149"/>
      <c r="K14475" s="149"/>
      <c r="L14475"/>
    </row>
    <row r="14476" spans="1:12" s="236" customFormat="1" ht="13" x14ac:dyDescent="0.25">
      <c r="A14476" s="227"/>
      <c r="B14476" s="247" t="str">
        <f>B14403</f>
        <v>Block H: 4 Classroom Block &amp; 2 HOD Offices:: H-9 Plastering</v>
      </c>
      <c r="C14476" s="227"/>
      <c r="D14476" s="227"/>
      <c r="E14476" s="258"/>
      <c r="F14476" s="263"/>
      <c r="I14476" s="149"/>
      <c r="J14476" s="149"/>
      <c r="K14476" s="149"/>
      <c r="L14476"/>
    </row>
    <row r="14477" spans="1:12" s="236" customFormat="1" x14ac:dyDescent="0.25">
      <c r="A14477" s="220"/>
      <c r="B14477" s="233"/>
      <c r="C14477" s="220"/>
      <c r="D14477" s="220"/>
      <c r="E14477" s="260"/>
      <c r="F14477" s="263"/>
      <c r="I14477" s="149"/>
      <c r="J14477" s="149"/>
      <c r="K14477" s="149"/>
      <c r="L14477"/>
    </row>
    <row r="14478" spans="1:12" s="236" customFormat="1" ht="13" x14ac:dyDescent="0.25">
      <c r="A14478" s="224" t="s">
        <v>2708</v>
      </c>
      <c r="B14478" s="229" t="s">
        <v>296</v>
      </c>
      <c r="C14478" s="272"/>
      <c r="D14478" s="272"/>
      <c r="E14478" s="217"/>
      <c r="F14478" s="285"/>
      <c r="I14478" s="149"/>
      <c r="J14478" s="149"/>
      <c r="K14478" s="149"/>
      <c r="L14478"/>
    </row>
    <row r="14479" spans="1:12" s="236" customFormat="1" x14ac:dyDescent="0.25">
      <c r="A14479" s="272"/>
      <c r="B14479" s="273"/>
      <c r="C14479" s="272"/>
      <c r="D14479" s="272"/>
      <c r="E14479" s="217"/>
      <c r="F14479" s="285"/>
      <c r="I14479" s="149"/>
      <c r="J14479" s="149"/>
      <c r="K14479" s="149"/>
      <c r="L14479"/>
    </row>
    <row r="14480" spans="1:12" s="236" customFormat="1" ht="13" x14ac:dyDescent="0.25">
      <c r="A14480" s="272"/>
      <c r="B14480" s="229" t="s">
        <v>297</v>
      </c>
      <c r="C14480" s="272"/>
      <c r="D14480" s="272"/>
      <c r="E14480" s="217"/>
      <c r="F14480" s="285"/>
      <c r="I14480" s="149"/>
      <c r="J14480" s="149"/>
      <c r="K14480" s="149"/>
      <c r="L14480"/>
    </row>
    <row r="14481" spans="1:12" s="236" customFormat="1" x14ac:dyDescent="0.25">
      <c r="A14481" s="272"/>
      <c r="B14481" s="273"/>
      <c r="C14481" s="272"/>
      <c r="D14481" s="272"/>
      <c r="E14481" s="217"/>
      <c r="F14481" s="285"/>
      <c r="I14481" s="149"/>
      <c r="J14481" s="149"/>
      <c r="K14481" s="149"/>
      <c r="L14481"/>
    </row>
    <row r="14482" spans="1:12" s="236" customFormat="1" ht="13" x14ac:dyDescent="0.25">
      <c r="A14482" s="272"/>
      <c r="B14482" s="229" t="s">
        <v>298</v>
      </c>
      <c r="C14482" s="272"/>
      <c r="D14482" s="272"/>
      <c r="E14482" s="217"/>
      <c r="F14482" s="285"/>
      <c r="I14482" s="149"/>
      <c r="J14482" s="149"/>
      <c r="K14482" s="149"/>
      <c r="L14482"/>
    </row>
    <row r="14483" spans="1:12" s="236" customFormat="1" x14ac:dyDescent="0.25">
      <c r="A14483" s="272"/>
      <c r="B14483" s="273"/>
      <c r="C14483" s="272"/>
      <c r="D14483" s="272"/>
      <c r="E14483" s="217"/>
      <c r="F14483" s="285"/>
      <c r="I14483" s="149"/>
      <c r="J14483" s="149"/>
      <c r="K14483" s="149"/>
      <c r="L14483"/>
    </row>
    <row r="14484" spans="1:12" s="236" customFormat="1" ht="25" x14ac:dyDescent="0.25">
      <c r="A14484" s="272" t="s">
        <v>2709</v>
      </c>
      <c r="B14484" s="273" t="s">
        <v>2149</v>
      </c>
      <c r="C14484" s="272" t="s">
        <v>11</v>
      </c>
      <c r="D14484" s="272">
        <v>68</v>
      </c>
      <c r="E14484" s="217"/>
      <c r="F14484" s="285"/>
      <c r="I14484" s="149"/>
      <c r="J14484" s="149"/>
      <c r="K14484" s="149"/>
      <c r="L14484"/>
    </row>
    <row r="14485" spans="1:12" s="236" customFormat="1" x14ac:dyDescent="0.25">
      <c r="A14485" s="272"/>
      <c r="B14485" s="273"/>
      <c r="C14485" s="272"/>
      <c r="D14485" s="272"/>
      <c r="E14485" s="217"/>
      <c r="F14485" s="285"/>
      <c r="I14485" s="149"/>
      <c r="J14485" s="149"/>
      <c r="K14485" s="149"/>
      <c r="L14485"/>
    </row>
    <row r="14486" spans="1:12" s="236" customFormat="1" x14ac:dyDescent="0.25">
      <c r="A14486" s="272" t="s">
        <v>2710</v>
      </c>
      <c r="B14486" s="273" t="s">
        <v>2150</v>
      </c>
      <c r="C14486" s="272" t="s">
        <v>11</v>
      </c>
      <c r="D14486" s="272">
        <v>12</v>
      </c>
      <c r="E14486" s="217"/>
      <c r="F14486" s="285"/>
      <c r="I14486" s="149"/>
      <c r="J14486" s="149"/>
      <c r="K14486" s="149"/>
      <c r="L14486"/>
    </row>
    <row r="14487" spans="1:12" s="236" customFormat="1" x14ac:dyDescent="0.25">
      <c r="A14487" s="272"/>
      <c r="B14487" s="273"/>
      <c r="C14487" s="272"/>
      <c r="D14487" s="272"/>
      <c r="E14487" s="217"/>
      <c r="F14487" s="285"/>
      <c r="I14487" s="149"/>
      <c r="J14487" s="149"/>
      <c r="K14487" s="149"/>
      <c r="L14487"/>
    </row>
    <row r="14488" spans="1:12" s="236" customFormat="1" x14ac:dyDescent="0.25">
      <c r="A14488" s="272" t="s">
        <v>2711</v>
      </c>
      <c r="B14488" s="273" t="s">
        <v>303</v>
      </c>
      <c r="C14488" s="272" t="s">
        <v>2</v>
      </c>
      <c r="D14488" s="272">
        <v>16</v>
      </c>
      <c r="E14488" s="217"/>
      <c r="F14488" s="285"/>
      <c r="I14488" s="149"/>
      <c r="J14488" s="149"/>
      <c r="K14488" s="149"/>
      <c r="L14488"/>
    </row>
    <row r="14489" spans="1:12" s="236" customFormat="1" x14ac:dyDescent="0.25">
      <c r="A14489" s="272" t="s">
        <v>2712</v>
      </c>
      <c r="B14489" s="273" t="s">
        <v>304</v>
      </c>
      <c r="C14489" s="272" t="s">
        <v>2</v>
      </c>
      <c r="D14489" s="272">
        <v>4</v>
      </c>
      <c r="E14489" s="217"/>
      <c r="F14489" s="285"/>
      <c r="I14489" s="149"/>
      <c r="J14489" s="149"/>
      <c r="K14489" s="149"/>
      <c r="L14489"/>
    </row>
    <row r="14490" spans="1:12" s="236" customFormat="1" x14ac:dyDescent="0.25">
      <c r="A14490" s="272" t="s">
        <v>2713</v>
      </c>
      <c r="B14490" s="273" t="s">
        <v>305</v>
      </c>
      <c r="C14490" s="272" t="s">
        <v>2</v>
      </c>
      <c r="D14490" s="272">
        <v>8</v>
      </c>
      <c r="E14490" s="217"/>
      <c r="F14490" s="285"/>
      <c r="I14490" s="149"/>
      <c r="J14490" s="149"/>
      <c r="K14490" s="149"/>
      <c r="L14490"/>
    </row>
    <row r="14491" spans="1:12" s="236" customFormat="1" x14ac:dyDescent="0.25">
      <c r="A14491" s="272" t="s">
        <v>2714</v>
      </c>
      <c r="B14491" s="273" t="s">
        <v>306</v>
      </c>
      <c r="C14491" s="272" t="s">
        <v>2</v>
      </c>
      <c r="D14491" s="272">
        <v>8</v>
      </c>
      <c r="E14491" s="217"/>
      <c r="F14491" s="285"/>
      <c r="I14491" s="149"/>
      <c r="J14491" s="149"/>
      <c r="K14491" s="149"/>
      <c r="L14491"/>
    </row>
    <row r="14492" spans="1:12" s="236" customFormat="1" x14ac:dyDescent="0.25">
      <c r="A14492" s="272"/>
      <c r="B14492" s="273"/>
      <c r="C14492" s="272"/>
      <c r="D14492" s="272"/>
      <c r="E14492" s="217"/>
      <c r="F14492" s="285"/>
      <c r="I14492" s="149"/>
      <c r="J14492" s="149"/>
      <c r="K14492" s="149"/>
      <c r="L14492"/>
    </row>
    <row r="14493" spans="1:12" s="236" customFormat="1" ht="13" x14ac:dyDescent="0.25">
      <c r="A14493" s="272"/>
      <c r="B14493" s="229" t="s">
        <v>307</v>
      </c>
      <c r="C14493" s="272"/>
      <c r="D14493" s="272"/>
      <c r="E14493" s="217"/>
      <c r="F14493" s="285"/>
      <c r="I14493" s="149"/>
      <c r="J14493" s="149"/>
      <c r="K14493" s="149"/>
      <c r="L14493"/>
    </row>
    <row r="14494" spans="1:12" s="236" customFormat="1" x14ac:dyDescent="0.25">
      <c r="A14494" s="272"/>
      <c r="B14494" s="273"/>
      <c r="C14494" s="272"/>
      <c r="D14494" s="272"/>
      <c r="E14494" s="217"/>
      <c r="F14494" s="285"/>
      <c r="I14494" s="149"/>
      <c r="J14494" s="149"/>
      <c r="K14494" s="149"/>
      <c r="L14494"/>
    </row>
    <row r="14495" spans="1:12" s="236" customFormat="1" x14ac:dyDescent="0.25">
      <c r="A14495" s="272" t="s">
        <v>2715</v>
      </c>
      <c r="B14495" s="273" t="s">
        <v>311</v>
      </c>
      <c r="C14495" s="272" t="s">
        <v>2</v>
      </c>
      <c r="D14495" s="272">
        <v>6</v>
      </c>
      <c r="E14495" s="217"/>
      <c r="F14495" s="285"/>
      <c r="I14495" s="149"/>
      <c r="J14495" s="149"/>
      <c r="K14495" s="149"/>
      <c r="L14495"/>
    </row>
    <row r="14496" spans="1:12" s="236" customFormat="1" x14ac:dyDescent="0.25">
      <c r="A14496" s="272"/>
      <c r="B14496" s="273"/>
      <c r="C14496" s="272"/>
      <c r="D14496" s="272"/>
      <c r="E14496" s="217"/>
      <c r="F14496" s="285"/>
      <c r="I14496" s="149"/>
      <c r="J14496" s="149"/>
      <c r="K14496" s="149"/>
      <c r="L14496"/>
    </row>
    <row r="14497" spans="1:12" s="236" customFormat="1" ht="13" x14ac:dyDescent="0.25">
      <c r="A14497" s="272"/>
      <c r="B14497" s="229" t="s">
        <v>312</v>
      </c>
      <c r="C14497" s="272"/>
      <c r="D14497" s="272"/>
      <c r="E14497" s="217"/>
      <c r="F14497" s="285"/>
      <c r="I14497" s="149"/>
      <c r="J14497" s="149"/>
      <c r="K14497" s="149"/>
      <c r="L14497"/>
    </row>
    <row r="14498" spans="1:12" s="236" customFormat="1" ht="13" x14ac:dyDescent="0.25">
      <c r="A14498" s="272"/>
      <c r="B14498" s="229"/>
      <c r="C14498" s="272"/>
      <c r="D14498" s="272"/>
      <c r="E14498" s="217"/>
      <c r="F14498" s="285"/>
      <c r="I14498" s="149"/>
      <c r="J14498" s="149"/>
      <c r="K14498" s="149"/>
      <c r="L14498"/>
    </row>
    <row r="14499" spans="1:12" s="236" customFormat="1" ht="13" x14ac:dyDescent="0.25">
      <c r="A14499" s="272"/>
      <c r="B14499" s="229" t="s">
        <v>2748</v>
      </c>
      <c r="C14499" s="272"/>
      <c r="D14499" s="272"/>
      <c r="E14499" s="217"/>
      <c r="F14499" s="285"/>
      <c r="I14499" s="149"/>
      <c r="J14499" s="149"/>
      <c r="K14499" s="149"/>
      <c r="L14499"/>
    </row>
    <row r="14500" spans="1:12" s="236" customFormat="1" x14ac:dyDescent="0.25">
      <c r="A14500" s="272"/>
      <c r="B14500" s="273"/>
      <c r="C14500" s="272"/>
      <c r="D14500" s="272"/>
      <c r="E14500" s="217"/>
      <c r="F14500" s="285"/>
      <c r="I14500" s="149"/>
      <c r="J14500" s="149"/>
      <c r="K14500" s="149"/>
      <c r="L14500"/>
    </row>
    <row r="14501" spans="1:12" s="236" customFormat="1" ht="75" x14ac:dyDescent="0.25">
      <c r="A14501" s="272" t="s">
        <v>2895</v>
      </c>
      <c r="B14501" s="273" t="s">
        <v>2749</v>
      </c>
      <c r="C14501" s="272" t="s">
        <v>2</v>
      </c>
      <c r="D14501" s="272">
        <v>1</v>
      </c>
      <c r="E14501" s="217"/>
      <c r="F14501" s="285"/>
      <c r="I14501" s="149"/>
      <c r="J14501" s="149"/>
      <c r="K14501" s="149"/>
      <c r="L14501"/>
    </row>
    <row r="14502" spans="1:12" s="236" customFormat="1" ht="13" x14ac:dyDescent="0.25">
      <c r="A14502" s="272"/>
      <c r="B14502" s="229"/>
      <c r="C14502" s="272"/>
      <c r="D14502" s="272"/>
      <c r="E14502" s="217"/>
      <c r="F14502" s="285"/>
      <c r="I14502" s="149"/>
      <c r="J14502" s="149"/>
      <c r="K14502" s="149"/>
      <c r="L14502"/>
    </row>
    <row r="14503" spans="1:12" s="236" customFormat="1" x14ac:dyDescent="0.25">
      <c r="A14503" s="272"/>
      <c r="B14503" s="273"/>
      <c r="C14503" s="272"/>
      <c r="D14503" s="272"/>
      <c r="E14503" s="217"/>
      <c r="F14503" s="285"/>
      <c r="I14503" s="149"/>
      <c r="J14503" s="149"/>
      <c r="K14503" s="149"/>
      <c r="L14503"/>
    </row>
    <row r="14504" spans="1:12" s="236" customFormat="1" x14ac:dyDescent="0.25">
      <c r="A14504" s="272"/>
      <c r="B14504" s="273"/>
      <c r="C14504" s="272"/>
      <c r="D14504" s="272"/>
      <c r="E14504" s="217"/>
      <c r="F14504" s="263"/>
      <c r="I14504" s="149"/>
      <c r="J14504" s="149"/>
      <c r="K14504" s="149"/>
      <c r="L14504"/>
    </row>
    <row r="14505" spans="1:12" s="236" customFormat="1" x14ac:dyDescent="0.25">
      <c r="A14505" s="272"/>
      <c r="B14505" s="273"/>
      <c r="C14505" s="272"/>
      <c r="D14505" s="272"/>
      <c r="E14505" s="217"/>
      <c r="F14505" s="263"/>
      <c r="I14505" s="149"/>
      <c r="J14505" s="149"/>
      <c r="K14505" s="149"/>
      <c r="L14505"/>
    </row>
    <row r="14506" spans="1:12" s="236" customFormat="1" x14ac:dyDescent="0.25">
      <c r="A14506" s="272"/>
      <c r="B14506" s="273"/>
      <c r="C14506" s="272"/>
      <c r="D14506" s="272"/>
      <c r="E14506" s="217"/>
      <c r="F14506" s="263"/>
      <c r="I14506" s="149"/>
      <c r="J14506" s="149"/>
      <c r="K14506" s="149"/>
      <c r="L14506"/>
    </row>
    <row r="14507" spans="1:12" s="236" customFormat="1" x14ac:dyDescent="0.25">
      <c r="A14507" s="272"/>
      <c r="B14507" s="273"/>
      <c r="C14507" s="272"/>
      <c r="D14507" s="272"/>
      <c r="E14507" s="217"/>
      <c r="F14507" s="263"/>
      <c r="I14507" s="149"/>
      <c r="J14507" s="149"/>
      <c r="K14507" s="149"/>
      <c r="L14507"/>
    </row>
    <row r="14508" spans="1:12" s="236" customFormat="1" x14ac:dyDescent="0.25">
      <c r="A14508" s="272"/>
      <c r="B14508" s="273"/>
      <c r="C14508" s="272"/>
      <c r="D14508" s="272"/>
      <c r="E14508" s="217"/>
      <c r="F14508" s="263"/>
      <c r="I14508" s="149"/>
      <c r="J14508" s="149"/>
      <c r="K14508" s="149"/>
      <c r="L14508"/>
    </row>
    <row r="14509" spans="1:12" s="236" customFormat="1" x14ac:dyDescent="0.25">
      <c r="A14509" s="272"/>
      <c r="B14509" s="273"/>
      <c r="C14509" s="272"/>
      <c r="D14509" s="272"/>
      <c r="E14509" s="217"/>
      <c r="F14509" s="263"/>
      <c r="I14509" s="149"/>
      <c r="J14509" s="149"/>
      <c r="K14509" s="149"/>
      <c r="L14509"/>
    </row>
    <row r="14510" spans="1:12" s="236" customFormat="1" x14ac:dyDescent="0.25">
      <c r="A14510" s="272"/>
      <c r="B14510" s="273"/>
      <c r="C14510" s="272"/>
      <c r="D14510" s="272"/>
      <c r="E14510" s="217"/>
      <c r="F14510" s="263"/>
      <c r="I14510" s="149"/>
      <c r="J14510" s="149"/>
      <c r="K14510" s="149"/>
      <c r="L14510"/>
    </row>
    <row r="14511" spans="1:12" s="236" customFormat="1" x14ac:dyDescent="0.25">
      <c r="A14511" s="272"/>
      <c r="B14511" s="273"/>
      <c r="C14511" s="272"/>
      <c r="D14511" s="272"/>
      <c r="E14511" s="217"/>
      <c r="F14511" s="263"/>
      <c r="I14511" s="149"/>
      <c r="J14511" s="149"/>
      <c r="K14511" s="149"/>
      <c r="L14511"/>
    </row>
    <row r="14512" spans="1:12" s="236" customFormat="1" x14ac:dyDescent="0.25">
      <c r="A14512" s="272"/>
      <c r="B14512" s="273"/>
      <c r="C14512" s="272"/>
      <c r="D14512" s="272"/>
      <c r="E14512" s="217"/>
      <c r="F14512" s="263"/>
      <c r="I14512" s="149"/>
      <c r="J14512" s="149"/>
      <c r="K14512" s="149"/>
      <c r="L14512"/>
    </row>
    <row r="14513" spans="1:12" s="236" customFormat="1" x14ac:dyDescent="0.25">
      <c r="A14513" s="272"/>
      <c r="B14513" s="273"/>
      <c r="C14513" s="272"/>
      <c r="D14513" s="272"/>
      <c r="E14513" s="217"/>
      <c r="F14513" s="263"/>
      <c r="I14513" s="149"/>
      <c r="J14513" s="149"/>
      <c r="K14513" s="149"/>
      <c r="L14513"/>
    </row>
    <row r="14514" spans="1:12" s="236" customFormat="1" x14ac:dyDescent="0.25">
      <c r="A14514" s="272"/>
      <c r="B14514" s="273"/>
      <c r="C14514" s="272"/>
      <c r="D14514" s="272"/>
      <c r="E14514" s="217"/>
      <c r="F14514" s="263"/>
      <c r="I14514" s="149"/>
      <c r="J14514" s="149"/>
      <c r="K14514" s="149"/>
      <c r="L14514"/>
    </row>
    <row r="14515" spans="1:12" s="236" customFormat="1" x14ac:dyDescent="0.25">
      <c r="A14515" s="272"/>
      <c r="B14515" s="273"/>
      <c r="C14515" s="272"/>
      <c r="D14515" s="272"/>
      <c r="E14515" s="217"/>
      <c r="F14515" s="263"/>
      <c r="I14515" s="149"/>
      <c r="J14515" s="149"/>
      <c r="K14515" s="149"/>
      <c r="L14515"/>
    </row>
    <row r="14516" spans="1:12" s="236" customFormat="1" x14ac:dyDescent="0.25">
      <c r="A14516" s="272"/>
      <c r="B14516" s="273"/>
      <c r="C14516" s="272"/>
      <c r="D14516" s="272"/>
      <c r="E14516" s="217"/>
      <c r="F14516" s="263"/>
      <c r="I14516" s="149"/>
      <c r="J14516" s="149"/>
      <c r="K14516" s="149"/>
      <c r="L14516"/>
    </row>
    <row r="14517" spans="1:12" s="236" customFormat="1" x14ac:dyDescent="0.25">
      <c r="A14517" s="272"/>
      <c r="B14517" s="273"/>
      <c r="C14517" s="272"/>
      <c r="D14517" s="272"/>
      <c r="E14517" s="217"/>
      <c r="F14517" s="263"/>
      <c r="I14517" s="149"/>
      <c r="J14517" s="149"/>
      <c r="K14517" s="149"/>
      <c r="L14517"/>
    </row>
    <row r="14518" spans="1:12" s="236" customFormat="1" x14ac:dyDescent="0.25">
      <c r="A14518" s="272"/>
      <c r="B14518" s="273"/>
      <c r="C14518" s="272"/>
      <c r="D14518" s="272"/>
      <c r="E14518" s="217"/>
      <c r="F14518" s="263"/>
      <c r="I14518" s="149"/>
      <c r="J14518" s="149"/>
      <c r="K14518" s="149"/>
      <c r="L14518"/>
    </row>
    <row r="14519" spans="1:12" s="236" customFormat="1" x14ac:dyDescent="0.25">
      <c r="A14519" s="272"/>
      <c r="B14519" s="273"/>
      <c r="C14519" s="272"/>
      <c r="D14519" s="272"/>
      <c r="E14519" s="217"/>
      <c r="F14519" s="263"/>
      <c r="I14519" s="149"/>
      <c r="J14519" s="149"/>
      <c r="K14519" s="149"/>
      <c r="L14519"/>
    </row>
    <row r="14520" spans="1:12" s="236" customFormat="1" x14ac:dyDescent="0.25">
      <c r="A14520" s="272"/>
      <c r="B14520" s="273"/>
      <c r="C14520" s="272"/>
      <c r="D14520" s="272"/>
      <c r="E14520" s="217"/>
      <c r="F14520" s="263"/>
      <c r="I14520" s="149"/>
      <c r="J14520" s="149"/>
      <c r="K14520" s="149"/>
      <c r="L14520"/>
    </row>
    <row r="14521" spans="1:12" s="236" customFormat="1" x14ac:dyDescent="0.25">
      <c r="A14521" s="272"/>
      <c r="B14521" s="273"/>
      <c r="C14521" s="272"/>
      <c r="D14521" s="272"/>
      <c r="E14521" s="217"/>
      <c r="F14521" s="263"/>
      <c r="I14521" s="149"/>
      <c r="J14521" s="149"/>
      <c r="K14521" s="149"/>
      <c r="L14521"/>
    </row>
    <row r="14522" spans="1:12" s="236" customFormat="1" x14ac:dyDescent="0.25">
      <c r="A14522" s="272"/>
      <c r="B14522" s="273"/>
      <c r="C14522" s="272"/>
      <c r="D14522" s="272"/>
      <c r="E14522" s="217"/>
      <c r="F14522" s="263"/>
      <c r="I14522" s="149"/>
      <c r="J14522" s="149"/>
      <c r="K14522" s="149"/>
      <c r="L14522"/>
    </row>
    <row r="14523" spans="1:12" s="236" customFormat="1" x14ac:dyDescent="0.25">
      <c r="A14523" s="272"/>
      <c r="B14523" s="273"/>
      <c r="C14523" s="272"/>
      <c r="D14523" s="272"/>
      <c r="E14523" s="217"/>
      <c r="F14523" s="263"/>
      <c r="I14523" s="149"/>
      <c r="J14523" s="149"/>
      <c r="K14523" s="149"/>
      <c r="L14523"/>
    </row>
    <row r="14524" spans="1:12" s="236" customFormat="1" x14ac:dyDescent="0.25">
      <c r="A14524" s="272"/>
      <c r="B14524" s="273"/>
      <c r="C14524" s="272"/>
      <c r="D14524" s="272"/>
      <c r="E14524" s="217"/>
      <c r="F14524" s="263"/>
      <c r="I14524" s="149"/>
      <c r="J14524" s="149"/>
      <c r="K14524" s="149"/>
      <c r="L14524"/>
    </row>
    <row r="14525" spans="1:12" s="236" customFormat="1" x14ac:dyDescent="0.25">
      <c r="A14525" s="272"/>
      <c r="B14525" s="273"/>
      <c r="C14525" s="272"/>
      <c r="D14525" s="272"/>
      <c r="E14525" s="217"/>
      <c r="F14525" s="263"/>
      <c r="I14525" s="149"/>
      <c r="J14525" s="149"/>
      <c r="K14525" s="149"/>
      <c r="L14525"/>
    </row>
    <row r="14526" spans="1:12" s="236" customFormat="1" x14ac:dyDescent="0.25">
      <c r="A14526" s="272"/>
      <c r="B14526" s="273"/>
      <c r="C14526" s="272"/>
      <c r="D14526" s="272"/>
      <c r="E14526" s="217"/>
      <c r="F14526" s="263"/>
      <c r="I14526" s="149"/>
      <c r="J14526" s="149"/>
      <c r="K14526" s="149"/>
      <c r="L14526"/>
    </row>
    <row r="14527" spans="1:12" s="236" customFormat="1" x14ac:dyDescent="0.25">
      <c r="A14527" s="272"/>
      <c r="B14527" s="273"/>
      <c r="C14527" s="272"/>
      <c r="D14527" s="272"/>
      <c r="E14527" s="217"/>
      <c r="F14527" s="263"/>
      <c r="I14527" s="149"/>
      <c r="J14527" s="149"/>
      <c r="K14527" s="149"/>
      <c r="L14527"/>
    </row>
    <row r="14528" spans="1:12" s="236" customFormat="1" x14ac:dyDescent="0.25">
      <c r="A14528" s="272"/>
      <c r="B14528" s="273"/>
      <c r="C14528" s="272"/>
      <c r="D14528" s="272"/>
      <c r="E14528" s="217"/>
      <c r="F14528" s="263"/>
      <c r="I14528" s="149"/>
      <c r="J14528" s="149"/>
      <c r="K14528" s="149"/>
      <c r="L14528"/>
    </row>
    <row r="14529" spans="1:12" s="236" customFormat="1" x14ac:dyDescent="0.25">
      <c r="A14529" s="272"/>
      <c r="B14529" s="273"/>
      <c r="C14529" s="272"/>
      <c r="D14529" s="272"/>
      <c r="E14529" s="217"/>
      <c r="F14529" s="263"/>
      <c r="I14529" s="149"/>
      <c r="J14529" s="149"/>
      <c r="K14529" s="149"/>
      <c r="L14529"/>
    </row>
    <row r="14530" spans="1:12" s="236" customFormat="1" x14ac:dyDescent="0.25">
      <c r="A14530" s="272"/>
      <c r="B14530" s="273"/>
      <c r="C14530" s="272"/>
      <c r="D14530" s="272"/>
      <c r="E14530" s="217"/>
      <c r="F14530" s="263"/>
      <c r="I14530" s="149"/>
      <c r="J14530" s="149"/>
      <c r="K14530" s="149"/>
      <c r="L14530"/>
    </row>
    <row r="14531" spans="1:12" s="236" customFormat="1" x14ac:dyDescent="0.25">
      <c r="A14531" s="272"/>
      <c r="B14531" s="273"/>
      <c r="C14531" s="272"/>
      <c r="D14531" s="272"/>
      <c r="E14531" s="217"/>
      <c r="F14531" s="263"/>
      <c r="I14531" s="149"/>
      <c r="J14531" s="149"/>
      <c r="K14531" s="149"/>
      <c r="L14531"/>
    </row>
    <row r="14532" spans="1:12" s="236" customFormat="1" x14ac:dyDescent="0.25">
      <c r="A14532" s="272"/>
      <c r="B14532" s="273"/>
      <c r="C14532" s="272"/>
      <c r="D14532" s="272"/>
      <c r="E14532" s="217"/>
      <c r="F14532" s="263"/>
      <c r="I14532" s="149"/>
      <c r="J14532" s="149"/>
      <c r="K14532" s="149"/>
      <c r="L14532"/>
    </row>
    <row r="14533" spans="1:12" s="236" customFormat="1" x14ac:dyDescent="0.25">
      <c r="A14533" s="272"/>
      <c r="B14533" s="273"/>
      <c r="C14533" s="272"/>
      <c r="D14533" s="272"/>
      <c r="E14533" s="217"/>
      <c r="F14533" s="263"/>
      <c r="I14533" s="149"/>
      <c r="J14533" s="149"/>
      <c r="K14533" s="149"/>
      <c r="L14533"/>
    </row>
    <row r="14534" spans="1:12" s="236" customFormat="1" x14ac:dyDescent="0.25">
      <c r="A14534" s="272"/>
      <c r="B14534" s="273"/>
      <c r="C14534" s="272"/>
      <c r="D14534" s="272"/>
      <c r="E14534" s="217"/>
      <c r="F14534" s="263"/>
      <c r="I14534" s="149"/>
      <c r="J14534" s="149"/>
      <c r="K14534" s="149"/>
      <c r="L14534"/>
    </row>
    <row r="14535" spans="1:12" s="236" customFormat="1" x14ac:dyDescent="0.25">
      <c r="A14535" s="272"/>
      <c r="B14535" s="273"/>
      <c r="C14535" s="272"/>
      <c r="D14535" s="272"/>
      <c r="E14535" s="217"/>
      <c r="F14535" s="263"/>
      <c r="I14535" s="149"/>
      <c r="J14535" s="149"/>
      <c r="K14535" s="149"/>
      <c r="L14535"/>
    </row>
    <row r="14536" spans="1:12" s="236" customFormat="1" x14ac:dyDescent="0.25">
      <c r="A14536" s="272"/>
      <c r="B14536" s="273"/>
      <c r="C14536" s="272"/>
      <c r="D14536" s="272"/>
      <c r="E14536" s="217"/>
      <c r="F14536" s="263"/>
      <c r="I14536" s="149"/>
      <c r="J14536" s="149"/>
      <c r="K14536" s="149"/>
      <c r="L14536"/>
    </row>
    <row r="14537" spans="1:12" s="236" customFormat="1" x14ac:dyDescent="0.25">
      <c r="A14537" s="272"/>
      <c r="B14537" s="273"/>
      <c r="C14537" s="272"/>
      <c r="D14537" s="272"/>
      <c r="E14537" s="217"/>
      <c r="F14537" s="263"/>
      <c r="I14537" s="149"/>
      <c r="J14537" s="149"/>
      <c r="K14537" s="149"/>
      <c r="L14537"/>
    </row>
    <row r="14538" spans="1:12" s="236" customFormat="1" x14ac:dyDescent="0.25">
      <c r="A14538" s="272"/>
      <c r="B14538" s="273"/>
      <c r="C14538" s="272"/>
      <c r="D14538" s="272"/>
      <c r="E14538" s="217"/>
      <c r="F14538" s="263"/>
      <c r="I14538" s="149"/>
      <c r="J14538" s="149"/>
      <c r="K14538" s="149"/>
      <c r="L14538"/>
    </row>
    <row r="14539" spans="1:12" s="236" customFormat="1" x14ac:dyDescent="0.25">
      <c r="A14539" s="272"/>
      <c r="B14539" s="273"/>
      <c r="C14539" s="272"/>
      <c r="D14539" s="272"/>
      <c r="E14539" s="217"/>
      <c r="F14539" s="263"/>
      <c r="I14539" s="149"/>
      <c r="J14539" s="149"/>
      <c r="K14539" s="149"/>
      <c r="L14539"/>
    </row>
    <row r="14540" spans="1:12" s="236" customFormat="1" ht="13" x14ac:dyDescent="0.25">
      <c r="A14540" s="227"/>
      <c r="B14540" s="268" t="s">
        <v>2905</v>
      </c>
      <c r="C14540" s="227"/>
      <c r="D14540" s="227"/>
      <c r="E14540" s="258"/>
      <c r="F14540" s="270"/>
      <c r="I14540" s="149"/>
      <c r="J14540" s="149"/>
      <c r="K14540" s="149"/>
      <c r="L14540"/>
    </row>
    <row r="14541" spans="1:12" s="236" customFormat="1" ht="13" x14ac:dyDescent="0.25">
      <c r="A14541" s="227"/>
      <c r="B14541" s="247"/>
      <c r="C14541" s="227"/>
      <c r="D14541" s="227"/>
      <c r="E14541" s="258"/>
      <c r="F14541" s="263"/>
      <c r="I14541" s="149"/>
      <c r="J14541" s="149"/>
      <c r="K14541" s="149"/>
      <c r="L14541"/>
    </row>
    <row r="14542" spans="1:12" s="236" customFormat="1" ht="13" x14ac:dyDescent="0.25">
      <c r="A14542" s="227"/>
      <c r="B14542" s="247" t="s">
        <v>3097</v>
      </c>
      <c r="C14542" s="227"/>
      <c r="D14542" s="227"/>
      <c r="E14542" s="258"/>
      <c r="F14542" s="263"/>
      <c r="I14542" s="149"/>
      <c r="J14542" s="149"/>
      <c r="K14542" s="149"/>
      <c r="L14542"/>
    </row>
    <row r="14543" spans="1:12" s="236" customFormat="1" ht="13" x14ac:dyDescent="0.25">
      <c r="A14543" s="227"/>
      <c r="B14543" s="256"/>
      <c r="C14543" s="255"/>
      <c r="D14543" s="255"/>
      <c r="E14543" s="260"/>
      <c r="F14543" s="263"/>
      <c r="I14543" s="149"/>
      <c r="J14543" s="149"/>
      <c r="K14543" s="149"/>
      <c r="L14543"/>
    </row>
    <row r="14544" spans="1:12" s="236" customFormat="1" ht="13" x14ac:dyDescent="0.25">
      <c r="A14544" s="227"/>
      <c r="B14544" s="274"/>
      <c r="C14544" s="255"/>
      <c r="D14544" s="255"/>
      <c r="E14544" s="260"/>
      <c r="F14544" s="263"/>
      <c r="I14544" s="149"/>
      <c r="J14544" s="149"/>
      <c r="K14544" s="149"/>
      <c r="L14544"/>
    </row>
    <row r="14545" spans="1:12" s="236" customFormat="1" ht="26" x14ac:dyDescent="0.25">
      <c r="A14545" s="227"/>
      <c r="B14545" s="274" t="str">
        <f>B14542</f>
        <v>Block H: 4 Classroom Block &amp; 2 HOD Offices:: H-10 Plumbing and Drainage</v>
      </c>
      <c r="C14545" s="255"/>
      <c r="D14545" s="255"/>
      <c r="E14545" s="260"/>
      <c r="F14545" s="263"/>
      <c r="I14545" s="149"/>
      <c r="J14545" s="149"/>
      <c r="K14545" s="149"/>
      <c r="L14545"/>
    </row>
    <row r="14546" spans="1:12" s="236" customFormat="1" ht="13" x14ac:dyDescent="0.25">
      <c r="A14546" s="227"/>
      <c r="B14546" s="254" t="s">
        <v>2933</v>
      </c>
      <c r="C14546" s="255" t="s">
        <v>2910</v>
      </c>
      <c r="D14546" s="255"/>
      <c r="E14546" s="260"/>
      <c r="F14546" s="263"/>
      <c r="I14546" s="149"/>
      <c r="J14546" s="149"/>
      <c r="K14546" s="149"/>
      <c r="L14546"/>
    </row>
    <row r="14547" spans="1:12" s="236" customFormat="1" ht="13" x14ac:dyDescent="0.25">
      <c r="A14547" s="227"/>
      <c r="B14547" s="256"/>
      <c r="C14547" s="255"/>
      <c r="D14547" s="255"/>
      <c r="E14547" s="260"/>
      <c r="F14547" s="263"/>
      <c r="I14547" s="149"/>
      <c r="J14547" s="149"/>
      <c r="K14547" s="149"/>
      <c r="L14547"/>
    </row>
    <row r="14548" spans="1:12" s="236" customFormat="1" ht="13" x14ac:dyDescent="0.25">
      <c r="A14548" s="227"/>
      <c r="B14548" s="269" t="s">
        <v>2909</v>
      </c>
      <c r="C14548" s="255">
        <v>211</v>
      </c>
      <c r="D14548" s="255"/>
      <c r="E14548" s="260"/>
      <c r="F14548" s="263"/>
      <c r="I14548" s="149"/>
      <c r="J14548" s="149"/>
      <c r="K14548" s="149"/>
      <c r="L14548"/>
    </row>
    <row r="14549" spans="1:12" s="236" customFormat="1" ht="13" x14ac:dyDescent="0.25">
      <c r="A14549" s="227"/>
      <c r="B14549" s="269"/>
      <c r="C14549" s="255"/>
      <c r="D14549" s="255"/>
      <c r="E14549" s="260"/>
      <c r="F14549" s="263"/>
      <c r="I14549" s="149"/>
      <c r="J14549" s="149"/>
      <c r="K14549" s="149"/>
      <c r="L14549"/>
    </row>
    <row r="14550" spans="1:12" s="236" customFormat="1" ht="13" x14ac:dyDescent="0.25">
      <c r="A14550" s="227"/>
      <c r="B14550" s="256"/>
      <c r="C14550" s="255"/>
      <c r="D14550" s="255"/>
      <c r="E14550" s="260"/>
      <c r="F14550" s="263"/>
      <c r="I14550" s="149"/>
      <c r="J14550" s="149"/>
      <c r="K14550" s="149"/>
      <c r="L14550"/>
    </row>
    <row r="14551" spans="1:12" s="236" customFormat="1" ht="13" x14ac:dyDescent="0.25">
      <c r="A14551" s="227"/>
      <c r="B14551" s="256"/>
      <c r="C14551" s="255"/>
      <c r="D14551" s="255"/>
      <c r="E14551" s="260"/>
      <c r="F14551" s="263"/>
      <c r="I14551" s="149"/>
      <c r="J14551" s="149"/>
      <c r="K14551" s="149"/>
      <c r="L14551"/>
    </row>
    <row r="14552" spans="1:12" s="236" customFormat="1" ht="13" x14ac:dyDescent="0.25">
      <c r="A14552" s="227"/>
      <c r="B14552" s="256"/>
      <c r="C14552" s="255"/>
      <c r="D14552" s="255"/>
      <c r="E14552" s="260"/>
      <c r="F14552" s="263"/>
      <c r="I14552" s="149"/>
      <c r="J14552" s="149"/>
      <c r="K14552" s="149"/>
      <c r="L14552"/>
    </row>
    <row r="14553" spans="1:12" s="236" customFormat="1" ht="13" x14ac:dyDescent="0.25">
      <c r="A14553" s="227"/>
      <c r="B14553" s="256"/>
      <c r="C14553" s="255"/>
      <c r="D14553" s="255"/>
      <c r="E14553" s="260"/>
      <c r="F14553" s="263"/>
      <c r="I14553" s="149"/>
      <c r="J14553" s="149"/>
      <c r="K14553" s="149"/>
      <c r="L14553"/>
    </row>
    <row r="14554" spans="1:12" s="236" customFormat="1" ht="13" x14ac:dyDescent="0.25">
      <c r="A14554" s="227"/>
      <c r="B14554" s="256"/>
      <c r="C14554" s="255"/>
      <c r="D14554" s="255"/>
      <c r="E14554" s="260"/>
      <c r="F14554" s="263"/>
      <c r="I14554" s="149"/>
      <c r="J14554" s="149"/>
      <c r="K14554" s="149"/>
      <c r="L14554"/>
    </row>
    <row r="14555" spans="1:12" s="236" customFormat="1" ht="13" x14ac:dyDescent="0.25">
      <c r="A14555" s="227"/>
      <c r="B14555" s="256"/>
      <c r="C14555" s="255"/>
      <c r="D14555" s="255"/>
      <c r="E14555" s="260"/>
      <c r="F14555" s="263"/>
      <c r="I14555" s="149"/>
      <c r="J14555" s="149"/>
      <c r="K14555" s="149"/>
      <c r="L14555"/>
    </row>
    <row r="14556" spans="1:12" s="236" customFormat="1" ht="13" x14ac:dyDescent="0.25">
      <c r="A14556" s="227"/>
      <c r="B14556" s="256"/>
      <c r="C14556" s="255"/>
      <c r="D14556" s="255"/>
      <c r="E14556" s="260"/>
      <c r="F14556" s="263"/>
      <c r="I14556" s="149"/>
      <c r="J14556" s="149"/>
      <c r="K14556" s="149"/>
      <c r="L14556"/>
    </row>
    <row r="14557" spans="1:12" s="236" customFormat="1" ht="13" x14ac:dyDescent="0.25">
      <c r="A14557" s="227"/>
      <c r="B14557" s="256"/>
      <c r="C14557" s="255"/>
      <c r="D14557" s="255"/>
      <c r="E14557" s="260"/>
      <c r="F14557" s="263"/>
      <c r="I14557" s="149"/>
      <c r="J14557" s="149"/>
      <c r="K14557" s="149"/>
      <c r="L14557"/>
    </row>
    <row r="14558" spans="1:12" s="236" customFormat="1" ht="13" x14ac:dyDescent="0.25">
      <c r="A14558" s="227"/>
      <c r="B14558" s="256"/>
      <c r="C14558" s="255"/>
      <c r="D14558" s="255"/>
      <c r="E14558" s="260"/>
      <c r="F14558" s="263"/>
      <c r="I14558" s="149"/>
      <c r="J14558" s="149"/>
      <c r="K14558" s="149"/>
      <c r="L14558"/>
    </row>
    <row r="14559" spans="1:12" s="236" customFormat="1" ht="13" x14ac:dyDescent="0.25">
      <c r="A14559" s="227"/>
      <c r="B14559" s="256"/>
      <c r="C14559" s="255"/>
      <c r="D14559" s="255"/>
      <c r="E14559" s="260"/>
      <c r="F14559" s="263"/>
      <c r="I14559" s="149"/>
      <c r="J14559" s="149"/>
      <c r="K14559" s="149"/>
      <c r="L14559"/>
    </row>
    <row r="14560" spans="1:12" s="236" customFormat="1" ht="13" x14ac:dyDescent="0.25">
      <c r="A14560" s="227"/>
      <c r="B14560" s="256"/>
      <c r="C14560" s="255"/>
      <c r="D14560" s="255"/>
      <c r="E14560" s="260"/>
      <c r="F14560" s="263"/>
      <c r="I14560" s="149"/>
      <c r="J14560" s="149"/>
      <c r="K14560" s="149"/>
      <c r="L14560"/>
    </row>
    <row r="14561" spans="1:12" s="236" customFormat="1" ht="13" x14ac:dyDescent="0.25">
      <c r="A14561" s="227"/>
      <c r="B14561" s="256"/>
      <c r="C14561" s="255"/>
      <c r="D14561" s="255"/>
      <c r="E14561" s="260"/>
      <c r="F14561" s="263"/>
      <c r="I14561" s="149"/>
      <c r="J14561" s="149"/>
      <c r="K14561" s="149"/>
      <c r="L14561"/>
    </row>
    <row r="14562" spans="1:12" s="236" customFormat="1" ht="13" x14ac:dyDescent="0.25">
      <c r="A14562" s="227"/>
      <c r="B14562" s="256"/>
      <c r="C14562" s="255"/>
      <c r="D14562" s="255"/>
      <c r="E14562" s="260"/>
      <c r="F14562" s="263"/>
      <c r="I14562" s="149"/>
      <c r="J14562" s="149"/>
      <c r="K14562" s="149"/>
      <c r="L14562"/>
    </row>
    <row r="14563" spans="1:12" s="236" customFormat="1" ht="13" x14ac:dyDescent="0.25">
      <c r="A14563" s="227"/>
      <c r="B14563" s="256"/>
      <c r="C14563" s="255"/>
      <c r="D14563" s="255"/>
      <c r="E14563" s="260"/>
      <c r="F14563" s="263"/>
      <c r="I14563" s="149"/>
      <c r="J14563" s="149"/>
      <c r="K14563" s="149"/>
      <c r="L14563"/>
    </row>
    <row r="14564" spans="1:12" s="236" customFormat="1" ht="13" x14ac:dyDescent="0.25">
      <c r="A14564" s="227"/>
      <c r="B14564" s="256"/>
      <c r="C14564" s="255"/>
      <c r="D14564" s="255"/>
      <c r="E14564" s="260"/>
      <c r="F14564" s="263"/>
      <c r="I14564" s="149"/>
      <c r="J14564" s="149"/>
      <c r="K14564" s="149"/>
      <c r="L14564"/>
    </row>
    <row r="14565" spans="1:12" s="236" customFormat="1" ht="13" x14ac:dyDescent="0.25">
      <c r="A14565" s="227"/>
      <c r="B14565" s="256"/>
      <c r="C14565" s="255"/>
      <c r="D14565" s="255"/>
      <c r="E14565" s="260"/>
      <c r="F14565" s="263"/>
      <c r="I14565" s="149"/>
      <c r="J14565" s="149"/>
      <c r="K14565" s="149"/>
      <c r="L14565"/>
    </row>
    <row r="14566" spans="1:12" s="236" customFormat="1" ht="13" x14ac:dyDescent="0.25">
      <c r="A14566" s="227"/>
      <c r="B14566" s="256"/>
      <c r="C14566" s="255"/>
      <c r="D14566" s="255"/>
      <c r="E14566" s="260"/>
      <c r="F14566" s="263"/>
      <c r="I14566" s="149"/>
      <c r="J14566" s="149"/>
      <c r="K14566" s="149"/>
      <c r="L14566"/>
    </row>
    <row r="14567" spans="1:12" s="236" customFormat="1" ht="13" x14ac:dyDescent="0.25">
      <c r="A14567" s="227"/>
      <c r="B14567" s="256"/>
      <c r="C14567" s="255"/>
      <c r="D14567" s="255"/>
      <c r="E14567" s="260"/>
      <c r="F14567" s="263"/>
      <c r="I14567" s="149"/>
      <c r="J14567" s="149"/>
      <c r="K14567" s="149"/>
      <c r="L14567"/>
    </row>
    <row r="14568" spans="1:12" s="236" customFormat="1" ht="13" x14ac:dyDescent="0.25">
      <c r="A14568" s="227"/>
      <c r="B14568" s="256"/>
      <c r="C14568" s="255"/>
      <c r="D14568" s="255"/>
      <c r="E14568" s="260"/>
      <c r="F14568" s="263"/>
      <c r="I14568" s="149"/>
      <c r="J14568" s="149"/>
      <c r="K14568" s="149"/>
      <c r="L14568"/>
    </row>
    <row r="14569" spans="1:12" s="236" customFormat="1" ht="13" x14ac:dyDescent="0.25">
      <c r="A14569" s="227"/>
      <c r="B14569" s="256"/>
      <c r="C14569" s="255"/>
      <c r="D14569" s="255"/>
      <c r="E14569" s="260"/>
      <c r="F14569" s="263"/>
      <c r="I14569" s="149"/>
      <c r="J14569" s="149"/>
      <c r="K14569" s="149"/>
      <c r="L14569"/>
    </row>
    <row r="14570" spans="1:12" s="236" customFormat="1" ht="13" x14ac:dyDescent="0.25">
      <c r="A14570" s="227"/>
      <c r="B14570" s="256"/>
      <c r="C14570" s="255"/>
      <c r="D14570" s="255"/>
      <c r="E14570" s="260"/>
      <c r="F14570" s="263"/>
      <c r="I14570" s="149"/>
      <c r="J14570" s="149"/>
      <c r="K14570" s="149"/>
      <c r="L14570"/>
    </row>
    <row r="14571" spans="1:12" s="236" customFormat="1" ht="13" x14ac:dyDescent="0.25">
      <c r="A14571" s="227"/>
      <c r="B14571" s="256"/>
      <c r="C14571" s="255"/>
      <c r="D14571" s="255"/>
      <c r="E14571" s="260"/>
      <c r="F14571" s="263"/>
      <c r="I14571" s="149"/>
      <c r="J14571" s="149"/>
      <c r="K14571" s="149"/>
      <c r="L14571"/>
    </row>
    <row r="14572" spans="1:12" s="236" customFormat="1" ht="13" x14ac:dyDescent="0.25">
      <c r="A14572" s="227"/>
      <c r="B14572" s="256"/>
      <c r="C14572" s="255"/>
      <c r="D14572" s="255"/>
      <c r="E14572" s="260"/>
      <c r="F14572" s="263"/>
      <c r="I14572" s="149"/>
      <c r="J14572" s="149"/>
      <c r="K14572" s="149"/>
      <c r="L14572"/>
    </row>
    <row r="14573" spans="1:12" s="236" customFormat="1" ht="13" x14ac:dyDescent="0.25">
      <c r="A14573" s="227"/>
      <c r="B14573" s="256"/>
      <c r="C14573" s="255"/>
      <c r="D14573" s="255"/>
      <c r="E14573" s="260"/>
      <c r="F14573" s="263"/>
      <c r="I14573" s="149"/>
      <c r="J14573" s="149"/>
      <c r="K14573" s="149"/>
      <c r="L14573"/>
    </row>
    <row r="14574" spans="1:12" s="236" customFormat="1" ht="13" x14ac:dyDescent="0.25">
      <c r="A14574" s="227"/>
      <c r="B14574" s="256"/>
      <c r="C14574" s="255"/>
      <c r="D14574" s="255"/>
      <c r="E14574" s="260"/>
      <c r="F14574" s="263"/>
      <c r="I14574" s="149"/>
      <c r="J14574" s="149"/>
      <c r="K14574" s="149"/>
      <c r="L14574"/>
    </row>
    <row r="14575" spans="1:12" s="236" customFormat="1" ht="13" x14ac:dyDescent="0.25">
      <c r="A14575" s="227"/>
      <c r="B14575" s="256"/>
      <c r="C14575" s="255"/>
      <c r="D14575" s="255"/>
      <c r="E14575" s="260"/>
      <c r="F14575" s="263"/>
      <c r="I14575" s="149"/>
      <c r="J14575" s="149"/>
      <c r="K14575" s="149"/>
      <c r="L14575"/>
    </row>
    <row r="14576" spans="1:12" s="236" customFormat="1" ht="13" x14ac:dyDescent="0.25">
      <c r="A14576" s="227"/>
      <c r="B14576" s="256"/>
      <c r="C14576" s="255"/>
      <c r="D14576" s="255"/>
      <c r="E14576" s="260"/>
      <c r="F14576" s="263"/>
      <c r="I14576" s="149"/>
      <c r="J14576" s="149"/>
      <c r="K14576" s="149"/>
      <c r="L14576"/>
    </row>
    <row r="14577" spans="1:12" s="236" customFormat="1" ht="13" x14ac:dyDescent="0.25">
      <c r="A14577" s="227"/>
      <c r="B14577" s="256"/>
      <c r="C14577" s="255"/>
      <c r="D14577" s="255"/>
      <c r="E14577" s="260"/>
      <c r="F14577" s="263"/>
      <c r="I14577" s="149"/>
      <c r="J14577" s="149"/>
      <c r="K14577" s="149"/>
      <c r="L14577"/>
    </row>
    <row r="14578" spans="1:12" s="236" customFormat="1" ht="13" x14ac:dyDescent="0.25">
      <c r="A14578" s="227"/>
      <c r="B14578" s="256"/>
      <c r="C14578" s="255"/>
      <c r="D14578" s="255"/>
      <c r="E14578" s="260"/>
      <c r="F14578" s="263"/>
      <c r="I14578" s="149"/>
      <c r="J14578" s="149"/>
      <c r="K14578" s="149"/>
      <c r="L14578"/>
    </row>
    <row r="14579" spans="1:12" s="236" customFormat="1" ht="13" x14ac:dyDescent="0.25">
      <c r="A14579" s="227"/>
      <c r="B14579" s="256"/>
      <c r="C14579" s="255"/>
      <c r="D14579" s="255"/>
      <c r="E14579" s="260"/>
      <c r="F14579" s="263"/>
      <c r="I14579" s="149"/>
      <c r="J14579" s="149"/>
      <c r="K14579" s="149"/>
      <c r="L14579"/>
    </row>
    <row r="14580" spans="1:12" s="236" customFormat="1" ht="13" x14ac:dyDescent="0.25">
      <c r="A14580" s="227"/>
      <c r="B14580" s="256"/>
      <c r="C14580" s="255"/>
      <c r="D14580" s="255"/>
      <c r="E14580" s="260"/>
      <c r="F14580" s="263"/>
      <c r="I14580" s="149"/>
      <c r="J14580" s="149"/>
      <c r="K14580" s="149"/>
      <c r="L14580"/>
    </row>
    <row r="14581" spans="1:12" s="236" customFormat="1" ht="13" x14ac:dyDescent="0.25">
      <c r="A14581" s="227"/>
      <c r="B14581" s="256"/>
      <c r="C14581" s="255"/>
      <c r="D14581" s="255"/>
      <c r="E14581" s="260"/>
      <c r="F14581" s="263"/>
      <c r="I14581" s="149"/>
      <c r="J14581" s="149"/>
      <c r="K14581" s="149"/>
      <c r="L14581"/>
    </row>
    <row r="14582" spans="1:12" s="236" customFormat="1" ht="13" x14ac:dyDescent="0.25">
      <c r="A14582" s="227"/>
      <c r="B14582" s="256"/>
      <c r="C14582" s="255"/>
      <c r="D14582" s="255"/>
      <c r="E14582" s="260"/>
      <c r="F14582" s="263"/>
      <c r="I14582" s="149"/>
      <c r="J14582" s="149"/>
      <c r="K14582" s="149"/>
      <c r="L14582"/>
    </row>
    <row r="14583" spans="1:12" s="236" customFormat="1" ht="13" x14ac:dyDescent="0.25">
      <c r="A14583" s="227"/>
      <c r="B14583" s="256"/>
      <c r="C14583" s="255"/>
      <c r="D14583" s="255"/>
      <c r="E14583" s="260"/>
      <c r="F14583" s="263"/>
      <c r="I14583" s="149"/>
      <c r="J14583" s="149"/>
      <c r="K14583" s="149"/>
      <c r="L14583"/>
    </row>
    <row r="14584" spans="1:12" s="236" customFormat="1" ht="13" x14ac:dyDescent="0.25">
      <c r="A14584" s="227"/>
      <c r="B14584" s="256"/>
      <c r="C14584" s="255"/>
      <c r="D14584" s="255"/>
      <c r="E14584" s="260"/>
      <c r="F14584" s="263"/>
      <c r="I14584" s="149"/>
      <c r="J14584" s="149"/>
      <c r="K14584" s="149"/>
      <c r="L14584"/>
    </row>
    <row r="14585" spans="1:12" s="236" customFormat="1" ht="13" x14ac:dyDescent="0.25">
      <c r="A14585" s="227"/>
      <c r="B14585" s="256"/>
      <c r="C14585" s="255"/>
      <c r="D14585" s="255"/>
      <c r="E14585" s="260"/>
      <c r="F14585" s="263"/>
      <c r="I14585" s="149"/>
      <c r="J14585" s="149"/>
      <c r="K14585" s="149"/>
      <c r="L14585"/>
    </row>
    <row r="14586" spans="1:12" s="236" customFormat="1" ht="13" x14ac:dyDescent="0.25">
      <c r="A14586" s="227"/>
      <c r="B14586" s="256"/>
      <c r="C14586" s="255"/>
      <c r="D14586" s="255"/>
      <c r="E14586" s="260"/>
      <c r="F14586" s="263"/>
      <c r="I14586" s="149"/>
      <c r="J14586" s="149"/>
      <c r="K14586" s="149"/>
      <c r="L14586"/>
    </row>
    <row r="14587" spans="1:12" s="236" customFormat="1" ht="13" x14ac:dyDescent="0.25">
      <c r="A14587" s="227"/>
      <c r="B14587" s="256"/>
      <c r="C14587" s="255"/>
      <c r="D14587" s="255"/>
      <c r="E14587" s="260"/>
      <c r="F14587" s="263"/>
      <c r="I14587" s="149"/>
      <c r="J14587" s="149"/>
      <c r="K14587" s="149"/>
      <c r="L14587"/>
    </row>
    <row r="14588" spans="1:12" s="236" customFormat="1" ht="13" x14ac:dyDescent="0.25">
      <c r="A14588" s="227"/>
      <c r="B14588" s="256"/>
      <c r="C14588" s="255"/>
      <c r="D14588" s="255"/>
      <c r="E14588" s="260"/>
      <c r="F14588" s="263"/>
      <c r="I14588" s="149"/>
      <c r="J14588" s="149"/>
      <c r="K14588" s="149"/>
      <c r="L14588"/>
    </row>
    <row r="14589" spans="1:12" s="236" customFormat="1" ht="13" x14ac:dyDescent="0.25">
      <c r="A14589" s="227"/>
      <c r="B14589" s="256"/>
      <c r="C14589" s="255"/>
      <c r="D14589" s="255"/>
      <c r="E14589" s="260"/>
      <c r="F14589" s="263"/>
      <c r="I14589" s="149"/>
      <c r="J14589" s="149"/>
      <c r="K14589" s="149"/>
      <c r="L14589"/>
    </row>
    <row r="14590" spans="1:12" s="236" customFormat="1" ht="13" x14ac:dyDescent="0.25">
      <c r="A14590" s="227"/>
      <c r="B14590" s="256"/>
      <c r="C14590" s="255"/>
      <c r="D14590" s="255"/>
      <c r="E14590" s="260"/>
      <c r="F14590" s="263"/>
      <c r="I14590" s="149"/>
      <c r="J14590" s="149"/>
      <c r="K14590" s="149"/>
      <c r="L14590"/>
    </row>
    <row r="14591" spans="1:12" s="236" customFormat="1" ht="13" x14ac:dyDescent="0.25">
      <c r="A14591" s="227"/>
      <c r="B14591" s="256"/>
      <c r="C14591" s="255"/>
      <c r="D14591" s="255"/>
      <c r="E14591" s="260"/>
      <c r="F14591" s="263"/>
      <c r="I14591" s="149"/>
      <c r="J14591" s="149"/>
      <c r="K14591" s="149"/>
      <c r="L14591"/>
    </row>
    <row r="14592" spans="1:12" s="236" customFormat="1" ht="13" x14ac:dyDescent="0.25">
      <c r="A14592" s="227"/>
      <c r="B14592" s="256"/>
      <c r="C14592" s="255"/>
      <c r="D14592" s="255"/>
      <c r="E14592" s="260"/>
      <c r="F14592" s="263"/>
      <c r="I14592" s="149"/>
      <c r="J14592" s="149"/>
      <c r="K14592" s="149"/>
      <c r="L14592"/>
    </row>
    <row r="14593" spans="1:12" s="236" customFormat="1" ht="13" x14ac:dyDescent="0.25">
      <c r="A14593" s="227"/>
      <c r="B14593" s="256"/>
      <c r="C14593" s="255"/>
      <c r="D14593" s="255"/>
      <c r="E14593" s="260"/>
      <c r="F14593" s="263"/>
      <c r="I14593" s="149"/>
      <c r="J14593" s="149"/>
      <c r="K14593" s="149"/>
      <c r="L14593"/>
    </row>
    <row r="14594" spans="1:12" s="236" customFormat="1" ht="13" x14ac:dyDescent="0.25">
      <c r="A14594" s="227"/>
      <c r="B14594" s="256"/>
      <c r="C14594" s="255"/>
      <c r="D14594" s="255"/>
      <c r="E14594" s="260"/>
      <c r="F14594" s="263"/>
      <c r="I14594" s="149"/>
      <c r="J14594" s="149"/>
      <c r="K14594" s="149"/>
      <c r="L14594"/>
    </row>
    <row r="14595" spans="1:12" s="236" customFormat="1" ht="13" x14ac:dyDescent="0.25">
      <c r="A14595" s="227"/>
      <c r="B14595" s="256"/>
      <c r="C14595" s="255"/>
      <c r="D14595" s="255"/>
      <c r="E14595" s="260"/>
      <c r="F14595" s="263"/>
      <c r="I14595" s="149"/>
      <c r="J14595" s="149"/>
      <c r="K14595" s="149"/>
      <c r="L14595"/>
    </row>
    <row r="14596" spans="1:12" s="236" customFormat="1" ht="13" x14ac:dyDescent="0.25">
      <c r="A14596" s="227"/>
      <c r="B14596" s="256"/>
      <c r="C14596" s="255"/>
      <c r="D14596" s="255"/>
      <c r="E14596" s="260"/>
      <c r="F14596" s="263"/>
      <c r="I14596" s="149"/>
      <c r="J14596" s="149"/>
      <c r="K14596" s="149"/>
      <c r="L14596"/>
    </row>
    <row r="14597" spans="1:12" s="236" customFormat="1" ht="13" x14ac:dyDescent="0.25">
      <c r="A14597" s="227"/>
      <c r="B14597" s="256"/>
      <c r="C14597" s="255"/>
      <c r="D14597" s="255"/>
      <c r="E14597" s="260"/>
      <c r="F14597" s="263"/>
      <c r="I14597" s="149"/>
      <c r="J14597" s="149"/>
      <c r="K14597" s="149"/>
      <c r="L14597"/>
    </row>
    <row r="14598" spans="1:12" s="236" customFormat="1" ht="13" x14ac:dyDescent="0.25">
      <c r="A14598" s="227"/>
      <c r="B14598" s="256"/>
      <c r="C14598" s="255"/>
      <c r="D14598" s="255"/>
      <c r="E14598" s="260"/>
      <c r="F14598" s="263"/>
      <c r="I14598" s="149"/>
      <c r="J14598" s="149"/>
      <c r="K14598" s="149"/>
      <c r="L14598"/>
    </row>
    <row r="14599" spans="1:12" s="236" customFormat="1" ht="13" x14ac:dyDescent="0.25">
      <c r="A14599" s="227"/>
      <c r="B14599" s="256"/>
      <c r="C14599" s="255"/>
      <c r="D14599" s="255"/>
      <c r="E14599" s="260"/>
      <c r="F14599" s="263"/>
      <c r="I14599" s="149"/>
      <c r="J14599" s="149"/>
      <c r="K14599" s="149"/>
      <c r="L14599"/>
    </row>
    <row r="14600" spans="1:12" s="236" customFormat="1" ht="13" x14ac:dyDescent="0.25">
      <c r="A14600" s="227"/>
      <c r="B14600" s="256"/>
      <c r="C14600" s="255"/>
      <c r="D14600" s="255"/>
      <c r="E14600" s="260"/>
      <c r="F14600" s="263"/>
      <c r="I14600" s="149"/>
      <c r="J14600" s="149"/>
      <c r="K14600" s="149"/>
      <c r="L14600"/>
    </row>
    <row r="14601" spans="1:12" s="236" customFormat="1" ht="13" x14ac:dyDescent="0.25">
      <c r="A14601" s="227"/>
      <c r="B14601" s="256"/>
      <c r="C14601" s="255"/>
      <c r="D14601" s="255"/>
      <c r="E14601" s="260"/>
      <c r="F14601" s="263"/>
      <c r="I14601" s="149"/>
      <c r="J14601" s="149"/>
      <c r="K14601" s="149"/>
      <c r="L14601"/>
    </row>
    <row r="14602" spans="1:12" s="236" customFormat="1" ht="13" x14ac:dyDescent="0.25">
      <c r="A14602" s="227"/>
      <c r="B14602" s="256"/>
      <c r="C14602" s="255"/>
      <c r="D14602" s="255"/>
      <c r="E14602" s="260"/>
      <c r="F14602" s="263"/>
      <c r="I14602" s="149"/>
      <c r="J14602" s="149"/>
      <c r="K14602" s="149"/>
      <c r="L14602"/>
    </row>
    <row r="14603" spans="1:12" s="236" customFormat="1" ht="13" x14ac:dyDescent="0.25">
      <c r="A14603" s="227"/>
      <c r="B14603" s="256"/>
      <c r="C14603" s="255"/>
      <c r="D14603" s="255"/>
      <c r="E14603" s="260"/>
      <c r="F14603" s="263"/>
      <c r="I14603" s="149"/>
      <c r="J14603" s="149"/>
      <c r="K14603" s="149"/>
      <c r="L14603"/>
    </row>
    <row r="14604" spans="1:12" s="236" customFormat="1" ht="13" x14ac:dyDescent="0.25">
      <c r="A14604" s="227"/>
      <c r="B14604" s="256"/>
      <c r="C14604" s="255"/>
      <c r="D14604" s="255"/>
      <c r="E14604" s="260"/>
      <c r="F14604" s="263"/>
      <c r="I14604" s="149"/>
      <c r="J14604" s="149"/>
      <c r="K14604" s="149"/>
      <c r="L14604"/>
    </row>
    <row r="14605" spans="1:12" s="236" customFormat="1" ht="13" x14ac:dyDescent="0.25">
      <c r="A14605" s="227"/>
      <c r="B14605" s="256"/>
      <c r="C14605" s="255"/>
      <c r="D14605" s="255"/>
      <c r="E14605" s="260"/>
      <c r="F14605" s="263"/>
      <c r="I14605" s="149"/>
      <c r="J14605" s="149"/>
      <c r="K14605" s="149"/>
      <c r="L14605"/>
    </row>
    <row r="14606" spans="1:12" s="236" customFormat="1" ht="13" x14ac:dyDescent="0.25">
      <c r="A14606" s="227"/>
      <c r="B14606" s="256"/>
      <c r="C14606" s="255"/>
      <c r="D14606" s="255"/>
      <c r="E14606" s="260"/>
      <c r="F14606" s="263"/>
      <c r="I14606" s="149"/>
      <c r="J14606" s="149"/>
      <c r="K14606" s="149"/>
      <c r="L14606"/>
    </row>
    <row r="14607" spans="1:12" s="236" customFormat="1" ht="13" x14ac:dyDescent="0.25">
      <c r="A14607" s="227"/>
      <c r="B14607" s="256"/>
      <c r="C14607" s="255"/>
      <c r="D14607" s="255"/>
      <c r="E14607" s="260"/>
      <c r="F14607" s="263"/>
      <c r="I14607" s="149"/>
      <c r="J14607" s="149"/>
      <c r="K14607" s="149"/>
      <c r="L14607"/>
    </row>
    <row r="14608" spans="1:12" s="236" customFormat="1" ht="13" x14ac:dyDescent="0.25">
      <c r="A14608" s="227"/>
      <c r="B14608" s="256"/>
      <c r="C14608" s="255"/>
      <c r="D14608" s="255"/>
      <c r="E14608" s="260"/>
      <c r="F14608" s="263"/>
      <c r="I14608" s="149"/>
      <c r="J14608" s="149"/>
      <c r="K14608" s="149"/>
      <c r="L14608"/>
    </row>
    <row r="14609" spans="1:12" s="236" customFormat="1" ht="13" x14ac:dyDescent="0.25">
      <c r="A14609" s="227"/>
      <c r="B14609" s="256"/>
      <c r="C14609" s="255"/>
      <c r="D14609" s="255"/>
      <c r="E14609" s="260"/>
      <c r="F14609" s="263"/>
      <c r="I14609" s="149"/>
      <c r="J14609" s="149"/>
      <c r="K14609" s="149"/>
      <c r="L14609"/>
    </row>
    <row r="14610" spans="1:12" s="236" customFormat="1" ht="13" x14ac:dyDescent="0.25">
      <c r="A14610" s="227"/>
      <c r="B14610" s="256"/>
      <c r="C14610" s="255"/>
      <c r="D14610" s="255"/>
      <c r="E14610" s="260"/>
      <c r="F14610" s="263"/>
      <c r="I14610" s="149"/>
      <c r="J14610" s="149"/>
      <c r="K14610" s="149"/>
      <c r="L14610"/>
    </row>
    <row r="14611" spans="1:12" s="236" customFormat="1" ht="13" x14ac:dyDescent="0.25">
      <c r="A14611" s="227"/>
      <c r="B14611" s="256"/>
      <c r="C14611" s="255"/>
      <c r="D14611" s="255"/>
      <c r="E14611" s="260"/>
      <c r="F14611" s="263"/>
      <c r="I14611" s="149"/>
      <c r="J14611" s="149"/>
      <c r="K14611" s="149"/>
      <c r="L14611"/>
    </row>
    <row r="14612" spans="1:12" s="236" customFormat="1" ht="13" x14ac:dyDescent="0.25">
      <c r="A14612" s="227"/>
      <c r="B14612" s="268" t="s">
        <v>1019</v>
      </c>
      <c r="C14612" s="227"/>
      <c r="D14612" s="227"/>
      <c r="E14612" s="258"/>
      <c r="F14612" s="270"/>
      <c r="I14612" s="149"/>
      <c r="J14612" s="149"/>
      <c r="K14612" s="149"/>
      <c r="L14612"/>
    </row>
    <row r="14613" spans="1:12" s="236" customFormat="1" ht="13" x14ac:dyDescent="0.25">
      <c r="A14613" s="227"/>
      <c r="B14613" s="247"/>
      <c r="C14613" s="227"/>
      <c r="D14613" s="227"/>
      <c r="E14613" s="258"/>
      <c r="F14613" s="263"/>
      <c r="I14613" s="149"/>
      <c r="J14613" s="149"/>
      <c r="K14613" s="149"/>
      <c r="L14613"/>
    </row>
    <row r="14614" spans="1:12" s="236" customFormat="1" ht="13" x14ac:dyDescent="0.25">
      <c r="A14614" s="227"/>
      <c r="B14614" s="247" t="str">
        <f>B14542</f>
        <v>Block H: 4 Classroom Block &amp; 2 HOD Offices:: H-10 Plumbing and Drainage</v>
      </c>
      <c r="C14614" s="227"/>
      <c r="D14614" s="227"/>
      <c r="E14614" s="258"/>
      <c r="F14614" s="263"/>
      <c r="I14614" s="149"/>
      <c r="J14614" s="149"/>
      <c r="K14614" s="149"/>
      <c r="L14614"/>
    </row>
    <row r="14615" spans="1:12" s="236" customFormat="1" ht="13" x14ac:dyDescent="0.25">
      <c r="A14615" s="227"/>
      <c r="B14615" s="247"/>
      <c r="C14615" s="227"/>
      <c r="D14615" s="227"/>
      <c r="E14615" s="258"/>
      <c r="F14615" s="263"/>
      <c r="I14615" s="149"/>
      <c r="J14615" s="149"/>
      <c r="K14615" s="149"/>
      <c r="L14615"/>
    </row>
    <row r="14616" spans="1:12" s="236" customFormat="1" ht="13" x14ac:dyDescent="0.25">
      <c r="A14616" s="224" t="s">
        <v>2716</v>
      </c>
      <c r="B14616" s="229" t="s">
        <v>320</v>
      </c>
      <c r="C14616" s="272"/>
      <c r="D14616" s="272"/>
      <c r="E14616" s="217"/>
      <c r="F14616" s="285"/>
      <c r="I14616" s="149"/>
      <c r="J14616" s="149"/>
      <c r="K14616" s="149"/>
      <c r="L14616"/>
    </row>
    <row r="14617" spans="1:12" s="236" customFormat="1" ht="13" x14ac:dyDescent="0.25">
      <c r="A14617" s="272"/>
      <c r="B14617" s="232"/>
      <c r="C14617" s="283"/>
      <c r="D14617" s="272"/>
      <c r="E14617" s="217"/>
      <c r="F14617" s="285"/>
      <c r="I14617" s="149"/>
      <c r="J14617" s="149"/>
      <c r="K14617" s="149"/>
      <c r="L14617"/>
    </row>
    <row r="14618" spans="1:12" s="236" customFormat="1" ht="13" x14ac:dyDescent="0.25">
      <c r="A14618" s="272"/>
      <c r="B14618" s="229" t="s">
        <v>321</v>
      </c>
      <c r="C14618" s="272"/>
      <c r="D14618" s="272"/>
      <c r="E14618" s="217"/>
      <c r="F14618" s="285"/>
      <c r="I14618" s="149"/>
      <c r="J14618" s="149"/>
      <c r="K14618" s="149"/>
      <c r="L14618"/>
    </row>
    <row r="14619" spans="1:12" s="236" customFormat="1" ht="13" x14ac:dyDescent="0.25">
      <c r="A14619" s="272"/>
      <c r="B14619" s="229"/>
      <c r="C14619" s="272"/>
      <c r="D14619" s="272"/>
      <c r="E14619" s="217"/>
      <c r="F14619" s="285"/>
      <c r="I14619" s="149"/>
      <c r="J14619" s="149"/>
      <c r="K14619" s="149"/>
      <c r="L14619"/>
    </row>
    <row r="14620" spans="1:12" s="236" customFormat="1" ht="13" x14ac:dyDescent="0.25">
      <c r="A14620" s="272"/>
      <c r="B14620" s="229" t="s">
        <v>322</v>
      </c>
      <c r="C14620" s="272"/>
      <c r="D14620" s="272"/>
      <c r="E14620" s="217"/>
      <c r="F14620" s="285"/>
      <c r="I14620" s="149"/>
      <c r="J14620" s="149"/>
      <c r="K14620" s="149"/>
      <c r="L14620"/>
    </row>
    <row r="14621" spans="1:12" s="236" customFormat="1" ht="13" x14ac:dyDescent="0.25">
      <c r="A14621" s="272"/>
      <c r="B14621" s="229"/>
      <c r="C14621" s="272"/>
      <c r="D14621" s="272"/>
      <c r="E14621" s="217"/>
      <c r="F14621" s="285"/>
      <c r="I14621" s="149"/>
      <c r="J14621" s="149"/>
      <c r="K14621" s="149"/>
      <c r="L14621"/>
    </row>
    <row r="14622" spans="1:12" s="236" customFormat="1" ht="14.5" x14ac:dyDescent="0.25">
      <c r="A14622" s="272" t="s">
        <v>2717</v>
      </c>
      <c r="B14622" s="273" t="s">
        <v>2765</v>
      </c>
      <c r="C14622" s="272" t="s">
        <v>621</v>
      </c>
      <c r="D14622" s="272">
        <v>21</v>
      </c>
      <c r="E14622" s="217"/>
      <c r="F14622" s="285"/>
      <c r="I14622" s="149"/>
      <c r="J14622" s="149"/>
      <c r="K14622" s="149"/>
      <c r="L14622"/>
    </row>
    <row r="14623" spans="1:12" s="236" customFormat="1" x14ac:dyDescent="0.25">
      <c r="A14623" s="220"/>
      <c r="B14623" s="233"/>
      <c r="C14623" s="220"/>
      <c r="D14623" s="220"/>
      <c r="E14623" s="260"/>
      <c r="F14623" s="263"/>
      <c r="I14623" s="149"/>
      <c r="J14623" s="149"/>
      <c r="K14623" s="149"/>
      <c r="L14623"/>
    </row>
    <row r="14624" spans="1:12" s="236" customFormat="1" x14ac:dyDescent="0.25">
      <c r="A14624" s="220"/>
      <c r="B14624" s="233"/>
      <c r="C14624" s="220"/>
      <c r="D14624" s="220"/>
      <c r="E14624" s="260"/>
      <c r="F14624" s="263"/>
      <c r="I14624" s="149"/>
      <c r="J14624" s="149"/>
      <c r="K14624" s="149"/>
      <c r="L14624"/>
    </row>
    <row r="14625" spans="1:12" s="236" customFormat="1" x14ac:dyDescent="0.25">
      <c r="A14625" s="220"/>
      <c r="B14625" s="233"/>
      <c r="C14625" s="220"/>
      <c r="D14625" s="220"/>
      <c r="E14625" s="260"/>
      <c r="F14625" s="263"/>
      <c r="I14625" s="149"/>
      <c r="J14625" s="149"/>
      <c r="K14625" s="149"/>
      <c r="L14625"/>
    </row>
    <row r="14626" spans="1:12" s="236" customFormat="1" x14ac:dyDescent="0.25">
      <c r="A14626" s="220"/>
      <c r="B14626" s="233"/>
      <c r="C14626" s="220"/>
      <c r="D14626" s="220"/>
      <c r="E14626" s="260"/>
      <c r="F14626" s="263"/>
      <c r="I14626" s="149"/>
      <c r="J14626" s="149"/>
      <c r="K14626" s="149"/>
      <c r="L14626"/>
    </row>
    <row r="14627" spans="1:12" s="236" customFormat="1" x14ac:dyDescent="0.25">
      <c r="A14627" s="220"/>
      <c r="B14627" s="233"/>
      <c r="C14627" s="220"/>
      <c r="D14627" s="220"/>
      <c r="E14627" s="260"/>
      <c r="F14627" s="263"/>
      <c r="I14627" s="149"/>
      <c r="J14627" s="149"/>
      <c r="K14627" s="149"/>
      <c r="L14627"/>
    </row>
    <row r="14628" spans="1:12" s="236" customFormat="1" x14ac:dyDescent="0.25">
      <c r="A14628" s="220"/>
      <c r="B14628" s="233"/>
      <c r="C14628" s="220"/>
      <c r="D14628" s="220"/>
      <c r="E14628" s="260"/>
      <c r="F14628" s="263"/>
      <c r="I14628" s="149"/>
      <c r="J14628" s="149"/>
      <c r="K14628" s="149"/>
      <c r="L14628"/>
    </row>
    <row r="14629" spans="1:12" s="236" customFormat="1" x14ac:dyDescent="0.25">
      <c r="A14629" s="220"/>
      <c r="B14629" s="233"/>
      <c r="C14629" s="220"/>
      <c r="D14629" s="220"/>
      <c r="E14629" s="260"/>
      <c r="F14629" s="263"/>
      <c r="I14629" s="149"/>
      <c r="J14629" s="149"/>
      <c r="K14629" s="149"/>
      <c r="L14629"/>
    </row>
    <row r="14630" spans="1:12" s="236" customFormat="1" x14ac:dyDescent="0.25">
      <c r="A14630" s="220"/>
      <c r="B14630" s="233"/>
      <c r="C14630" s="220"/>
      <c r="D14630" s="220"/>
      <c r="E14630" s="260"/>
      <c r="F14630" s="263"/>
      <c r="I14630" s="149"/>
      <c r="J14630" s="149"/>
      <c r="K14630" s="149"/>
      <c r="L14630"/>
    </row>
    <row r="14631" spans="1:12" s="236" customFormat="1" ht="13" x14ac:dyDescent="0.25">
      <c r="A14631" s="220"/>
      <c r="B14631" s="230"/>
      <c r="C14631" s="220"/>
      <c r="D14631" s="220"/>
      <c r="E14631" s="260"/>
      <c r="F14631" s="263"/>
      <c r="I14631" s="149"/>
      <c r="J14631" s="149"/>
      <c r="K14631" s="149"/>
      <c r="L14631"/>
    </row>
    <row r="14632" spans="1:12" s="236" customFormat="1" ht="13" x14ac:dyDescent="0.25">
      <c r="A14632" s="220"/>
      <c r="B14632" s="230"/>
      <c r="C14632" s="220"/>
      <c r="D14632" s="220"/>
      <c r="E14632" s="260"/>
      <c r="F14632" s="263"/>
      <c r="I14632" s="149"/>
      <c r="J14632" s="149"/>
      <c r="K14632" s="149"/>
      <c r="L14632"/>
    </row>
    <row r="14633" spans="1:12" s="236" customFormat="1" ht="13" x14ac:dyDescent="0.25">
      <c r="A14633" s="220"/>
      <c r="B14633" s="230"/>
      <c r="C14633" s="220"/>
      <c r="D14633" s="220"/>
      <c r="E14633" s="260"/>
      <c r="F14633" s="263"/>
      <c r="I14633" s="149"/>
      <c r="J14633" s="149"/>
      <c r="K14633" s="149"/>
      <c r="L14633"/>
    </row>
    <row r="14634" spans="1:12" s="236" customFormat="1" x14ac:dyDescent="0.25">
      <c r="A14634" s="220"/>
      <c r="B14634" s="233"/>
      <c r="C14634" s="220"/>
      <c r="D14634" s="220"/>
      <c r="E14634" s="260"/>
      <c r="F14634" s="263"/>
      <c r="I14634" s="149"/>
      <c r="J14634" s="149"/>
      <c r="K14634" s="149"/>
      <c r="L14634"/>
    </row>
    <row r="14635" spans="1:12" s="236" customFormat="1" x14ac:dyDescent="0.25">
      <c r="A14635" s="220"/>
      <c r="B14635" s="233"/>
      <c r="C14635" s="220"/>
      <c r="D14635" s="220"/>
      <c r="E14635" s="260"/>
      <c r="F14635" s="263"/>
      <c r="I14635" s="149"/>
      <c r="J14635" s="149"/>
      <c r="K14635" s="149"/>
      <c r="L14635"/>
    </row>
    <row r="14636" spans="1:12" s="236" customFormat="1" x14ac:dyDescent="0.25">
      <c r="A14636" s="220"/>
      <c r="B14636" s="233"/>
      <c r="C14636" s="220"/>
      <c r="D14636" s="220"/>
      <c r="E14636" s="260"/>
      <c r="F14636" s="263"/>
      <c r="I14636" s="149"/>
      <c r="J14636" s="149"/>
      <c r="K14636" s="149"/>
      <c r="L14636"/>
    </row>
    <row r="14637" spans="1:12" s="236" customFormat="1" x14ac:dyDescent="0.25">
      <c r="A14637" s="272"/>
      <c r="B14637" s="273"/>
      <c r="C14637" s="272"/>
      <c r="D14637" s="272"/>
      <c r="E14637" s="217"/>
      <c r="F14637" s="263"/>
      <c r="I14637" s="149"/>
      <c r="J14637" s="149"/>
      <c r="K14637" s="149"/>
      <c r="L14637"/>
    </row>
    <row r="14638" spans="1:12" s="236" customFormat="1" x14ac:dyDescent="0.25">
      <c r="A14638" s="272"/>
      <c r="B14638" s="273"/>
      <c r="C14638" s="272"/>
      <c r="D14638" s="272"/>
      <c r="E14638" s="217"/>
      <c r="F14638" s="263"/>
      <c r="I14638" s="149"/>
      <c r="J14638" s="149"/>
      <c r="K14638" s="149"/>
      <c r="L14638"/>
    </row>
    <row r="14639" spans="1:12" s="236" customFormat="1" x14ac:dyDescent="0.25">
      <c r="A14639" s="272"/>
      <c r="B14639" s="273"/>
      <c r="C14639" s="272"/>
      <c r="D14639" s="272"/>
      <c r="E14639" s="217"/>
      <c r="F14639" s="263"/>
      <c r="I14639" s="149"/>
      <c r="J14639" s="149"/>
      <c r="K14639" s="149"/>
      <c r="L14639"/>
    </row>
    <row r="14640" spans="1:12" s="236" customFormat="1" x14ac:dyDescent="0.25">
      <c r="A14640" s="272"/>
      <c r="B14640" s="273"/>
      <c r="C14640" s="272"/>
      <c r="D14640" s="272"/>
      <c r="E14640" s="217"/>
      <c r="F14640" s="263"/>
      <c r="I14640" s="149"/>
      <c r="J14640" s="149"/>
      <c r="K14640" s="149"/>
      <c r="L14640"/>
    </row>
    <row r="14641" spans="1:12" s="236" customFormat="1" x14ac:dyDescent="0.25">
      <c r="A14641" s="272"/>
      <c r="B14641" s="273"/>
      <c r="C14641" s="272"/>
      <c r="D14641" s="272"/>
      <c r="E14641" s="217"/>
      <c r="F14641" s="263"/>
      <c r="I14641" s="149"/>
      <c r="J14641" s="149"/>
      <c r="K14641" s="149"/>
      <c r="L14641"/>
    </row>
    <row r="14642" spans="1:12" s="236" customFormat="1" x14ac:dyDescent="0.25">
      <c r="A14642" s="272"/>
      <c r="B14642" s="273"/>
      <c r="C14642" s="272"/>
      <c r="D14642" s="272"/>
      <c r="E14642" s="217"/>
      <c r="F14642" s="263"/>
      <c r="I14642" s="149"/>
      <c r="J14642" s="149"/>
      <c r="K14642" s="149"/>
      <c r="L14642"/>
    </row>
    <row r="14643" spans="1:12" s="236" customFormat="1" x14ac:dyDescent="0.25">
      <c r="A14643" s="272"/>
      <c r="B14643" s="273"/>
      <c r="C14643" s="272"/>
      <c r="D14643" s="272"/>
      <c r="E14643" s="217"/>
      <c r="F14643" s="263"/>
      <c r="I14643" s="149"/>
      <c r="J14643" s="149"/>
      <c r="K14643" s="149"/>
      <c r="L14643"/>
    </row>
    <row r="14644" spans="1:12" s="236" customFormat="1" x14ac:dyDescent="0.25">
      <c r="A14644" s="272"/>
      <c r="B14644" s="273"/>
      <c r="C14644" s="272"/>
      <c r="D14644" s="272"/>
      <c r="E14644" s="217"/>
      <c r="F14644" s="263"/>
      <c r="I14644" s="149"/>
      <c r="J14644" s="149"/>
      <c r="K14644" s="149"/>
      <c r="L14644"/>
    </row>
    <row r="14645" spans="1:12" s="236" customFormat="1" x14ac:dyDescent="0.25">
      <c r="A14645" s="272"/>
      <c r="B14645" s="273"/>
      <c r="C14645" s="272"/>
      <c r="D14645" s="272"/>
      <c r="E14645" s="217"/>
      <c r="F14645" s="263"/>
      <c r="I14645" s="149"/>
      <c r="J14645" s="149"/>
      <c r="K14645" s="149"/>
      <c r="L14645"/>
    </row>
    <row r="14646" spans="1:12" s="236" customFormat="1" x14ac:dyDescent="0.25">
      <c r="A14646" s="272"/>
      <c r="B14646" s="273"/>
      <c r="C14646" s="272"/>
      <c r="D14646" s="272"/>
      <c r="E14646" s="217"/>
      <c r="F14646" s="263"/>
      <c r="I14646" s="149"/>
      <c r="J14646" s="149"/>
      <c r="K14646" s="149"/>
      <c r="L14646"/>
    </row>
    <row r="14647" spans="1:12" s="236" customFormat="1" x14ac:dyDescent="0.25">
      <c r="A14647" s="272"/>
      <c r="B14647" s="273"/>
      <c r="C14647" s="272"/>
      <c r="D14647" s="272"/>
      <c r="E14647" s="217"/>
      <c r="F14647" s="263"/>
      <c r="I14647" s="149"/>
      <c r="J14647" s="149"/>
      <c r="K14647" s="149"/>
      <c r="L14647"/>
    </row>
    <row r="14648" spans="1:12" s="236" customFormat="1" x14ac:dyDescent="0.25">
      <c r="A14648" s="272"/>
      <c r="B14648" s="273"/>
      <c r="C14648" s="272"/>
      <c r="D14648" s="272"/>
      <c r="E14648" s="217"/>
      <c r="F14648" s="263"/>
      <c r="I14648" s="149"/>
      <c r="J14648" s="149"/>
      <c r="K14648" s="149"/>
      <c r="L14648"/>
    </row>
    <row r="14649" spans="1:12" s="236" customFormat="1" x14ac:dyDescent="0.25">
      <c r="A14649" s="272"/>
      <c r="B14649" s="273"/>
      <c r="C14649" s="272"/>
      <c r="D14649" s="272"/>
      <c r="E14649" s="217"/>
      <c r="F14649" s="263"/>
      <c r="I14649" s="149"/>
      <c r="J14649" s="149"/>
      <c r="K14649" s="149"/>
      <c r="L14649"/>
    </row>
    <row r="14650" spans="1:12" s="236" customFormat="1" x14ac:dyDescent="0.25">
      <c r="A14650" s="272"/>
      <c r="B14650" s="273"/>
      <c r="C14650" s="272"/>
      <c r="D14650" s="272"/>
      <c r="E14650" s="217"/>
      <c r="F14650" s="263"/>
      <c r="I14650" s="149"/>
      <c r="J14650" s="149"/>
      <c r="K14650" s="149"/>
      <c r="L14650"/>
    </row>
    <row r="14651" spans="1:12" s="236" customFormat="1" x14ac:dyDescent="0.25">
      <c r="A14651" s="272"/>
      <c r="B14651" s="273"/>
      <c r="C14651" s="272"/>
      <c r="D14651" s="272"/>
      <c r="E14651" s="217"/>
      <c r="F14651" s="263"/>
      <c r="I14651" s="149"/>
      <c r="J14651" s="149"/>
      <c r="K14651" s="149"/>
      <c r="L14651"/>
    </row>
    <row r="14652" spans="1:12" s="236" customFormat="1" x14ac:dyDescent="0.25">
      <c r="A14652" s="272"/>
      <c r="B14652" s="273"/>
      <c r="C14652" s="272"/>
      <c r="D14652" s="272"/>
      <c r="E14652" s="217"/>
      <c r="F14652" s="263"/>
      <c r="I14652" s="149"/>
      <c r="J14652" s="149"/>
      <c r="K14652" s="149"/>
      <c r="L14652"/>
    </row>
    <row r="14653" spans="1:12" s="236" customFormat="1" x14ac:dyDescent="0.25">
      <c r="A14653" s="272"/>
      <c r="B14653" s="273"/>
      <c r="C14653" s="272"/>
      <c r="D14653" s="272"/>
      <c r="E14653" s="217"/>
      <c r="F14653" s="263"/>
      <c r="I14653" s="149"/>
      <c r="J14653" s="149"/>
      <c r="K14653" s="149"/>
      <c r="L14653"/>
    </row>
    <row r="14654" spans="1:12" s="236" customFormat="1" x14ac:dyDescent="0.25">
      <c r="A14654" s="272"/>
      <c r="B14654" s="273"/>
      <c r="C14654" s="272"/>
      <c r="D14654" s="272"/>
      <c r="E14654" s="217"/>
      <c r="F14654" s="263"/>
      <c r="I14654" s="149"/>
      <c r="J14654" s="149"/>
      <c r="K14654" s="149"/>
      <c r="L14654"/>
    </row>
    <row r="14655" spans="1:12" s="236" customFormat="1" x14ac:dyDescent="0.25">
      <c r="A14655" s="272"/>
      <c r="B14655" s="273"/>
      <c r="C14655" s="272"/>
      <c r="D14655" s="272"/>
      <c r="E14655" s="217"/>
      <c r="F14655" s="263"/>
      <c r="I14655" s="149"/>
      <c r="J14655" s="149"/>
      <c r="K14655" s="149"/>
      <c r="L14655"/>
    </row>
    <row r="14656" spans="1:12" s="236" customFormat="1" x14ac:dyDescent="0.25">
      <c r="A14656" s="272"/>
      <c r="B14656" s="273"/>
      <c r="C14656" s="272"/>
      <c r="D14656" s="272"/>
      <c r="E14656" s="217"/>
      <c r="F14656" s="263"/>
      <c r="I14656" s="149"/>
      <c r="J14656" s="149"/>
      <c r="K14656" s="149"/>
      <c r="L14656"/>
    </row>
    <row r="14657" spans="1:12" s="236" customFormat="1" x14ac:dyDescent="0.25">
      <c r="A14657" s="272"/>
      <c r="B14657" s="273"/>
      <c r="C14657" s="272"/>
      <c r="D14657" s="272"/>
      <c r="E14657" s="217"/>
      <c r="F14657" s="263"/>
      <c r="I14657" s="149"/>
      <c r="J14657" s="149"/>
      <c r="K14657" s="149"/>
      <c r="L14657"/>
    </row>
    <row r="14658" spans="1:12" s="236" customFormat="1" x14ac:dyDescent="0.25">
      <c r="A14658" s="272"/>
      <c r="B14658" s="273"/>
      <c r="C14658" s="272"/>
      <c r="D14658" s="272"/>
      <c r="E14658" s="217"/>
      <c r="F14658" s="263"/>
      <c r="I14658" s="149"/>
      <c r="J14658" s="149"/>
      <c r="K14658" s="149"/>
      <c r="L14658"/>
    </row>
    <row r="14659" spans="1:12" s="236" customFormat="1" x14ac:dyDescent="0.25">
      <c r="A14659" s="272"/>
      <c r="B14659" s="273"/>
      <c r="C14659" s="272"/>
      <c r="D14659" s="272"/>
      <c r="E14659" s="217"/>
      <c r="F14659" s="263"/>
      <c r="I14659" s="149"/>
      <c r="J14659" s="149"/>
      <c r="K14659" s="149"/>
      <c r="L14659"/>
    </row>
    <row r="14660" spans="1:12" s="236" customFormat="1" x14ac:dyDescent="0.25">
      <c r="A14660" s="272"/>
      <c r="B14660" s="273"/>
      <c r="C14660" s="272"/>
      <c r="D14660" s="272"/>
      <c r="E14660" s="217"/>
      <c r="F14660" s="263"/>
      <c r="I14660" s="149"/>
      <c r="J14660" s="149"/>
      <c r="K14660" s="149"/>
      <c r="L14660"/>
    </row>
    <row r="14661" spans="1:12" s="236" customFormat="1" x14ac:dyDescent="0.25">
      <c r="A14661" s="272"/>
      <c r="B14661" s="273"/>
      <c r="C14661" s="272"/>
      <c r="D14661" s="272"/>
      <c r="E14661" s="217"/>
      <c r="F14661" s="263"/>
      <c r="I14661" s="149"/>
      <c r="J14661" s="149"/>
      <c r="K14661" s="149"/>
      <c r="L14661"/>
    </row>
    <row r="14662" spans="1:12" s="236" customFormat="1" x14ac:dyDescent="0.25">
      <c r="A14662" s="272"/>
      <c r="B14662" s="273"/>
      <c r="C14662" s="272"/>
      <c r="D14662" s="272"/>
      <c r="E14662" s="217"/>
      <c r="F14662" s="263"/>
      <c r="I14662" s="149"/>
      <c r="J14662" s="149"/>
      <c r="K14662" s="149"/>
      <c r="L14662"/>
    </row>
    <row r="14663" spans="1:12" s="236" customFormat="1" x14ac:dyDescent="0.25">
      <c r="A14663" s="272"/>
      <c r="B14663" s="273"/>
      <c r="C14663" s="272"/>
      <c r="D14663" s="272"/>
      <c r="E14663" s="217"/>
      <c r="F14663" s="263"/>
      <c r="I14663" s="149"/>
      <c r="J14663" s="149"/>
      <c r="K14663" s="149"/>
      <c r="L14663"/>
    </row>
    <row r="14664" spans="1:12" s="236" customFormat="1" x14ac:dyDescent="0.25">
      <c r="A14664" s="272"/>
      <c r="B14664" s="273"/>
      <c r="C14664" s="272"/>
      <c r="D14664" s="272"/>
      <c r="E14664" s="217"/>
      <c r="F14664" s="263"/>
      <c r="I14664" s="149"/>
      <c r="J14664" s="149"/>
      <c r="K14664" s="149"/>
      <c r="L14664"/>
    </row>
    <row r="14665" spans="1:12" s="236" customFormat="1" x14ac:dyDescent="0.25">
      <c r="A14665" s="272"/>
      <c r="B14665" s="273"/>
      <c r="C14665" s="272"/>
      <c r="D14665" s="272"/>
      <c r="E14665" s="217"/>
      <c r="F14665" s="263"/>
      <c r="I14665" s="149"/>
      <c r="J14665" s="149"/>
      <c r="K14665" s="149"/>
      <c r="L14665"/>
    </row>
    <row r="14666" spans="1:12" s="236" customFormat="1" x14ac:dyDescent="0.25">
      <c r="A14666" s="272"/>
      <c r="B14666" s="273"/>
      <c r="C14666" s="272"/>
      <c r="D14666" s="272"/>
      <c r="E14666" s="217"/>
      <c r="F14666" s="263"/>
      <c r="I14666" s="149"/>
      <c r="J14666" s="149"/>
      <c r="K14666" s="149"/>
      <c r="L14666"/>
    </row>
    <row r="14667" spans="1:12" s="236" customFormat="1" x14ac:dyDescent="0.25">
      <c r="A14667" s="272"/>
      <c r="B14667" s="273"/>
      <c r="C14667" s="272"/>
      <c r="D14667" s="272"/>
      <c r="E14667" s="217"/>
      <c r="F14667" s="263"/>
      <c r="I14667" s="149"/>
      <c r="J14667" s="149"/>
      <c r="K14667" s="149"/>
      <c r="L14667"/>
    </row>
    <row r="14668" spans="1:12" s="236" customFormat="1" x14ac:dyDescent="0.25">
      <c r="A14668" s="272"/>
      <c r="B14668" s="273"/>
      <c r="C14668" s="272"/>
      <c r="D14668" s="272"/>
      <c r="E14668" s="217"/>
      <c r="F14668" s="263"/>
      <c r="I14668" s="149"/>
      <c r="J14668" s="149"/>
      <c r="K14668" s="149"/>
      <c r="L14668"/>
    </row>
    <row r="14669" spans="1:12" s="236" customFormat="1" x14ac:dyDescent="0.25">
      <c r="A14669" s="272"/>
      <c r="B14669" s="273"/>
      <c r="C14669" s="272"/>
      <c r="D14669" s="272"/>
      <c r="E14669" s="217"/>
      <c r="F14669" s="263"/>
      <c r="I14669" s="149"/>
      <c r="J14669" s="149"/>
      <c r="K14669" s="149"/>
      <c r="L14669"/>
    </row>
    <row r="14670" spans="1:12" s="236" customFormat="1" x14ac:dyDescent="0.25">
      <c r="A14670" s="272"/>
      <c r="B14670" s="273"/>
      <c r="C14670" s="272"/>
      <c r="D14670" s="272"/>
      <c r="E14670" s="217"/>
      <c r="F14670" s="263"/>
      <c r="I14670" s="149"/>
      <c r="J14670" s="149"/>
      <c r="K14670" s="149"/>
      <c r="L14670"/>
    </row>
    <row r="14671" spans="1:12" s="236" customFormat="1" x14ac:dyDescent="0.25">
      <c r="A14671" s="272"/>
      <c r="B14671" s="273"/>
      <c r="C14671" s="272"/>
      <c r="D14671" s="272"/>
      <c r="E14671" s="217"/>
      <c r="F14671" s="263"/>
      <c r="I14671" s="149"/>
      <c r="J14671" s="149"/>
      <c r="K14671" s="149"/>
      <c r="L14671"/>
    </row>
    <row r="14672" spans="1:12" s="236" customFormat="1" x14ac:dyDescent="0.25">
      <c r="A14672" s="272"/>
      <c r="B14672" s="273"/>
      <c r="C14672" s="272"/>
      <c r="D14672" s="272"/>
      <c r="E14672" s="217"/>
      <c r="F14672" s="263"/>
      <c r="I14672" s="149"/>
      <c r="J14672" s="149"/>
      <c r="K14672" s="149"/>
      <c r="L14672"/>
    </row>
    <row r="14673" spans="1:12" s="236" customFormat="1" x14ac:dyDescent="0.25">
      <c r="A14673" s="272"/>
      <c r="B14673" s="273"/>
      <c r="C14673" s="272"/>
      <c r="D14673" s="272"/>
      <c r="E14673" s="217"/>
      <c r="F14673" s="263"/>
      <c r="I14673" s="149"/>
      <c r="J14673" s="149"/>
      <c r="K14673" s="149"/>
      <c r="L14673"/>
    </row>
    <row r="14674" spans="1:12" s="236" customFormat="1" x14ac:dyDescent="0.25">
      <c r="A14674" s="272"/>
      <c r="B14674" s="273"/>
      <c r="C14674" s="272"/>
      <c r="D14674" s="272"/>
      <c r="E14674" s="217"/>
      <c r="F14674" s="263"/>
      <c r="I14674" s="149"/>
      <c r="J14674" s="149"/>
      <c r="K14674" s="149"/>
      <c r="L14674"/>
    </row>
    <row r="14675" spans="1:12" s="236" customFormat="1" x14ac:dyDescent="0.25">
      <c r="A14675" s="272"/>
      <c r="B14675" s="273"/>
      <c r="C14675" s="272"/>
      <c r="D14675" s="272"/>
      <c r="E14675" s="217"/>
      <c r="F14675" s="263"/>
      <c r="I14675" s="149"/>
      <c r="J14675" s="149"/>
      <c r="K14675" s="149"/>
      <c r="L14675"/>
    </row>
    <row r="14676" spans="1:12" s="236" customFormat="1" x14ac:dyDescent="0.25">
      <c r="A14676" s="272"/>
      <c r="B14676" s="273"/>
      <c r="C14676" s="272"/>
      <c r="D14676" s="272"/>
      <c r="E14676" s="217"/>
      <c r="F14676" s="263"/>
      <c r="I14676" s="149"/>
      <c r="J14676" s="149"/>
      <c r="K14676" s="149"/>
      <c r="L14676"/>
    </row>
    <row r="14677" spans="1:12" s="236" customFormat="1" x14ac:dyDescent="0.25">
      <c r="A14677" s="272"/>
      <c r="B14677" s="273"/>
      <c r="C14677" s="272"/>
      <c r="D14677" s="272"/>
      <c r="E14677" s="217"/>
      <c r="F14677" s="263"/>
      <c r="I14677" s="149"/>
      <c r="J14677" s="149"/>
      <c r="K14677" s="149"/>
      <c r="L14677"/>
    </row>
    <row r="14678" spans="1:12" s="236" customFormat="1" x14ac:dyDescent="0.25">
      <c r="A14678" s="272"/>
      <c r="B14678" s="273"/>
      <c r="C14678" s="272"/>
      <c r="D14678" s="272"/>
      <c r="E14678" s="217"/>
      <c r="F14678" s="263"/>
      <c r="I14678" s="149"/>
      <c r="J14678" s="149"/>
      <c r="K14678" s="149"/>
      <c r="L14678"/>
    </row>
    <row r="14679" spans="1:12" s="236" customFormat="1" x14ac:dyDescent="0.25">
      <c r="A14679" s="272"/>
      <c r="B14679" s="273"/>
      <c r="C14679" s="272"/>
      <c r="D14679" s="272"/>
      <c r="E14679" s="217"/>
      <c r="F14679" s="263"/>
      <c r="I14679" s="149"/>
      <c r="J14679" s="149"/>
      <c r="K14679" s="149"/>
      <c r="L14679"/>
    </row>
    <row r="14680" spans="1:12" s="236" customFormat="1" x14ac:dyDescent="0.25">
      <c r="A14680" s="272"/>
      <c r="B14680" s="273"/>
      <c r="C14680" s="272"/>
      <c r="D14680" s="272"/>
      <c r="E14680" s="217"/>
      <c r="F14680" s="263"/>
      <c r="I14680" s="149"/>
      <c r="J14680" s="149"/>
      <c r="K14680" s="149"/>
      <c r="L14680"/>
    </row>
    <row r="14681" spans="1:12" s="236" customFormat="1" x14ac:dyDescent="0.25">
      <c r="A14681" s="272"/>
      <c r="B14681" s="273"/>
      <c r="C14681" s="272"/>
      <c r="D14681" s="272"/>
      <c r="E14681" s="217"/>
      <c r="F14681" s="263"/>
      <c r="I14681" s="149"/>
      <c r="J14681" s="149"/>
      <c r="K14681" s="149"/>
      <c r="L14681"/>
    </row>
    <row r="14682" spans="1:12" s="236" customFormat="1" x14ac:dyDescent="0.25">
      <c r="A14682" s="272"/>
      <c r="B14682" s="273"/>
      <c r="C14682" s="272"/>
      <c r="D14682" s="272"/>
      <c r="E14682" s="217"/>
      <c r="F14682" s="263"/>
      <c r="I14682" s="149"/>
      <c r="J14682" s="149"/>
      <c r="K14682" s="149"/>
      <c r="L14682"/>
    </row>
    <row r="14683" spans="1:12" s="236" customFormat="1" x14ac:dyDescent="0.25">
      <c r="A14683" s="272"/>
      <c r="B14683" s="273"/>
      <c r="C14683" s="272"/>
      <c r="D14683" s="272"/>
      <c r="E14683" s="217"/>
      <c r="F14683" s="263"/>
      <c r="I14683" s="149"/>
      <c r="J14683" s="149"/>
      <c r="K14683" s="149"/>
      <c r="L14683"/>
    </row>
    <row r="14684" spans="1:12" s="236" customFormat="1" x14ac:dyDescent="0.25">
      <c r="A14684" s="272"/>
      <c r="B14684" s="273"/>
      <c r="C14684" s="272"/>
      <c r="D14684" s="272"/>
      <c r="E14684" s="217"/>
      <c r="F14684" s="263"/>
      <c r="I14684" s="149"/>
      <c r="J14684" s="149"/>
      <c r="K14684" s="149"/>
      <c r="L14684"/>
    </row>
    <row r="14685" spans="1:12" s="236" customFormat="1" ht="13" x14ac:dyDescent="0.25">
      <c r="A14685" s="227"/>
      <c r="B14685" s="268" t="s">
        <v>2905</v>
      </c>
      <c r="C14685" s="227"/>
      <c r="D14685" s="227"/>
      <c r="E14685" s="258"/>
      <c r="F14685" s="270"/>
      <c r="I14685" s="149"/>
      <c r="J14685" s="149"/>
      <c r="K14685" s="149"/>
      <c r="L14685"/>
    </row>
    <row r="14686" spans="1:12" s="236" customFormat="1" ht="13" x14ac:dyDescent="0.25">
      <c r="A14686" s="227"/>
      <c r="B14686" s="247"/>
      <c r="C14686" s="227"/>
      <c r="D14686" s="227"/>
      <c r="E14686" s="258"/>
      <c r="F14686" s="263"/>
      <c r="I14686" s="149"/>
      <c r="J14686" s="149"/>
      <c r="K14686" s="149"/>
      <c r="L14686"/>
    </row>
    <row r="14687" spans="1:12" s="236" customFormat="1" ht="13" x14ac:dyDescent="0.25">
      <c r="A14687" s="227"/>
      <c r="B14687" s="247" t="s">
        <v>3098</v>
      </c>
      <c r="C14687" s="227"/>
      <c r="D14687" s="227"/>
      <c r="E14687" s="258"/>
      <c r="F14687" s="263"/>
      <c r="I14687" s="149"/>
      <c r="J14687" s="149"/>
      <c r="K14687" s="149"/>
      <c r="L14687"/>
    </row>
    <row r="14688" spans="1:12" s="236" customFormat="1" ht="13" x14ac:dyDescent="0.25">
      <c r="A14688" s="227"/>
      <c r="B14688" s="256"/>
      <c r="C14688" s="255"/>
      <c r="D14688" s="255"/>
      <c r="E14688" s="260"/>
      <c r="F14688" s="263"/>
      <c r="I14688" s="149"/>
      <c r="J14688" s="149"/>
      <c r="K14688" s="149"/>
      <c r="L14688"/>
    </row>
    <row r="14689" spans="1:12" s="236" customFormat="1" ht="13" x14ac:dyDescent="0.25">
      <c r="A14689" s="227"/>
      <c r="B14689" s="274"/>
      <c r="C14689" s="255"/>
      <c r="D14689" s="255"/>
      <c r="E14689" s="260"/>
      <c r="F14689" s="263"/>
      <c r="I14689" s="149"/>
      <c r="J14689" s="149"/>
      <c r="K14689" s="149"/>
      <c r="L14689"/>
    </row>
    <row r="14690" spans="1:12" s="236" customFormat="1" ht="13" x14ac:dyDescent="0.25">
      <c r="A14690" s="227"/>
      <c r="B14690" s="274" t="str">
        <f>B14687</f>
        <v>Block H: 4 Classroom Block &amp; 2 HOD Offices:: H-11 Glazing</v>
      </c>
      <c r="C14690" s="255"/>
      <c r="D14690" s="255"/>
      <c r="E14690" s="260"/>
      <c r="F14690" s="263"/>
      <c r="I14690" s="149"/>
      <c r="J14690" s="149"/>
      <c r="K14690" s="149"/>
      <c r="L14690"/>
    </row>
    <row r="14691" spans="1:12" s="236" customFormat="1" ht="13" x14ac:dyDescent="0.25">
      <c r="A14691" s="227"/>
      <c r="B14691" s="254" t="s">
        <v>2933</v>
      </c>
      <c r="C14691" s="255" t="s">
        <v>2910</v>
      </c>
      <c r="D14691" s="255"/>
      <c r="E14691" s="260"/>
      <c r="F14691" s="263"/>
      <c r="I14691" s="149"/>
      <c r="J14691" s="149"/>
      <c r="K14691" s="149"/>
      <c r="L14691"/>
    </row>
    <row r="14692" spans="1:12" s="236" customFormat="1" ht="13" x14ac:dyDescent="0.25">
      <c r="A14692" s="227"/>
      <c r="B14692" s="256"/>
      <c r="C14692" s="255"/>
      <c r="D14692" s="255"/>
      <c r="E14692" s="260"/>
      <c r="F14692" s="263"/>
      <c r="I14692" s="149"/>
      <c r="J14692" s="149"/>
      <c r="K14692" s="149"/>
      <c r="L14692"/>
    </row>
    <row r="14693" spans="1:12" s="236" customFormat="1" ht="13" x14ac:dyDescent="0.25">
      <c r="A14693" s="227"/>
      <c r="B14693" s="269" t="s">
        <v>2909</v>
      </c>
      <c r="C14693" s="255">
        <v>213</v>
      </c>
      <c r="D14693" s="255"/>
      <c r="E14693" s="260"/>
      <c r="F14693" s="263"/>
      <c r="I14693" s="149"/>
      <c r="J14693" s="149"/>
      <c r="K14693" s="149"/>
      <c r="L14693"/>
    </row>
    <row r="14694" spans="1:12" s="236" customFormat="1" ht="13" x14ac:dyDescent="0.25">
      <c r="A14694" s="227"/>
      <c r="B14694" s="269"/>
      <c r="C14694" s="255"/>
      <c r="D14694" s="255"/>
      <c r="E14694" s="260"/>
      <c r="F14694" s="263"/>
      <c r="I14694" s="149"/>
      <c r="J14694" s="149"/>
      <c r="K14694" s="149"/>
      <c r="L14694"/>
    </row>
    <row r="14695" spans="1:12" s="236" customFormat="1" ht="13" x14ac:dyDescent="0.25">
      <c r="A14695" s="227"/>
      <c r="B14695" s="256"/>
      <c r="C14695" s="255"/>
      <c r="D14695" s="255"/>
      <c r="E14695" s="260"/>
      <c r="F14695" s="263"/>
      <c r="I14695" s="149"/>
      <c r="J14695" s="149"/>
      <c r="K14695" s="149"/>
      <c r="L14695"/>
    </row>
    <row r="14696" spans="1:12" s="236" customFormat="1" ht="13" x14ac:dyDescent="0.25">
      <c r="A14696" s="227"/>
      <c r="B14696" s="256"/>
      <c r="C14696" s="255"/>
      <c r="D14696" s="255"/>
      <c r="E14696" s="260"/>
      <c r="F14696" s="263"/>
      <c r="I14696" s="149"/>
      <c r="J14696" s="149"/>
      <c r="K14696" s="149"/>
      <c r="L14696"/>
    </row>
    <row r="14697" spans="1:12" s="236" customFormat="1" ht="13" x14ac:dyDescent="0.25">
      <c r="A14697" s="227"/>
      <c r="B14697" s="256"/>
      <c r="C14697" s="255"/>
      <c r="D14697" s="255"/>
      <c r="E14697" s="260"/>
      <c r="F14697" s="263"/>
      <c r="I14697" s="149"/>
      <c r="J14697" s="149"/>
      <c r="K14697" s="149"/>
      <c r="L14697"/>
    </row>
    <row r="14698" spans="1:12" s="236" customFormat="1" ht="13" x14ac:dyDescent="0.25">
      <c r="A14698" s="227"/>
      <c r="B14698" s="256"/>
      <c r="C14698" s="255"/>
      <c r="D14698" s="255"/>
      <c r="E14698" s="260"/>
      <c r="F14698" s="263"/>
      <c r="I14698" s="149"/>
      <c r="J14698" s="149"/>
      <c r="K14698" s="149"/>
      <c r="L14698"/>
    </row>
    <row r="14699" spans="1:12" s="236" customFormat="1" ht="13" x14ac:dyDescent="0.25">
      <c r="A14699" s="227"/>
      <c r="B14699" s="256"/>
      <c r="C14699" s="255"/>
      <c r="D14699" s="255"/>
      <c r="E14699" s="260"/>
      <c r="F14699" s="263"/>
      <c r="I14699" s="149"/>
      <c r="J14699" s="149"/>
      <c r="K14699" s="149"/>
      <c r="L14699"/>
    </row>
    <row r="14700" spans="1:12" s="236" customFormat="1" ht="13" x14ac:dyDescent="0.25">
      <c r="A14700" s="227"/>
      <c r="B14700" s="256"/>
      <c r="C14700" s="255"/>
      <c r="D14700" s="255"/>
      <c r="E14700" s="260"/>
      <c r="F14700" s="263"/>
      <c r="I14700" s="149"/>
      <c r="J14700" s="149"/>
      <c r="K14700" s="149"/>
      <c r="L14700"/>
    </row>
    <row r="14701" spans="1:12" s="236" customFormat="1" ht="13" x14ac:dyDescent="0.25">
      <c r="A14701" s="227"/>
      <c r="B14701" s="256"/>
      <c r="C14701" s="255"/>
      <c r="D14701" s="255"/>
      <c r="E14701" s="260"/>
      <c r="F14701" s="263"/>
      <c r="I14701" s="149"/>
      <c r="J14701" s="149"/>
      <c r="K14701" s="149"/>
      <c r="L14701"/>
    </row>
    <row r="14702" spans="1:12" s="236" customFormat="1" ht="13" x14ac:dyDescent="0.25">
      <c r="A14702" s="227"/>
      <c r="B14702" s="256"/>
      <c r="C14702" s="255"/>
      <c r="D14702" s="255"/>
      <c r="E14702" s="260"/>
      <c r="F14702" s="263"/>
      <c r="I14702" s="149"/>
      <c r="J14702" s="149"/>
      <c r="K14702" s="149"/>
      <c r="L14702"/>
    </row>
    <row r="14703" spans="1:12" s="236" customFormat="1" ht="13" x14ac:dyDescent="0.25">
      <c r="A14703" s="227"/>
      <c r="B14703" s="256"/>
      <c r="C14703" s="255"/>
      <c r="D14703" s="255"/>
      <c r="E14703" s="260"/>
      <c r="F14703" s="263"/>
      <c r="I14703" s="149"/>
      <c r="J14703" s="149"/>
      <c r="K14703" s="149"/>
      <c r="L14703"/>
    </row>
    <row r="14704" spans="1:12" s="236" customFormat="1" ht="13" x14ac:dyDescent="0.25">
      <c r="A14704" s="227"/>
      <c r="B14704" s="256"/>
      <c r="C14704" s="255"/>
      <c r="D14704" s="255"/>
      <c r="E14704" s="260"/>
      <c r="F14704" s="263"/>
      <c r="I14704" s="149"/>
      <c r="J14704" s="149"/>
      <c r="K14704" s="149"/>
      <c r="L14704"/>
    </row>
    <row r="14705" spans="1:12" s="236" customFormat="1" ht="13" x14ac:dyDescent="0.25">
      <c r="A14705" s="227"/>
      <c r="B14705" s="256"/>
      <c r="C14705" s="255"/>
      <c r="D14705" s="255"/>
      <c r="E14705" s="260"/>
      <c r="F14705" s="263"/>
      <c r="I14705" s="149"/>
      <c r="J14705" s="149"/>
      <c r="K14705" s="149"/>
      <c r="L14705"/>
    </row>
    <row r="14706" spans="1:12" s="236" customFormat="1" ht="13" x14ac:dyDescent="0.25">
      <c r="A14706" s="227"/>
      <c r="B14706" s="256"/>
      <c r="C14706" s="255"/>
      <c r="D14706" s="255"/>
      <c r="E14706" s="260"/>
      <c r="F14706" s="263"/>
      <c r="I14706" s="149"/>
      <c r="J14706" s="149"/>
      <c r="K14706" s="149"/>
      <c r="L14706"/>
    </row>
    <row r="14707" spans="1:12" s="236" customFormat="1" ht="13" x14ac:dyDescent="0.25">
      <c r="A14707" s="227"/>
      <c r="B14707" s="256"/>
      <c r="C14707" s="255"/>
      <c r="D14707" s="255"/>
      <c r="E14707" s="260"/>
      <c r="F14707" s="263"/>
      <c r="I14707" s="149"/>
      <c r="J14707" s="149"/>
      <c r="K14707" s="149"/>
      <c r="L14707"/>
    </row>
    <row r="14708" spans="1:12" s="236" customFormat="1" ht="13" x14ac:dyDescent="0.25">
      <c r="A14708" s="227"/>
      <c r="B14708" s="256"/>
      <c r="C14708" s="255"/>
      <c r="D14708" s="255"/>
      <c r="E14708" s="260"/>
      <c r="F14708" s="263"/>
      <c r="I14708" s="149"/>
      <c r="J14708" s="149"/>
      <c r="K14708" s="149"/>
      <c r="L14708"/>
    </row>
    <row r="14709" spans="1:12" s="236" customFormat="1" ht="13" x14ac:dyDescent="0.25">
      <c r="A14709" s="227"/>
      <c r="B14709" s="256"/>
      <c r="C14709" s="255"/>
      <c r="D14709" s="255"/>
      <c r="E14709" s="260"/>
      <c r="F14709" s="263"/>
      <c r="I14709" s="149"/>
      <c r="J14709" s="149"/>
      <c r="K14709" s="149"/>
      <c r="L14709"/>
    </row>
    <row r="14710" spans="1:12" s="236" customFormat="1" ht="13" x14ac:dyDescent="0.25">
      <c r="A14710" s="227"/>
      <c r="B14710" s="256"/>
      <c r="C14710" s="255"/>
      <c r="D14710" s="255"/>
      <c r="E14710" s="260"/>
      <c r="F14710" s="263"/>
      <c r="I14710" s="149"/>
      <c r="J14710" s="149"/>
      <c r="K14710" s="149"/>
      <c r="L14710"/>
    </row>
    <row r="14711" spans="1:12" s="236" customFormat="1" ht="13" x14ac:dyDescent="0.25">
      <c r="A14711" s="227"/>
      <c r="B14711" s="256"/>
      <c r="C14711" s="255"/>
      <c r="D14711" s="255"/>
      <c r="E14711" s="260"/>
      <c r="F14711" s="263"/>
      <c r="I14711" s="149"/>
      <c r="J14711" s="149"/>
      <c r="K14711" s="149"/>
      <c r="L14711"/>
    </row>
    <row r="14712" spans="1:12" s="236" customFormat="1" ht="13" x14ac:dyDescent="0.25">
      <c r="A14712" s="227"/>
      <c r="B14712" s="256"/>
      <c r="C14712" s="255"/>
      <c r="D14712" s="255"/>
      <c r="E14712" s="260"/>
      <c r="F14712" s="263"/>
      <c r="I14712" s="149"/>
      <c r="J14712" s="149"/>
      <c r="K14712" s="149"/>
      <c r="L14712"/>
    </row>
    <row r="14713" spans="1:12" s="236" customFormat="1" ht="13" x14ac:dyDescent="0.25">
      <c r="A14713" s="227"/>
      <c r="B14713" s="256"/>
      <c r="C14713" s="255"/>
      <c r="D14713" s="255"/>
      <c r="E14713" s="260"/>
      <c r="F14713" s="263"/>
      <c r="I14713" s="149"/>
      <c r="J14713" s="149"/>
      <c r="K14713" s="149"/>
      <c r="L14713"/>
    </row>
    <row r="14714" spans="1:12" s="236" customFormat="1" ht="13" x14ac:dyDescent="0.25">
      <c r="A14714" s="227"/>
      <c r="B14714" s="256"/>
      <c r="C14714" s="255"/>
      <c r="D14714" s="255"/>
      <c r="E14714" s="260"/>
      <c r="F14714" s="263"/>
      <c r="I14714" s="149"/>
      <c r="J14714" s="149"/>
      <c r="K14714" s="149"/>
      <c r="L14714"/>
    </row>
    <row r="14715" spans="1:12" s="236" customFormat="1" ht="13" x14ac:dyDescent="0.25">
      <c r="A14715" s="227"/>
      <c r="B14715" s="256"/>
      <c r="C14715" s="255"/>
      <c r="D14715" s="255"/>
      <c r="E14715" s="260"/>
      <c r="F14715" s="263"/>
      <c r="I14715" s="149"/>
      <c r="J14715" s="149"/>
      <c r="K14715" s="149"/>
      <c r="L14715"/>
    </row>
    <row r="14716" spans="1:12" s="236" customFormat="1" ht="13" x14ac:dyDescent="0.25">
      <c r="A14716" s="227"/>
      <c r="B14716" s="256"/>
      <c r="C14716" s="255"/>
      <c r="D14716" s="255"/>
      <c r="E14716" s="260"/>
      <c r="F14716" s="263"/>
      <c r="I14716" s="149"/>
      <c r="J14716" s="149"/>
      <c r="K14716" s="149"/>
      <c r="L14716"/>
    </row>
    <row r="14717" spans="1:12" s="236" customFormat="1" ht="13" x14ac:dyDescent="0.25">
      <c r="A14717" s="227"/>
      <c r="B14717" s="256"/>
      <c r="C14717" s="255"/>
      <c r="D14717" s="255"/>
      <c r="E14717" s="260"/>
      <c r="F14717" s="263"/>
      <c r="I14717" s="149"/>
      <c r="J14717" s="149"/>
      <c r="K14717" s="149"/>
      <c r="L14717"/>
    </row>
    <row r="14718" spans="1:12" s="236" customFormat="1" ht="13" x14ac:dyDescent="0.25">
      <c r="A14718" s="227"/>
      <c r="B14718" s="256"/>
      <c r="C14718" s="255"/>
      <c r="D14718" s="255"/>
      <c r="E14718" s="260"/>
      <c r="F14718" s="263"/>
      <c r="I14718" s="149"/>
      <c r="J14718" s="149"/>
      <c r="K14718" s="149"/>
      <c r="L14718"/>
    </row>
    <row r="14719" spans="1:12" s="236" customFormat="1" ht="13" x14ac:dyDescent="0.25">
      <c r="A14719" s="227"/>
      <c r="B14719" s="256"/>
      <c r="C14719" s="255"/>
      <c r="D14719" s="255"/>
      <c r="E14719" s="260"/>
      <c r="F14719" s="263"/>
      <c r="I14719" s="149"/>
      <c r="J14719" s="149"/>
      <c r="K14719" s="149"/>
      <c r="L14719"/>
    </row>
    <row r="14720" spans="1:12" s="236" customFormat="1" ht="13" x14ac:dyDescent="0.25">
      <c r="A14720" s="227"/>
      <c r="B14720" s="256"/>
      <c r="C14720" s="255"/>
      <c r="D14720" s="255"/>
      <c r="E14720" s="260"/>
      <c r="F14720" s="263"/>
      <c r="I14720" s="149"/>
      <c r="J14720" s="149"/>
      <c r="K14720" s="149"/>
      <c r="L14720"/>
    </row>
    <row r="14721" spans="1:12" s="236" customFormat="1" ht="13" x14ac:dyDescent="0.25">
      <c r="A14721" s="227"/>
      <c r="B14721" s="256"/>
      <c r="C14721" s="255"/>
      <c r="D14721" s="255"/>
      <c r="E14721" s="260"/>
      <c r="F14721" s="263"/>
      <c r="I14721" s="149"/>
      <c r="J14721" s="149"/>
      <c r="K14721" s="149"/>
      <c r="L14721"/>
    </row>
    <row r="14722" spans="1:12" s="236" customFormat="1" ht="13" x14ac:dyDescent="0.25">
      <c r="A14722" s="227"/>
      <c r="B14722" s="256"/>
      <c r="C14722" s="255"/>
      <c r="D14722" s="255"/>
      <c r="E14722" s="260"/>
      <c r="F14722" s="263"/>
      <c r="I14722" s="149"/>
      <c r="J14722" s="149"/>
      <c r="K14722" s="149"/>
      <c r="L14722"/>
    </row>
    <row r="14723" spans="1:12" s="236" customFormat="1" ht="13" x14ac:dyDescent="0.25">
      <c r="A14723" s="227"/>
      <c r="B14723" s="256"/>
      <c r="C14723" s="255"/>
      <c r="D14723" s="255"/>
      <c r="E14723" s="260"/>
      <c r="F14723" s="263"/>
      <c r="I14723" s="149"/>
      <c r="J14723" s="149"/>
      <c r="K14723" s="149"/>
      <c r="L14723"/>
    </row>
    <row r="14724" spans="1:12" s="236" customFormat="1" ht="13" x14ac:dyDescent="0.25">
      <c r="A14724" s="227"/>
      <c r="B14724" s="256"/>
      <c r="C14724" s="255"/>
      <c r="D14724" s="255"/>
      <c r="E14724" s="260"/>
      <c r="F14724" s="263"/>
      <c r="I14724" s="149"/>
      <c r="J14724" s="149"/>
      <c r="K14724" s="149"/>
      <c r="L14724"/>
    </row>
    <row r="14725" spans="1:12" s="236" customFormat="1" ht="13" x14ac:dyDescent="0.25">
      <c r="A14725" s="227"/>
      <c r="B14725" s="256"/>
      <c r="C14725" s="255"/>
      <c r="D14725" s="255"/>
      <c r="E14725" s="260"/>
      <c r="F14725" s="263"/>
      <c r="I14725" s="149"/>
      <c r="J14725" s="149"/>
      <c r="K14725" s="149"/>
      <c r="L14725"/>
    </row>
    <row r="14726" spans="1:12" s="236" customFormat="1" ht="13" x14ac:dyDescent="0.25">
      <c r="A14726" s="227"/>
      <c r="B14726" s="256"/>
      <c r="C14726" s="255"/>
      <c r="D14726" s="255"/>
      <c r="E14726" s="260"/>
      <c r="F14726" s="263"/>
      <c r="I14726" s="149"/>
      <c r="J14726" s="149"/>
      <c r="K14726" s="149"/>
      <c r="L14726"/>
    </row>
    <row r="14727" spans="1:12" s="236" customFormat="1" ht="13" x14ac:dyDescent="0.25">
      <c r="A14727" s="227"/>
      <c r="B14727" s="256"/>
      <c r="C14727" s="255"/>
      <c r="D14727" s="255"/>
      <c r="E14727" s="260"/>
      <c r="F14727" s="263"/>
      <c r="I14727" s="149"/>
      <c r="J14727" s="149"/>
      <c r="K14727" s="149"/>
      <c r="L14727"/>
    </row>
    <row r="14728" spans="1:12" s="236" customFormat="1" ht="13" x14ac:dyDescent="0.25">
      <c r="A14728" s="227"/>
      <c r="B14728" s="256"/>
      <c r="C14728" s="255"/>
      <c r="D14728" s="255"/>
      <c r="E14728" s="260"/>
      <c r="F14728" s="263"/>
      <c r="I14728" s="149"/>
      <c r="J14728" s="149"/>
      <c r="K14728" s="149"/>
      <c r="L14728"/>
    </row>
    <row r="14729" spans="1:12" s="236" customFormat="1" ht="13" x14ac:dyDescent="0.25">
      <c r="A14729" s="227"/>
      <c r="B14729" s="256"/>
      <c r="C14729" s="255"/>
      <c r="D14729" s="255"/>
      <c r="E14729" s="260"/>
      <c r="F14729" s="263"/>
      <c r="I14729" s="149"/>
      <c r="J14729" s="149"/>
      <c r="K14729" s="149"/>
      <c r="L14729"/>
    </row>
    <row r="14730" spans="1:12" s="236" customFormat="1" ht="13" x14ac:dyDescent="0.25">
      <c r="A14730" s="227"/>
      <c r="B14730" s="256"/>
      <c r="C14730" s="255"/>
      <c r="D14730" s="255"/>
      <c r="E14730" s="260"/>
      <c r="F14730" s="263"/>
      <c r="I14730" s="149"/>
      <c r="J14730" s="149"/>
      <c r="K14730" s="149"/>
      <c r="L14730"/>
    </row>
    <row r="14731" spans="1:12" s="236" customFormat="1" ht="13" x14ac:dyDescent="0.25">
      <c r="A14731" s="227"/>
      <c r="B14731" s="256"/>
      <c r="C14731" s="255"/>
      <c r="D14731" s="255"/>
      <c r="E14731" s="260"/>
      <c r="F14731" s="263"/>
      <c r="I14731" s="149"/>
      <c r="J14731" s="149"/>
      <c r="K14731" s="149"/>
      <c r="L14731"/>
    </row>
    <row r="14732" spans="1:12" s="236" customFormat="1" ht="13" x14ac:dyDescent="0.25">
      <c r="A14732" s="227"/>
      <c r="B14732" s="256"/>
      <c r="C14732" s="255"/>
      <c r="D14732" s="255"/>
      <c r="E14732" s="260"/>
      <c r="F14732" s="263"/>
      <c r="I14732" s="149"/>
      <c r="J14732" s="149"/>
      <c r="K14732" s="149"/>
      <c r="L14732"/>
    </row>
    <row r="14733" spans="1:12" s="236" customFormat="1" ht="13" x14ac:dyDescent="0.25">
      <c r="A14733" s="227"/>
      <c r="B14733" s="256"/>
      <c r="C14733" s="255"/>
      <c r="D14733" s="255"/>
      <c r="E14733" s="260"/>
      <c r="F14733" s="263"/>
      <c r="I14733" s="149"/>
      <c r="J14733" s="149"/>
      <c r="K14733" s="149"/>
      <c r="L14733"/>
    </row>
    <row r="14734" spans="1:12" s="236" customFormat="1" ht="13" x14ac:dyDescent="0.25">
      <c r="A14734" s="227"/>
      <c r="B14734" s="256"/>
      <c r="C14734" s="255"/>
      <c r="D14734" s="255"/>
      <c r="E14734" s="260"/>
      <c r="F14734" s="263"/>
      <c r="I14734" s="149"/>
      <c r="J14734" s="149"/>
      <c r="K14734" s="149"/>
      <c r="L14734"/>
    </row>
    <row r="14735" spans="1:12" s="236" customFormat="1" ht="13" x14ac:dyDescent="0.25">
      <c r="A14735" s="227"/>
      <c r="B14735" s="256"/>
      <c r="C14735" s="255"/>
      <c r="D14735" s="255"/>
      <c r="E14735" s="260"/>
      <c r="F14735" s="263"/>
      <c r="I14735" s="149"/>
      <c r="J14735" s="149"/>
      <c r="K14735" s="149"/>
      <c r="L14735"/>
    </row>
    <row r="14736" spans="1:12" s="236" customFormat="1" ht="13" x14ac:dyDescent="0.25">
      <c r="A14736" s="227"/>
      <c r="B14736" s="256"/>
      <c r="C14736" s="255"/>
      <c r="D14736" s="255"/>
      <c r="E14736" s="260"/>
      <c r="F14736" s="263"/>
      <c r="I14736" s="149"/>
      <c r="J14736" s="149"/>
      <c r="K14736" s="149"/>
      <c r="L14736"/>
    </row>
    <row r="14737" spans="1:12" s="236" customFormat="1" ht="13" x14ac:dyDescent="0.25">
      <c r="A14737" s="227"/>
      <c r="B14737" s="256"/>
      <c r="C14737" s="255"/>
      <c r="D14737" s="255"/>
      <c r="E14737" s="260"/>
      <c r="F14737" s="263"/>
      <c r="I14737" s="149"/>
      <c r="J14737" s="149"/>
      <c r="K14737" s="149"/>
      <c r="L14737"/>
    </row>
    <row r="14738" spans="1:12" s="236" customFormat="1" ht="13" x14ac:dyDescent="0.25">
      <c r="A14738" s="227"/>
      <c r="B14738" s="256"/>
      <c r="C14738" s="255"/>
      <c r="D14738" s="255"/>
      <c r="E14738" s="260"/>
      <c r="F14738" s="263"/>
      <c r="I14738" s="149"/>
      <c r="J14738" s="149"/>
      <c r="K14738" s="149"/>
      <c r="L14738"/>
    </row>
    <row r="14739" spans="1:12" s="236" customFormat="1" ht="13" x14ac:dyDescent="0.25">
      <c r="A14739" s="227"/>
      <c r="B14739" s="256"/>
      <c r="C14739" s="255"/>
      <c r="D14739" s="255"/>
      <c r="E14739" s="260"/>
      <c r="F14739" s="263"/>
      <c r="I14739" s="149"/>
      <c r="J14739" s="149"/>
      <c r="K14739" s="149"/>
      <c r="L14739"/>
    </row>
    <row r="14740" spans="1:12" s="236" customFormat="1" ht="13" x14ac:dyDescent="0.25">
      <c r="A14740" s="227"/>
      <c r="B14740" s="256"/>
      <c r="C14740" s="255"/>
      <c r="D14740" s="255"/>
      <c r="E14740" s="260"/>
      <c r="F14740" s="263"/>
      <c r="I14740" s="149"/>
      <c r="J14740" s="149"/>
      <c r="K14740" s="149"/>
      <c r="L14740"/>
    </row>
    <row r="14741" spans="1:12" s="236" customFormat="1" ht="13" x14ac:dyDescent="0.25">
      <c r="A14741" s="227"/>
      <c r="B14741" s="256"/>
      <c r="C14741" s="255"/>
      <c r="D14741" s="255"/>
      <c r="E14741" s="260"/>
      <c r="F14741" s="263"/>
      <c r="I14741" s="149"/>
      <c r="J14741" s="149"/>
      <c r="K14741" s="149"/>
      <c r="L14741"/>
    </row>
    <row r="14742" spans="1:12" s="236" customFormat="1" ht="13" x14ac:dyDescent="0.25">
      <c r="A14742" s="227"/>
      <c r="B14742" s="256"/>
      <c r="C14742" s="255"/>
      <c r="D14742" s="255"/>
      <c r="E14742" s="260"/>
      <c r="F14742" s="263"/>
      <c r="I14742" s="149"/>
      <c r="J14742" s="149"/>
      <c r="K14742" s="149"/>
      <c r="L14742"/>
    </row>
    <row r="14743" spans="1:12" s="236" customFormat="1" ht="13" x14ac:dyDescent="0.25">
      <c r="A14743" s="227"/>
      <c r="B14743" s="256"/>
      <c r="C14743" s="255"/>
      <c r="D14743" s="255"/>
      <c r="E14743" s="260"/>
      <c r="F14743" s="263"/>
      <c r="I14743" s="149"/>
      <c r="J14743" s="149"/>
      <c r="K14743" s="149"/>
      <c r="L14743"/>
    </row>
    <row r="14744" spans="1:12" s="236" customFormat="1" ht="13" x14ac:dyDescent="0.25">
      <c r="A14744" s="227"/>
      <c r="B14744" s="256"/>
      <c r="C14744" s="255"/>
      <c r="D14744" s="255"/>
      <c r="E14744" s="260"/>
      <c r="F14744" s="263"/>
      <c r="I14744" s="149"/>
      <c r="J14744" s="149"/>
      <c r="K14744" s="149"/>
      <c r="L14744"/>
    </row>
    <row r="14745" spans="1:12" s="236" customFormat="1" ht="13" x14ac:dyDescent="0.25">
      <c r="A14745" s="227"/>
      <c r="B14745" s="256"/>
      <c r="C14745" s="255"/>
      <c r="D14745" s="255"/>
      <c r="E14745" s="260"/>
      <c r="F14745" s="263"/>
      <c r="I14745" s="149"/>
      <c r="J14745" s="149"/>
      <c r="K14745" s="149"/>
      <c r="L14745"/>
    </row>
    <row r="14746" spans="1:12" s="236" customFormat="1" ht="13" x14ac:dyDescent="0.25">
      <c r="A14746" s="227"/>
      <c r="B14746" s="256"/>
      <c r="C14746" s="255"/>
      <c r="D14746" s="255"/>
      <c r="E14746" s="260"/>
      <c r="F14746" s="263"/>
      <c r="I14746" s="149"/>
      <c r="J14746" s="149"/>
      <c r="K14746" s="149"/>
      <c r="L14746"/>
    </row>
    <row r="14747" spans="1:12" s="236" customFormat="1" ht="13" x14ac:dyDescent="0.25">
      <c r="A14747" s="227"/>
      <c r="B14747" s="256"/>
      <c r="C14747" s="255"/>
      <c r="D14747" s="255"/>
      <c r="E14747" s="260"/>
      <c r="F14747" s="263"/>
      <c r="I14747" s="149"/>
      <c r="J14747" s="149"/>
      <c r="K14747" s="149"/>
      <c r="L14747"/>
    </row>
    <row r="14748" spans="1:12" s="236" customFormat="1" ht="13" x14ac:dyDescent="0.25">
      <c r="A14748" s="227"/>
      <c r="B14748" s="256"/>
      <c r="C14748" s="255"/>
      <c r="D14748" s="255"/>
      <c r="E14748" s="260"/>
      <c r="F14748" s="263"/>
      <c r="I14748" s="149"/>
      <c r="J14748" s="149"/>
      <c r="K14748" s="149"/>
      <c r="L14748"/>
    </row>
    <row r="14749" spans="1:12" s="236" customFormat="1" ht="13" x14ac:dyDescent="0.25">
      <c r="A14749" s="227"/>
      <c r="B14749" s="256"/>
      <c r="C14749" s="255"/>
      <c r="D14749" s="255"/>
      <c r="E14749" s="260"/>
      <c r="F14749" s="263"/>
      <c r="I14749" s="149"/>
      <c r="J14749" s="149"/>
      <c r="K14749" s="149"/>
      <c r="L14749"/>
    </row>
    <row r="14750" spans="1:12" s="236" customFormat="1" ht="13" x14ac:dyDescent="0.25">
      <c r="A14750" s="227"/>
      <c r="B14750" s="256"/>
      <c r="C14750" s="255"/>
      <c r="D14750" s="255"/>
      <c r="E14750" s="260"/>
      <c r="F14750" s="263"/>
      <c r="I14750" s="149"/>
      <c r="J14750" s="149"/>
      <c r="K14750" s="149"/>
      <c r="L14750"/>
    </row>
    <row r="14751" spans="1:12" s="236" customFormat="1" ht="13" x14ac:dyDescent="0.25">
      <c r="A14751" s="227"/>
      <c r="B14751" s="256"/>
      <c r="C14751" s="255"/>
      <c r="D14751" s="255"/>
      <c r="E14751" s="260"/>
      <c r="F14751" s="263"/>
      <c r="I14751" s="149"/>
      <c r="J14751" s="149"/>
      <c r="K14751" s="149"/>
      <c r="L14751"/>
    </row>
    <row r="14752" spans="1:12" s="236" customFormat="1" ht="13" x14ac:dyDescent="0.25">
      <c r="A14752" s="227"/>
      <c r="B14752" s="256"/>
      <c r="C14752" s="255"/>
      <c r="D14752" s="255"/>
      <c r="E14752" s="260"/>
      <c r="F14752" s="263"/>
      <c r="I14752" s="149"/>
      <c r="J14752" s="149"/>
      <c r="K14752" s="149"/>
      <c r="L14752"/>
    </row>
    <row r="14753" spans="1:12" s="236" customFormat="1" ht="13" x14ac:dyDescent="0.25">
      <c r="A14753" s="227"/>
      <c r="B14753" s="256"/>
      <c r="C14753" s="255"/>
      <c r="D14753" s="255"/>
      <c r="E14753" s="260"/>
      <c r="F14753" s="263"/>
      <c r="I14753" s="149"/>
      <c r="J14753" s="149"/>
      <c r="K14753" s="149"/>
      <c r="L14753"/>
    </row>
    <row r="14754" spans="1:12" s="236" customFormat="1" ht="13" x14ac:dyDescent="0.25">
      <c r="A14754" s="227"/>
      <c r="B14754" s="256"/>
      <c r="C14754" s="255"/>
      <c r="D14754" s="255"/>
      <c r="E14754" s="260"/>
      <c r="F14754" s="263"/>
      <c r="I14754" s="149"/>
      <c r="J14754" s="149"/>
      <c r="K14754" s="149"/>
      <c r="L14754"/>
    </row>
    <row r="14755" spans="1:12" s="236" customFormat="1" ht="13" x14ac:dyDescent="0.25">
      <c r="A14755" s="227"/>
      <c r="B14755" s="256"/>
      <c r="C14755" s="255"/>
      <c r="D14755" s="255"/>
      <c r="E14755" s="260"/>
      <c r="F14755" s="263"/>
      <c r="I14755" s="149"/>
      <c r="J14755" s="149"/>
      <c r="K14755" s="149"/>
      <c r="L14755"/>
    </row>
    <row r="14756" spans="1:12" s="236" customFormat="1" ht="13" x14ac:dyDescent="0.25">
      <c r="A14756" s="227"/>
      <c r="B14756" s="256"/>
      <c r="C14756" s="255"/>
      <c r="D14756" s="255"/>
      <c r="E14756" s="260"/>
      <c r="F14756" s="263"/>
      <c r="I14756" s="149"/>
      <c r="J14756" s="149"/>
      <c r="K14756" s="149"/>
      <c r="L14756"/>
    </row>
    <row r="14757" spans="1:12" s="236" customFormat="1" ht="13" x14ac:dyDescent="0.25">
      <c r="A14757" s="227"/>
      <c r="B14757" s="256"/>
      <c r="C14757" s="255"/>
      <c r="D14757" s="255"/>
      <c r="E14757" s="260"/>
      <c r="F14757" s="263"/>
      <c r="I14757" s="149"/>
      <c r="J14757" s="149"/>
      <c r="K14757" s="149"/>
      <c r="L14757"/>
    </row>
    <row r="14758" spans="1:12" s="236" customFormat="1" ht="13" x14ac:dyDescent="0.25">
      <c r="A14758" s="227"/>
      <c r="B14758" s="268" t="s">
        <v>1019</v>
      </c>
      <c r="C14758" s="227"/>
      <c r="D14758" s="227"/>
      <c r="E14758" s="258"/>
      <c r="F14758" s="270"/>
      <c r="I14758" s="149"/>
      <c r="J14758" s="149"/>
      <c r="K14758" s="149"/>
      <c r="L14758"/>
    </row>
    <row r="14759" spans="1:12" s="236" customFormat="1" ht="13" x14ac:dyDescent="0.25">
      <c r="A14759" s="227"/>
      <c r="B14759" s="247"/>
      <c r="C14759" s="227"/>
      <c r="D14759" s="227"/>
      <c r="E14759" s="258"/>
      <c r="F14759" s="263"/>
      <c r="I14759" s="149"/>
      <c r="J14759" s="149"/>
      <c r="K14759" s="149"/>
      <c r="L14759"/>
    </row>
    <row r="14760" spans="1:12" s="236" customFormat="1" ht="13" x14ac:dyDescent="0.25">
      <c r="A14760" s="227"/>
      <c r="B14760" s="247" t="str">
        <f>B14687</f>
        <v>Block H: 4 Classroom Block &amp; 2 HOD Offices:: H-11 Glazing</v>
      </c>
      <c r="C14760" s="227"/>
      <c r="D14760" s="227"/>
      <c r="E14760" s="258"/>
      <c r="F14760" s="263"/>
      <c r="I14760" s="149"/>
      <c r="J14760" s="149"/>
      <c r="K14760" s="149"/>
      <c r="L14760"/>
    </row>
    <row r="14761" spans="1:12" s="236" customFormat="1" x14ac:dyDescent="0.25">
      <c r="A14761" s="220"/>
      <c r="B14761" s="233"/>
      <c r="C14761" s="220"/>
      <c r="D14761" s="220"/>
      <c r="E14761" s="260"/>
      <c r="F14761" s="263"/>
      <c r="I14761" s="149"/>
      <c r="J14761" s="149"/>
      <c r="K14761" s="149"/>
      <c r="L14761"/>
    </row>
    <row r="14762" spans="1:12" s="236" customFormat="1" ht="13" x14ac:dyDescent="0.25">
      <c r="A14762" s="224" t="s">
        <v>2718</v>
      </c>
      <c r="B14762" s="229" t="s">
        <v>324</v>
      </c>
      <c r="C14762" s="272"/>
      <c r="D14762" s="272"/>
      <c r="E14762" s="217"/>
      <c r="F14762" s="285"/>
      <c r="I14762" s="149"/>
      <c r="J14762" s="149"/>
      <c r="K14762" s="149"/>
      <c r="L14762"/>
    </row>
    <row r="14763" spans="1:12" s="236" customFormat="1" x14ac:dyDescent="0.25">
      <c r="A14763" s="272"/>
      <c r="B14763" s="273"/>
      <c r="C14763" s="272"/>
      <c r="D14763" s="272"/>
      <c r="E14763" s="217"/>
      <c r="F14763" s="285"/>
      <c r="I14763" s="149"/>
      <c r="J14763" s="149"/>
      <c r="K14763" s="149"/>
      <c r="L14763"/>
    </row>
    <row r="14764" spans="1:12" s="236" customFormat="1" ht="26" x14ac:dyDescent="0.25">
      <c r="A14764" s="272"/>
      <c r="B14764" s="229" t="s">
        <v>2166</v>
      </c>
      <c r="C14764" s="272"/>
      <c r="D14764" s="272"/>
      <c r="E14764" s="217"/>
      <c r="F14764" s="285"/>
      <c r="I14764" s="149"/>
      <c r="J14764" s="149"/>
      <c r="K14764" s="149"/>
      <c r="L14764"/>
    </row>
    <row r="14765" spans="1:12" s="236" customFormat="1" x14ac:dyDescent="0.25">
      <c r="A14765" s="272"/>
      <c r="B14765" s="273"/>
      <c r="C14765" s="272"/>
      <c r="D14765" s="272"/>
      <c r="E14765" s="217"/>
      <c r="F14765" s="285"/>
      <c r="I14765" s="149"/>
      <c r="J14765" s="149"/>
      <c r="K14765" s="149"/>
      <c r="L14765"/>
    </row>
    <row r="14766" spans="1:12" s="236" customFormat="1" ht="14.5" x14ac:dyDescent="0.25">
      <c r="A14766" s="272" t="s">
        <v>2719</v>
      </c>
      <c r="B14766" s="273" t="s">
        <v>526</v>
      </c>
      <c r="C14766" s="272" t="s">
        <v>621</v>
      </c>
      <c r="D14766" s="272">
        <v>428.96</v>
      </c>
      <c r="E14766" s="217"/>
      <c r="F14766" s="285"/>
      <c r="I14766" s="149"/>
      <c r="J14766" s="149"/>
      <c r="K14766" s="149"/>
      <c r="L14766"/>
    </row>
    <row r="14767" spans="1:12" s="236" customFormat="1" ht="14.5" x14ac:dyDescent="0.25">
      <c r="A14767" s="272" t="s">
        <v>2896</v>
      </c>
      <c r="B14767" s="273" t="s">
        <v>1029</v>
      </c>
      <c r="C14767" s="272" t="s">
        <v>621</v>
      </c>
      <c r="D14767" s="272">
        <v>20</v>
      </c>
      <c r="E14767" s="217"/>
      <c r="F14767" s="285"/>
      <c r="I14767" s="149"/>
      <c r="J14767" s="149"/>
      <c r="K14767" s="149"/>
      <c r="L14767"/>
    </row>
    <row r="14768" spans="1:12" s="236" customFormat="1" ht="13" x14ac:dyDescent="0.25">
      <c r="A14768" s="272"/>
      <c r="B14768" s="229"/>
      <c r="C14768" s="272"/>
      <c r="D14768" s="272"/>
      <c r="E14768" s="217"/>
      <c r="F14768" s="285"/>
      <c r="I14768" s="149"/>
      <c r="J14768" s="149"/>
      <c r="K14768" s="149"/>
      <c r="L14768"/>
    </row>
    <row r="14769" spans="1:12" s="236" customFormat="1" ht="26" x14ac:dyDescent="0.25">
      <c r="A14769" s="272"/>
      <c r="B14769" s="229" t="s">
        <v>2166</v>
      </c>
      <c r="C14769" s="272"/>
      <c r="D14769" s="272"/>
      <c r="E14769" s="217"/>
      <c r="F14769" s="285"/>
      <c r="I14769" s="149"/>
      <c r="J14769" s="149"/>
      <c r="K14769" s="149"/>
      <c r="L14769"/>
    </row>
    <row r="14770" spans="1:12" s="236" customFormat="1" x14ac:dyDescent="0.25">
      <c r="A14770" s="272"/>
      <c r="B14770" s="273"/>
      <c r="C14770" s="272"/>
      <c r="D14770" s="272"/>
      <c r="E14770" s="217"/>
      <c r="F14770" s="285"/>
      <c r="I14770" s="149"/>
      <c r="J14770" s="149"/>
      <c r="K14770" s="149"/>
      <c r="L14770"/>
    </row>
    <row r="14771" spans="1:12" s="236" customFormat="1" ht="14.5" x14ac:dyDescent="0.25">
      <c r="A14771" s="272" t="s">
        <v>2897</v>
      </c>
      <c r="B14771" s="273" t="s">
        <v>527</v>
      </c>
      <c r="C14771" s="272" t="s">
        <v>621</v>
      </c>
      <c r="D14771" s="281">
        <v>227.35999999999999</v>
      </c>
      <c r="E14771" s="217"/>
      <c r="F14771" s="285"/>
      <c r="I14771" s="149"/>
      <c r="J14771" s="149"/>
      <c r="K14771" s="149"/>
      <c r="L14771"/>
    </row>
    <row r="14772" spans="1:12" s="236" customFormat="1" ht="14.5" x14ac:dyDescent="0.25">
      <c r="A14772" s="272" t="s">
        <v>2898</v>
      </c>
      <c r="B14772" s="273" t="s">
        <v>1029</v>
      </c>
      <c r="C14772" s="272" t="s">
        <v>621</v>
      </c>
      <c r="D14772" s="272">
        <v>20</v>
      </c>
      <c r="E14772" s="217"/>
      <c r="F14772" s="285"/>
      <c r="I14772" s="149"/>
      <c r="J14772" s="149"/>
      <c r="K14772" s="149"/>
      <c r="L14772"/>
    </row>
    <row r="14773" spans="1:12" s="236" customFormat="1" x14ac:dyDescent="0.25">
      <c r="A14773" s="272"/>
      <c r="B14773" s="273"/>
      <c r="C14773" s="272"/>
      <c r="D14773" s="272"/>
      <c r="E14773" s="217"/>
      <c r="F14773" s="285"/>
      <c r="I14773" s="149"/>
      <c r="J14773" s="149"/>
      <c r="K14773" s="149"/>
      <c r="L14773"/>
    </row>
    <row r="14774" spans="1:12" s="236" customFormat="1" ht="26" x14ac:dyDescent="0.25">
      <c r="A14774" s="272"/>
      <c r="B14774" s="229" t="s">
        <v>2168</v>
      </c>
      <c r="C14774" s="272"/>
      <c r="D14774" s="272"/>
      <c r="E14774" s="217"/>
      <c r="F14774" s="285"/>
      <c r="I14774" s="149"/>
      <c r="J14774" s="149"/>
      <c r="K14774" s="149"/>
      <c r="L14774"/>
    </row>
    <row r="14775" spans="1:12" s="236" customFormat="1" ht="13" x14ac:dyDescent="0.25">
      <c r="A14775" s="272"/>
      <c r="B14775" s="229"/>
      <c r="C14775" s="272"/>
      <c r="D14775" s="272"/>
      <c r="E14775" s="217"/>
      <c r="F14775" s="285"/>
      <c r="I14775" s="149"/>
      <c r="J14775" s="149"/>
      <c r="K14775" s="149"/>
      <c r="L14775"/>
    </row>
    <row r="14776" spans="1:12" s="236" customFormat="1" x14ac:dyDescent="0.25">
      <c r="A14776" s="272" t="s">
        <v>2899</v>
      </c>
      <c r="B14776" s="273" t="s">
        <v>332</v>
      </c>
      <c r="C14776" s="272" t="s">
        <v>11</v>
      </c>
      <c r="D14776" s="272">
        <v>68</v>
      </c>
      <c r="E14776" s="217"/>
      <c r="F14776" s="285"/>
      <c r="I14776" s="149"/>
      <c r="J14776" s="149"/>
      <c r="K14776" s="149"/>
      <c r="L14776"/>
    </row>
    <row r="14777" spans="1:12" s="236" customFormat="1" x14ac:dyDescent="0.25">
      <c r="A14777" s="272"/>
      <c r="B14777" s="273"/>
      <c r="C14777" s="272"/>
      <c r="D14777" s="272"/>
      <c r="E14777" s="217"/>
      <c r="F14777" s="285"/>
      <c r="I14777" s="149"/>
      <c r="J14777" s="149"/>
      <c r="K14777" s="149"/>
      <c r="L14777"/>
    </row>
    <row r="14778" spans="1:12" s="236" customFormat="1" ht="39" x14ac:dyDescent="0.25">
      <c r="A14778" s="272"/>
      <c r="B14778" s="229" t="s">
        <v>2169</v>
      </c>
      <c r="C14778" s="272"/>
      <c r="D14778" s="272"/>
      <c r="E14778" s="217"/>
      <c r="F14778" s="285"/>
      <c r="I14778" s="149"/>
      <c r="J14778" s="149"/>
      <c r="K14778" s="149"/>
      <c r="L14778"/>
    </row>
    <row r="14779" spans="1:12" s="236" customFormat="1" x14ac:dyDescent="0.25">
      <c r="A14779" s="272"/>
      <c r="B14779" s="273"/>
      <c r="C14779" s="272"/>
      <c r="D14779" s="272"/>
      <c r="E14779" s="217"/>
      <c r="F14779" s="285"/>
      <c r="I14779" s="149"/>
      <c r="J14779" s="149"/>
      <c r="K14779" s="149"/>
      <c r="L14779"/>
    </row>
    <row r="14780" spans="1:12" s="236" customFormat="1" ht="14.5" x14ac:dyDescent="0.25">
      <c r="A14780" s="272" t="s">
        <v>2900</v>
      </c>
      <c r="B14780" s="273" t="s">
        <v>336</v>
      </c>
      <c r="C14780" s="272" t="s">
        <v>621</v>
      </c>
      <c r="D14780" s="272">
        <v>6</v>
      </c>
      <c r="E14780" s="217"/>
      <c r="F14780" s="285"/>
      <c r="I14780" s="149"/>
      <c r="J14780" s="149"/>
      <c r="K14780" s="149"/>
      <c r="L14780"/>
    </row>
    <row r="14781" spans="1:12" s="236" customFormat="1" ht="14.5" x14ac:dyDescent="0.25">
      <c r="A14781" s="272" t="s">
        <v>2901</v>
      </c>
      <c r="B14781" s="273" t="s">
        <v>287</v>
      </c>
      <c r="C14781" s="272" t="s">
        <v>621</v>
      </c>
      <c r="D14781" s="272">
        <v>18</v>
      </c>
      <c r="E14781" s="217"/>
      <c r="F14781" s="285"/>
      <c r="I14781" s="149"/>
      <c r="J14781" s="149"/>
      <c r="K14781" s="149"/>
      <c r="L14781"/>
    </row>
    <row r="14782" spans="1:12" s="236" customFormat="1" x14ac:dyDescent="0.25">
      <c r="A14782" s="272"/>
      <c r="B14782" s="273"/>
      <c r="C14782" s="272"/>
      <c r="D14782" s="272"/>
      <c r="E14782" s="217"/>
      <c r="F14782" s="285"/>
      <c r="I14782" s="149"/>
      <c r="J14782" s="149"/>
      <c r="K14782" s="149"/>
      <c r="L14782"/>
    </row>
    <row r="14783" spans="1:12" s="236" customFormat="1" ht="26" x14ac:dyDescent="0.25">
      <c r="A14783" s="272"/>
      <c r="B14783" s="229" t="s">
        <v>2170</v>
      </c>
      <c r="C14783" s="272"/>
      <c r="D14783" s="272"/>
      <c r="E14783" s="217"/>
      <c r="F14783" s="285"/>
      <c r="I14783" s="149"/>
      <c r="J14783" s="149"/>
      <c r="K14783" s="149"/>
      <c r="L14783"/>
    </row>
    <row r="14784" spans="1:12" s="236" customFormat="1" x14ac:dyDescent="0.25">
      <c r="A14784" s="272"/>
      <c r="B14784" s="273"/>
      <c r="C14784" s="272"/>
      <c r="D14784" s="272"/>
      <c r="E14784" s="217"/>
      <c r="F14784" s="285"/>
      <c r="I14784" s="149"/>
      <c r="J14784" s="149"/>
      <c r="K14784" s="149"/>
      <c r="L14784"/>
    </row>
    <row r="14785" spans="1:12" s="236" customFormat="1" ht="14.5" x14ac:dyDescent="0.25">
      <c r="A14785" s="272" t="s">
        <v>2902</v>
      </c>
      <c r="B14785" s="273" t="s">
        <v>285</v>
      </c>
      <c r="C14785" s="272" t="s">
        <v>621</v>
      </c>
      <c r="D14785" s="272">
        <v>18</v>
      </c>
      <c r="E14785" s="217"/>
      <c r="F14785" s="285"/>
      <c r="I14785" s="149"/>
      <c r="J14785" s="149"/>
      <c r="K14785" s="149"/>
      <c r="L14785"/>
    </row>
    <row r="14786" spans="1:12" s="236" customFormat="1" x14ac:dyDescent="0.25">
      <c r="A14786" s="272" t="s">
        <v>2903</v>
      </c>
      <c r="B14786" s="273" t="s">
        <v>531</v>
      </c>
      <c r="C14786" s="272" t="s">
        <v>11</v>
      </c>
      <c r="D14786" s="272">
        <v>153.20000000000002</v>
      </c>
      <c r="E14786" s="217"/>
      <c r="F14786" s="285"/>
      <c r="I14786" s="149"/>
      <c r="J14786" s="149"/>
      <c r="K14786" s="149"/>
      <c r="L14786"/>
    </row>
    <row r="14787" spans="1:12" s="236" customFormat="1" ht="13" x14ac:dyDescent="0.25">
      <c r="A14787" s="272"/>
      <c r="B14787" s="229"/>
      <c r="C14787" s="272"/>
      <c r="D14787" s="272"/>
      <c r="E14787" s="217"/>
      <c r="F14787" s="285"/>
      <c r="I14787" s="149"/>
      <c r="J14787" s="149"/>
      <c r="K14787" s="149"/>
      <c r="L14787"/>
    </row>
    <row r="14788" spans="1:12" s="236" customFormat="1" ht="26" x14ac:dyDescent="0.25">
      <c r="A14788" s="272"/>
      <c r="B14788" s="229" t="s">
        <v>2218</v>
      </c>
      <c r="C14788" s="272"/>
      <c r="D14788" s="272"/>
      <c r="E14788" s="217"/>
      <c r="F14788" s="285"/>
      <c r="I14788" s="149"/>
      <c r="J14788" s="149"/>
      <c r="K14788" s="149"/>
      <c r="L14788"/>
    </row>
    <row r="14789" spans="1:12" s="236" customFormat="1" x14ac:dyDescent="0.25">
      <c r="A14789" s="272"/>
      <c r="B14789" s="273"/>
      <c r="C14789" s="272"/>
      <c r="D14789" s="272"/>
      <c r="E14789" s="217"/>
      <c r="F14789" s="285"/>
      <c r="I14789" s="149"/>
      <c r="J14789" s="149"/>
      <c r="K14789" s="149"/>
      <c r="L14789"/>
    </row>
    <row r="14790" spans="1:12" s="236" customFormat="1" x14ac:dyDescent="0.25">
      <c r="A14790" s="272" t="s">
        <v>2904</v>
      </c>
      <c r="B14790" s="273" t="s">
        <v>341</v>
      </c>
      <c r="C14790" s="272" t="s">
        <v>11</v>
      </c>
      <c r="D14790" s="272">
        <v>153.20000000000002</v>
      </c>
      <c r="E14790" s="217"/>
      <c r="F14790" s="285"/>
      <c r="I14790" s="149"/>
      <c r="J14790" s="149"/>
      <c r="K14790" s="149"/>
      <c r="L14790"/>
    </row>
    <row r="14791" spans="1:12" s="236" customFormat="1" x14ac:dyDescent="0.25">
      <c r="A14791" s="272"/>
      <c r="B14791" s="273"/>
      <c r="C14791" s="272"/>
      <c r="D14791" s="272"/>
      <c r="E14791" s="217"/>
      <c r="F14791" s="263"/>
      <c r="I14791" s="149"/>
      <c r="J14791" s="149"/>
      <c r="K14791" s="149"/>
      <c r="L14791"/>
    </row>
    <row r="14792" spans="1:12" s="236" customFormat="1" x14ac:dyDescent="0.25">
      <c r="A14792" s="272"/>
      <c r="B14792" s="273"/>
      <c r="C14792" s="272"/>
      <c r="D14792" s="272"/>
      <c r="E14792" s="217"/>
      <c r="F14792" s="263"/>
      <c r="I14792" s="149"/>
      <c r="J14792" s="149"/>
      <c r="K14792" s="149"/>
      <c r="L14792"/>
    </row>
    <row r="14793" spans="1:12" s="236" customFormat="1" x14ac:dyDescent="0.25">
      <c r="A14793" s="272"/>
      <c r="B14793" s="273"/>
      <c r="C14793" s="272"/>
      <c r="D14793" s="272"/>
      <c r="E14793" s="217"/>
      <c r="F14793" s="263"/>
      <c r="I14793" s="149"/>
      <c r="J14793" s="149"/>
      <c r="K14793" s="149"/>
      <c r="L14793"/>
    </row>
    <row r="14794" spans="1:12" s="236" customFormat="1" x14ac:dyDescent="0.25">
      <c r="A14794" s="272"/>
      <c r="B14794" s="273"/>
      <c r="C14794" s="272"/>
      <c r="D14794" s="272"/>
      <c r="E14794" s="217"/>
      <c r="F14794" s="263"/>
      <c r="I14794" s="149"/>
      <c r="J14794" s="149"/>
      <c r="K14794" s="149"/>
      <c r="L14794"/>
    </row>
    <row r="14795" spans="1:12" s="236" customFormat="1" x14ac:dyDescent="0.25">
      <c r="A14795" s="272"/>
      <c r="B14795" s="273"/>
      <c r="C14795" s="272"/>
      <c r="D14795" s="272"/>
      <c r="E14795" s="217"/>
      <c r="F14795" s="263"/>
      <c r="I14795" s="149"/>
      <c r="J14795" s="149"/>
      <c r="K14795" s="149"/>
      <c r="L14795"/>
    </row>
    <row r="14796" spans="1:12" s="236" customFormat="1" x14ac:dyDescent="0.25">
      <c r="A14796" s="272"/>
      <c r="B14796" s="273"/>
      <c r="C14796" s="272"/>
      <c r="D14796" s="272"/>
      <c r="E14796" s="217"/>
      <c r="F14796" s="263"/>
      <c r="I14796" s="149"/>
      <c r="J14796" s="149"/>
      <c r="K14796" s="149"/>
      <c r="L14796"/>
    </row>
    <row r="14797" spans="1:12" s="236" customFormat="1" x14ac:dyDescent="0.25">
      <c r="A14797" s="272"/>
      <c r="B14797" s="273"/>
      <c r="C14797" s="272"/>
      <c r="D14797" s="272"/>
      <c r="E14797" s="217"/>
      <c r="F14797" s="263"/>
      <c r="I14797" s="149"/>
      <c r="J14797" s="149"/>
      <c r="K14797" s="149"/>
      <c r="L14797"/>
    </row>
    <row r="14798" spans="1:12" s="236" customFormat="1" x14ac:dyDescent="0.25">
      <c r="A14798" s="272"/>
      <c r="B14798" s="273"/>
      <c r="C14798" s="272"/>
      <c r="D14798" s="272"/>
      <c r="E14798" s="217"/>
      <c r="F14798" s="263"/>
      <c r="I14798" s="149"/>
      <c r="J14798" s="149"/>
      <c r="K14798" s="149"/>
      <c r="L14798"/>
    </row>
    <row r="14799" spans="1:12" s="236" customFormat="1" x14ac:dyDescent="0.25">
      <c r="A14799" s="272"/>
      <c r="B14799" s="273"/>
      <c r="C14799" s="272"/>
      <c r="D14799" s="272"/>
      <c r="E14799" s="217"/>
      <c r="F14799" s="263"/>
      <c r="I14799" s="149"/>
      <c r="J14799" s="149"/>
      <c r="K14799" s="149"/>
      <c r="L14799"/>
    </row>
    <row r="14800" spans="1:12" s="236" customFormat="1" x14ac:dyDescent="0.25">
      <c r="A14800" s="272"/>
      <c r="B14800" s="273"/>
      <c r="C14800" s="272"/>
      <c r="D14800" s="272"/>
      <c r="E14800" s="217"/>
      <c r="F14800" s="263"/>
      <c r="I14800" s="149"/>
      <c r="J14800" s="149"/>
      <c r="K14800" s="149"/>
      <c r="L14800"/>
    </row>
    <row r="14801" spans="1:12" s="236" customFormat="1" x14ac:dyDescent="0.25">
      <c r="A14801" s="272"/>
      <c r="B14801" s="273"/>
      <c r="C14801" s="272"/>
      <c r="D14801" s="272"/>
      <c r="E14801" s="217"/>
      <c r="F14801" s="263"/>
      <c r="I14801" s="149"/>
      <c r="J14801" s="149"/>
      <c r="K14801" s="149"/>
      <c r="L14801"/>
    </row>
    <row r="14802" spans="1:12" s="236" customFormat="1" x14ac:dyDescent="0.25">
      <c r="A14802" s="272"/>
      <c r="B14802" s="273"/>
      <c r="C14802" s="272"/>
      <c r="D14802" s="272"/>
      <c r="E14802" s="217"/>
      <c r="F14802" s="263"/>
      <c r="I14802" s="149"/>
      <c r="J14802" s="149"/>
      <c r="K14802" s="149"/>
      <c r="L14802"/>
    </row>
    <row r="14803" spans="1:12" s="236" customFormat="1" x14ac:dyDescent="0.25">
      <c r="A14803" s="272"/>
      <c r="B14803" s="273"/>
      <c r="C14803" s="272"/>
      <c r="D14803" s="272"/>
      <c r="E14803" s="217"/>
      <c r="F14803" s="263"/>
      <c r="I14803" s="149"/>
      <c r="J14803" s="149"/>
      <c r="K14803" s="149"/>
      <c r="L14803"/>
    </row>
    <row r="14804" spans="1:12" s="236" customFormat="1" x14ac:dyDescent="0.25">
      <c r="A14804" s="272"/>
      <c r="B14804" s="273"/>
      <c r="C14804" s="272"/>
      <c r="D14804" s="272"/>
      <c r="E14804" s="217"/>
      <c r="F14804" s="263"/>
      <c r="I14804" s="149"/>
      <c r="J14804" s="149"/>
      <c r="K14804" s="149"/>
      <c r="L14804"/>
    </row>
    <row r="14805" spans="1:12" s="236" customFormat="1" x14ac:dyDescent="0.25">
      <c r="A14805" s="272"/>
      <c r="B14805" s="273"/>
      <c r="C14805" s="272"/>
      <c r="D14805" s="272"/>
      <c r="E14805" s="217"/>
      <c r="F14805" s="263"/>
      <c r="I14805" s="149"/>
      <c r="J14805" s="149"/>
      <c r="K14805" s="149"/>
      <c r="L14805"/>
    </row>
    <row r="14806" spans="1:12" s="236" customFormat="1" x14ac:dyDescent="0.25">
      <c r="A14806" s="272"/>
      <c r="B14806" s="273"/>
      <c r="C14806" s="272"/>
      <c r="D14806" s="272"/>
      <c r="E14806" s="217"/>
      <c r="F14806" s="263"/>
      <c r="I14806" s="149"/>
      <c r="J14806" s="149"/>
      <c r="K14806" s="149"/>
      <c r="L14806"/>
    </row>
    <row r="14807" spans="1:12" s="236" customFormat="1" x14ac:dyDescent="0.25">
      <c r="A14807" s="272"/>
      <c r="B14807" s="273"/>
      <c r="C14807" s="272"/>
      <c r="D14807" s="272"/>
      <c r="E14807" s="217"/>
      <c r="F14807" s="263"/>
      <c r="I14807" s="149"/>
      <c r="J14807" s="149"/>
      <c r="K14807" s="149"/>
      <c r="L14807"/>
    </row>
    <row r="14808" spans="1:12" s="236" customFormat="1" x14ac:dyDescent="0.25">
      <c r="A14808" s="272"/>
      <c r="B14808" s="273"/>
      <c r="C14808" s="272"/>
      <c r="D14808" s="272"/>
      <c r="E14808" s="217"/>
      <c r="F14808" s="263"/>
      <c r="I14808" s="149"/>
      <c r="J14808" s="149"/>
      <c r="K14808" s="149"/>
      <c r="L14808"/>
    </row>
    <row r="14809" spans="1:12" s="236" customFormat="1" x14ac:dyDescent="0.25">
      <c r="A14809" s="272"/>
      <c r="B14809" s="273"/>
      <c r="C14809" s="272"/>
      <c r="D14809" s="272"/>
      <c r="E14809" s="217"/>
      <c r="F14809" s="263"/>
      <c r="I14809" s="149"/>
      <c r="J14809" s="149"/>
      <c r="K14809" s="149"/>
      <c r="L14809"/>
    </row>
    <row r="14810" spans="1:12" s="236" customFormat="1" x14ac:dyDescent="0.25">
      <c r="A14810" s="272"/>
      <c r="B14810" s="273"/>
      <c r="C14810" s="272"/>
      <c r="D14810" s="272"/>
      <c r="E14810" s="217"/>
      <c r="F14810" s="263"/>
      <c r="I14810" s="149"/>
      <c r="J14810" s="149"/>
      <c r="K14810" s="149"/>
      <c r="L14810"/>
    </row>
    <row r="14811" spans="1:12" s="236" customFormat="1" x14ac:dyDescent="0.25">
      <c r="A14811" s="272"/>
      <c r="B14811" s="273"/>
      <c r="C14811" s="272"/>
      <c r="D14811" s="272"/>
      <c r="E14811" s="217"/>
      <c r="F14811" s="263"/>
      <c r="I14811" s="149"/>
      <c r="J14811" s="149"/>
      <c r="K14811" s="149"/>
      <c r="L14811"/>
    </row>
    <row r="14812" spans="1:12" s="236" customFormat="1" x14ac:dyDescent="0.25">
      <c r="A14812" s="272"/>
      <c r="B14812" s="273"/>
      <c r="C14812" s="272"/>
      <c r="D14812" s="272"/>
      <c r="E14812" s="217"/>
      <c r="F14812" s="263"/>
      <c r="I14812" s="149"/>
      <c r="J14812" s="149"/>
      <c r="K14812" s="149"/>
      <c r="L14812"/>
    </row>
    <row r="14813" spans="1:12" s="236" customFormat="1" x14ac:dyDescent="0.25">
      <c r="A14813" s="272"/>
      <c r="B14813" s="273"/>
      <c r="C14813" s="272"/>
      <c r="D14813" s="272"/>
      <c r="E14813" s="217"/>
      <c r="F14813" s="263"/>
      <c r="I14813" s="149"/>
      <c r="J14813" s="149"/>
      <c r="K14813" s="149"/>
      <c r="L14813"/>
    </row>
    <row r="14814" spans="1:12" s="236" customFormat="1" x14ac:dyDescent="0.25">
      <c r="A14814" s="272"/>
      <c r="B14814" s="273"/>
      <c r="C14814" s="272"/>
      <c r="D14814" s="272"/>
      <c r="E14814" s="217"/>
      <c r="F14814" s="263"/>
      <c r="I14814" s="149"/>
      <c r="J14814" s="149"/>
      <c r="K14814" s="149"/>
      <c r="L14814"/>
    </row>
    <row r="14815" spans="1:12" s="236" customFormat="1" x14ac:dyDescent="0.25">
      <c r="A14815" s="272"/>
      <c r="B14815" s="273"/>
      <c r="C14815" s="272"/>
      <c r="D14815" s="272"/>
      <c r="E14815" s="217"/>
      <c r="F14815" s="263"/>
      <c r="I14815" s="149"/>
      <c r="J14815" s="149"/>
      <c r="K14815" s="149"/>
      <c r="L14815"/>
    </row>
    <row r="14816" spans="1:12" s="236" customFormat="1" x14ac:dyDescent="0.25">
      <c r="A14816" s="272"/>
      <c r="B14816" s="273"/>
      <c r="C14816" s="272"/>
      <c r="D14816" s="272"/>
      <c r="E14816" s="217"/>
      <c r="F14816" s="263"/>
      <c r="I14816" s="149"/>
      <c r="J14816" s="149"/>
      <c r="K14816" s="149"/>
      <c r="L14816"/>
    </row>
    <row r="14817" spans="1:12" s="236" customFormat="1" x14ac:dyDescent="0.25">
      <c r="A14817" s="272"/>
      <c r="B14817" s="273"/>
      <c r="C14817" s="272"/>
      <c r="D14817" s="272"/>
      <c r="E14817" s="217"/>
      <c r="F14817" s="263"/>
      <c r="I14817" s="149"/>
      <c r="J14817" s="149"/>
      <c r="K14817" s="149"/>
      <c r="L14817"/>
    </row>
    <row r="14818" spans="1:12" s="236" customFormat="1" x14ac:dyDescent="0.25">
      <c r="A14818" s="272"/>
      <c r="B14818" s="273"/>
      <c r="C14818" s="272"/>
      <c r="D14818" s="272"/>
      <c r="E14818" s="217"/>
      <c r="F14818" s="263"/>
      <c r="I14818" s="149"/>
      <c r="J14818" s="149"/>
      <c r="K14818" s="149"/>
      <c r="L14818"/>
    </row>
    <row r="14819" spans="1:12" s="236" customFormat="1" x14ac:dyDescent="0.25">
      <c r="A14819" s="272"/>
      <c r="B14819" s="273"/>
      <c r="C14819" s="272"/>
      <c r="D14819" s="272"/>
      <c r="E14819" s="217"/>
      <c r="F14819" s="263"/>
      <c r="I14819" s="149"/>
      <c r="J14819" s="149"/>
      <c r="K14819" s="149"/>
      <c r="L14819"/>
    </row>
    <row r="14820" spans="1:12" s="236" customFormat="1" x14ac:dyDescent="0.25">
      <c r="A14820" s="272"/>
      <c r="B14820" s="273"/>
      <c r="C14820" s="272"/>
      <c r="D14820" s="272"/>
      <c r="E14820" s="217"/>
      <c r="F14820" s="263"/>
      <c r="I14820" s="149"/>
      <c r="J14820" s="149"/>
      <c r="K14820" s="149"/>
      <c r="L14820"/>
    </row>
    <row r="14821" spans="1:12" s="236" customFormat="1" x14ac:dyDescent="0.25">
      <c r="A14821" s="272"/>
      <c r="B14821" s="273"/>
      <c r="C14821" s="272"/>
      <c r="D14821" s="272"/>
      <c r="E14821" s="217"/>
      <c r="F14821" s="263"/>
      <c r="I14821" s="149"/>
      <c r="J14821" s="149"/>
      <c r="K14821" s="149"/>
      <c r="L14821"/>
    </row>
    <row r="14822" spans="1:12" s="236" customFormat="1" ht="13" x14ac:dyDescent="0.25">
      <c r="A14822" s="227"/>
      <c r="B14822" s="268" t="s">
        <v>2905</v>
      </c>
      <c r="C14822" s="227"/>
      <c r="D14822" s="227"/>
      <c r="E14822" s="258"/>
      <c r="F14822" s="270"/>
      <c r="I14822" s="149"/>
      <c r="J14822" s="149"/>
      <c r="K14822" s="149"/>
      <c r="L14822"/>
    </row>
    <row r="14823" spans="1:12" s="236" customFormat="1" ht="13" x14ac:dyDescent="0.25">
      <c r="A14823" s="227"/>
      <c r="B14823" s="247"/>
      <c r="C14823" s="227"/>
      <c r="D14823" s="227"/>
      <c r="E14823" s="258"/>
      <c r="F14823" s="263"/>
      <c r="I14823" s="149"/>
      <c r="J14823" s="149"/>
      <c r="K14823" s="149"/>
      <c r="L14823"/>
    </row>
    <row r="14824" spans="1:12" s="236" customFormat="1" ht="13" x14ac:dyDescent="0.25">
      <c r="A14824" s="227"/>
      <c r="B14824" s="247" t="s">
        <v>3099</v>
      </c>
      <c r="C14824" s="227"/>
      <c r="D14824" s="227"/>
      <c r="E14824" s="258"/>
      <c r="F14824" s="263"/>
      <c r="I14824" s="149"/>
      <c r="J14824" s="149"/>
      <c r="K14824" s="149"/>
      <c r="L14824"/>
    </row>
    <row r="14825" spans="1:12" s="236" customFormat="1" ht="13" x14ac:dyDescent="0.25">
      <c r="A14825" s="227"/>
      <c r="B14825" s="256"/>
      <c r="C14825" s="255"/>
      <c r="D14825" s="255"/>
      <c r="E14825" s="260"/>
      <c r="F14825" s="263"/>
      <c r="I14825" s="149"/>
      <c r="J14825" s="149"/>
      <c r="K14825" s="149"/>
      <c r="L14825"/>
    </row>
    <row r="14826" spans="1:12" s="236" customFormat="1" ht="13" x14ac:dyDescent="0.25">
      <c r="A14826" s="227"/>
      <c r="B14826" s="274"/>
      <c r="C14826" s="255"/>
      <c r="D14826" s="255"/>
      <c r="E14826" s="260"/>
      <c r="F14826" s="263"/>
      <c r="I14826" s="149"/>
      <c r="J14826" s="149"/>
      <c r="K14826" s="149"/>
      <c r="L14826"/>
    </row>
    <row r="14827" spans="1:12" s="236" customFormat="1" ht="13" x14ac:dyDescent="0.25">
      <c r="A14827" s="227"/>
      <c r="B14827" s="274" t="str">
        <f>B14824</f>
        <v>Block H: 4 Classroom Block &amp; 2 HOD Offices:: H-12 Paintwork</v>
      </c>
      <c r="C14827" s="255"/>
      <c r="D14827" s="255"/>
      <c r="E14827" s="260"/>
      <c r="F14827" s="263"/>
      <c r="I14827" s="149"/>
      <c r="J14827" s="149"/>
      <c r="K14827" s="149"/>
      <c r="L14827"/>
    </row>
    <row r="14828" spans="1:12" s="236" customFormat="1" ht="13" x14ac:dyDescent="0.25">
      <c r="A14828" s="227"/>
      <c r="B14828" s="254" t="s">
        <v>2933</v>
      </c>
      <c r="C14828" s="255" t="s">
        <v>2910</v>
      </c>
      <c r="D14828" s="255"/>
      <c r="E14828" s="260"/>
      <c r="F14828" s="263"/>
      <c r="I14828" s="149"/>
      <c r="J14828" s="149"/>
      <c r="K14828" s="149"/>
      <c r="L14828"/>
    </row>
    <row r="14829" spans="1:12" s="236" customFormat="1" ht="13" x14ac:dyDescent="0.25">
      <c r="A14829" s="227"/>
      <c r="B14829" s="256"/>
      <c r="C14829" s="255"/>
      <c r="D14829" s="255"/>
      <c r="E14829" s="260"/>
      <c r="F14829" s="263"/>
      <c r="I14829" s="149"/>
      <c r="J14829" s="149"/>
      <c r="K14829" s="149"/>
      <c r="L14829"/>
    </row>
    <row r="14830" spans="1:12" s="236" customFormat="1" ht="13" x14ac:dyDescent="0.25">
      <c r="A14830" s="227"/>
      <c r="B14830" s="269" t="s">
        <v>2909</v>
      </c>
      <c r="C14830" s="255">
        <v>215</v>
      </c>
      <c r="D14830" s="255"/>
      <c r="E14830" s="260"/>
      <c r="F14830" s="263"/>
      <c r="I14830" s="149"/>
      <c r="J14830" s="149"/>
      <c r="K14830" s="149"/>
      <c r="L14830"/>
    </row>
    <row r="14831" spans="1:12" s="236" customFormat="1" ht="13" x14ac:dyDescent="0.25">
      <c r="A14831" s="227"/>
      <c r="B14831" s="269"/>
      <c r="C14831" s="255"/>
      <c r="D14831" s="255"/>
      <c r="E14831" s="260"/>
      <c r="F14831" s="263"/>
      <c r="I14831" s="149"/>
      <c r="J14831" s="149"/>
      <c r="K14831" s="149"/>
      <c r="L14831"/>
    </row>
    <row r="14832" spans="1:12" s="236" customFormat="1" ht="13" x14ac:dyDescent="0.25">
      <c r="A14832" s="227"/>
      <c r="B14832" s="256"/>
      <c r="C14832" s="255"/>
      <c r="D14832" s="255"/>
      <c r="E14832" s="260"/>
      <c r="F14832" s="263"/>
      <c r="I14832" s="149"/>
      <c r="J14832" s="149"/>
      <c r="K14832" s="149"/>
      <c r="L14832"/>
    </row>
    <row r="14833" spans="1:12" s="236" customFormat="1" ht="13" x14ac:dyDescent="0.25">
      <c r="A14833" s="227"/>
      <c r="B14833" s="256"/>
      <c r="C14833" s="255"/>
      <c r="D14833" s="255"/>
      <c r="E14833" s="260"/>
      <c r="F14833" s="263"/>
      <c r="I14833" s="149"/>
      <c r="J14833" s="149"/>
      <c r="K14833" s="149"/>
      <c r="L14833"/>
    </row>
    <row r="14834" spans="1:12" s="236" customFormat="1" ht="13" x14ac:dyDescent="0.25">
      <c r="A14834" s="227"/>
      <c r="B14834" s="256"/>
      <c r="C14834" s="255"/>
      <c r="D14834" s="255"/>
      <c r="E14834" s="260"/>
      <c r="F14834" s="263"/>
      <c r="I14834" s="149"/>
      <c r="J14834" s="149"/>
      <c r="K14834" s="149"/>
      <c r="L14834"/>
    </row>
    <row r="14835" spans="1:12" s="236" customFormat="1" ht="13" x14ac:dyDescent="0.25">
      <c r="A14835" s="227"/>
      <c r="B14835" s="256"/>
      <c r="C14835" s="255"/>
      <c r="D14835" s="255"/>
      <c r="E14835" s="260"/>
      <c r="F14835" s="263"/>
      <c r="I14835" s="149"/>
      <c r="J14835" s="149"/>
      <c r="K14835" s="149"/>
      <c r="L14835"/>
    </row>
    <row r="14836" spans="1:12" s="236" customFormat="1" ht="13" x14ac:dyDescent="0.25">
      <c r="A14836" s="227"/>
      <c r="B14836" s="256"/>
      <c r="C14836" s="255"/>
      <c r="D14836" s="255"/>
      <c r="E14836" s="260"/>
      <c r="F14836" s="263"/>
      <c r="I14836" s="149"/>
      <c r="J14836" s="149"/>
      <c r="K14836" s="149"/>
      <c r="L14836"/>
    </row>
    <row r="14837" spans="1:12" s="236" customFormat="1" ht="13" x14ac:dyDescent="0.25">
      <c r="A14837" s="227"/>
      <c r="B14837" s="256"/>
      <c r="C14837" s="255"/>
      <c r="D14837" s="255"/>
      <c r="E14837" s="260"/>
      <c r="F14837" s="263"/>
      <c r="I14837" s="149"/>
      <c r="J14837" s="149"/>
      <c r="K14837" s="149"/>
      <c r="L14837"/>
    </row>
    <row r="14838" spans="1:12" s="236" customFormat="1" ht="13" x14ac:dyDescent="0.25">
      <c r="A14838" s="227"/>
      <c r="B14838" s="256"/>
      <c r="C14838" s="255"/>
      <c r="D14838" s="255"/>
      <c r="E14838" s="260"/>
      <c r="F14838" s="263"/>
      <c r="I14838" s="149"/>
      <c r="J14838" s="149"/>
      <c r="K14838" s="149"/>
      <c r="L14838"/>
    </row>
    <row r="14839" spans="1:12" s="236" customFormat="1" ht="13" x14ac:dyDescent="0.25">
      <c r="A14839" s="227"/>
      <c r="B14839" s="256"/>
      <c r="C14839" s="255"/>
      <c r="D14839" s="255"/>
      <c r="E14839" s="260"/>
      <c r="F14839" s="263"/>
      <c r="I14839" s="149"/>
      <c r="J14839" s="149"/>
      <c r="K14839" s="149"/>
      <c r="L14839"/>
    </row>
    <row r="14840" spans="1:12" s="236" customFormat="1" ht="13" x14ac:dyDescent="0.25">
      <c r="A14840" s="227"/>
      <c r="B14840" s="256"/>
      <c r="C14840" s="255"/>
      <c r="D14840" s="255"/>
      <c r="E14840" s="260"/>
      <c r="F14840" s="263"/>
      <c r="I14840" s="149"/>
      <c r="J14840" s="149"/>
      <c r="K14840" s="149"/>
      <c r="L14840"/>
    </row>
    <row r="14841" spans="1:12" s="236" customFormat="1" ht="13" x14ac:dyDescent="0.25">
      <c r="A14841" s="227"/>
      <c r="B14841" s="256"/>
      <c r="C14841" s="255"/>
      <c r="D14841" s="255"/>
      <c r="E14841" s="260"/>
      <c r="F14841" s="263"/>
      <c r="I14841" s="149"/>
      <c r="J14841" s="149"/>
      <c r="K14841" s="149"/>
      <c r="L14841"/>
    </row>
    <row r="14842" spans="1:12" s="236" customFormat="1" ht="13" x14ac:dyDescent="0.25">
      <c r="A14842" s="227"/>
      <c r="B14842" s="256"/>
      <c r="C14842" s="255"/>
      <c r="D14842" s="255"/>
      <c r="E14842" s="260"/>
      <c r="F14842" s="263"/>
      <c r="I14842" s="149"/>
      <c r="J14842" s="149"/>
      <c r="K14842" s="149"/>
      <c r="L14842"/>
    </row>
    <row r="14843" spans="1:12" s="236" customFormat="1" ht="13" x14ac:dyDescent="0.25">
      <c r="A14843" s="227"/>
      <c r="B14843" s="256"/>
      <c r="C14843" s="255"/>
      <c r="D14843" s="255"/>
      <c r="E14843" s="260"/>
      <c r="F14843" s="263"/>
      <c r="I14843" s="149"/>
      <c r="J14843" s="149"/>
      <c r="K14843" s="149"/>
      <c r="L14843"/>
    </row>
    <row r="14844" spans="1:12" s="236" customFormat="1" ht="13" x14ac:dyDescent="0.25">
      <c r="A14844" s="227"/>
      <c r="B14844" s="256"/>
      <c r="C14844" s="255"/>
      <c r="D14844" s="255"/>
      <c r="E14844" s="260"/>
      <c r="F14844" s="263"/>
      <c r="I14844" s="149"/>
      <c r="J14844" s="149"/>
      <c r="K14844" s="149"/>
      <c r="L14844"/>
    </row>
    <row r="14845" spans="1:12" s="236" customFormat="1" ht="13" x14ac:dyDescent="0.25">
      <c r="A14845" s="227"/>
      <c r="B14845" s="256"/>
      <c r="C14845" s="255"/>
      <c r="D14845" s="255"/>
      <c r="E14845" s="260"/>
      <c r="F14845" s="263"/>
      <c r="I14845" s="149"/>
      <c r="J14845" s="149"/>
      <c r="K14845" s="149"/>
      <c r="L14845"/>
    </row>
    <row r="14846" spans="1:12" s="236" customFormat="1" ht="13" x14ac:dyDescent="0.25">
      <c r="A14846" s="227"/>
      <c r="B14846" s="256"/>
      <c r="C14846" s="255"/>
      <c r="D14846" s="255"/>
      <c r="E14846" s="260"/>
      <c r="F14846" s="263"/>
      <c r="I14846" s="149"/>
      <c r="J14846" s="149"/>
      <c r="K14846" s="149"/>
      <c r="L14846"/>
    </row>
    <row r="14847" spans="1:12" s="236" customFormat="1" ht="13" x14ac:dyDescent="0.25">
      <c r="A14847" s="227"/>
      <c r="B14847" s="256"/>
      <c r="C14847" s="255"/>
      <c r="D14847" s="255"/>
      <c r="E14847" s="260"/>
      <c r="F14847" s="263"/>
      <c r="I14847" s="149"/>
      <c r="J14847" s="149"/>
      <c r="K14847" s="149"/>
      <c r="L14847"/>
    </row>
    <row r="14848" spans="1:12" s="236" customFormat="1" ht="13" x14ac:dyDescent="0.25">
      <c r="A14848" s="227"/>
      <c r="B14848" s="256"/>
      <c r="C14848" s="255"/>
      <c r="D14848" s="255"/>
      <c r="E14848" s="260"/>
      <c r="F14848" s="263"/>
      <c r="I14848" s="149"/>
      <c r="J14848" s="149"/>
      <c r="K14848" s="149"/>
      <c r="L14848"/>
    </row>
    <row r="14849" spans="1:12" s="236" customFormat="1" ht="13" x14ac:dyDescent="0.25">
      <c r="A14849" s="227"/>
      <c r="B14849" s="256"/>
      <c r="C14849" s="255"/>
      <c r="D14849" s="255"/>
      <c r="E14849" s="260"/>
      <c r="F14849" s="263"/>
      <c r="I14849" s="149"/>
      <c r="J14849" s="149"/>
      <c r="K14849" s="149"/>
      <c r="L14849"/>
    </row>
    <row r="14850" spans="1:12" s="236" customFormat="1" ht="13" x14ac:dyDescent="0.25">
      <c r="A14850" s="227"/>
      <c r="B14850" s="256"/>
      <c r="C14850" s="255"/>
      <c r="D14850" s="255"/>
      <c r="E14850" s="260"/>
      <c r="F14850" s="263"/>
      <c r="I14850" s="149"/>
      <c r="J14850" s="149"/>
      <c r="K14850" s="149"/>
      <c r="L14850"/>
    </row>
    <row r="14851" spans="1:12" s="236" customFormat="1" ht="13" x14ac:dyDescent="0.25">
      <c r="A14851" s="227"/>
      <c r="B14851" s="256"/>
      <c r="C14851" s="255"/>
      <c r="D14851" s="255"/>
      <c r="E14851" s="260"/>
      <c r="F14851" s="263"/>
      <c r="I14851" s="149"/>
      <c r="J14851" s="149"/>
      <c r="K14851" s="149"/>
      <c r="L14851"/>
    </row>
    <row r="14852" spans="1:12" s="236" customFormat="1" ht="13" x14ac:dyDescent="0.25">
      <c r="A14852" s="227"/>
      <c r="B14852" s="256"/>
      <c r="C14852" s="255"/>
      <c r="D14852" s="255"/>
      <c r="E14852" s="260"/>
      <c r="F14852" s="263"/>
      <c r="I14852" s="149"/>
      <c r="J14852" s="149"/>
      <c r="K14852" s="149"/>
      <c r="L14852"/>
    </row>
    <row r="14853" spans="1:12" s="236" customFormat="1" ht="13" x14ac:dyDescent="0.25">
      <c r="A14853" s="227"/>
      <c r="B14853" s="256"/>
      <c r="C14853" s="255"/>
      <c r="D14853" s="255"/>
      <c r="E14853" s="260"/>
      <c r="F14853" s="263"/>
      <c r="I14853" s="149"/>
      <c r="J14853" s="149"/>
      <c r="K14853" s="149"/>
      <c r="L14853"/>
    </row>
    <row r="14854" spans="1:12" s="236" customFormat="1" ht="13" x14ac:dyDescent="0.25">
      <c r="A14854" s="227"/>
      <c r="B14854" s="256"/>
      <c r="C14854" s="255"/>
      <c r="D14854" s="255"/>
      <c r="E14854" s="260"/>
      <c r="F14854" s="263"/>
      <c r="I14854" s="149"/>
      <c r="J14854" s="149"/>
      <c r="K14854" s="149"/>
      <c r="L14854"/>
    </row>
    <row r="14855" spans="1:12" s="236" customFormat="1" ht="13" x14ac:dyDescent="0.25">
      <c r="A14855" s="227"/>
      <c r="B14855" s="256"/>
      <c r="C14855" s="255"/>
      <c r="D14855" s="255"/>
      <c r="E14855" s="260"/>
      <c r="F14855" s="263"/>
      <c r="I14855" s="149"/>
      <c r="J14855" s="149"/>
      <c r="K14855" s="149"/>
      <c r="L14855"/>
    </row>
    <row r="14856" spans="1:12" s="236" customFormat="1" ht="13" x14ac:dyDescent="0.25">
      <c r="A14856" s="227"/>
      <c r="B14856" s="256"/>
      <c r="C14856" s="255"/>
      <c r="D14856" s="255"/>
      <c r="E14856" s="260"/>
      <c r="F14856" s="263"/>
      <c r="I14856" s="149"/>
      <c r="J14856" s="149"/>
      <c r="K14856" s="149"/>
      <c r="L14856"/>
    </row>
    <row r="14857" spans="1:12" s="236" customFormat="1" ht="13" x14ac:dyDescent="0.25">
      <c r="A14857" s="227"/>
      <c r="B14857" s="256"/>
      <c r="C14857" s="255"/>
      <c r="D14857" s="255"/>
      <c r="E14857" s="260"/>
      <c r="F14857" s="263"/>
      <c r="I14857" s="149"/>
      <c r="J14857" s="149"/>
      <c r="K14857" s="149"/>
      <c r="L14857"/>
    </row>
    <row r="14858" spans="1:12" s="236" customFormat="1" ht="13" x14ac:dyDescent="0.25">
      <c r="A14858" s="227"/>
      <c r="B14858" s="256"/>
      <c r="C14858" s="255"/>
      <c r="D14858" s="255"/>
      <c r="E14858" s="260"/>
      <c r="F14858" s="263"/>
      <c r="I14858" s="149"/>
      <c r="J14858" s="149"/>
      <c r="K14858" s="149"/>
      <c r="L14858"/>
    </row>
    <row r="14859" spans="1:12" s="236" customFormat="1" ht="13" x14ac:dyDescent="0.25">
      <c r="A14859" s="227"/>
      <c r="B14859" s="256"/>
      <c r="C14859" s="255"/>
      <c r="D14859" s="255"/>
      <c r="E14859" s="260"/>
      <c r="F14859" s="263"/>
      <c r="I14859" s="149"/>
      <c r="J14859" s="149"/>
      <c r="K14859" s="149"/>
      <c r="L14859"/>
    </row>
    <row r="14860" spans="1:12" s="236" customFormat="1" ht="13" x14ac:dyDescent="0.25">
      <c r="A14860" s="227"/>
      <c r="B14860" s="256"/>
      <c r="C14860" s="255"/>
      <c r="D14860" s="255"/>
      <c r="E14860" s="260"/>
      <c r="F14860" s="263"/>
      <c r="I14860" s="149"/>
      <c r="J14860" s="149"/>
      <c r="K14860" s="149"/>
      <c r="L14860"/>
    </row>
    <row r="14861" spans="1:12" s="236" customFormat="1" ht="13" x14ac:dyDescent="0.25">
      <c r="A14861" s="227"/>
      <c r="B14861" s="256"/>
      <c r="C14861" s="255"/>
      <c r="D14861" s="255"/>
      <c r="E14861" s="260"/>
      <c r="F14861" s="263"/>
      <c r="I14861" s="149"/>
      <c r="J14861" s="149"/>
      <c r="K14861" s="149"/>
      <c r="L14861"/>
    </row>
    <row r="14862" spans="1:12" s="236" customFormat="1" ht="13" x14ac:dyDescent="0.25">
      <c r="A14862" s="227"/>
      <c r="B14862" s="256"/>
      <c r="C14862" s="255"/>
      <c r="D14862" s="255"/>
      <c r="E14862" s="260"/>
      <c r="F14862" s="263"/>
      <c r="I14862" s="149"/>
      <c r="J14862" s="149"/>
      <c r="K14862" s="149"/>
      <c r="L14862"/>
    </row>
    <row r="14863" spans="1:12" s="236" customFormat="1" ht="13" x14ac:dyDescent="0.25">
      <c r="A14863" s="227"/>
      <c r="B14863" s="256"/>
      <c r="C14863" s="255"/>
      <c r="D14863" s="255"/>
      <c r="E14863" s="260"/>
      <c r="F14863" s="263"/>
      <c r="I14863" s="149"/>
      <c r="J14863" s="149"/>
      <c r="K14863" s="149"/>
      <c r="L14863"/>
    </row>
    <row r="14864" spans="1:12" s="236" customFormat="1" ht="13" x14ac:dyDescent="0.25">
      <c r="A14864" s="227"/>
      <c r="B14864" s="256"/>
      <c r="C14864" s="255"/>
      <c r="D14864" s="255"/>
      <c r="E14864" s="260"/>
      <c r="F14864" s="263"/>
      <c r="I14864" s="149"/>
      <c r="J14864" s="149"/>
      <c r="K14864" s="149"/>
      <c r="L14864"/>
    </row>
    <row r="14865" spans="1:12" s="236" customFormat="1" ht="13" x14ac:dyDescent="0.25">
      <c r="A14865" s="227"/>
      <c r="B14865" s="256"/>
      <c r="C14865" s="255"/>
      <c r="D14865" s="255"/>
      <c r="E14865" s="260"/>
      <c r="F14865" s="263"/>
      <c r="I14865" s="149"/>
      <c r="J14865" s="149"/>
      <c r="K14865" s="149"/>
      <c r="L14865"/>
    </row>
    <row r="14866" spans="1:12" s="236" customFormat="1" ht="13" x14ac:dyDescent="0.25">
      <c r="A14866" s="227"/>
      <c r="B14866" s="256"/>
      <c r="C14866" s="255"/>
      <c r="D14866" s="255"/>
      <c r="E14866" s="260"/>
      <c r="F14866" s="263"/>
      <c r="I14866" s="149"/>
      <c r="J14866" s="149"/>
      <c r="K14866" s="149"/>
      <c r="L14866"/>
    </row>
    <row r="14867" spans="1:12" s="236" customFormat="1" ht="13" x14ac:dyDescent="0.25">
      <c r="A14867" s="227"/>
      <c r="B14867" s="256"/>
      <c r="C14867" s="255"/>
      <c r="D14867" s="255"/>
      <c r="E14867" s="260"/>
      <c r="F14867" s="263"/>
      <c r="I14867" s="149"/>
      <c r="J14867" s="149"/>
      <c r="K14867" s="149"/>
      <c r="L14867"/>
    </row>
    <row r="14868" spans="1:12" s="236" customFormat="1" ht="13" x14ac:dyDescent="0.25">
      <c r="A14868" s="227"/>
      <c r="B14868" s="256"/>
      <c r="C14868" s="255"/>
      <c r="D14868" s="255"/>
      <c r="E14868" s="260"/>
      <c r="F14868" s="263"/>
      <c r="I14868" s="149"/>
      <c r="J14868" s="149"/>
      <c r="K14868" s="149"/>
      <c r="L14868"/>
    </row>
    <row r="14869" spans="1:12" s="236" customFormat="1" ht="13" x14ac:dyDescent="0.25">
      <c r="A14869" s="227"/>
      <c r="B14869" s="256"/>
      <c r="C14869" s="255"/>
      <c r="D14869" s="255"/>
      <c r="E14869" s="260"/>
      <c r="F14869" s="263"/>
      <c r="I14869" s="149"/>
      <c r="J14869" s="149"/>
      <c r="K14869" s="149"/>
      <c r="L14869"/>
    </row>
    <row r="14870" spans="1:12" s="236" customFormat="1" ht="13" x14ac:dyDescent="0.25">
      <c r="A14870" s="227"/>
      <c r="B14870" s="256"/>
      <c r="C14870" s="255"/>
      <c r="D14870" s="255"/>
      <c r="E14870" s="260"/>
      <c r="F14870" s="263"/>
      <c r="I14870" s="149"/>
      <c r="J14870" s="149"/>
      <c r="K14870" s="149"/>
      <c r="L14870"/>
    </row>
    <row r="14871" spans="1:12" s="236" customFormat="1" ht="13" x14ac:dyDescent="0.25">
      <c r="A14871" s="227"/>
      <c r="B14871" s="256"/>
      <c r="C14871" s="255"/>
      <c r="D14871" s="255"/>
      <c r="E14871" s="260"/>
      <c r="F14871" s="263"/>
      <c r="I14871" s="149"/>
      <c r="J14871" s="149"/>
      <c r="K14871" s="149"/>
      <c r="L14871"/>
    </row>
    <row r="14872" spans="1:12" s="236" customFormat="1" ht="13" x14ac:dyDescent="0.25">
      <c r="A14872" s="227"/>
      <c r="B14872" s="256"/>
      <c r="C14872" s="255"/>
      <c r="D14872" s="255"/>
      <c r="E14872" s="260"/>
      <c r="F14872" s="263"/>
      <c r="I14872" s="149"/>
      <c r="J14872" s="149"/>
      <c r="K14872" s="149"/>
      <c r="L14872"/>
    </row>
    <row r="14873" spans="1:12" s="236" customFormat="1" ht="13" x14ac:dyDescent="0.25">
      <c r="A14873" s="227"/>
      <c r="B14873" s="256"/>
      <c r="C14873" s="255"/>
      <c r="D14873" s="255"/>
      <c r="E14873" s="260"/>
      <c r="F14873" s="263"/>
      <c r="I14873" s="149"/>
      <c r="J14873" s="149"/>
      <c r="K14873" s="149"/>
      <c r="L14873"/>
    </row>
    <row r="14874" spans="1:12" s="236" customFormat="1" ht="13" x14ac:dyDescent="0.25">
      <c r="A14874" s="227"/>
      <c r="B14874" s="256"/>
      <c r="C14874" s="255"/>
      <c r="D14874" s="255"/>
      <c r="E14874" s="260"/>
      <c r="F14874" s="263"/>
      <c r="I14874" s="149"/>
      <c r="J14874" s="149"/>
      <c r="K14874" s="149"/>
      <c r="L14874"/>
    </row>
    <row r="14875" spans="1:12" s="236" customFormat="1" ht="13" x14ac:dyDescent="0.25">
      <c r="A14875" s="227"/>
      <c r="B14875" s="256"/>
      <c r="C14875" s="255"/>
      <c r="D14875" s="255"/>
      <c r="E14875" s="260"/>
      <c r="F14875" s="263"/>
      <c r="I14875" s="149"/>
      <c r="J14875" s="149"/>
      <c r="K14875" s="149"/>
      <c r="L14875"/>
    </row>
    <row r="14876" spans="1:12" s="236" customFormat="1" ht="13" x14ac:dyDescent="0.25">
      <c r="A14876" s="227"/>
      <c r="B14876" s="256"/>
      <c r="C14876" s="255"/>
      <c r="D14876" s="255"/>
      <c r="E14876" s="260"/>
      <c r="F14876" s="263"/>
      <c r="I14876" s="149"/>
      <c r="J14876" s="149"/>
      <c r="K14876" s="149"/>
      <c r="L14876"/>
    </row>
    <row r="14877" spans="1:12" s="236" customFormat="1" ht="13" x14ac:dyDescent="0.25">
      <c r="A14877" s="227"/>
      <c r="B14877" s="256"/>
      <c r="C14877" s="255"/>
      <c r="D14877" s="255"/>
      <c r="E14877" s="260"/>
      <c r="F14877" s="263"/>
      <c r="I14877" s="149"/>
      <c r="J14877" s="149"/>
      <c r="K14877" s="149"/>
      <c r="L14877"/>
    </row>
    <row r="14878" spans="1:12" s="236" customFormat="1" ht="13" x14ac:dyDescent="0.25">
      <c r="A14878" s="227"/>
      <c r="B14878" s="256"/>
      <c r="C14878" s="255"/>
      <c r="D14878" s="255"/>
      <c r="E14878" s="260"/>
      <c r="F14878" s="263"/>
      <c r="I14878" s="149"/>
      <c r="J14878" s="149"/>
      <c r="K14878" s="149"/>
      <c r="L14878"/>
    </row>
    <row r="14879" spans="1:12" s="236" customFormat="1" ht="13" x14ac:dyDescent="0.25">
      <c r="A14879" s="227"/>
      <c r="B14879" s="256"/>
      <c r="C14879" s="255"/>
      <c r="D14879" s="255"/>
      <c r="E14879" s="260"/>
      <c r="F14879" s="263"/>
      <c r="I14879" s="149"/>
      <c r="J14879" s="149"/>
      <c r="K14879" s="149"/>
      <c r="L14879"/>
    </row>
    <row r="14880" spans="1:12" s="236" customFormat="1" ht="13" x14ac:dyDescent="0.25">
      <c r="A14880" s="227"/>
      <c r="B14880" s="256"/>
      <c r="C14880" s="255"/>
      <c r="D14880" s="255"/>
      <c r="E14880" s="260"/>
      <c r="F14880" s="263"/>
      <c r="I14880" s="149"/>
      <c r="J14880" s="149"/>
      <c r="K14880" s="149"/>
      <c r="L14880"/>
    </row>
    <row r="14881" spans="1:12" s="236" customFormat="1" ht="13" x14ac:dyDescent="0.25">
      <c r="A14881" s="227"/>
      <c r="B14881" s="256"/>
      <c r="C14881" s="255"/>
      <c r="D14881" s="255"/>
      <c r="E14881" s="260"/>
      <c r="F14881" s="263"/>
      <c r="I14881" s="149"/>
      <c r="J14881" s="149"/>
      <c r="K14881" s="149"/>
      <c r="L14881"/>
    </row>
    <row r="14882" spans="1:12" s="236" customFormat="1" ht="13" x14ac:dyDescent="0.25">
      <c r="A14882" s="227"/>
      <c r="B14882" s="256"/>
      <c r="C14882" s="255"/>
      <c r="D14882" s="255"/>
      <c r="E14882" s="260"/>
      <c r="F14882" s="263"/>
      <c r="I14882" s="149"/>
      <c r="J14882" s="149"/>
      <c r="K14882" s="149"/>
      <c r="L14882"/>
    </row>
    <row r="14883" spans="1:12" s="236" customFormat="1" ht="13" x14ac:dyDescent="0.25">
      <c r="A14883" s="227"/>
      <c r="B14883" s="256"/>
      <c r="C14883" s="255"/>
      <c r="D14883" s="255"/>
      <c r="E14883" s="260"/>
      <c r="F14883" s="263"/>
      <c r="I14883" s="149"/>
      <c r="J14883" s="149"/>
      <c r="K14883" s="149"/>
      <c r="L14883"/>
    </row>
    <row r="14884" spans="1:12" s="236" customFormat="1" ht="13" x14ac:dyDescent="0.25">
      <c r="A14884" s="227"/>
      <c r="B14884" s="256"/>
      <c r="C14884" s="255"/>
      <c r="D14884" s="255"/>
      <c r="E14884" s="260"/>
      <c r="F14884" s="263"/>
      <c r="I14884" s="149"/>
      <c r="J14884" s="149"/>
      <c r="K14884" s="149"/>
      <c r="L14884"/>
    </row>
    <row r="14885" spans="1:12" s="236" customFormat="1" ht="13" x14ac:dyDescent="0.25">
      <c r="A14885" s="227"/>
      <c r="B14885" s="256"/>
      <c r="C14885" s="255"/>
      <c r="D14885" s="255"/>
      <c r="E14885" s="260"/>
      <c r="F14885" s="263"/>
      <c r="I14885" s="149"/>
      <c r="J14885" s="149"/>
      <c r="K14885" s="149"/>
      <c r="L14885"/>
    </row>
    <row r="14886" spans="1:12" s="236" customFormat="1" ht="13" x14ac:dyDescent="0.25">
      <c r="A14886" s="227"/>
      <c r="B14886" s="256"/>
      <c r="C14886" s="255"/>
      <c r="D14886" s="255"/>
      <c r="E14886" s="260"/>
      <c r="F14886" s="263"/>
      <c r="I14886" s="149"/>
      <c r="J14886" s="149"/>
      <c r="K14886" s="149"/>
      <c r="L14886"/>
    </row>
    <row r="14887" spans="1:12" s="236" customFormat="1" ht="13" x14ac:dyDescent="0.25">
      <c r="A14887" s="227"/>
      <c r="B14887" s="256"/>
      <c r="C14887" s="255"/>
      <c r="D14887" s="255"/>
      <c r="E14887" s="260"/>
      <c r="F14887" s="263"/>
      <c r="I14887" s="149"/>
      <c r="J14887" s="149"/>
      <c r="K14887" s="149"/>
      <c r="L14887"/>
    </row>
    <row r="14888" spans="1:12" s="236" customFormat="1" ht="13" x14ac:dyDescent="0.25">
      <c r="A14888" s="227"/>
      <c r="B14888" s="256"/>
      <c r="C14888" s="255"/>
      <c r="D14888" s="255"/>
      <c r="E14888" s="260"/>
      <c r="F14888" s="263"/>
      <c r="I14888" s="149"/>
      <c r="J14888" s="149"/>
      <c r="K14888" s="149"/>
      <c r="L14888"/>
    </row>
    <row r="14889" spans="1:12" s="236" customFormat="1" ht="13" x14ac:dyDescent="0.25">
      <c r="A14889" s="227"/>
      <c r="B14889" s="256"/>
      <c r="C14889" s="255"/>
      <c r="D14889" s="255"/>
      <c r="E14889" s="260"/>
      <c r="F14889" s="263"/>
      <c r="I14889" s="149"/>
      <c r="J14889" s="149"/>
      <c r="K14889" s="149"/>
      <c r="L14889"/>
    </row>
    <row r="14890" spans="1:12" s="236" customFormat="1" ht="13" x14ac:dyDescent="0.25">
      <c r="A14890" s="227"/>
      <c r="B14890" s="256"/>
      <c r="C14890" s="255"/>
      <c r="D14890" s="255"/>
      <c r="E14890" s="260"/>
      <c r="F14890" s="263"/>
      <c r="I14890" s="149"/>
      <c r="J14890" s="149"/>
      <c r="K14890" s="149"/>
      <c r="L14890"/>
    </row>
    <row r="14891" spans="1:12" s="236" customFormat="1" ht="13" x14ac:dyDescent="0.25">
      <c r="A14891" s="227"/>
      <c r="B14891" s="256"/>
      <c r="C14891" s="255"/>
      <c r="D14891" s="255"/>
      <c r="E14891" s="260"/>
      <c r="F14891" s="263"/>
      <c r="I14891" s="149"/>
      <c r="J14891" s="149"/>
      <c r="K14891" s="149"/>
      <c r="L14891"/>
    </row>
    <row r="14892" spans="1:12" s="236" customFormat="1" ht="13" x14ac:dyDescent="0.25">
      <c r="A14892" s="227"/>
      <c r="B14892" s="256"/>
      <c r="C14892" s="255"/>
      <c r="D14892" s="255"/>
      <c r="E14892" s="260"/>
      <c r="F14892" s="263"/>
      <c r="I14892" s="149"/>
      <c r="J14892" s="149"/>
      <c r="K14892" s="149"/>
      <c r="L14892"/>
    </row>
    <row r="14893" spans="1:12" s="236" customFormat="1" ht="13" x14ac:dyDescent="0.25">
      <c r="A14893" s="227"/>
      <c r="B14893" s="256"/>
      <c r="C14893" s="255"/>
      <c r="D14893" s="255"/>
      <c r="E14893" s="260"/>
      <c r="F14893" s="263"/>
      <c r="I14893" s="149"/>
      <c r="J14893" s="149"/>
      <c r="K14893" s="149"/>
      <c r="L14893"/>
    </row>
    <row r="14894" spans="1:12" s="236" customFormat="1" ht="13" x14ac:dyDescent="0.25">
      <c r="A14894" s="227"/>
      <c r="B14894" s="256"/>
      <c r="C14894" s="255"/>
      <c r="D14894" s="255"/>
      <c r="E14894" s="260"/>
      <c r="F14894" s="263"/>
      <c r="I14894" s="149"/>
      <c r="J14894" s="149"/>
      <c r="K14894" s="149"/>
      <c r="L14894"/>
    </row>
    <row r="14895" spans="1:12" s="236" customFormat="1" ht="13" x14ac:dyDescent="0.25">
      <c r="A14895" s="227"/>
      <c r="B14895" s="268" t="s">
        <v>1019</v>
      </c>
      <c r="C14895" s="227"/>
      <c r="D14895" s="227"/>
      <c r="E14895" s="258"/>
      <c r="F14895" s="270"/>
      <c r="I14895" s="149"/>
      <c r="J14895" s="149"/>
      <c r="K14895" s="149"/>
      <c r="L14895"/>
    </row>
    <row r="14896" spans="1:12" s="236" customFormat="1" ht="13" x14ac:dyDescent="0.25">
      <c r="A14896" s="227"/>
      <c r="B14896" s="247"/>
      <c r="C14896" s="227"/>
      <c r="D14896" s="227"/>
      <c r="E14896" s="258"/>
      <c r="F14896" s="263"/>
      <c r="I14896" s="149"/>
      <c r="J14896" s="149"/>
      <c r="K14896" s="149"/>
      <c r="L14896"/>
    </row>
    <row r="14897" spans="1:12" s="236" customFormat="1" ht="13" x14ac:dyDescent="0.25">
      <c r="A14897" s="227"/>
      <c r="B14897" s="247" t="str">
        <f>B14824</f>
        <v>Block H: 4 Classroom Block &amp; 2 HOD Offices:: H-12 Paintwork</v>
      </c>
      <c r="C14897" s="227"/>
      <c r="D14897" s="227"/>
      <c r="E14897" s="258"/>
      <c r="F14897" s="263"/>
      <c r="I14897" s="149"/>
      <c r="J14897" s="149"/>
      <c r="K14897" s="149"/>
      <c r="L14897"/>
    </row>
    <row r="14898" spans="1:12" s="236" customFormat="1" x14ac:dyDescent="0.25">
      <c r="A14898" s="220"/>
      <c r="B14898" s="233"/>
      <c r="C14898" s="220"/>
      <c r="D14898" s="220"/>
      <c r="E14898" s="260"/>
      <c r="F14898" s="263"/>
      <c r="I14898" s="149"/>
      <c r="J14898" s="149"/>
      <c r="K14898" s="149"/>
      <c r="L14898"/>
    </row>
    <row r="14899" spans="1:12" s="236" customFormat="1" ht="13" x14ac:dyDescent="0.25">
      <c r="A14899" s="227"/>
      <c r="B14899" s="256"/>
      <c r="C14899" s="255"/>
      <c r="D14899" s="255"/>
      <c r="E14899" s="260"/>
      <c r="F14899" s="263"/>
      <c r="I14899" s="149"/>
      <c r="J14899" s="149"/>
      <c r="K14899" s="149"/>
      <c r="L14899"/>
    </row>
    <row r="14900" spans="1:12" s="236" customFormat="1" ht="13" x14ac:dyDescent="0.25">
      <c r="A14900" s="227"/>
      <c r="B14900" s="274"/>
      <c r="C14900" s="255"/>
      <c r="D14900" s="255"/>
      <c r="E14900" s="260"/>
      <c r="F14900" s="263"/>
      <c r="I14900" s="149"/>
      <c r="J14900" s="149"/>
      <c r="K14900" s="149"/>
      <c r="L14900"/>
    </row>
    <row r="14901" spans="1:12" s="236" customFormat="1" ht="13" x14ac:dyDescent="0.25">
      <c r="A14901" s="227"/>
      <c r="B14901" s="254" t="s">
        <v>3087</v>
      </c>
      <c r="C14901" s="255"/>
      <c r="D14901" s="255"/>
      <c r="E14901" s="260"/>
      <c r="F14901" s="263"/>
      <c r="I14901" s="149"/>
      <c r="J14901" s="149"/>
      <c r="K14901" s="149"/>
      <c r="L14901"/>
    </row>
    <row r="14902" spans="1:12" s="236" customFormat="1" ht="13" x14ac:dyDescent="0.25">
      <c r="A14902" s="227"/>
      <c r="B14902" s="254" t="s">
        <v>2934</v>
      </c>
      <c r="C14902" s="255" t="s">
        <v>2910</v>
      </c>
      <c r="D14902" s="255"/>
      <c r="E14902" s="260"/>
      <c r="F14902" s="263"/>
      <c r="I14902" s="149"/>
      <c r="J14902" s="149"/>
      <c r="K14902" s="149"/>
      <c r="L14902"/>
    </row>
    <row r="14903" spans="1:12" s="236" customFormat="1" ht="13" x14ac:dyDescent="0.25">
      <c r="A14903" s="227"/>
      <c r="B14903" s="256"/>
      <c r="C14903" s="255"/>
      <c r="D14903" s="255"/>
      <c r="E14903" s="260"/>
      <c r="F14903" s="263"/>
      <c r="I14903" s="149"/>
      <c r="J14903" s="149"/>
      <c r="K14903" s="149"/>
      <c r="L14903"/>
    </row>
    <row r="14904" spans="1:12" s="236" customFormat="1" ht="13" x14ac:dyDescent="0.25">
      <c r="A14904" s="227"/>
      <c r="B14904" s="269"/>
      <c r="C14904" s="255"/>
      <c r="D14904" s="255"/>
      <c r="E14904" s="260"/>
      <c r="F14904" s="263"/>
      <c r="I14904" s="149"/>
      <c r="J14904" s="149"/>
      <c r="K14904" s="149"/>
      <c r="L14904"/>
    </row>
    <row r="14905" spans="1:12" s="236" customFormat="1" x14ac:dyDescent="0.25">
      <c r="A14905" s="276">
        <v>1</v>
      </c>
      <c r="B14905" s="275" t="s">
        <v>2925</v>
      </c>
      <c r="C14905" s="255">
        <f>C14907-2</f>
        <v>194</v>
      </c>
      <c r="D14905" s="255"/>
      <c r="E14905" s="260"/>
      <c r="F14905" s="263"/>
      <c r="I14905" s="149"/>
      <c r="J14905" s="149"/>
      <c r="K14905" s="149"/>
      <c r="L14905"/>
    </row>
    <row r="14906" spans="1:12" s="236" customFormat="1" x14ac:dyDescent="0.25">
      <c r="A14906" s="276"/>
      <c r="B14906" s="275"/>
      <c r="C14906" s="255"/>
      <c r="D14906" s="255"/>
      <c r="E14906" s="260"/>
      <c r="F14906" s="263"/>
      <c r="I14906" s="149"/>
      <c r="J14906" s="149"/>
      <c r="K14906" s="149"/>
      <c r="L14906"/>
    </row>
    <row r="14907" spans="1:12" s="236" customFormat="1" x14ac:dyDescent="0.25">
      <c r="A14907" s="276">
        <v>2</v>
      </c>
      <c r="B14907" s="275" t="s">
        <v>1654</v>
      </c>
      <c r="C14907" s="255">
        <f>C14909-2</f>
        <v>196</v>
      </c>
      <c r="D14907" s="255"/>
      <c r="E14907" s="260"/>
      <c r="F14907" s="263"/>
      <c r="I14907" s="149"/>
      <c r="J14907" s="149"/>
      <c r="K14907" s="149"/>
      <c r="L14907"/>
    </row>
    <row r="14908" spans="1:12" s="236" customFormat="1" x14ac:dyDescent="0.25">
      <c r="A14908" s="276"/>
      <c r="B14908" s="275"/>
      <c r="C14908" s="255"/>
      <c r="D14908" s="255"/>
      <c r="E14908" s="260"/>
      <c r="F14908" s="263"/>
      <c r="I14908" s="149"/>
      <c r="J14908" s="149"/>
      <c r="K14908" s="149"/>
      <c r="L14908"/>
    </row>
    <row r="14909" spans="1:12" s="236" customFormat="1" x14ac:dyDescent="0.25">
      <c r="A14909" s="276">
        <v>3</v>
      </c>
      <c r="B14909" s="275" t="s">
        <v>2926</v>
      </c>
      <c r="C14909" s="255">
        <f>C14911-2</f>
        <v>198</v>
      </c>
      <c r="D14909" s="255"/>
      <c r="E14909" s="260"/>
      <c r="F14909" s="263"/>
      <c r="I14909" s="149"/>
      <c r="J14909" s="149"/>
      <c r="K14909" s="149"/>
      <c r="L14909"/>
    </row>
    <row r="14910" spans="1:12" s="236" customFormat="1" x14ac:dyDescent="0.25">
      <c r="A14910" s="276"/>
      <c r="B14910" s="275"/>
      <c r="C14910" s="255"/>
      <c r="D14910" s="255"/>
      <c r="E14910" s="260"/>
      <c r="F14910" s="263"/>
      <c r="I14910" s="149"/>
      <c r="J14910" s="149"/>
      <c r="K14910" s="149"/>
      <c r="L14910"/>
    </row>
    <row r="14911" spans="1:12" s="236" customFormat="1" x14ac:dyDescent="0.25">
      <c r="A14911" s="276">
        <v>4</v>
      </c>
      <c r="B14911" s="275" t="s">
        <v>1076</v>
      </c>
      <c r="C14911" s="255">
        <f>C14913-2</f>
        <v>200</v>
      </c>
      <c r="D14911" s="255"/>
      <c r="E14911" s="260"/>
      <c r="F14911" s="263"/>
      <c r="I14911" s="149"/>
      <c r="J14911" s="149"/>
      <c r="K14911" s="149"/>
      <c r="L14911"/>
    </row>
    <row r="14912" spans="1:12" s="236" customFormat="1" x14ac:dyDescent="0.25">
      <c r="A14912" s="276"/>
      <c r="B14912" s="275"/>
      <c r="C14912" s="255"/>
      <c r="D14912" s="255"/>
      <c r="E14912" s="260"/>
      <c r="F14912" s="263"/>
      <c r="I14912" s="149"/>
      <c r="J14912" s="149"/>
      <c r="K14912" s="149"/>
      <c r="L14912"/>
    </row>
    <row r="14913" spans="1:12" s="236" customFormat="1" x14ac:dyDescent="0.25">
      <c r="A14913" s="276">
        <v>5</v>
      </c>
      <c r="B14913" s="275" t="s">
        <v>1653</v>
      </c>
      <c r="C14913" s="255">
        <f>C14915-2</f>
        <v>202</v>
      </c>
      <c r="D14913" s="255"/>
      <c r="E14913" s="260"/>
      <c r="F14913" s="263"/>
      <c r="I14913" s="149"/>
      <c r="J14913" s="149"/>
      <c r="K14913" s="149"/>
      <c r="L14913"/>
    </row>
    <row r="14914" spans="1:12" s="236" customFormat="1" x14ac:dyDescent="0.25">
      <c r="A14914" s="276"/>
      <c r="B14914" s="275"/>
      <c r="C14914" s="255"/>
      <c r="D14914" s="255"/>
      <c r="E14914" s="260"/>
      <c r="F14914" s="263"/>
      <c r="I14914" s="149"/>
      <c r="J14914" s="149"/>
      <c r="K14914" s="149"/>
      <c r="L14914"/>
    </row>
    <row r="14915" spans="1:12" s="236" customFormat="1" x14ac:dyDescent="0.25">
      <c r="A14915" s="276">
        <v>6</v>
      </c>
      <c r="B14915" s="275" t="s">
        <v>1652</v>
      </c>
      <c r="C14915" s="255">
        <f>C14917-2</f>
        <v>204</v>
      </c>
      <c r="D14915" s="255"/>
      <c r="E14915" s="260"/>
      <c r="F14915" s="263"/>
      <c r="I14915" s="149"/>
      <c r="J14915" s="149"/>
      <c r="K14915" s="149"/>
      <c r="L14915"/>
    </row>
    <row r="14916" spans="1:12" s="236" customFormat="1" x14ac:dyDescent="0.25">
      <c r="A14916" s="276"/>
      <c r="B14916" s="275"/>
      <c r="C14916" s="255"/>
      <c r="D14916" s="255"/>
      <c r="E14916" s="260"/>
      <c r="F14916" s="263"/>
      <c r="I14916" s="149"/>
      <c r="J14916" s="149"/>
      <c r="K14916" s="149"/>
      <c r="L14916"/>
    </row>
    <row r="14917" spans="1:12" s="236" customFormat="1" x14ac:dyDescent="0.25">
      <c r="A14917" s="276">
        <v>7</v>
      </c>
      <c r="B14917" s="275" t="s">
        <v>3074</v>
      </c>
      <c r="C14917" s="255">
        <f>C14919-2</f>
        <v>206</v>
      </c>
      <c r="D14917" s="255"/>
      <c r="E14917" s="260"/>
      <c r="F14917" s="263"/>
      <c r="I14917" s="149"/>
      <c r="J14917" s="149"/>
      <c r="K14917" s="149"/>
      <c r="L14917"/>
    </row>
    <row r="14918" spans="1:12" s="236" customFormat="1" x14ac:dyDescent="0.25">
      <c r="A14918" s="276"/>
      <c r="B14918" s="275"/>
      <c r="C14918" s="255"/>
      <c r="D14918" s="255"/>
      <c r="E14918" s="260"/>
      <c r="F14918" s="263"/>
      <c r="I14918" s="149"/>
      <c r="J14918" s="149"/>
      <c r="K14918" s="149"/>
      <c r="L14918"/>
    </row>
    <row r="14919" spans="1:12" s="236" customFormat="1" x14ac:dyDescent="0.25">
      <c r="A14919" s="276">
        <v>7</v>
      </c>
      <c r="B14919" s="275" t="s">
        <v>1066</v>
      </c>
      <c r="C14919" s="255">
        <f>C14921-2</f>
        <v>208</v>
      </c>
      <c r="D14919" s="255"/>
      <c r="E14919" s="260"/>
      <c r="F14919" s="263"/>
      <c r="I14919" s="149"/>
      <c r="J14919" s="149"/>
      <c r="K14919" s="149"/>
      <c r="L14919"/>
    </row>
    <row r="14920" spans="1:12" s="236" customFormat="1" x14ac:dyDescent="0.25">
      <c r="A14920" s="276"/>
      <c r="B14920" s="275"/>
      <c r="C14920" s="255"/>
      <c r="D14920" s="255"/>
      <c r="E14920" s="260"/>
      <c r="F14920" s="263"/>
      <c r="I14920" s="149"/>
      <c r="J14920" s="149"/>
      <c r="K14920" s="149"/>
      <c r="L14920"/>
    </row>
    <row r="14921" spans="1:12" s="236" customFormat="1" x14ac:dyDescent="0.25">
      <c r="A14921" s="276">
        <v>8</v>
      </c>
      <c r="B14921" s="275" t="s">
        <v>1651</v>
      </c>
      <c r="C14921" s="255">
        <f>C14923-2</f>
        <v>210</v>
      </c>
      <c r="D14921" s="255"/>
      <c r="E14921" s="260"/>
      <c r="F14921" s="263"/>
      <c r="I14921" s="149"/>
      <c r="J14921" s="149"/>
      <c r="K14921" s="149"/>
      <c r="L14921"/>
    </row>
    <row r="14922" spans="1:12" s="236" customFormat="1" x14ac:dyDescent="0.25">
      <c r="A14922" s="276"/>
      <c r="B14922" s="275"/>
      <c r="C14922" s="255"/>
      <c r="D14922" s="255"/>
      <c r="E14922" s="260"/>
      <c r="F14922" s="263"/>
      <c r="I14922" s="149"/>
      <c r="J14922" s="149"/>
      <c r="K14922" s="149"/>
      <c r="L14922"/>
    </row>
    <row r="14923" spans="1:12" s="236" customFormat="1" x14ac:dyDescent="0.25">
      <c r="A14923" s="276">
        <v>9</v>
      </c>
      <c r="B14923" s="275" t="s">
        <v>1649</v>
      </c>
      <c r="C14923" s="255">
        <f>C14925-2</f>
        <v>212</v>
      </c>
      <c r="D14923" s="255"/>
      <c r="E14923" s="260"/>
      <c r="F14923" s="263"/>
      <c r="I14923" s="149"/>
      <c r="J14923" s="149"/>
      <c r="K14923" s="149"/>
      <c r="L14923"/>
    </row>
    <row r="14924" spans="1:12" s="236" customFormat="1" x14ac:dyDescent="0.25">
      <c r="A14924" s="276"/>
      <c r="B14924" s="275"/>
      <c r="C14924" s="255"/>
      <c r="D14924" s="255"/>
      <c r="E14924" s="260"/>
      <c r="F14924" s="263"/>
      <c r="I14924" s="149"/>
      <c r="J14924" s="149"/>
      <c r="K14924" s="149"/>
      <c r="L14924"/>
    </row>
    <row r="14925" spans="1:12" s="236" customFormat="1" x14ac:dyDescent="0.25">
      <c r="A14925" s="276">
        <v>11</v>
      </c>
      <c r="B14925" s="275" t="s">
        <v>1648</v>
      </c>
      <c r="C14925" s="255">
        <f>C14927-2</f>
        <v>214</v>
      </c>
      <c r="D14925" s="255"/>
      <c r="E14925" s="260"/>
      <c r="F14925" s="263"/>
      <c r="I14925" s="149"/>
      <c r="J14925" s="149"/>
      <c r="K14925" s="149"/>
      <c r="L14925"/>
    </row>
    <row r="14926" spans="1:12" s="236" customFormat="1" x14ac:dyDescent="0.25">
      <c r="A14926" s="276"/>
      <c r="B14926" s="275"/>
      <c r="C14926" s="255"/>
      <c r="D14926" s="255"/>
      <c r="E14926" s="260"/>
      <c r="F14926" s="263"/>
      <c r="I14926" s="149"/>
      <c r="J14926" s="149"/>
      <c r="K14926" s="149"/>
      <c r="L14926"/>
    </row>
    <row r="14927" spans="1:12" s="236" customFormat="1" x14ac:dyDescent="0.25">
      <c r="A14927" s="276">
        <v>12</v>
      </c>
      <c r="B14927" s="275" t="s">
        <v>2927</v>
      </c>
      <c r="C14927" s="255">
        <v>216</v>
      </c>
      <c r="D14927" s="255"/>
      <c r="E14927" s="260"/>
      <c r="F14927" s="263"/>
      <c r="I14927" s="149"/>
      <c r="J14927" s="149"/>
      <c r="K14927" s="149"/>
      <c r="L14927"/>
    </row>
    <row r="14928" spans="1:12" s="236" customFormat="1" x14ac:dyDescent="0.25">
      <c r="A14928" s="276"/>
      <c r="B14928" s="275"/>
      <c r="C14928" s="255"/>
      <c r="D14928" s="255"/>
      <c r="E14928" s="260"/>
      <c r="F14928" s="263"/>
      <c r="I14928" s="149"/>
      <c r="J14928" s="149"/>
      <c r="K14928" s="149"/>
      <c r="L14928"/>
    </row>
    <row r="14929" spans="1:12" s="236" customFormat="1" x14ac:dyDescent="0.25">
      <c r="A14929" s="276"/>
      <c r="B14929" s="275"/>
      <c r="C14929" s="255"/>
      <c r="D14929" s="255"/>
      <c r="E14929" s="260"/>
      <c r="F14929" s="263"/>
      <c r="I14929" s="149"/>
      <c r="J14929" s="149"/>
      <c r="K14929" s="149"/>
      <c r="L14929"/>
    </row>
    <row r="14930" spans="1:12" s="236" customFormat="1" x14ac:dyDescent="0.25">
      <c r="A14930" s="276"/>
      <c r="B14930" s="275"/>
      <c r="C14930" s="255"/>
      <c r="D14930" s="255"/>
      <c r="E14930" s="260"/>
      <c r="F14930" s="263"/>
      <c r="I14930" s="149"/>
      <c r="J14930" s="149"/>
      <c r="K14930" s="149"/>
      <c r="L14930"/>
    </row>
    <row r="14931" spans="1:12" s="236" customFormat="1" x14ac:dyDescent="0.25">
      <c r="A14931" s="276"/>
      <c r="B14931" s="275"/>
      <c r="C14931" s="255"/>
      <c r="D14931" s="255"/>
      <c r="E14931" s="260"/>
      <c r="F14931" s="263"/>
      <c r="I14931" s="149"/>
      <c r="J14931" s="149"/>
      <c r="K14931" s="149"/>
      <c r="L14931"/>
    </row>
    <row r="14932" spans="1:12" s="236" customFormat="1" x14ac:dyDescent="0.25">
      <c r="A14932" s="276"/>
      <c r="B14932" s="275"/>
      <c r="C14932" s="255"/>
      <c r="D14932" s="255"/>
      <c r="E14932" s="260"/>
      <c r="F14932" s="263"/>
      <c r="I14932" s="149"/>
      <c r="J14932" s="149"/>
      <c r="K14932" s="149"/>
      <c r="L14932"/>
    </row>
    <row r="14933" spans="1:12" s="236" customFormat="1" x14ac:dyDescent="0.25">
      <c r="A14933" s="276"/>
      <c r="B14933" s="275"/>
      <c r="C14933" s="255"/>
      <c r="D14933" s="255"/>
      <c r="E14933" s="260"/>
      <c r="F14933" s="263"/>
      <c r="I14933" s="149"/>
      <c r="J14933" s="149"/>
      <c r="K14933" s="149"/>
      <c r="L14933"/>
    </row>
    <row r="14934" spans="1:12" s="236" customFormat="1" x14ac:dyDescent="0.25">
      <c r="A14934" s="276"/>
      <c r="B14934" s="275"/>
      <c r="C14934" s="255"/>
      <c r="D14934" s="255"/>
      <c r="E14934" s="260"/>
      <c r="F14934" s="263"/>
      <c r="I14934" s="149"/>
      <c r="J14934" s="149"/>
      <c r="K14934" s="149"/>
      <c r="L14934"/>
    </row>
    <row r="14935" spans="1:12" s="236" customFormat="1" x14ac:dyDescent="0.25">
      <c r="A14935" s="276"/>
      <c r="B14935" s="275"/>
      <c r="C14935" s="255"/>
      <c r="D14935" s="255"/>
      <c r="E14935" s="260"/>
      <c r="F14935" s="263"/>
      <c r="I14935" s="149"/>
      <c r="J14935" s="149"/>
      <c r="K14935" s="149"/>
      <c r="L14935"/>
    </row>
    <row r="14936" spans="1:12" s="236" customFormat="1" x14ac:dyDescent="0.25">
      <c r="A14936" s="276"/>
      <c r="B14936" s="275"/>
      <c r="C14936" s="255"/>
      <c r="D14936" s="255"/>
      <c r="E14936" s="260"/>
      <c r="F14936" s="263"/>
      <c r="I14936" s="149"/>
      <c r="J14936" s="149"/>
      <c r="K14936" s="149"/>
      <c r="L14936"/>
    </row>
    <row r="14937" spans="1:12" s="236" customFormat="1" x14ac:dyDescent="0.25">
      <c r="A14937" s="276"/>
      <c r="B14937" s="275"/>
      <c r="C14937" s="255"/>
      <c r="D14937" s="255"/>
      <c r="E14937" s="260"/>
      <c r="F14937" s="263"/>
      <c r="I14937" s="149"/>
      <c r="J14937" s="149"/>
      <c r="K14937" s="149"/>
      <c r="L14937"/>
    </row>
    <row r="14938" spans="1:12" s="236" customFormat="1" x14ac:dyDescent="0.25">
      <c r="A14938" s="276"/>
      <c r="B14938" s="275"/>
      <c r="C14938" s="255"/>
      <c r="D14938" s="255"/>
      <c r="E14938" s="260"/>
      <c r="F14938" s="263"/>
      <c r="I14938" s="149"/>
      <c r="J14938" s="149"/>
      <c r="K14938" s="149"/>
      <c r="L14938"/>
    </row>
    <row r="14939" spans="1:12" s="236" customFormat="1" x14ac:dyDescent="0.25">
      <c r="A14939" s="276"/>
      <c r="B14939" s="275"/>
      <c r="C14939" s="255"/>
      <c r="D14939" s="255"/>
      <c r="E14939" s="260"/>
      <c r="F14939" s="263"/>
      <c r="I14939" s="149"/>
      <c r="J14939" s="149"/>
      <c r="K14939" s="149"/>
      <c r="L14939"/>
    </row>
    <row r="14940" spans="1:12" s="236" customFormat="1" x14ac:dyDescent="0.25">
      <c r="A14940" s="276"/>
      <c r="B14940" s="275"/>
      <c r="C14940" s="255"/>
      <c r="D14940" s="255"/>
      <c r="E14940" s="260"/>
      <c r="F14940" s="263"/>
      <c r="I14940" s="149"/>
      <c r="J14940" s="149"/>
      <c r="K14940" s="149"/>
      <c r="L14940"/>
    </row>
    <row r="14941" spans="1:12" s="236" customFormat="1" x14ac:dyDescent="0.25">
      <c r="A14941" s="276"/>
      <c r="B14941" s="275"/>
      <c r="C14941" s="255"/>
      <c r="D14941" s="255"/>
      <c r="E14941" s="260"/>
      <c r="F14941" s="263"/>
      <c r="I14941" s="149"/>
      <c r="J14941" s="149"/>
      <c r="K14941" s="149"/>
      <c r="L14941"/>
    </row>
    <row r="14942" spans="1:12" s="236" customFormat="1" x14ac:dyDescent="0.25">
      <c r="A14942" s="276"/>
      <c r="B14942" s="275"/>
      <c r="C14942" s="255"/>
      <c r="D14942" s="255"/>
      <c r="E14942" s="260"/>
      <c r="F14942" s="263"/>
      <c r="I14942" s="149"/>
      <c r="J14942" s="149"/>
      <c r="K14942" s="149"/>
      <c r="L14942"/>
    </row>
    <row r="14943" spans="1:12" s="236" customFormat="1" x14ac:dyDescent="0.25">
      <c r="A14943" s="276"/>
      <c r="B14943" s="275"/>
      <c r="C14943" s="255"/>
      <c r="D14943" s="255"/>
      <c r="E14943" s="260"/>
      <c r="F14943" s="263"/>
      <c r="I14943" s="149"/>
      <c r="J14943" s="149"/>
      <c r="K14943" s="149"/>
      <c r="L14943"/>
    </row>
    <row r="14944" spans="1:12" s="236" customFormat="1" x14ac:dyDescent="0.25">
      <c r="A14944" s="276"/>
      <c r="B14944" s="275"/>
      <c r="C14944" s="255"/>
      <c r="D14944" s="255"/>
      <c r="E14944" s="260"/>
      <c r="F14944" s="263"/>
      <c r="I14944" s="149"/>
      <c r="J14944" s="149"/>
      <c r="K14944" s="149"/>
      <c r="L14944"/>
    </row>
    <row r="14945" spans="1:12" s="236" customFormat="1" x14ac:dyDescent="0.25">
      <c r="A14945" s="276"/>
      <c r="B14945" s="275"/>
      <c r="C14945" s="255"/>
      <c r="D14945" s="255"/>
      <c r="E14945" s="260"/>
      <c r="F14945" s="263"/>
      <c r="I14945" s="149"/>
      <c r="J14945" s="149"/>
      <c r="K14945" s="149"/>
      <c r="L14945"/>
    </row>
    <row r="14946" spans="1:12" s="236" customFormat="1" x14ac:dyDescent="0.25">
      <c r="A14946" s="276"/>
      <c r="B14946" s="275"/>
      <c r="C14946" s="255"/>
      <c r="D14946" s="255"/>
      <c r="E14946" s="260"/>
      <c r="F14946" s="263"/>
      <c r="I14946" s="149"/>
      <c r="J14946" s="149"/>
      <c r="K14946" s="149"/>
      <c r="L14946"/>
    </row>
    <row r="14947" spans="1:12" s="236" customFormat="1" x14ac:dyDescent="0.25">
      <c r="A14947" s="276"/>
      <c r="B14947" s="275"/>
      <c r="C14947" s="255"/>
      <c r="D14947" s="255"/>
      <c r="E14947" s="260"/>
      <c r="F14947" s="263"/>
      <c r="I14947" s="149"/>
      <c r="J14947" s="149"/>
      <c r="K14947" s="149"/>
      <c r="L14947"/>
    </row>
    <row r="14948" spans="1:12" s="236" customFormat="1" x14ac:dyDescent="0.25">
      <c r="A14948" s="276"/>
      <c r="B14948" s="275"/>
      <c r="C14948" s="255"/>
      <c r="D14948" s="255"/>
      <c r="E14948" s="260"/>
      <c r="F14948" s="263"/>
      <c r="I14948" s="149"/>
      <c r="J14948" s="149"/>
      <c r="K14948" s="149"/>
      <c r="L14948"/>
    </row>
    <row r="14949" spans="1:12" s="236" customFormat="1" x14ac:dyDescent="0.25">
      <c r="A14949" s="276"/>
      <c r="B14949" s="275"/>
      <c r="C14949" s="255"/>
      <c r="D14949" s="255"/>
      <c r="E14949" s="260"/>
      <c r="F14949" s="263"/>
      <c r="I14949" s="149"/>
      <c r="J14949" s="149"/>
      <c r="K14949" s="149"/>
      <c r="L14949"/>
    </row>
    <row r="14950" spans="1:12" s="236" customFormat="1" x14ac:dyDescent="0.25">
      <c r="A14950" s="276"/>
      <c r="B14950" s="275"/>
      <c r="C14950" s="255"/>
      <c r="D14950" s="255"/>
      <c r="E14950" s="260"/>
      <c r="F14950" s="263"/>
      <c r="I14950" s="149"/>
      <c r="J14950" s="149"/>
      <c r="K14950" s="149"/>
      <c r="L14950"/>
    </row>
    <row r="14951" spans="1:12" s="236" customFormat="1" x14ac:dyDescent="0.25">
      <c r="A14951" s="276"/>
      <c r="B14951" s="275"/>
      <c r="C14951" s="255"/>
      <c r="D14951" s="255"/>
      <c r="E14951" s="260"/>
      <c r="F14951" s="263"/>
      <c r="I14951" s="149"/>
      <c r="J14951" s="149"/>
      <c r="K14951" s="149"/>
      <c r="L14951"/>
    </row>
    <row r="14952" spans="1:12" s="236" customFormat="1" x14ac:dyDescent="0.25">
      <c r="A14952" s="276"/>
      <c r="B14952" s="275"/>
      <c r="C14952" s="255"/>
      <c r="D14952" s="255"/>
      <c r="E14952" s="260"/>
      <c r="F14952" s="263"/>
      <c r="I14952" s="149"/>
      <c r="J14952" s="149"/>
      <c r="K14952" s="149"/>
      <c r="L14952"/>
    </row>
    <row r="14953" spans="1:12" s="236" customFormat="1" x14ac:dyDescent="0.25">
      <c r="A14953" s="276"/>
      <c r="B14953" s="275"/>
      <c r="C14953" s="255"/>
      <c r="D14953" s="255"/>
      <c r="E14953" s="260"/>
      <c r="F14953" s="263"/>
      <c r="I14953" s="149"/>
      <c r="J14953" s="149"/>
      <c r="K14953" s="149"/>
      <c r="L14953"/>
    </row>
    <row r="14954" spans="1:12" s="236" customFormat="1" x14ac:dyDescent="0.25">
      <c r="A14954" s="276"/>
      <c r="B14954" s="275"/>
      <c r="C14954" s="255"/>
      <c r="D14954" s="255"/>
      <c r="E14954" s="260"/>
      <c r="F14954" s="263"/>
      <c r="I14954" s="149"/>
      <c r="J14954" s="149"/>
      <c r="K14954" s="149"/>
      <c r="L14954"/>
    </row>
    <row r="14955" spans="1:12" s="236" customFormat="1" x14ac:dyDescent="0.25">
      <c r="A14955" s="276"/>
      <c r="B14955" s="275"/>
      <c r="C14955" s="255"/>
      <c r="D14955" s="255"/>
      <c r="E14955" s="260"/>
      <c r="F14955" s="263"/>
      <c r="I14955" s="149"/>
      <c r="J14955" s="149"/>
      <c r="K14955" s="149"/>
      <c r="L14955"/>
    </row>
    <row r="14956" spans="1:12" s="236" customFormat="1" x14ac:dyDescent="0.25">
      <c r="A14956" s="276"/>
      <c r="B14956" s="275"/>
      <c r="C14956" s="255"/>
      <c r="D14956" s="255"/>
      <c r="E14956" s="260"/>
      <c r="F14956" s="263"/>
      <c r="I14956" s="149"/>
      <c r="J14956" s="149"/>
      <c r="K14956" s="149"/>
      <c r="L14956"/>
    </row>
    <row r="14957" spans="1:12" s="236" customFormat="1" x14ac:dyDescent="0.25">
      <c r="A14957" s="276"/>
      <c r="B14957" s="275"/>
      <c r="C14957" s="255"/>
      <c r="D14957" s="255"/>
      <c r="E14957" s="260"/>
      <c r="F14957" s="263"/>
      <c r="I14957" s="149"/>
      <c r="J14957" s="149"/>
      <c r="K14957" s="149"/>
      <c r="L14957"/>
    </row>
    <row r="14958" spans="1:12" s="236" customFormat="1" x14ac:dyDescent="0.25">
      <c r="A14958" s="276"/>
      <c r="B14958" s="275"/>
      <c r="C14958" s="255"/>
      <c r="D14958" s="255"/>
      <c r="E14958" s="260"/>
      <c r="F14958" s="263"/>
      <c r="I14958" s="149"/>
      <c r="J14958" s="149"/>
      <c r="K14958" s="149"/>
      <c r="L14958"/>
    </row>
    <row r="14959" spans="1:12" s="236" customFormat="1" x14ac:dyDescent="0.25">
      <c r="A14959" s="276"/>
      <c r="B14959" s="275"/>
      <c r="C14959" s="255"/>
      <c r="D14959" s="255"/>
      <c r="E14959" s="260"/>
      <c r="F14959" s="263"/>
      <c r="I14959" s="149"/>
      <c r="J14959" s="149"/>
      <c r="K14959" s="149"/>
      <c r="L14959"/>
    </row>
    <row r="14960" spans="1:12" s="236" customFormat="1" x14ac:dyDescent="0.25">
      <c r="A14960" s="276"/>
      <c r="B14960" s="275"/>
      <c r="C14960" s="255"/>
      <c r="D14960" s="255"/>
      <c r="E14960" s="260"/>
      <c r="F14960" s="263"/>
      <c r="I14960" s="149"/>
      <c r="J14960" s="149"/>
      <c r="K14960" s="149"/>
      <c r="L14960"/>
    </row>
    <row r="14961" spans="1:12" s="236" customFormat="1" x14ac:dyDescent="0.25">
      <c r="A14961" s="276"/>
      <c r="B14961" s="275"/>
      <c r="C14961" s="255"/>
      <c r="D14961" s="255"/>
      <c r="E14961" s="260"/>
      <c r="F14961" s="263"/>
      <c r="I14961" s="149"/>
      <c r="J14961" s="149"/>
      <c r="K14961" s="149"/>
      <c r="L14961"/>
    </row>
    <row r="14962" spans="1:12" s="236" customFormat="1" x14ac:dyDescent="0.25">
      <c r="A14962" s="276"/>
      <c r="B14962" s="275"/>
      <c r="C14962" s="255"/>
      <c r="D14962" s="255"/>
      <c r="E14962" s="260"/>
      <c r="F14962" s="263"/>
      <c r="I14962" s="149"/>
      <c r="J14962" s="149"/>
      <c r="K14962" s="149"/>
      <c r="L14962"/>
    </row>
    <row r="14963" spans="1:12" s="236" customFormat="1" x14ac:dyDescent="0.25">
      <c r="A14963" s="276"/>
      <c r="B14963" s="275"/>
      <c r="C14963" s="255"/>
      <c r="D14963" s="255"/>
      <c r="E14963" s="260"/>
      <c r="F14963" s="263"/>
      <c r="I14963" s="149"/>
      <c r="J14963" s="149"/>
      <c r="K14963" s="149"/>
      <c r="L14963"/>
    </row>
    <row r="14964" spans="1:12" s="236" customFormat="1" x14ac:dyDescent="0.25">
      <c r="A14964" s="276"/>
      <c r="B14964" s="275"/>
      <c r="C14964" s="255"/>
      <c r="D14964" s="255"/>
      <c r="E14964" s="260"/>
      <c r="F14964" s="263"/>
      <c r="I14964" s="149"/>
      <c r="J14964" s="149"/>
      <c r="K14964" s="149"/>
      <c r="L14964"/>
    </row>
    <row r="14965" spans="1:12" s="236" customFormat="1" x14ac:dyDescent="0.25">
      <c r="A14965" s="276"/>
      <c r="B14965" s="275"/>
      <c r="C14965" s="255"/>
      <c r="D14965" s="255"/>
      <c r="E14965" s="260"/>
      <c r="F14965" s="263"/>
      <c r="I14965" s="149"/>
      <c r="J14965" s="149"/>
      <c r="K14965" s="149"/>
      <c r="L14965"/>
    </row>
    <row r="14966" spans="1:12" s="236" customFormat="1" x14ac:dyDescent="0.25">
      <c r="A14966" s="276"/>
      <c r="B14966" s="275"/>
      <c r="C14966" s="255"/>
      <c r="D14966" s="255"/>
      <c r="E14966" s="260"/>
      <c r="F14966" s="263"/>
      <c r="I14966" s="149"/>
      <c r="J14966" s="149"/>
      <c r="K14966" s="149"/>
      <c r="L14966"/>
    </row>
    <row r="14967" spans="1:12" s="236" customFormat="1" ht="13" x14ac:dyDescent="0.25">
      <c r="A14967" s="227"/>
      <c r="B14967" s="256"/>
      <c r="C14967" s="255"/>
      <c r="D14967" s="255"/>
      <c r="E14967" s="260"/>
      <c r="F14967" s="263"/>
      <c r="I14967" s="149"/>
      <c r="J14967" s="149"/>
      <c r="K14967" s="149"/>
      <c r="L14967"/>
    </row>
    <row r="14968" spans="1:12" s="236" customFormat="1" ht="13" x14ac:dyDescent="0.25">
      <c r="A14968" s="227"/>
      <c r="B14968" s="268" t="s">
        <v>1637</v>
      </c>
      <c r="C14968" s="227"/>
      <c r="D14968" s="227"/>
      <c r="E14968" s="258"/>
      <c r="F14968" s="270"/>
      <c r="I14968" s="149"/>
      <c r="J14968" s="149"/>
      <c r="K14968" s="149"/>
      <c r="L14968"/>
    </row>
    <row r="14969" spans="1:12" s="236" customFormat="1" ht="13" x14ac:dyDescent="0.25">
      <c r="A14969" s="227"/>
      <c r="B14969" s="247"/>
      <c r="C14969" s="227"/>
      <c r="D14969" s="227"/>
      <c r="E14969" s="258"/>
      <c r="F14969" s="263"/>
      <c r="I14969" s="149"/>
      <c r="J14969" s="149"/>
      <c r="K14969" s="149"/>
      <c r="L14969"/>
    </row>
    <row r="14970" spans="1:12" s="236" customFormat="1" ht="13" x14ac:dyDescent="0.25">
      <c r="A14970" s="227"/>
      <c r="B14970" s="247" t="str">
        <f>B14901</f>
        <v>Block H: 4 Classroom Block &amp; 2 HOD Offices:</v>
      </c>
      <c r="C14970" s="227"/>
      <c r="D14970" s="227"/>
      <c r="E14970" s="258"/>
      <c r="F14970" s="263"/>
      <c r="I14970" s="149"/>
      <c r="J14970" s="149"/>
      <c r="K14970" s="149"/>
      <c r="L14970"/>
    </row>
    <row r="14971" spans="1:12" s="236" customFormat="1" ht="13" x14ac:dyDescent="0.25">
      <c r="A14971" s="227"/>
      <c r="B14971" s="246"/>
      <c r="C14971" s="248"/>
      <c r="D14971" s="248"/>
      <c r="E14971" s="260"/>
      <c r="F14971" s="263"/>
      <c r="I14971" s="149"/>
      <c r="J14971" s="149"/>
      <c r="K14971" s="149"/>
      <c r="L14971"/>
    </row>
    <row r="14972" spans="1:12" s="236" customFormat="1" ht="13" x14ac:dyDescent="0.25">
      <c r="A14972" s="227"/>
      <c r="B14972" s="246"/>
      <c r="C14972" s="248"/>
      <c r="D14972" s="248"/>
      <c r="E14972" s="260"/>
      <c r="F14972" s="263"/>
      <c r="I14972" s="149"/>
      <c r="J14972" s="149"/>
      <c r="K14972" s="149"/>
      <c r="L14972"/>
    </row>
    <row r="14973" spans="1:12" s="236" customFormat="1" ht="13" x14ac:dyDescent="0.25">
      <c r="A14973" s="227"/>
      <c r="B14973" s="244"/>
      <c r="C14973" s="248"/>
      <c r="D14973" s="248"/>
      <c r="E14973" s="260"/>
      <c r="F14973" s="263"/>
      <c r="I14973" s="149"/>
      <c r="J14973" s="149"/>
      <c r="K14973" s="149"/>
      <c r="L14973"/>
    </row>
    <row r="14974" spans="1:12" s="236" customFormat="1" ht="13" x14ac:dyDescent="0.25">
      <c r="A14974" s="227"/>
      <c r="B14974" s="246"/>
      <c r="C14974" s="248"/>
      <c r="D14974" s="248"/>
      <c r="E14974" s="260"/>
      <c r="F14974" s="263"/>
      <c r="I14974" s="149"/>
      <c r="J14974" s="149"/>
      <c r="K14974" s="149"/>
      <c r="L14974"/>
    </row>
    <row r="14975" spans="1:12" s="236" customFormat="1" ht="13" x14ac:dyDescent="0.25">
      <c r="A14975" s="227"/>
      <c r="B14975" s="230" t="s">
        <v>3111</v>
      </c>
      <c r="C14975" s="248"/>
      <c r="D14975" s="281"/>
      <c r="E14975" s="217"/>
      <c r="F14975" s="285"/>
      <c r="I14975" s="149"/>
      <c r="J14975" s="149"/>
      <c r="K14975" s="149"/>
      <c r="L14975"/>
    </row>
    <row r="14976" spans="1:12" s="236" customFormat="1" ht="13" x14ac:dyDescent="0.25">
      <c r="A14976" s="227"/>
      <c r="B14976" s="230"/>
      <c r="C14976" s="220"/>
      <c r="D14976" s="281"/>
      <c r="E14976" s="217"/>
      <c r="F14976" s="285"/>
      <c r="I14976" s="149"/>
      <c r="J14976" s="149"/>
      <c r="K14976" s="149"/>
      <c r="L14976"/>
    </row>
    <row r="14977" spans="1:12" s="236" customFormat="1" ht="13" x14ac:dyDescent="0.25">
      <c r="A14977" s="224" t="s">
        <v>3125</v>
      </c>
      <c r="B14977" s="229" t="s">
        <v>2173</v>
      </c>
      <c r="C14977" s="272"/>
      <c r="D14977" s="281"/>
      <c r="E14977" s="217"/>
      <c r="F14977" s="285"/>
      <c r="I14977" s="149"/>
      <c r="J14977" s="149"/>
      <c r="K14977" s="149"/>
      <c r="L14977"/>
    </row>
    <row r="14978" spans="1:12" s="236" customFormat="1" ht="13" x14ac:dyDescent="0.25">
      <c r="A14978" s="224"/>
      <c r="B14978" s="229"/>
      <c r="C14978" s="272"/>
      <c r="D14978" s="281"/>
      <c r="E14978" s="217"/>
      <c r="F14978" s="285"/>
      <c r="I14978" s="149"/>
      <c r="J14978" s="149"/>
      <c r="K14978" s="149"/>
      <c r="L14978"/>
    </row>
    <row r="14979" spans="1:12" s="236" customFormat="1" ht="13" x14ac:dyDescent="0.25">
      <c r="A14979" s="224"/>
      <c r="B14979" s="305" t="s">
        <v>1024</v>
      </c>
      <c r="C14979" s="303"/>
      <c r="D14979" s="281"/>
      <c r="E14979" s="217"/>
      <c r="F14979" s="285"/>
      <c r="I14979" s="149"/>
      <c r="J14979" s="149"/>
      <c r="K14979" s="149"/>
      <c r="L14979"/>
    </row>
    <row r="14980" spans="1:12" s="236" customFormat="1" ht="13" x14ac:dyDescent="0.25">
      <c r="A14980" s="224"/>
      <c r="B14980" s="302"/>
      <c r="C14980" s="303"/>
      <c r="D14980" s="281"/>
      <c r="E14980" s="217"/>
      <c r="F14980" s="285"/>
      <c r="I14980" s="149"/>
      <c r="J14980" s="149"/>
      <c r="K14980" s="149"/>
      <c r="L14980"/>
    </row>
    <row r="14981" spans="1:12" s="236" customFormat="1" ht="14.5" x14ac:dyDescent="0.25">
      <c r="A14981" s="272" t="s">
        <v>3126</v>
      </c>
      <c r="B14981" s="302" t="s">
        <v>1025</v>
      </c>
      <c r="C14981" s="272" t="s">
        <v>621</v>
      </c>
      <c r="D14981" s="281">
        <v>50</v>
      </c>
      <c r="E14981" s="217"/>
      <c r="F14981" s="285"/>
      <c r="I14981" s="149"/>
      <c r="J14981" s="149"/>
      <c r="K14981" s="149"/>
      <c r="L14981"/>
    </row>
    <row r="14982" spans="1:12" s="236" customFormat="1" x14ac:dyDescent="0.25">
      <c r="A14982" s="272"/>
      <c r="B14982" s="302"/>
      <c r="C14982" s="303"/>
      <c r="D14982" s="281"/>
      <c r="E14982" s="217"/>
      <c r="F14982" s="285"/>
      <c r="I14982" s="149"/>
      <c r="J14982" s="149"/>
      <c r="K14982" s="149"/>
      <c r="L14982"/>
    </row>
    <row r="14983" spans="1:12" s="236" customFormat="1" ht="13" x14ac:dyDescent="0.25">
      <c r="A14983" s="272"/>
      <c r="B14983" s="305" t="s">
        <v>520</v>
      </c>
      <c r="C14983" s="303"/>
      <c r="D14983" s="281"/>
      <c r="E14983" s="217"/>
      <c r="F14983" s="285"/>
      <c r="I14983" s="149"/>
      <c r="J14983" s="149"/>
      <c r="K14983" s="149"/>
      <c r="L14983"/>
    </row>
    <row r="14984" spans="1:12" s="236" customFormat="1" x14ac:dyDescent="0.25">
      <c r="A14984" s="272"/>
      <c r="B14984" s="302"/>
      <c r="C14984" s="303"/>
      <c r="D14984" s="281"/>
      <c r="E14984" s="217"/>
      <c r="F14984" s="285"/>
      <c r="I14984" s="149"/>
      <c r="J14984" s="149"/>
      <c r="K14984" s="149"/>
      <c r="L14984"/>
    </row>
    <row r="14985" spans="1:12" s="236" customFormat="1" ht="25" x14ac:dyDescent="0.25">
      <c r="A14985" s="272" t="s">
        <v>3127</v>
      </c>
      <c r="B14985" s="302" t="s">
        <v>2744</v>
      </c>
      <c r="C14985" s="272" t="s">
        <v>621</v>
      </c>
      <c r="D14985" s="281">
        <v>15</v>
      </c>
      <c r="E14985" s="217"/>
      <c r="F14985" s="285"/>
      <c r="I14985" s="149"/>
      <c r="J14985" s="149"/>
      <c r="K14985" s="149"/>
      <c r="L14985"/>
    </row>
    <row r="14986" spans="1:12" s="236" customFormat="1" x14ac:dyDescent="0.25">
      <c r="A14986" s="272"/>
      <c r="B14986" s="302"/>
      <c r="C14986" s="303"/>
      <c r="D14986" s="281"/>
      <c r="E14986" s="217"/>
      <c r="F14986" s="285"/>
      <c r="I14986" s="149"/>
      <c r="J14986" s="149"/>
      <c r="K14986" s="149"/>
      <c r="L14986"/>
    </row>
    <row r="14987" spans="1:12" s="236" customFormat="1" ht="14.5" x14ac:dyDescent="0.25">
      <c r="A14987" s="272" t="s">
        <v>3128</v>
      </c>
      <c r="B14987" s="302" t="s">
        <v>1023</v>
      </c>
      <c r="C14987" s="272" t="s">
        <v>621</v>
      </c>
      <c r="D14987" s="281">
        <v>9</v>
      </c>
      <c r="E14987" s="217"/>
      <c r="F14987" s="285"/>
      <c r="I14987" s="149"/>
      <c r="J14987" s="149"/>
      <c r="K14987" s="149"/>
      <c r="L14987"/>
    </row>
    <row r="14988" spans="1:12" s="236" customFormat="1" x14ac:dyDescent="0.25">
      <c r="A14988" s="272"/>
      <c r="B14988" s="302"/>
      <c r="C14988" s="303"/>
      <c r="D14988" s="281"/>
      <c r="E14988" s="217"/>
      <c r="F14988" s="285"/>
      <c r="I14988" s="149"/>
      <c r="J14988" s="149"/>
      <c r="K14988" s="149"/>
      <c r="L14988"/>
    </row>
    <row r="14989" spans="1:12" s="236" customFormat="1" ht="13" x14ac:dyDescent="0.25">
      <c r="A14989" s="272"/>
      <c r="B14989" s="305" t="s">
        <v>382</v>
      </c>
      <c r="C14989" s="303"/>
      <c r="D14989" s="281"/>
      <c r="E14989" s="217"/>
      <c r="F14989" s="285"/>
      <c r="I14989" s="149"/>
      <c r="J14989" s="149"/>
      <c r="K14989" s="149"/>
      <c r="L14989"/>
    </row>
    <row r="14990" spans="1:12" s="236" customFormat="1" ht="13" x14ac:dyDescent="0.25">
      <c r="A14990" s="272"/>
      <c r="B14990" s="308"/>
      <c r="C14990" s="303"/>
      <c r="D14990" s="281"/>
      <c r="E14990" s="217"/>
      <c r="F14990" s="285"/>
      <c r="I14990" s="149"/>
      <c r="J14990" s="149"/>
      <c r="K14990" s="149"/>
      <c r="L14990"/>
    </row>
    <row r="14991" spans="1:12" s="236" customFormat="1" ht="26" x14ac:dyDescent="0.25">
      <c r="A14991" s="272"/>
      <c r="B14991" s="307" t="s">
        <v>2078</v>
      </c>
      <c r="C14991" s="303"/>
      <c r="D14991" s="281"/>
      <c r="E14991" s="217"/>
      <c r="F14991" s="285"/>
      <c r="I14991" s="149"/>
      <c r="J14991" s="149"/>
      <c r="K14991" s="149"/>
      <c r="L14991"/>
    </row>
    <row r="14992" spans="1:12" s="236" customFormat="1" x14ac:dyDescent="0.25">
      <c r="A14992" s="272"/>
      <c r="B14992" s="302"/>
      <c r="C14992" s="303"/>
      <c r="D14992" s="281"/>
      <c r="E14992" s="217"/>
      <c r="F14992" s="285"/>
      <c r="I14992" s="149"/>
      <c r="J14992" s="149"/>
      <c r="K14992" s="149"/>
      <c r="L14992"/>
    </row>
    <row r="14993" spans="1:12" s="236" customFormat="1" x14ac:dyDescent="0.25">
      <c r="A14993" s="272" t="s">
        <v>3129</v>
      </c>
      <c r="B14993" s="302" t="s">
        <v>516</v>
      </c>
      <c r="C14993" s="303" t="s">
        <v>2</v>
      </c>
      <c r="D14993" s="281">
        <v>3</v>
      </c>
      <c r="E14993" s="217"/>
      <c r="F14993" s="285"/>
      <c r="I14993" s="149"/>
      <c r="J14993" s="149"/>
      <c r="K14993" s="149"/>
      <c r="L14993"/>
    </row>
    <row r="14994" spans="1:12" s="236" customFormat="1" x14ac:dyDescent="0.25">
      <c r="A14994" s="272" t="s">
        <v>3130</v>
      </c>
      <c r="B14994" s="302"/>
      <c r="C14994" s="303"/>
      <c r="D14994" s="281"/>
      <c r="E14994" s="217"/>
      <c r="F14994" s="285"/>
      <c r="I14994" s="149"/>
      <c r="J14994" s="149"/>
      <c r="K14994" s="149"/>
      <c r="L14994"/>
    </row>
    <row r="14995" spans="1:12" s="236" customFormat="1" ht="26" x14ac:dyDescent="0.25">
      <c r="A14995" s="272"/>
      <c r="B14995" s="307" t="s">
        <v>2176</v>
      </c>
      <c r="C14995" s="303"/>
      <c r="D14995" s="281"/>
      <c r="E14995" s="217"/>
      <c r="F14995" s="285"/>
      <c r="I14995" s="149"/>
      <c r="J14995" s="149"/>
      <c r="K14995" s="149"/>
      <c r="L14995"/>
    </row>
    <row r="14996" spans="1:12" s="236" customFormat="1" ht="13" x14ac:dyDescent="0.25">
      <c r="A14996" s="272"/>
      <c r="B14996" s="308"/>
      <c r="C14996" s="303"/>
      <c r="D14996" s="281"/>
      <c r="E14996" s="217"/>
      <c r="F14996" s="285"/>
      <c r="I14996" s="149"/>
      <c r="J14996" s="149"/>
      <c r="K14996" s="149"/>
      <c r="L14996"/>
    </row>
    <row r="14997" spans="1:12" s="236" customFormat="1" x14ac:dyDescent="0.25">
      <c r="A14997" s="272"/>
      <c r="B14997" s="302" t="s">
        <v>286</v>
      </c>
      <c r="C14997" s="303" t="s">
        <v>11</v>
      </c>
      <c r="D14997" s="281">
        <v>37</v>
      </c>
      <c r="E14997" s="217"/>
      <c r="F14997" s="285"/>
      <c r="I14997" s="149"/>
      <c r="J14997" s="149"/>
      <c r="K14997" s="149"/>
      <c r="L14997"/>
    </row>
    <row r="14998" spans="1:12" s="236" customFormat="1" x14ac:dyDescent="0.25">
      <c r="A14998" s="272" t="s">
        <v>3131</v>
      </c>
      <c r="B14998" s="302" t="s">
        <v>1022</v>
      </c>
      <c r="C14998" s="303" t="s">
        <v>11</v>
      </c>
      <c r="D14998" s="281">
        <v>24</v>
      </c>
      <c r="E14998" s="217"/>
      <c r="F14998" s="285"/>
      <c r="I14998" s="149"/>
      <c r="J14998" s="149"/>
      <c r="K14998" s="149"/>
      <c r="L14998"/>
    </row>
    <row r="14999" spans="1:12" s="236" customFormat="1" x14ac:dyDescent="0.25">
      <c r="A14999" s="272" t="s">
        <v>3132</v>
      </c>
      <c r="B14999" s="302" t="s">
        <v>469</v>
      </c>
      <c r="C14999" s="303" t="s">
        <v>11</v>
      </c>
      <c r="D14999" s="281">
        <v>37</v>
      </c>
      <c r="E14999" s="217"/>
      <c r="F14999" s="285"/>
      <c r="I14999" s="149"/>
      <c r="J14999" s="149"/>
      <c r="K14999" s="149"/>
      <c r="L14999"/>
    </row>
    <row r="15000" spans="1:12" s="236" customFormat="1" x14ac:dyDescent="0.25">
      <c r="A15000" s="272" t="s">
        <v>3133</v>
      </c>
      <c r="B15000" s="302" t="s">
        <v>470</v>
      </c>
      <c r="C15000" s="303" t="s">
        <v>11</v>
      </c>
      <c r="D15000" s="281">
        <v>12</v>
      </c>
      <c r="E15000" s="217"/>
      <c r="F15000" s="285"/>
      <c r="I15000" s="149"/>
      <c r="J15000" s="149"/>
      <c r="K15000" s="149"/>
      <c r="L15000"/>
    </row>
    <row r="15001" spans="1:12" s="236" customFormat="1" x14ac:dyDescent="0.25">
      <c r="A15001" s="272" t="s">
        <v>3134</v>
      </c>
      <c r="B15001" s="302"/>
      <c r="C15001" s="303"/>
      <c r="D15001" s="281"/>
      <c r="E15001" s="217"/>
      <c r="F15001" s="285"/>
      <c r="I15001" s="149"/>
      <c r="J15001" s="149"/>
      <c r="K15001" s="149"/>
      <c r="L15001"/>
    </row>
    <row r="15002" spans="1:12" s="236" customFormat="1" ht="13" x14ac:dyDescent="0.25">
      <c r="A15002" s="272"/>
      <c r="B15002" s="305" t="s">
        <v>404</v>
      </c>
      <c r="C15002" s="303"/>
      <c r="D15002" s="281"/>
      <c r="E15002" s="217"/>
      <c r="F15002" s="285"/>
      <c r="I15002" s="149"/>
      <c r="J15002" s="149"/>
      <c r="K15002" s="149"/>
      <c r="L15002"/>
    </row>
    <row r="15003" spans="1:12" s="236" customFormat="1" x14ac:dyDescent="0.25">
      <c r="A15003" s="272"/>
      <c r="B15003" s="302"/>
      <c r="C15003" s="303"/>
      <c r="D15003" s="281"/>
      <c r="E15003" s="217"/>
      <c r="F15003" s="285"/>
      <c r="I15003" s="149"/>
      <c r="J15003" s="149"/>
      <c r="K15003" s="149"/>
      <c r="L15003"/>
    </row>
    <row r="15004" spans="1:12" s="236" customFormat="1" x14ac:dyDescent="0.25">
      <c r="A15004" s="272"/>
      <c r="B15004" s="302" t="s">
        <v>405</v>
      </c>
      <c r="C15004" s="303" t="s">
        <v>2</v>
      </c>
      <c r="D15004" s="281">
        <v>3</v>
      </c>
      <c r="E15004" s="217"/>
      <c r="F15004" s="285"/>
      <c r="I15004" s="149"/>
      <c r="J15004" s="149"/>
      <c r="K15004" s="149"/>
      <c r="L15004"/>
    </row>
    <row r="15005" spans="1:12" s="236" customFormat="1" x14ac:dyDescent="0.25">
      <c r="A15005" s="272" t="s">
        <v>3135</v>
      </c>
      <c r="B15005" s="302" t="s">
        <v>523</v>
      </c>
      <c r="C15005" s="303" t="s">
        <v>2</v>
      </c>
      <c r="D15005" s="281">
        <v>12</v>
      </c>
      <c r="E15005" s="217"/>
      <c r="F15005" s="285"/>
      <c r="I15005" s="149"/>
      <c r="J15005" s="149"/>
      <c r="K15005" s="149"/>
      <c r="L15005"/>
    </row>
    <row r="15006" spans="1:12" s="236" customFormat="1" x14ac:dyDescent="0.25">
      <c r="A15006" s="272" t="s">
        <v>3136</v>
      </c>
      <c r="B15006" s="302"/>
      <c r="C15006" s="303"/>
      <c r="D15006" s="281"/>
      <c r="E15006" s="217"/>
      <c r="F15006" s="285"/>
      <c r="I15006" s="149"/>
      <c r="J15006" s="149"/>
      <c r="K15006" s="149"/>
      <c r="L15006"/>
    </row>
    <row r="15007" spans="1:12" s="236" customFormat="1" ht="13" x14ac:dyDescent="0.25">
      <c r="A15007" s="272"/>
      <c r="B15007" s="305" t="s">
        <v>420</v>
      </c>
      <c r="C15007" s="303"/>
      <c r="D15007" s="281"/>
      <c r="E15007" s="217"/>
      <c r="F15007" s="285"/>
      <c r="I15007" s="149"/>
      <c r="J15007" s="149"/>
      <c r="K15007" s="149"/>
      <c r="L15007"/>
    </row>
    <row r="15008" spans="1:12" s="236" customFormat="1" x14ac:dyDescent="0.25">
      <c r="A15008" s="272"/>
      <c r="B15008" s="302"/>
      <c r="C15008" s="303"/>
      <c r="D15008" s="281"/>
      <c r="E15008" s="217"/>
      <c r="F15008" s="285"/>
      <c r="I15008" s="149"/>
      <c r="J15008" s="149"/>
      <c r="K15008" s="149"/>
      <c r="L15008"/>
    </row>
    <row r="15009" spans="1:12" s="236" customFormat="1" ht="14.5" x14ac:dyDescent="0.25">
      <c r="A15009" s="272"/>
      <c r="B15009" s="302" t="s">
        <v>2741</v>
      </c>
      <c r="C15009" s="272" t="s">
        <v>621</v>
      </c>
      <c r="D15009" s="281">
        <v>128.01999999999998</v>
      </c>
      <c r="E15009" s="217"/>
      <c r="F15009" s="285"/>
      <c r="I15009" s="149"/>
      <c r="J15009" s="149"/>
      <c r="K15009" s="149"/>
      <c r="L15009"/>
    </row>
    <row r="15010" spans="1:12" s="236" customFormat="1" ht="14.5" x14ac:dyDescent="0.25">
      <c r="A15010" s="272" t="s">
        <v>3137</v>
      </c>
      <c r="B15010" s="302" t="s">
        <v>2742</v>
      </c>
      <c r="C15010" s="272" t="s">
        <v>621</v>
      </c>
      <c r="D15010" s="281">
        <v>213.91999999999996</v>
      </c>
      <c r="E15010" s="217"/>
      <c r="F15010" s="285"/>
      <c r="I15010" s="149"/>
      <c r="J15010" s="149"/>
      <c r="K15010" s="149"/>
      <c r="L15010"/>
    </row>
    <row r="15011" spans="1:12" s="236" customFormat="1" ht="14.5" x14ac:dyDescent="0.25">
      <c r="A15011" s="272" t="s">
        <v>3138</v>
      </c>
      <c r="B15011" s="302" t="s">
        <v>2743</v>
      </c>
      <c r="C15011" s="272" t="s">
        <v>621</v>
      </c>
      <c r="D15011" s="281">
        <v>138.32</v>
      </c>
      <c r="E15011" s="217"/>
      <c r="F15011" s="285"/>
      <c r="I15011" s="149"/>
      <c r="J15011" s="149"/>
      <c r="K15011" s="149"/>
      <c r="L15011"/>
    </row>
    <row r="15012" spans="1:12" s="236" customFormat="1" ht="14.5" x14ac:dyDescent="0.25">
      <c r="A15012" s="272" t="s">
        <v>3139</v>
      </c>
      <c r="B15012" s="302" t="s">
        <v>1026</v>
      </c>
      <c r="C15012" s="272" t="s">
        <v>621</v>
      </c>
      <c r="D15012" s="281">
        <v>30</v>
      </c>
      <c r="E15012" s="217"/>
      <c r="F15012" s="285"/>
      <c r="I15012" s="149"/>
      <c r="J15012" s="149"/>
      <c r="K15012" s="149"/>
      <c r="L15012"/>
    </row>
    <row r="15013" spans="1:12" s="236" customFormat="1" ht="14.5" x14ac:dyDescent="0.25">
      <c r="A15013" s="272" t="s">
        <v>3140</v>
      </c>
      <c r="B15013" s="302" t="s">
        <v>524</v>
      </c>
      <c r="C15013" s="272" t="s">
        <v>621</v>
      </c>
      <c r="D15013" s="281">
        <v>12</v>
      </c>
      <c r="E15013" s="217"/>
      <c r="F15013" s="285"/>
      <c r="I15013" s="149"/>
      <c r="J15013" s="149"/>
      <c r="K15013" s="149"/>
      <c r="L15013"/>
    </row>
    <row r="15014" spans="1:12" s="236" customFormat="1" x14ac:dyDescent="0.25">
      <c r="A15014" s="272"/>
      <c r="B15014" s="273"/>
      <c r="C15014" s="272"/>
      <c r="D15014" s="281"/>
      <c r="E15014" s="217"/>
      <c r="F15014" s="285"/>
      <c r="I15014" s="149"/>
      <c r="J15014" s="149"/>
      <c r="K15014" s="149"/>
      <c r="L15014"/>
    </row>
    <row r="15015" spans="1:12" s="236" customFormat="1" x14ac:dyDescent="0.25">
      <c r="A15015" s="272"/>
      <c r="B15015" s="273"/>
      <c r="C15015" s="272"/>
      <c r="D15015" s="281"/>
      <c r="E15015" s="217"/>
      <c r="F15015" s="285"/>
      <c r="I15015" s="149"/>
      <c r="J15015" s="149"/>
      <c r="K15015" s="149"/>
      <c r="L15015"/>
    </row>
    <row r="15016" spans="1:12" s="236" customFormat="1" x14ac:dyDescent="0.25">
      <c r="A15016" s="272"/>
      <c r="B15016" s="273"/>
      <c r="C15016" s="272"/>
      <c r="D15016" s="281"/>
      <c r="E15016" s="217"/>
      <c r="F15016" s="285"/>
      <c r="I15016" s="149"/>
      <c r="J15016" s="149"/>
      <c r="K15016" s="149"/>
      <c r="L15016"/>
    </row>
    <row r="15017" spans="1:12" s="236" customFormat="1" x14ac:dyDescent="0.25">
      <c r="A15017" s="272"/>
      <c r="B15017" s="273"/>
      <c r="C15017" s="272"/>
      <c r="D15017" s="281"/>
      <c r="E15017" s="217"/>
      <c r="F15017" s="285"/>
      <c r="I15017" s="149"/>
      <c r="J15017" s="149"/>
      <c r="K15017" s="149"/>
      <c r="L15017"/>
    </row>
    <row r="15018" spans="1:12" s="236" customFormat="1" ht="13" x14ac:dyDescent="0.25">
      <c r="A15018" s="227"/>
      <c r="B15018" s="234"/>
      <c r="C15018" s="223"/>
      <c r="D15018" s="220"/>
      <c r="E15018" s="260"/>
      <c r="F15018" s="263"/>
      <c r="I15018" s="149"/>
      <c r="J15018" s="149"/>
      <c r="K15018" s="149"/>
      <c r="L15018"/>
    </row>
    <row r="15019" spans="1:12" s="236" customFormat="1" ht="13" x14ac:dyDescent="0.25">
      <c r="A15019" s="227"/>
      <c r="B15019" s="234"/>
      <c r="C15019" s="223"/>
      <c r="D15019" s="220"/>
      <c r="E15019" s="260"/>
      <c r="F15019" s="263"/>
      <c r="I15019" s="149"/>
      <c r="J15019" s="149"/>
      <c r="K15019" s="149"/>
      <c r="L15019"/>
    </row>
    <row r="15020" spans="1:12" s="236" customFormat="1" ht="13" x14ac:dyDescent="0.25">
      <c r="A15020" s="227"/>
      <c r="B15020" s="234"/>
      <c r="C15020" s="223"/>
      <c r="D15020" s="220"/>
      <c r="E15020" s="260"/>
      <c r="F15020" s="263"/>
      <c r="I15020" s="149"/>
      <c r="J15020" s="149"/>
      <c r="K15020" s="149"/>
      <c r="L15020"/>
    </row>
    <row r="15021" spans="1:12" s="236" customFormat="1" ht="13" x14ac:dyDescent="0.25">
      <c r="A15021" s="227"/>
      <c r="B15021" s="234"/>
      <c r="C15021" s="223"/>
      <c r="D15021" s="220"/>
      <c r="E15021" s="260"/>
      <c r="F15021" s="263"/>
      <c r="I15021" s="149"/>
      <c r="J15021" s="149"/>
      <c r="K15021" s="149"/>
      <c r="L15021"/>
    </row>
    <row r="15022" spans="1:12" s="236" customFormat="1" ht="13" x14ac:dyDescent="0.25">
      <c r="A15022" s="227"/>
      <c r="B15022" s="234"/>
      <c r="C15022" s="223"/>
      <c r="D15022" s="220"/>
      <c r="E15022" s="260"/>
      <c r="F15022" s="263"/>
      <c r="I15022" s="149"/>
      <c r="J15022" s="149"/>
      <c r="K15022" s="149"/>
      <c r="L15022"/>
    </row>
    <row r="15023" spans="1:12" s="236" customFormat="1" ht="13" x14ac:dyDescent="0.25">
      <c r="A15023" s="227"/>
      <c r="B15023" s="234"/>
      <c r="C15023" s="223"/>
      <c r="D15023" s="220"/>
      <c r="E15023" s="260"/>
      <c r="F15023" s="263"/>
      <c r="I15023" s="149"/>
      <c r="J15023" s="149"/>
      <c r="K15023" s="149"/>
      <c r="L15023"/>
    </row>
    <row r="15024" spans="1:12" s="236" customFormat="1" ht="13" x14ac:dyDescent="0.25">
      <c r="A15024" s="227"/>
      <c r="B15024" s="234"/>
      <c r="C15024" s="223"/>
      <c r="D15024" s="220"/>
      <c r="E15024" s="260"/>
      <c r="F15024" s="263"/>
      <c r="I15024" s="149"/>
      <c r="J15024" s="149"/>
      <c r="K15024" s="149"/>
      <c r="L15024"/>
    </row>
    <row r="15025" spans="1:12" s="236" customFormat="1" ht="13" x14ac:dyDescent="0.25">
      <c r="A15025" s="227"/>
      <c r="B15025" s="234"/>
      <c r="C15025" s="223"/>
      <c r="D15025" s="220"/>
      <c r="E15025" s="260"/>
      <c r="F15025" s="263"/>
      <c r="I15025" s="149"/>
      <c r="J15025" s="149"/>
      <c r="K15025" s="149"/>
      <c r="L15025"/>
    </row>
    <row r="15026" spans="1:12" s="236" customFormat="1" ht="13" x14ac:dyDescent="0.25">
      <c r="A15026" s="227"/>
      <c r="B15026" s="234"/>
      <c r="C15026" s="223"/>
      <c r="D15026" s="220"/>
      <c r="E15026" s="260"/>
      <c r="F15026" s="263"/>
      <c r="I15026" s="149"/>
      <c r="J15026" s="149"/>
      <c r="K15026" s="149"/>
      <c r="L15026"/>
    </row>
    <row r="15027" spans="1:12" s="236" customFormat="1" ht="13" x14ac:dyDescent="0.25">
      <c r="A15027" s="227"/>
      <c r="B15027" s="234"/>
      <c r="C15027" s="223"/>
      <c r="D15027" s="220"/>
      <c r="E15027" s="260"/>
      <c r="F15027" s="263"/>
      <c r="I15027" s="149"/>
      <c r="J15027" s="149"/>
      <c r="K15027" s="149"/>
      <c r="L15027"/>
    </row>
    <row r="15028" spans="1:12" s="236" customFormat="1" ht="13" x14ac:dyDescent="0.25">
      <c r="A15028" s="227"/>
      <c r="B15028" s="234"/>
      <c r="C15028" s="223"/>
      <c r="D15028" s="220"/>
      <c r="E15028" s="260"/>
      <c r="F15028" s="263"/>
      <c r="I15028" s="149"/>
      <c r="J15028" s="149"/>
      <c r="K15028" s="149"/>
      <c r="L15028"/>
    </row>
    <row r="15029" spans="1:12" s="236" customFormat="1" ht="13" x14ac:dyDescent="0.25">
      <c r="A15029" s="227"/>
      <c r="B15029" s="234"/>
      <c r="C15029" s="223"/>
      <c r="D15029" s="220"/>
      <c r="E15029" s="260"/>
      <c r="F15029" s="263"/>
      <c r="I15029" s="149"/>
      <c r="J15029" s="149"/>
      <c r="K15029" s="149"/>
      <c r="L15029"/>
    </row>
    <row r="15030" spans="1:12" s="236" customFormat="1" ht="13" x14ac:dyDescent="0.25">
      <c r="A15030" s="227"/>
      <c r="B15030" s="234"/>
      <c r="C15030" s="223"/>
      <c r="D15030" s="220"/>
      <c r="E15030" s="260"/>
      <c r="F15030" s="263"/>
      <c r="I15030" s="149"/>
      <c r="J15030" s="149"/>
      <c r="K15030" s="149"/>
      <c r="L15030"/>
    </row>
    <row r="15031" spans="1:12" s="236" customFormat="1" ht="13" x14ac:dyDescent="0.25">
      <c r="A15031" s="227"/>
      <c r="B15031" s="234"/>
      <c r="C15031" s="223"/>
      <c r="D15031" s="220"/>
      <c r="E15031" s="260"/>
      <c r="F15031" s="263"/>
      <c r="I15031" s="149"/>
      <c r="J15031" s="149"/>
      <c r="K15031" s="149"/>
      <c r="L15031"/>
    </row>
    <row r="15032" spans="1:12" s="236" customFormat="1" ht="13" x14ac:dyDescent="0.25">
      <c r="A15032" s="227"/>
      <c r="B15032" s="234"/>
      <c r="C15032" s="223"/>
      <c r="D15032" s="220"/>
      <c r="E15032" s="260"/>
      <c r="F15032" s="263"/>
      <c r="I15032" s="149"/>
      <c r="J15032" s="149"/>
      <c r="K15032" s="149"/>
      <c r="L15032"/>
    </row>
    <row r="15033" spans="1:12" s="236" customFormat="1" ht="13" x14ac:dyDescent="0.25">
      <c r="A15033" s="227"/>
      <c r="B15033" s="234"/>
      <c r="C15033" s="223"/>
      <c r="D15033" s="220"/>
      <c r="E15033" s="260"/>
      <c r="F15033" s="263"/>
      <c r="I15033" s="149"/>
      <c r="J15033" s="149"/>
      <c r="K15033" s="149"/>
      <c r="L15033"/>
    </row>
    <row r="15034" spans="1:12" s="236" customFormat="1" ht="13" x14ac:dyDescent="0.25">
      <c r="A15034" s="227"/>
      <c r="B15034" s="234"/>
      <c r="C15034" s="223"/>
      <c r="D15034" s="220"/>
      <c r="E15034" s="260"/>
      <c r="F15034" s="263"/>
      <c r="I15034" s="149"/>
      <c r="J15034" s="149"/>
      <c r="K15034" s="149"/>
      <c r="L15034"/>
    </row>
    <row r="15035" spans="1:12" s="236" customFormat="1" ht="13" x14ac:dyDescent="0.25">
      <c r="A15035" s="227"/>
      <c r="B15035" s="234"/>
      <c r="C15035" s="223"/>
      <c r="D15035" s="220"/>
      <c r="E15035" s="260"/>
      <c r="F15035" s="263"/>
      <c r="I15035" s="149"/>
      <c r="J15035" s="149"/>
      <c r="K15035" s="149"/>
      <c r="L15035"/>
    </row>
    <row r="15036" spans="1:12" s="236" customFormat="1" ht="13" x14ac:dyDescent="0.25">
      <c r="A15036" s="227"/>
      <c r="B15036" s="234"/>
      <c r="C15036" s="223"/>
      <c r="D15036" s="220"/>
      <c r="E15036" s="260"/>
      <c r="F15036" s="263"/>
      <c r="I15036" s="149"/>
      <c r="J15036" s="149"/>
      <c r="K15036" s="149"/>
      <c r="L15036"/>
    </row>
    <row r="15037" spans="1:12" s="236" customFormat="1" ht="13" x14ac:dyDescent="0.25">
      <c r="A15037" s="227"/>
      <c r="B15037" s="256"/>
      <c r="C15037" s="255"/>
      <c r="D15037" s="255"/>
      <c r="E15037" s="260"/>
      <c r="F15037" s="263"/>
      <c r="I15037" s="149"/>
      <c r="J15037" s="149"/>
      <c r="K15037" s="149"/>
      <c r="L15037"/>
    </row>
    <row r="15038" spans="1:12" s="236" customFormat="1" ht="13" x14ac:dyDescent="0.25">
      <c r="A15038" s="227"/>
      <c r="B15038" s="268" t="s">
        <v>2905</v>
      </c>
      <c r="C15038" s="227"/>
      <c r="D15038" s="227"/>
      <c r="E15038" s="258"/>
      <c r="F15038" s="270"/>
      <c r="I15038" s="149"/>
      <c r="J15038" s="149"/>
      <c r="K15038" s="149"/>
      <c r="L15038"/>
    </row>
    <row r="15039" spans="1:12" s="236" customFormat="1" ht="13" x14ac:dyDescent="0.25">
      <c r="A15039" s="227"/>
      <c r="B15039" s="247"/>
      <c r="C15039" s="227"/>
      <c r="D15039" s="227"/>
      <c r="E15039" s="258"/>
      <c r="F15039" s="263"/>
      <c r="I15039" s="149"/>
      <c r="J15039" s="149"/>
      <c r="K15039" s="149"/>
      <c r="L15039"/>
    </row>
    <row r="15040" spans="1:12" s="236" customFormat="1" ht="13" x14ac:dyDescent="0.25">
      <c r="A15040" s="227"/>
      <c r="B15040" s="247" t="s">
        <v>3113</v>
      </c>
      <c r="C15040" s="227"/>
      <c r="D15040" s="227"/>
      <c r="E15040" s="258"/>
      <c r="F15040" s="263"/>
      <c r="I15040" s="149"/>
      <c r="J15040" s="149"/>
      <c r="K15040" s="149"/>
      <c r="L15040"/>
    </row>
    <row r="15041" spans="1:12" s="236" customFormat="1" ht="13" x14ac:dyDescent="0.25">
      <c r="A15041" s="227"/>
      <c r="B15041" s="256"/>
      <c r="C15041" s="255"/>
      <c r="D15041" s="255"/>
      <c r="E15041" s="260"/>
      <c r="F15041" s="263"/>
      <c r="I15041" s="149"/>
      <c r="J15041" s="149"/>
      <c r="K15041" s="149"/>
      <c r="L15041"/>
    </row>
    <row r="15042" spans="1:12" s="236" customFormat="1" ht="13" x14ac:dyDescent="0.25">
      <c r="A15042" s="227"/>
      <c r="B15042" s="274"/>
      <c r="C15042" s="255"/>
      <c r="D15042" s="255"/>
      <c r="E15042" s="260"/>
      <c r="F15042" s="263"/>
      <c r="I15042" s="149"/>
      <c r="J15042" s="149"/>
      <c r="K15042" s="149"/>
      <c r="L15042"/>
    </row>
    <row r="15043" spans="1:12" s="236" customFormat="1" ht="13" x14ac:dyDescent="0.25">
      <c r="A15043" s="227"/>
      <c r="B15043" s="274" t="str">
        <f>B15040</f>
        <v>Block I: 2 Classroom Block:: I-1 Alterations</v>
      </c>
      <c r="C15043" s="255"/>
      <c r="D15043" s="255"/>
      <c r="E15043" s="260"/>
      <c r="F15043" s="263"/>
      <c r="I15043" s="149"/>
      <c r="J15043" s="149"/>
      <c r="K15043" s="149"/>
      <c r="L15043"/>
    </row>
    <row r="15044" spans="1:12" s="236" customFormat="1" ht="13" x14ac:dyDescent="0.25">
      <c r="A15044" s="227"/>
      <c r="B15044" s="254" t="s">
        <v>2933</v>
      </c>
      <c r="C15044" s="255" t="s">
        <v>2910</v>
      </c>
      <c r="D15044" s="255"/>
      <c r="E15044" s="260"/>
      <c r="F15044" s="263"/>
      <c r="I15044" s="149"/>
      <c r="J15044" s="149"/>
      <c r="K15044" s="149"/>
      <c r="L15044"/>
    </row>
    <row r="15045" spans="1:12" s="236" customFormat="1" ht="13" x14ac:dyDescent="0.25">
      <c r="A15045" s="227"/>
      <c r="B15045" s="256"/>
      <c r="C15045" s="255"/>
      <c r="D15045" s="255"/>
      <c r="E15045" s="260"/>
      <c r="F15045" s="263"/>
      <c r="I15045" s="149"/>
      <c r="J15045" s="149"/>
      <c r="K15045" s="149"/>
      <c r="L15045"/>
    </row>
    <row r="15046" spans="1:12" s="236" customFormat="1" ht="13" x14ac:dyDescent="0.25">
      <c r="A15046" s="227"/>
      <c r="B15046" s="269" t="s">
        <v>2909</v>
      </c>
      <c r="C15046" s="255">
        <v>218</v>
      </c>
      <c r="D15046" s="255"/>
      <c r="E15046" s="260"/>
      <c r="F15046" s="263"/>
      <c r="I15046" s="149"/>
      <c r="J15046" s="149"/>
      <c r="K15046" s="149"/>
      <c r="L15046"/>
    </row>
    <row r="15047" spans="1:12" s="236" customFormat="1" ht="13" x14ac:dyDescent="0.25">
      <c r="A15047" s="227"/>
      <c r="B15047" s="269"/>
      <c r="C15047" s="255"/>
      <c r="D15047" s="255"/>
      <c r="E15047" s="260"/>
      <c r="F15047" s="263"/>
      <c r="I15047" s="149"/>
      <c r="J15047" s="149"/>
      <c r="K15047" s="149"/>
      <c r="L15047"/>
    </row>
    <row r="15048" spans="1:12" s="236" customFormat="1" ht="13" x14ac:dyDescent="0.25">
      <c r="A15048" s="227"/>
      <c r="B15048" s="256"/>
      <c r="C15048" s="255"/>
      <c r="D15048" s="255"/>
      <c r="E15048" s="260"/>
      <c r="F15048" s="263"/>
      <c r="I15048" s="149"/>
      <c r="J15048" s="149"/>
      <c r="K15048" s="149"/>
      <c r="L15048"/>
    </row>
    <row r="15049" spans="1:12" s="236" customFormat="1" ht="13" x14ac:dyDescent="0.25">
      <c r="A15049" s="227"/>
      <c r="B15049" s="256"/>
      <c r="C15049" s="255"/>
      <c r="D15049" s="255"/>
      <c r="E15049" s="260"/>
      <c r="F15049" s="263"/>
      <c r="I15049" s="149"/>
      <c r="J15049" s="149"/>
      <c r="K15049" s="149"/>
      <c r="L15049"/>
    </row>
    <row r="15050" spans="1:12" s="236" customFormat="1" ht="13" x14ac:dyDescent="0.25">
      <c r="A15050" s="227"/>
      <c r="B15050" s="256"/>
      <c r="C15050" s="255"/>
      <c r="D15050" s="255"/>
      <c r="E15050" s="260"/>
      <c r="F15050" s="263"/>
      <c r="I15050" s="149"/>
      <c r="J15050" s="149"/>
      <c r="K15050" s="149"/>
      <c r="L15050"/>
    </row>
    <row r="15051" spans="1:12" s="236" customFormat="1" ht="13" x14ac:dyDescent="0.25">
      <c r="A15051" s="227"/>
      <c r="B15051" s="256"/>
      <c r="C15051" s="255"/>
      <c r="D15051" s="255"/>
      <c r="E15051" s="260"/>
      <c r="F15051" s="263"/>
      <c r="I15051" s="149"/>
      <c r="J15051" s="149"/>
      <c r="K15051" s="149"/>
      <c r="L15051"/>
    </row>
    <row r="15052" spans="1:12" s="236" customFormat="1" ht="13" x14ac:dyDescent="0.25">
      <c r="A15052" s="227"/>
      <c r="B15052" s="256"/>
      <c r="C15052" s="255"/>
      <c r="D15052" s="255"/>
      <c r="E15052" s="260"/>
      <c r="F15052" s="263"/>
      <c r="I15052" s="149"/>
      <c r="J15052" s="149"/>
      <c r="K15052" s="149"/>
      <c r="L15052"/>
    </row>
    <row r="15053" spans="1:12" s="236" customFormat="1" ht="13" x14ac:dyDescent="0.25">
      <c r="A15053" s="227"/>
      <c r="B15053" s="256"/>
      <c r="C15053" s="255"/>
      <c r="D15053" s="255"/>
      <c r="E15053" s="260"/>
      <c r="F15053" s="263"/>
      <c r="I15053" s="149"/>
      <c r="J15053" s="149"/>
      <c r="K15053" s="149"/>
      <c r="L15053"/>
    </row>
    <row r="15054" spans="1:12" s="236" customFormat="1" ht="13" x14ac:dyDescent="0.25">
      <c r="A15054" s="227"/>
      <c r="B15054" s="256"/>
      <c r="C15054" s="255"/>
      <c r="D15054" s="255"/>
      <c r="E15054" s="260"/>
      <c r="F15054" s="263"/>
      <c r="I15054" s="149"/>
      <c r="J15054" s="149"/>
      <c r="K15054" s="149"/>
      <c r="L15054"/>
    </row>
    <row r="15055" spans="1:12" s="236" customFormat="1" ht="13" x14ac:dyDescent="0.25">
      <c r="A15055" s="227"/>
      <c r="B15055" s="256"/>
      <c r="C15055" s="255"/>
      <c r="D15055" s="255"/>
      <c r="E15055" s="260"/>
      <c r="F15055" s="263"/>
      <c r="I15055" s="149"/>
      <c r="J15055" s="149"/>
      <c r="K15055" s="149"/>
      <c r="L15055"/>
    </row>
    <row r="15056" spans="1:12" s="236" customFormat="1" ht="13" x14ac:dyDescent="0.25">
      <c r="A15056" s="227"/>
      <c r="B15056" s="256"/>
      <c r="C15056" s="255"/>
      <c r="D15056" s="255"/>
      <c r="E15056" s="260"/>
      <c r="F15056" s="263"/>
      <c r="I15056" s="149"/>
      <c r="J15056" s="149"/>
      <c r="K15056" s="149"/>
      <c r="L15056"/>
    </row>
    <row r="15057" spans="1:12" s="236" customFormat="1" ht="13" x14ac:dyDescent="0.25">
      <c r="A15057" s="227"/>
      <c r="B15057" s="256"/>
      <c r="C15057" s="255"/>
      <c r="D15057" s="255"/>
      <c r="E15057" s="260"/>
      <c r="F15057" s="263"/>
      <c r="I15057" s="149"/>
      <c r="J15057" s="149"/>
      <c r="K15057" s="149"/>
      <c r="L15057"/>
    </row>
    <row r="15058" spans="1:12" s="236" customFormat="1" ht="13" x14ac:dyDescent="0.25">
      <c r="A15058" s="227"/>
      <c r="B15058" s="256"/>
      <c r="C15058" s="255"/>
      <c r="D15058" s="255"/>
      <c r="E15058" s="260"/>
      <c r="F15058" s="263"/>
      <c r="I15058" s="149"/>
      <c r="J15058" s="149"/>
      <c r="K15058" s="149"/>
      <c r="L15058"/>
    </row>
    <row r="15059" spans="1:12" s="236" customFormat="1" ht="13" x14ac:dyDescent="0.25">
      <c r="A15059" s="227"/>
      <c r="B15059" s="256"/>
      <c r="C15059" s="255"/>
      <c r="D15059" s="255"/>
      <c r="E15059" s="260"/>
      <c r="F15059" s="263"/>
      <c r="I15059" s="149"/>
      <c r="J15059" s="149"/>
      <c r="K15059" s="149"/>
      <c r="L15059"/>
    </row>
    <row r="15060" spans="1:12" s="236" customFormat="1" ht="13" x14ac:dyDescent="0.25">
      <c r="A15060" s="227"/>
      <c r="B15060" s="256"/>
      <c r="C15060" s="255"/>
      <c r="D15060" s="255"/>
      <c r="E15060" s="260"/>
      <c r="F15060" s="263"/>
      <c r="I15060" s="149"/>
      <c r="J15060" s="149"/>
      <c r="K15060" s="149"/>
      <c r="L15060"/>
    </row>
    <row r="15061" spans="1:12" s="236" customFormat="1" ht="13" x14ac:dyDescent="0.25">
      <c r="A15061" s="227"/>
      <c r="B15061" s="256"/>
      <c r="C15061" s="255"/>
      <c r="D15061" s="255"/>
      <c r="E15061" s="260"/>
      <c r="F15061" s="263"/>
      <c r="I15061" s="149"/>
      <c r="J15061" s="149"/>
      <c r="K15061" s="149"/>
      <c r="L15061"/>
    </row>
    <row r="15062" spans="1:12" s="236" customFormat="1" ht="13" x14ac:dyDescent="0.25">
      <c r="A15062" s="227"/>
      <c r="B15062" s="256"/>
      <c r="C15062" s="255"/>
      <c r="D15062" s="255"/>
      <c r="E15062" s="260"/>
      <c r="F15062" s="263"/>
      <c r="I15062" s="149"/>
      <c r="J15062" s="149"/>
      <c r="K15062" s="149"/>
      <c r="L15062"/>
    </row>
    <row r="15063" spans="1:12" s="236" customFormat="1" ht="13" x14ac:dyDescent="0.25">
      <c r="A15063" s="227"/>
      <c r="B15063" s="256"/>
      <c r="C15063" s="255"/>
      <c r="D15063" s="255"/>
      <c r="E15063" s="260"/>
      <c r="F15063" s="263"/>
      <c r="I15063" s="149"/>
      <c r="J15063" s="149"/>
      <c r="K15063" s="149"/>
      <c r="L15063"/>
    </row>
    <row r="15064" spans="1:12" s="236" customFormat="1" ht="13" x14ac:dyDescent="0.25">
      <c r="A15064" s="227"/>
      <c r="B15064" s="256"/>
      <c r="C15064" s="255"/>
      <c r="D15064" s="255"/>
      <c r="E15064" s="260"/>
      <c r="F15064" s="263"/>
      <c r="I15064" s="149"/>
      <c r="J15064" s="149"/>
      <c r="K15064" s="149"/>
      <c r="L15064"/>
    </row>
    <row r="15065" spans="1:12" s="236" customFormat="1" ht="13" x14ac:dyDescent="0.25">
      <c r="A15065" s="227"/>
      <c r="B15065" s="256"/>
      <c r="C15065" s="255"/>
      <c r="D15065" s="255"/>
      <c r="E15065" s="260"/>
      <c r="F15065" s="263"/>
      <c r="I15065" s="149"/>
      <c r="J15065" s="149"/>
      <c r="K15065" s="149"/>
      <c r="L15065"/>
    </row>
    <row r="15066" spans="1:12" s="236" customFormat="1" ht="13" x14ac:dyDescent="0.25">
      <c r="A15066" s="227"/>
      <c r="B15066" s="256"/>
      <c r="C15066" s="255"/>
      <c r="D15066" s="255"/>
      <c r="E15066" s="260"/>
      <c r="F15066" s="263"/>
      <c r="I15066" s="149"/>
      <c r="J15066" s="149"/>
      <c r="K15066" s="149"/>
      <c r="L15066"/>
    </row>
    <row r="15067" spans="1:12" s="236" customFormat="1" ht="13" x14ac:dyDescent="0.25">
      <c r="A15067" s="227"/>
      <c r="B15067" s="256"/>
      <c r="C15067" s="255"/>
      <c r="D15067" s="255"/>
      <c r="E15067" s="260"/>
      <c r="F15067" s="263"/>
      <c r="I15067" s="149"/>
      <c r="J15067" s="149"/>
      <c r="K15067" s="149"/>
      <c r="L15067"/>
    </row>
    <row r="15068" spans="1:12" s="236" customFormat="1" ht="13" x14ac:dyDescent="0.25">
      <c r="A15068" s="227"/>
      <c r="B15068" s="256"/>
      <c r="C15068" s="255"/>
      <c r="D15068" s="255"/>
      <c r="E15068" s="260"/>
      <c r="F15068" s="263"/>
      <c r="I15068" s="149"/>
      <c r="J15068" s="149"/>
      <c r="K15068" s="149"/>
      <c r="L15068"/>
    </row>
    <row r="15069" spans="1:12" s="236" customFormat="1" ht="13" x14ac:dyDescent="0.25">
      <c r="A15069" s="227"/>
      <c r="B15069" s="256"/>
      <c r="C15069" s="255"/>
      <c r="D15069" s="255"/>
      <c r="E15069" s="260"/>
      <c r="F15069" s="263"/>
      <c r="I15069" s="149"/>
      <c r="J15069" s="149"/>
      <c r="K15069" s="149"/>
      <c r="L15069"/>
    </row>
    <row r="15070" spans="1:12" s="236" customFormat="1" ht="13" x14ac:dyDescent="0.25">
      <c r="A15070" s="227"/>
      <c r="B15070" s="256"/>
      <c r="C15070" s="255"/>
      <c r="D15070" s="255"/>
      <c r="E15070" s="260"/>
      <c r="F15070" s="263"/>
      <c r="I15070" s="149"/>
      <c r="J15070" s="149"/>
      <c r="K15070" s="149"/>
      <c r="L15070"/>
    </row>
    <row r="15071" spans="1:12" s="236" customFormat="1" ht="13" x14ac:dyDescent="0.25">
      <c r="A15071" s="227"/>
      <c r="B15071" s="256"/>
      <c r="C15071" s="255"/>
      <c r="D15071" s="255"/>
      <c r="E15071" s="260"/>
      <c r="F15071" s="263"/>
      <c r="I15071" s="149"/>
      <c r="J15071" s="149"/>
      <c r="K15071" s="149"/>
      <c r="L15071"/>
    </row>
    <row r="15072" spans="1:12" s="236" customFormat="1" ht="13" x14ac:dyDescent="0.25">
      <c r="A15072" s="227"/>
      <c r="B15072" s="256"/>
      <c r="C15072" s="255"/>
      <c r="D15072" s="255"/>
      <c r="E15072" s="260"/>
      <c r="F15072" s="263"/>
      <c r="I15072" s="149"/>
      <c r="J15072" s="149"/>
      <c r="K15072" s="149"/>
      <c r="L15072"/>
    </row>
    <row r="15073" spans="1:12" s="236" customFormat="1" ht="13" x14ac:dyDescent="0.25">
      <c r="A15073" s="227"/>
      <c r="B15073" s="256"/>
      <c r="C15073" s="255"/>
      <c r="D15073" s="255"/>
      <c r="E15073" s="260"/>
      <c r="F15073" s="263"/>
      <c r="I15073" s="149"/>
      <c r="J15073" s="149"/>
      <c r="K15073" s="149"/>
      <c r="L15073"/>
    </row>
    <row r="15074" spans="1:12" s="236" customFormat="1" ht="13" x14ac:dyDescent="0.25">
      <c r="A15074" s="227"/>
      <c r="B15074" s="256"/>
      <c r="C15074" s="255"/>
      <c r="D15074" s="255"/>
      <c r="E15074" s="260"/>
      <c r="F15074" s="263"/>
      <c r="I15074" s="149"/>
      <c r="J15074" s="149"/>
      <c r="K15074" s="149"/>
      <c r="L15074"/>
    </row>
    <row r="15075" spans="1:12" s="236" customFormat="1" ht="13" x14ac:dyDescent="0.25">
      <c r="A15075" s="227"/>
      <c r="B15075" s="256"/>
      <c r="C15075" s="255"/>
      <c r="D15075" s="255"/>
      <c r="E15075" s="260"/>
      <c r="F15075" s="263"/>
      <c r="I15075" s="149"/>
      <c r="J15075" s="149"/>
      <c r="K15075" s="149"/>
      <c r="L15075"/>
    </row>
    <row r="15076" spans="1:12" s="236" customFormat="1" ht="13" x14ac:dyDescent="0.25">
      <c r="A15076" s="227"/>
      <c r="B15076" s="256"/>
      <c r="C15076" s="255"/>
      <c r="D15076" s="255"/>
      <c r="E15076" s="260"/>
      <c r="F15076" s="263"/>
      <c r="I15076" s="149"/>
      <c r="J15076" s="149"/>
      <c r="K15076" s="149"/>
      <c r="L15076"/>
    </row>
    <row r="15077" spans="1:12" s="236" customFormat="1" ht="13" x14ac:dyDescent="0.25">
      <c r="A15077" s="227"/>
      <c r="B15077" s="256"/>
      <c r="C15077" s="255"/>
      <c r="D15077" s="255"/>
      <c r="E15077" s="260"/>
      <c r="F15077" s="263"/>
      <c r="I15077" s="149"/>
      <c r="J15077" s="149"/>
      <c r="K15077" s="149"/>
      <c r="L15077"/>
    </row>
    <row r="15078" spans="1:12" s="236" customFormat="1" ht="13" x14ac:dyDescent="0.25">
      <c r="A15078" s="227"/>
      <c r="B15078" s="256"/>
      <c r="C15078" s="255"/>
      <c r="D15078" s="255"/>
      <c r="E15078" s="260"/>
      <c r="F15078" s="263"/>
      <c r="I15078" s="149"/>
      <c r="J15078" s="149"/>
      <c r="K15078" s="149"/>
      <c r="L15078"/>
    </row>
    <row r="15079" spans="1:12" s="236" customFormat="1" ht="13" x14ac:dyDescent="0.25">
      <c r="A15079" s="227"/>
      <c r="B15079" s="256"/>
      <c r="C15079" s="255"/>
      <c r="D15079" s="255"/>
      <c r="E15079" s="260"/>
      <c r="F15079" s="263"/>
      <c r="I15079" s="149"/>
      <c r="J15079" s="149"/>
      <c r="K15079" s="149"/>
      <c r="L15079"/>
    </row>
    <row r="15080" spans="1:12" s="236" customFormat="1" ht="13" x14ac:dyDescent="0.25">
      <c r="A15080" s="227"/>
      <c r="B15080" s="256"/>
      <c r="C15080" s="255"/>
      <c r="D15080" s="255"/>
      <c r="E15080" s="260"/>
      <c r="F15080" s="263"/>
      <c r="I15080" s="149"/>
      <c r="J15080" s="149"/>
      <c r="K15080" s="149"/>
      <c r="L15080"/>
    </row>
    <row r="15081" spans="1:12" s="236" customFormat="1" ht="13" x14ac:dyDescent="0.25">
      <c r="A15081" s="227"/>
      <c r="B15081" s="256"/>
      <c r="C15081" s="255"/>
      <c r="D15081" s="255"/>
      <c r="E15081" s="260"/>
      <c r="F15081" s="263"/>
      <c r="I15081" s="149"/>
      <c r="J15081" s="149"/>
      <c r="K15081" s="149"/>
      <c r="L15081"/>
    </row>
    <row r="15082" spans="1:12" s="236" customFormat="1" ht="13" x14ac:dyDescent="0.25">
      <c r="A15082" s="227"/>
      <c r="B15082" s="256"/>
      <c r="C15082" s="255"/>
      <c r="D15082" s="255"/>
      <c r="E15082" s="260"/>
      <c r="F15082" s="263"/>
      <c r="I15082" s="149"/>
      <c r="J15082" s="149"/>
      <c r="K15082" s="149"/>
      <c r="L15082"/>
    </row>
    <row r="15083" spans="1:12" s="236" customFormat="1" ht="13" x14ac:dyDescent="0.25">
      <c r="A15083" s="227"/>
      <c r="B15083" s="256"/>
      <c r="C15083" s="255"/>
      <c r="D15083" s="255"/>
      <c r="E15083" s="260"/>
      <c r="F15083" s="263"/>
      <c r="I15083" s="149"/>
      <c r="J15083" s="149"/>
      <c r="K15083" s="149"/>
      <c r="L15083"/>
    </row>
    <row r="15084" spans="1:12" s="236" customFormat="1" ht="13" x14ac:dyDescent="0.25">
      <c r="A15084" s="227"/>
      <c r="B15084" s="256"/>
      <c r="C15084" s="255"/>
      <c r="D15084" s="255"/>
      <c r="E15084" s="260"/>
      <c r="F15084" s="263"/>
      <c r="I15084" s="149"/>
      <c r="J15084" s="149"/>
      <c r="K15084" s="149"/>
      <c r="L15084"/>
    </row>
    <row r="15085" spans="1:12" s="236" customFormat="1" ht="13" x14ac:dyDescent="0.25">
      <c r="A15085" s="227"/>
      <c r="B15085" s="256"/>
      <c r="C15085" s="255"/>
      <c r="D15085" s="255"/>
      <c r="E15085" s="260"/>
      <c r="F15085" s="263"/>
      <c r="I15085" s="149"/>
      <c r="J15085" s="149"/>
      <c r="K15085" s="149"/>
      <c r="L15085"/>
    </row>
    <row r="15086" spans="1:12" s="236" customFormat="1" ht="13" x14ac:dyDescent="0.25">
      <c r="A15086" s="227"/>
      <c r="B15086" s="256"/>
      <c r="C15086" s="255"/>
      <c r="D15086" s="255"/>
      <c r="E15086" s="260"/>
      <c r="F15086" s="263"/>
      <c r="I15086" s="149"/>
      <c r="J15086" s="149"/>
      <c r="K15086" s="149"/>
      <c r="L15086"/>
    </row>
    <row r="15087" spans="1:12" s="236" customFormat="1" ht="13" x14ac:dyDescent="0.25">
      <c r="A15087" s="227"/>
      <c r="B15087" s="256"/>
      <c r="C15087" s="255"/>
      <c r="D15087" s="255"/>
      <c r="E15087" s="260"/>
      <c r="F15087" s="263"/>
      <c r="I15087" s="149"/>
      <c r="J15087" s="149"/>
      <c r="K15087" s="149"/>
      <c r="L15087"/>
    </row>
    <row r="15088" spans="1:12" s="236" customFormat="1" ht="13" x14ac:dyDescent="0.25">
      <c r="A15088" s="227"/>
      <c r="B15088" s="256"/>
      <c r="C15088" s="255"/>
      <c r="D15088" s="255"/>
      <c r="E15088" s="260"/>
      <c r="F15088" s="263"/>
      <c r="I15088" s="149"/>
      <c r="J15088" s="149"/>
      <c r="K15088" s="149"/>
      <c r="L15088"/>
    </row>
    <row r="15089" spans="1:12" s="236" customFormat="1" ht="13" x14ac:dyDescent="0.25">
      <c r="A15089" s="227"/>
      <c r="B15089" s="256"/>
      <c r="C15089" s="255"/>
      <c r="D15089" s="255"/>
      <c r="E15089" s="260"/>
      <c r="F15089" s="263"/>
      <c r="I15089" s="149"/>
      <c r="J15089" s="149"/>
      <c r="K15089" s="149"/>
      <c r="L15089"/>
    </row>
    <row r="15090" spans="1:12" s="236" customFormat="1" ht="13" x14ac:dyDescent="0.25">
      <c r="A15090" s="227"/>
      <c r="B15090" s="256"/>
      <c r="C15090" s="255"/>
      <c r="D15090" s="255"/>
      <c r="E15090" s="260"/>
      <c r="F15090" s="263"/>
      <c r="I15090" s="149"/>
      <c r="J15090" s="149"/>
      <c r="K15090" s="149"/>
      <c r="L15090"/>
    </row>
    <row r="15091" spans="1:12" s="236" customFormat="1" ht="13" x14ac:dyDescent="0.25">
      <c r="A15091" s="227"/>
      <c r="B15091" s="256"/>
      <c r="C15091" s="255"/>
      <c r="D15091" s="255"/>
      <c r="E15091" s="260"/>
      <c r="F15091" s="263"/>
      <c r="I15091" s="149"/>
      <c r="J15091" s="149"/>
      <c r="K15091" s="149"/>
      <c r="L15091"/>
    </row>
    <row r="15092" spans="1:12" s="236" customFormat="1" ht="13" x14ac:dyDescent="0.25">
      <c r="A15092" s="227"/>
      <c r="B15092" s="256"/>
      <c r="C15092" s="255"/>
      <c r="D15092" s="255"/>
      <c r="E15092" s="260"/>
      <c r="F15092" s="263"/>
      <c r="I15092" s="149"/>
      <c r="J15092" s="149"/>
      <c r="K15092" s="149"/>
      <c r="L15092"/>
    </row>
    <row r="15093" spans="1:12" s="236" customFormat="1" ht="13" x14ac:dyDescent="0.25">
      <c r="A15093" s="227"/>
      <c r="B15093" s="256"/>
      <c r="C15093" s="255"/>
      <c r="D15093" s="255"/>
      <c r="E15093" s="260"/>
      <c r="F15093" s="263"/>
      <c r="I15093" s="149"/>
      <c r="J15093" s="149"/>
      <c r="K15093" s="149"/>
      <c r="L15093"/>
    </row>
    <row r="15094" spans="1:12" s="236" customFormat="1" ht="13" x14ac:dyDescent="0.25">
      <c r="A15094" s="227"/>
      <c r="B15094" s="256"/>
      <c r="C15094" s="255"/>
      <c r="D15094" s="255"/>
      <c r="E15094" s="260"/>
      <c r="F15094" s="263"/>
      <c r="I15094" s="149"/>
      <c r="J15094" s="149"/>
      <c r="K15094" s="149"/>
      <c r="L15094"/>
    </row>
    <row r="15095" spans="1:12" s="236" customFormat="1" ht="13" x14ac:dyDescent="0.25">
      <c r="A15095" s="227"/>
      <c r="B15095" s="256"/>
      <c r="C15095" s="255"/>
      <c r="D15095" s="255"/>
      <c r="E15095" s="260"/>
      <c r="F15095" s="263"/>
      <c r="I15095" s="149"/>
      <c r="J15095" s="149"/>
      <c r="K15095" s="149"/>
      <c r="L15095"/>
    </row>
    <row r="15096" spans="1:12" s="236" customFormat="1" ht="13" x14ac:dyDescent="0.25">
      <c r="A15096" s="227"/>
      <c r="B15096" s="256"/>
      <c r="C15096" s="255"/>
      <c r="D15096" s="255"/>
      <c r="E15096" s="260"/>
      <c r="F15096" s="263"/>
      <c r="I15096" s="149"/>
      <c r="J15096" s="149"/>
      <c r="K15096" s="149"/>
      <c r="L15096"/>
    </row>
    <row r="15097" spans="1:12" s="236" customFormat="1" ht="13" x14ac:dyDescent="0.25">
      <c r="A15097" s="227"/>
      <c r="B15097" s="256"/>
      <c r="C15097" s="255"/>
      <c r="D15097" s="255"/>
      <c r="E15097" s="260"/>
      <c r="F15097" s="263"/>
      <c r="I15097" s="149"/>
      <c r="J15097" s="149"/>
      <c r="K15097" s="149"/>
      <c r="L15097"/>
    </row>
    <row r="15098" spans="1:12" s="236" customFormat="1" ht="13" x14ac:dyDescent="0.25">
      <c r="A15098" s="227"/>
      <c r="B15098" s="256"/>
      <c r="C15098" s="255"/>
      <c r="D15098" s="255"/>
      <c r="E15098" s="260"/>
      <c r="F15098" s="263"/>
      <c r="I15098" s="149"/>
      <c r="J15098" s="149"/>
      <c r="K15098" s="149"/>
      <c r="L15098"/>
    </row>
    <row r="15099" spans="1:12" s="236" customFormat="1" ht="13" x14ac:dyDescent="0.25">
      <c r="A15099" s="227"/>
      <c r="B15099" s="256"/>
      <c r="C15099" s="255"/>
      <c r="D15099" s="255"/>
      <c r="E15099" s="260"/>
      <c r="F15099" s="263"/>
      <c r="I15099" s="149"/>
      <c r="J15099" s="149"/>
      <c r="K15099" s="149"/>
      <c r="L15099"/>
    </row>
    <row r="15100" spans="1:12" s="236" customFormat="1" ht="13" x14ac:dyDescent="0.25">
      <c r="A15100" s="227"/>
      <c r="B15100" s="256"/>
      <c r="C15100" s="255"/>
      <c r="D15100" s="255"/>
      <c r="E15100" s="260"/>
      <c r="F15100" s="263"/>
      <c r="I15100" s="149"/>
      <c r="J15100" s="149"/>
      <c r="K15100" s="149"/>
      <c r="L15100"/>
    </row>
    <row r="15101" spans="1:12" s="236" customFormat="1" ht="13" x14ac:dyDescent="0.25">
      <c r="A15101" s="227"/>
      <c r="B15101" s="256"/>
      <c r="C15101" s="255"/>
      <c r="D15101" s="255"/>
      <c r="E15101" s="260"/>
      <c r="F15101" s="263"/>
      <c r="I15101" s="149"/>
      <c r="J15101" s="149"/>
      <c r="K15101" s="149"/>
      <c r="L15101"/>
    </row>
    <row r="15102" spans="1:12" s="236" customFormat="1" ht="13" x14ac:dyDescent="0.25">
      <c r="A15102" s="227"/>
      <c r="B15102" s="256"/>
      <c r="C15102" s="255"/>
      <c r="D15102" s="255"/>
      <c r="E15102" s="260"/>
      <c r="F15102" s="263"/>
      <c r="I15102" s="149"/>
      <c r="J15102" s="149"/>
      <c r="K15102" s="149"/>
      <c r="L15102"/>
    </row>
    <row r="15103" spans="1:12" s="236" customFormat="1" ht="13" x14ac:dyDescent="0.25">
      <c r="A15103" s="227"/>
      <c r="B15103" s="256"/>
      <c r="C15103" s="255"/>
      <c r="D15103" s="255"/>
      <c r="E15103" s="260"/>
      <c r="F15103" s="263"/>
      <c r="I15103" s="149"/>
      <c r="J15103" s="149"/>
      <c r="K15103" s="149"/>
      <c r="L15103"/>
    </row>
    <row r="15104" spans="1:12" s="236" customFormat="1" ht="13" x14ac:dyDescent="0.25">
      <c r="A15104" s="227"/>
      <c r="B15104" s="256"/>
      <c r="C15104" s="255"/>
      <c r="D15104" s="255"/>
      <c r="E15104" s="260"/>
      <c r="F15104" s="263"/>
      <c r="I15104" s="149"/>
      <c r="J15104" s="149"/>
      <c r="K15104" s="149"/>
      <c r="L15104"/>
    </row>
    <row r="15105" spans="1:12" s="236" customFormat="1" ht="13" x14ac:dyDescent="0.25">
      <c r="A15105" s="227"/>
      <c r="B15105" s="256"/>
      <c r="C15105" s="255"/>
      <c r="D15105" s="255"/>
      <c r="E15105" s="260"/>
      <c r="F15105" s="263"/>
      <c r="I15105" s="149"/>
      <c r="J15105" s="149"/>
      <c r="K15105" s="149"/>
      <c r="L15105"/>
    </row>
    <row r="15106" spans="1:12" s="236" customFormat="1" ht="13" x14ac:dyDescent="0.25">
      <c r="A15106" s="227"/>
      <c r="B15106" s="256"/>
      <c r="C15106" s="255"/>
      <c r="D15106" s="255"/>
      <c r="E15106" s="260"/>
      <c r="F15106" s="263"/>
      <c r="I15106" s="149"/>
      <c r="J15106" s="149"/>
      <c r="K15106" s="149"/>
      <c r="L15106"/>
    </row>
    <row r="15107" spans="1:12" s="236" customFormat="1" ht="13" x14ac:dyDescent="0.25">
      <c r="A15107" s="227"/>
      <c r="B15107" s="256"/>
      <c r="C15107" s="255"/>
      <c r="D15107" s="255"/>
      <c r="E15107" s="260"/>
      <c r="F15107" s="263"/>
      <c r="I15107" s="149"/>
      <c r="J15107" s="149"/>
      <c r="K15107" s="149"/>
      <c r="L15107"/>
    </row>
    <row r="15108" spans="1:12" s="236" customFormat="1" ht="13" x14ac:dyDescent="0.25">
      <c r="A15108" s="227"/>
      <c r="B15108" s="256"/>
      <c r="C15108" s="255"/>
      <c r="D15108" s="255"/>
      <c r="E15108" s="260"/>
      <c r="F15108" s="263"/>
      <c r="I15108" s="149"/>
      <c r="J15108" s="149"/>
      <c r="K15108" s="149"/>
      <c r="L15108"/>
    </row>
    <row r="15109" spans="1:12" s="236" customFormat="1" ht="13" x14ac:dyDescent="0.25">
      <c r="A15109" s="227"/>
      <c r="B15109" s="256"/>
      <c r="C15109" s="255"/>
      <c r="D15109" s="255"/>
      <c r="E15109" s="260"/>
      <c r="F15109" s="263"/>
      <c r="I15109" s="149"/>
      <c r="J15109" s="149"/>
      <c r="K15109" s="149"/>
      <c r="L15109"/>
    </row>
    <row r="15110" spans="1:12" s="236" customFormat="1" ht="13" x14ac:dyDescent="0.25">
      <c r="A15110" s="227"/>
      <c r="B15110" s="256"/>
      <c r="C15110" s="255"/>
      <c r="D15110" s="255"/>
      <c r="E15110" s="260"/>
      <c r="F15110" s="263"/>
      <c r="I15110" s="149"/>
      <c r="J15110" s="149"/>
      <c r="K15110" s="149"/>
      <c r="L15110"/>
    </row>
    <row r="15111" spans="1:12" s="236" customFormat="1" ht="13" x14ac:dyDescent="0.25">
      <c r="A15111" s="227"/>
      <c r="B15111" s="268" t="s">
        <v>1019</v>
      </c>
      <c r="C15111" s="227"/>
      <c r="D15111" s="227"/>
      <c r="E15111" s="258"/>
      <c r="F15111" s="270"/>
      <c r="I15111" s="149"/>
      <c r="J15111" s="149"/>
      <c r="K15111" s="149"/>
      <c r="L15111"/>
    </row>
    <row r="15112" spans="1:12" s="236" customFormat="1" ht="13" x14ac:dyDescent="0.25">
      <c r="A15112" s="227"/>
      <c r="B15112" s="247"/>
      <c r="C15112" s="227"/>
      <c r="D15112" s="227"/>
      <c r="E15112" s="258"/>
      <c r="F15112" s="263"/>
      <c r="I15112" s="149"/>
      <c r="J15112" s="149"/>
      <c r="K15112" s="149"/>
      <c r="L15112"/>
    </row>
    <row r="15113" spans="1:12" s="236" customFormat="1" ht="13" x14ac:dyDescent="0.25">
      <c r="A15113" s="227"/>
      <c r="B15113" s="247" t="str">
        <f>B15040</f>
        <v>Block I: 2 Classroom Block:: I-1 Alterations</v>
      </c>
      <c r="C15113" s="227"/>
      <c r="D15113" s="227"/>
      <c r="E15113" s="258"/>
      <c r="F15113" s="263"/>
      <c r="I15113" s="149"/>
      <c r="J15113" s="149"/>
      <c r="K15113" s="149"/>
      <c r="L15113"/>
    </row>
    <row r="15114" spans="1:12" s="236" customFormat="1" ht="13" x14ac:dyDescent="0.25">
      <c r="A15114" s="227"/>
      <c r="B15114" s="247"/>
      <c r="C15114" s="227"/>
      <c r="D15114" s="227"/>
      <c r="E15114" s="258"/>
      <c r="F15114" s="263"/>
      <c r="I15114" s="149"/>
      <c r="J15114" s="149"/>
      <c r="K15114" s="149"/>
      <c r="L15114"/>
    </row>
    <row r="15115" spans="1:12" s="236" customFormat="1" ht="13" x14ac:dyDescent="0.25">
      <c r="A15115" s="227"/>
      <c r="B15115" s="230" t="s">
        <v>459</v>
      </c>
      <c r="C15115" s="220"/>
      <c r="D15115" s="220"/>
      <c r="E15115" s="260"/>
      <c r="F15115" s="263"/>
      <c r="I15115" s="149"/>
      <c r="J15115" s="149"/>
      <c r="K15115" s="149"/>
      <c r="L15115"/>
    </row>
    <row r="15116" spans="1:12" s="236" customFormat="1" ht="13" x14ac:dyDescent="0.25">
      <c r="A15116" s="227"/>
      <c r="B15116" s="230"/>
      <c r="C15116" s="220"/>
      <c r="D15116" s="220"/>
      <c r="E15116" s="260"/>
      <c r="F15116" s="263"/>
      <c r="I15116" s="149"/>
      <c r="J15116" s="149"/>
      <c r="K15116" s="149"/>
      <c r="L15116"/>
    </row>
    <row r="15117" spans="1:12" s="236" customFormat="1" ht="13" x14ac:dyDescent="0.25">
      <c r="A15117" s="224" t="s">
        <v>3141</v>
      </c>
      <c r="B15117" s="229" t="s">
        <v>358</v>
      </c>
      <c r="C15117" s="272"/>
      <c r="D15117" s="272"/>
      <c r="E15117" s="217"/>
      <c r="F15117" s="285"/>
      <c r="I15117" s="149"/>
      <c r="J15117" s="149"/>
      <c r="K15117" s="149"/>
      <c r="L15117"/>
    </row>
    <row r="15118" spans="1:12" s="236" customFormat="1" x14ac:dyDescent="0.25">
      <c r="A15118" s="272"/>
      <c r="B15118" s="273"/>
      <c r="C15118" s="272"/>
      <c r="D15118" s="272"/>
      <c r="E15118" s="217"/>
      <c r="F15118" s="285"/>
      <c r="I15118" s="149"/>
      <c r="J15118" s="149"/>
      <c r="K15118" s="149"/>
      <c r="L15118"/>
    </row>
    <row r="15119" spans="1:12" s="236" customFormat="1" ht="13" x14ac:dyDescent="0.25">
      <c r="A15119" s="272"/>
      <c r="B15119" s="229" t="s">
        <v>276</v>
      </c>
      <c r="C15119" s="272"/>
      <c r="D15119" s="272"/>
      <c r="E15119" s="217"/>
      <c r="F15119" s="285"/>
      <c r="I15119" s="149"/>
      <c r="J15119" s="149"/>
      <c r="K15119" s="149"/>
      <c r="L15119"/>
    </row>
    <row r="15120" spans="1:12" s="236" customFormat="1" ht="13" x14ac:dyDescent="0.25">
      <c r="A15120" s="272"/>
      <c r="B15120" s="229"/>
      <c r="C15120" s="272"/>
      <c r="D15120" s="272"/>
      <c r="E15120" s="217"/>
      <c r="F15120" s="285"/>
      <c r="I15120" s="149"/>
      <c r="J15120" s="149"/>
      <c r="K15120" s="149"/>
      <c r="L15120"/>
    </row>
    <row r="15121" spans="1:12" s="236" customFormat="1" ht="13" x14ac:dyDescent="0.25">
      <c r="A15121" s="272"/>
      <c r="B15121" s="229" t="s">
        <v>274</v>
      </c>
      <c r="C15121" s="272"/>
      <c r="D15121" s="272"/>
      <c r="E15121" s="217"/>
      <c r="F15121" s="285"/>
      <c r="I15121" s="149"/>
      <c r="J15121" s="149"/>
      <c r="K15121" s="149"/>
      <c r="L15121"/>
    </row>
    <row r="15122" spans="1:12" s="236" customFormat="1" ht="13" x14ac:dyDescent="0.25">
      <c r="A15122" s="272"/>
      <c r="B15122" s="229"/>
      <c r="C15122" s="272"/>
      <c r="D15122" s="272"/>
      <c r="E15122" s="217"/>
      <c r="F15122" s="285"/>
      <c r="I15122" s="149"/>
      <c r="J15122" s="149"/>
      <c r="K15122" s="149"/>
      <c r="L15122"/>
    </row>
    <row r="15123" spans="1:12" s="236" customFormat="1" ht="14.5" x14ac:dyDescent="0.25">
      <c r="A15123" s="272" t="s">
        <v>3142</v>
      </c>
      <c r="B15123" s="273" t="s">
        <v>548</v>
      </c>
      <c r="C15123" s="272" t="s">
        <v>2058</v>
      </c>
      <c r="D15123" s="272">
        <v>4</v>
      </c>
      <c r="E15123" s="217"/>
      <c r="F15123" s="285"/>
      <c r="I15123" s="149"/>
      <c r="J15123" s="149"/>
      <c r="K15123" s="149"/>
      <c r="L15123"/>
    </row>
    <row r="15124" spans="1:12" s="236" customFormat="1" x14ac:dyDescent="0.25">
      <c r="A15124" s="272"/>
      <c r="B15124" s="273"/>
      <c r="C15124" s="272"/>
      <c r="D15124" s="272"/>
      <c r="E15124" s="217"/>
      <c r="F15124" s="285"/>
      <c r="I15124" s="149"/>
      <c r="J15124" s="149"/>
      <c r="K15124" s="149"/>
      <c r="L15124"/>
    </row>
    <row r="15125" spans="1:12" s="236" customFormat="1" ht="13" x14ac:dyDescent="0.25">
      <c r="A15125" s="272"/>
      <c r="B15125" s="229" t="s">
        <v>2065</v>
      </c>
      <c r="C15125" s="272"/>
      <c r="D15125" s="272"/>
      <c r="E15125" s="217"/>
      <c r="F15125" s="285"/>
      <c r="I15125" s="149"/>
      <c r="J15125" s="149"/>
      <c r="K15125" s="149"/>
      <c r="L15125"/>
    </row>
    <row r="15126" spans="1:12" s="236" customFormat="1" ht="13" x14ac:dyDescent="0.25">
      <c r="A15126" s="272"/>
      <c r="B15126" s="229"/>
      <c r="C15126" s="272"/>
      <c r="D15126" s="272"/>
      <c r="E15126" s="217"/>
      <c r="F15126" s="285"/>
      <c r="I15126" s="149"/>
      <c r="J15126" s="149"/>
      <c r="K15126" s="149"/>
      <c r="L15126"/>
    </row>
    <row r="15127" spans="1:12" s="236" customFormat="1" ht="14.5" x14ac:dyDescent="0.25">
      <c r="A15127" s="272" t="s">
        <v>3143</v>
      </c>
      <c r="B15127" s="273" t="s">
        <v>271</v>
      </c>
      <c r="C15127" s="272" t="s">
        <v>2058</v>
      </c>
      <c r="D15127" s="272">
        <v>1</v>
      </c>
      <c r="E15127" s="217"/>
      <c r="F15127" s="285"/>
      <c r="I15127" s="149"/>
      <c r="J15127" s="149"/>
      <c r="K15127" s="149"/>
      <c r="L15127"/>
    </row>
    <row r="15128" spans="1:12" s="236" customFormat="1" ht="14.5" x14ac:dyDescent="0.25">
      <c r="A15128" s="272" t="s">
        <v>3144</v>
      </c>
      <c r="B15128" s="273" t="s">
        <v>270</v>
      </c>
      <c r="C15128" s="272" t="s">
        <v>2058</v>
      </c>
      <c r="D15128" s="272">
        <v>1</v>
      </c>
      <c r="E15128" s="217"/>
      <c r="F15128" s="285"/>
      <c r="I15128" s="149"/>
      <c r="J15128" s="149"/>
      <c r="K15128" s="149"/>
      <c r="L15128"/>
    </row>
    <row r="15129" spans="1:12" s="236" customFormat="1" x14ac:dyDescent="0.25">
      <c r="A15129" s="272"/>
      <c r="B15129" s="273"/>
      <c r="C15129" s="272"/>
      <c r="D15129" s="272"/>
      <c r="E15129" s="217"/>
      <c r="F15129" s="285"/>
      <c r="I15129" s="149"/>
      <c r="J15129" s="149"/>
      <c r="K15129" s="149"/>
      <c r="L15129"/>
    </row>
    <row r="15130" spans="1:12" s="236" customFormat="1" ht="13" x14ac:dyDescent="0.25">
      <c r="A15130" s="272"/>
      <c r="B15130" s="229" t="s">
        <v>269</v>
      </c>
      <c r="C15130" s="272"/>
      <c r="D15130" s="272"/>
      <c r="E15130" s="217"/>
      <c r="F15130" s="285"/>
      <c r="I15130" s="149"/>
      <c r="J15130" s="149"/>
      <c r="K15130" s="149"/>
      <c r="L15130"/>
    </row>
    <row r="15131" spans="1:12" s="236" customFormat="1" ht="13" x14ac:dyDescent="0.25">
      <c r="A15131" s="272"/>
      <c r="B15131" s="229"/>
      <c r="C15131" s="272"/>
      <c r="D15131" s="272"/>
      <c r="E15131" s="217"/>
      <c r="F15131" s="285"/>
      <c r="I15131" s="149"/>
      <c r="J15131" s="149"/>
      <c r="K15131" s="149"/>
      <c r="L15131"/>
    </row>
    <row r="15132" spans="1:12" s="236" customFormat="1" ht="25" x14ac:dyDescent="0.25">
      <c r="A15132" s="272" t="s">
        <v>3145</v>
      </c>
      <c r="B15132" s="273" t="s">
        <v>2096</v>
      </c>
      <c r="C15132" s="272" t="s">
        <v>2058</v>
      </c>
      <c r="D15132" s="272">
        <v>4</v>
      </c>
      <c r="E15132" s="217"/>
      <c r="F15132" s="285"/>
      <c r="I15132" s="149"/>
      <c r="J15132" s="149"/>
      <c r="K15132" s="149"/>
      <c r="L15132"/>
    </row>
    <row r="15133" spans="1:12" s="236" customFormat="1" x14ac:dyDescent="0.25">
      <c r="A15133" s="272"/>
      <c r="B15133" s="273"/>
      <c r="C15133" s="272"/>
      <c r="D15133" s="272"/>
      <c r="E15133" s="217"/>
      <c r="F15133" s="285"/>
      <c r="I15133" s="149"/>
      <c r="J15133" s="149"/>
      <c r="K15133" s="149"/>
      <c r="L15133"/>
    </row>
    <row r="15134" spans="1:12" s="236" customFormat="1" x14ac:dyDescent="0.25">
      <c r="A15134" s="272" t="s">
        <v>3146</v>
      </c>
      <c r="B15134" s="273" t="s">
        <v>2097</v>
      </c>
      <c r="C15134" s="272" t="s">
        <v>4</v>
      </c>
      <c r="D15134" s="272">
        <v>1</v>
      </c>
      <c r="E15134" s="217"/>
      <c r="F15134" s="285"/>
      <c r="I15134" s="149"/>
      <c r="J15134" s="149"/>
      <c r="K15134" s="149"/>
      <c r="L15134"/>
    </row>
    <row r="15135" spans="1:12" s="236" customFormat="1" x14ac:dyDescent="0.25">
      <c r="A15135" s="272"/>
      <c r="B15135" s="273"/>
      <c r="C15135" s="272"/>
      <c r="D15135" s="272"/>
      <c r="E15135" s="217"/>
      <c r="F15135" s="285"/>
      <c r="I15135" s="149"/>
      <c r="J15135" s="149"/>
      <c r="K15135" s="149"/>
      <c r="L15135"/>
    </row>
    <row r="15136" spans="1:12" s="236" customFormat="1" ht="13" x14ac:dyDescent="0.25">
      <c r="A15136" s="272"/>
      <c r="B15136" s="229" t="s">
        <v>257</v>
      </c>
      <c r="C15136" s="272"/>
      <c r="D15136" s="272"/>
      <c r="E15136" s="217"/>
      <c r="F15136" s="285"/>
      <c r="I15136" s="149"/>
      <c r="J15136" s="149"/>
      <c r="K15136" s="149"/>
      <c r="L15136"/>
    </row>
    <row r="15137" spans="1:12" s="236" customFormat="1" x14ac:dyDescent="0.25">
      <c r="A15137" s="272"/>
      <c r="B15137" s="273"/>
      <c r="C15137" s="272"/>
      <c r="D15137" s="272"/>
      <c r="E15137" s="217"/>
      <c r="F15137" s="285"/>
      <c r="I15137" s="149"/>
      <c r="J15137" s="149"/>
      <c r="K15137" s="149"/>
      <c r="L15137"/>
    </row>
    <row r="15138" spans="1:12" s="236" customFormat="1" ht="37.5" x14ac:dyDescent="0.25">
      <c r="A15138" s="272" t="s">
        <v>3147</v>
      </c>
      <c r="B15138" s="273" t="s">
        <v>2101</v>
      </c>
      <c r="C15138" s="272" t="s">
        <v>621</v>
      </c>
      <c r="D15138" s="272">
        <v>28</v>
      </c>
      <c r="E15138" s="217"/>
      <c r="F15138" s="285"/>
      <c r="I15138" s="149"/>
      <c r="J15138" s="149"/>
      <c r="K15138" s="149"/>
      <c r="L15138"/>
    </row>
    <row r="15139" spans="1:12" s="236" customFormat="1" x14ac:dyDescent="0.25">
      <c r="A15139" s="272"/>
      <c r="B15139" s="273"/>
      <c r="C15139" s="272"/>
      <c r="D15139" s="272"/>
      <c r="E15139" s="217"/>
      <c r="F15139" s="285"/>
      <c r="I15139" s="149"/>
      <c r="J15139" s="149"/>
      <c r="K15139" s="149"/>
      <c r="L15139"/>
    </row>
    <row r="15140" spans="1:12" s="236" customFormat="1" ht="13" x14ac:dyDescent="0.25">
      <c r="A15140" s="272"/>
      <c r="B15140" s="229" t="s">
        <v>252</v>
      </c>
      <c r="C15140" s="272"/>
      <c r="D15140" s="272"/>
      <c r="E15140" s="217"/>
      <c r="F15140" s="285"/>
      <c r="I15140" s="149"/>
      <c r="J15140" s="149"/>
      <c r="K15140" s="149"/>
      <c r="L15140"/>
    </row>
    <row r="15141" spans="1:12" s="236" customFormat="1" ht="13" x14ac:dyDescent="0.25">
      <c r="A15141" s="272"/>
      <c r="B15141" s="229"/>
      <c r="C15141" s="272"/>
      <c r="D15141" s="272"/>
      <c r="E15141" s="217"/>
      <c r="F15141" s="285"/>
      <c r="I15141" s="149"/>
      <c r="J15141" s="149"/>
      <c r="K15141" s="149"/>
      <c r="L15141"/>
    </row>
    <row r="15142" spans="1:12" s="236" customFormat="1" ht="13" x14ac:dyDescent="0.25">
      <c r="A15142" s="272"/>
      <c r="B15142" s="229" t="s">
        <v>251</v>
      </c>
      <c r="C15142" s="272"/>
      <c r="D15142" s="272"/>
      <c r="E15142" s="217"/>
      <c r="F15142" s="285"/>
      <c r="I15142" s="149"/>
      <c r="J15142" s="149"/>
      <c r="K15142" s="149"/>
      <c r="L15142"/>
    </row>
    <row r="15143" spans="1:12" s="236" customFormat="1" x14ac:dyDescent="0.25">
      <c r="A15143" s="272"/>
      <c r="B15143" s="273"/>
      <c r="C15143" s="272"/>
      <c r="D15143" s="272"/>
      <c r="E15143" s="217"/>
      <c r="F15143" s="285"/>
      <c r="I15143" s="149"/>
      <c r="J15143" s="149"/>
      <c r="K15143" s="149"/>
      <c r="L15143"/>
    </row>
    <row r="15144" spans="1:12" s="236" customFormat="1" ht="25" x14ac:dyDescent="0.25">
      <c r="A15144" s="272" t="s">
        <v>3148</v>
      </c>
      <c r="B15144" s="273" t="s">
        <v>2654</v>
      </c>
      <c r="C15144" s="272" t="s">
        <v>621</v>
      </c>
      <c r="D15144" s="272">
        <v>28</v>
      </c>
      <c r="E15144" s="217"/>
      <c r="F15144" s="285"/>
      <c r="I15144" s="149"/>
      <c r="J15144" s="149"/>
      <c r="K15144" s="149"/>
      <c r="L15144"/>
    </row>
    <row r="15145" spans="1:12" s="236" customFormat="1" x14ac:dyDescent="0.25">
      <c r="A15145" s="272"/>
      <c r="B15145" s="273"/>
      <c r="C15145" s="272"/>
      <c r="D15145" s="272"/>
      <c r="E15145" s="217"/>
      <c r="F15145" s="285"/>
      <c r="I15145" s="149"/>
      <c r="J15145" s="149"/>
      <c r="K15145" s="149"/>
      <c r="L15145"/>
    </row>
    <row r="15146" spans="1:12" s="236" customFormat="1" ht="14.5" x14ac:dyDescent="0.25">
      <c r="A15146" s="272" t="s">
        <v>3149</v>
      </c>
      <c r="B15146" s="273" t="s">
        <v>247</v>
      </c>
      <c r="C15146" s="272" t="s">
        <v>621</v>
      </c>
      <c r="D15146" s="272">
        <v>5</v>
      </c>
      <c r="E15146" s="217"/>
      <c r="F15146" s="285"/>
      <c r="I15146" s="149"/>
      <c r="J15146" s="149"/>
      <c r="K15146" s="149"/>
      <c r="L15146"/>
    </row>
    <row r="15147" spans="1:12" s="236" customFormat="1" x14ac:dyDescent="0.25">
      <c r="A15147" s="220"/>
      <c r="B15147" s="233"/>
      <c r="C15147" s="220"/>
      <c r="D15147" s="220"/>
      <c r="E15147" s="260"/>
      <c r="F15147" s="263"/>
      <c r="I15147" s="149"/>
      <c r="J15147" s="149"/>
      <c r="K15147" s="149"/>
      <c r="L15147"/>
    </row>
    <row r="15148" spans="1:12" s="236" customFormat="1" x14ac:dyDescent="0.25">
      <c r="A15148" s="220"/>
      <c r="B15148" s="233"/>
      <c r="C15148" s="220"/>
      <c r="D15148" s="220"/>
      <c r="E15148" s="260"/>
      <c r="F15148" s="263"/>
      <c r="I15148" s="149"/>
      <c r="J15148" s="149"/>
      <c r="K15148" s="149"/>
      <c r="L15148"/>
    </row>
    <row r="15149" spans="1:12" s="236" customFormat="1" ht="13" x14ac:dyDescent="0.25">
      <c r="A15149" s="220"/>
      <c r="B15149" s="230"/>
      <c r="C15149" s="220"/>
      <c r="D15149" s="220"/>
      <c r="E15149" s="260"/>
      <c r="F15149" s="263"/>
      <c r="I15149" s="149"/>
      <c r="J15149" s="149"/>
      <c r="K15149" s="149"/>
      <c r="L15149"/>
    </row>
    <row r="15150" spans="1:12" s="236" customFormat="1" x14ac:dyDescent="0.25">
      <c r="A15150" s="220"/>
      <c r="B15150" s="233"/>
      <c r="C15150" s="220"/>
      <c r="D15150" s="220"/>
      <c r="E15150" s="260"/>
      <c r="F15150" s="263"/>
      <c r="I15150" s="149"/>
      <c r="J15150" s="149"/>
      <c r="K15150" s="149"/>
      <c r="L15150"/>
    </row>
    <row r="15151" spans="1:12" s="236" customFormat="1" x14ac:dyDescent="0.25">
      <c r="A15151" s="220"/>
      <c r="B15151" s="233"/>
      <c r="C15151" s="220"/>
      <c r="D15151" s="220"/>
      <c r="E15151" s="260"/>
      <c r="F15151" s="263"/>
      <c r="I15151" s="149"/>
      <c r="J15151" s="149"/>
      <c r="K15151" s="149"/>
      <c r="L15151"/>
    </row>
    <row r="15152" spans="1:12" s="236" customFormat="1" x14ac:dyDescent="0.25">
      <c r="A15152" s="220"/>
      <c r="B15152" s="233"/>
      <c r="C15152" s="220"/>
      <c r="D15152" s="220"/>
      <c r="E15152" s="260"/>
      <c r="F15152" s="263"/>
      <c r="I15152" s="149"/>
      <c r="J15152" s="149"/>
      <c r="K15152" s="149"/>
      <c r="L15152"/>
    </row>
    <row r="15153" spans="1:12" s="236" customFormat="1" x14ac:dyDescent="0.25">
      <c r="A15153" s="220"/>
      <c r="B15153" s="233"/>
      <c r="C15153" s="220"/>
      <c r="D15153" s="220"/>
      <c r="E15153" s="260"/>
      <c r="F15153" s="263"/>
      <c r="I15153" s="149"/>
      <c r="J15153" s="149"/>
      <c r="K15153" s="149"/>
      <c r="L15153"/>
    </row>
    <row r="15154" spans="1:12" s="236" customFormat="1" x14ac:dyDescent="0.25">
      <c r="A15154" s="220"/>
      <c r="B15154" s="233"/>
      <c r="C15154" s="220"/>
      <c r="D15154" s="220"/>
      <c r="E15154" s="260"/>
      <c r="F15154" s="263"/>
      <c r="I15154" s="149"/>
      <c r="J15154" s="149"/>
      <c r="K15154" s="149"/>
      <c r="L15154"/>
    </row>
    <row r="15155" spans="1:12" s="236" customFormat="1" x14ac:dyDescent="0.25">
      <c r="A15155" s="220"/>
      <c r="B15155" s="233"/>
      <c r="C15155" s="220"/>
      <c r="D15155" s="220"/>
      <c r="E15155" s="260"/>
      <c r="F15155" s="263"/>
      <c r="I15155" s="149"/>
      <c r="J15155" s="149"/>
      <c r="K15155" s="149"/>
      <c r="L15155"/>
    </row>
    <row r="15156" spans="1:12" s="236" customFormat="1" x14ac:dyDescent="0.25">
      <c r="A15156" s="220"/>
      <c r="B15156" s="233"/>
      <c r="C15156" s="220"/>
      <c r="D15156" s="220"/>
      <c r="E15156" s="260"/>
      <c r="F15156" s="263"/>
      <c r="I15156" s="149"/>
      <c r="J15156" s="149"/>
      <c r="K15156" s="149"/>
      <c r="L15156"/>
    </row>
    <row r="15157" spans="1:12" s="236" customFormat="1" x14ac:dyDescent="0.25">
      <c r="A15157" s="220"/>
      <c r="B15157" s="233"/>
      <c r="C15157" s="220"/>
      <c r="D15157" s="220"/>
      <c r="E15157" s="260"/>
      <c r="F15157" s="263"/>
      <c r="I15157" s="149"/>
      <c r="J15157" s="149"/>
      <c r="K15157" s="149"/>
      <c r="L15157"/>
    </row>
    <row r="15158" spans="1:12" s="236" customFormat="1" x14ac:dyDescent="0.25">
      <c r="A15158" s="220"/>
      <c r="B15158" s="233"/>
      <c r="C15158" s="220"/>
      <c r="D15158" s="220"/>
      <c r="E15158" s="260"/>
      <c r="F15158" s="263"/>
      <c r="I15158" s="149"/>
      <c r="J15158" s="149"/>
      <c r="K15158" s="149"/>
      <c r="L15158"/>
    </row>
    <row r="15159" spans="1:12" s="236" customFormat="1" x14ac:dyDescent="0.25">
      <c r="A15159" s="220"/>
      <c r="B15159" s="233"/>
      <c r="C15159" s="220"/>
      <c r="D15159" s="220"/>
      <c r="E15159" s="260"/>
      <c r="F15159" s="263"/>
      <c r="I15159" s="149"/>
      <c r="J15159" s="149"/>
      <c r="K15159" s="149"/>
      <c r="L15159"/>
    </row>
    <row r="15160" spans="1:12" s="236" customFormat="1" x14ac:dyDescent="0.25">
      <c r="A15160" s="220"/>
      <c r="B15160" s="233"/>
      <c r="C15160" s="220"/>
      <c r="D15160" s="220"/>
      <c r="E15160" s="260"/>
      <c r="F15160" s="263"/>
      <c r="I15160" s="149"/>
      <c r="J15160" s="149"/>
      <c r="K15160" s="149"/>
      <c r="L15160"/>
    </row>
    <row r="15161" spans="1:12" s="236" customFormat="1" x14ac:dyDescent="0.25">
      <c r="A15161" s="220"/>
      <c r="B15161" s="233"/>
      <c r="C15161" s="220"/>
      <c r="D15161" s="220"/>
      <c r="E15161" s="260"/>
      <c r="F15161" s="263"/>
      <c r="I15161" s="149"/>
      <c r="J15161" s="149"/>
      <c r="K15161" s="149"/>
      <c r="L15161"/>
    </row>
    <row r="15162" spans="1:12" s="236" customFormat="1" x14ac:dyDescent="0.25">
      <c r="A15162" s="220"/>
      <c r="B15162" s="233"/>
      <c r="C15162" s="220"/>
      <c r="D15162" s="220"/>
      <c r="E15162" s="260"/>
      <c r="F15162" s="263"/>
      <c r="I15162" s="149"/>
      <c r="J15162" s="149"/>
      <c r="K15162" s="149"/>
      <c r="L15162"/>
    </row>
    <row r="15163" spans="1:12" s="236" customFormat="1" x14ac:dyDescent="0.25">
      <c r="A15163" s="220"/>
      <c r="B15163" s="233"/>
      <c r="C15163" s="220"/>
      <c r="D15163" s="220"/>
      <c r="E15163" s="260"/>
      <c r="F15163" s="263"/>
      <c r="I15163" s="149"/>
      <c r="J15163" s="149"/>
      <c r="K15163" s="149"/>
      <c r="L15163"/>
    </row>
    <row r="15164" spans="1:12" s="236" customFormat="1" x14ac:dyDescent="0.25">
      <c r="A15164" s="220"/>
      <c r="B15164" s="233"/>
      <c r="C15164" s="220"/>
      <c r="D15164" s="220"/>
      <c r="E15164" s="260"/>
      <c r="F15164" s="263"/>
      <c r="I15164" s="149"/>
      <c r="J15164" s="149"/>
      <c r="K15164" s="149"/>
      <c r="L15164"/>
    </row>
    <row r="15165" spans="1:12" s="236" customFormat="1" x14ac:dyDescent="0.25">
      <c r="A15165" s="220"/>
      <c r="B15165" s="233"/>
      <c r="C15165" s="220"/>
      <c r="D15165" s="220"/>
      <c r="E15165" s="260"/>
      <c r="F15165" s="263"/>
      <c r="I15165" s="149"/>
      <c r="J15165" s="149"/>
      <c r="K15165" s="149"/>
      <c r="L15165"/>
    </row>
    <row r="15166" spans="1:12" s="236" customFormat="1" x14ac:dyDescent="0.25">
      <c r="A15166" s="220"/>
      <c r="B15166" s="233"/>
      <c r="C15166" s="220"/>
      <c r="D15166" s="220"/>
      <c r="E15166" s="260"/>
      <c r="F15166" s="263"/>
      <c r="I15166" s="149"/>
      <c r="J15166" s="149"/>
      <c r="K15166" s="149"/>
      <c r="L15166"/>
    </row>
    <row r="15167" spans="1:12" s="236" customFormat="1" x14ac:dyDescent="0.25">
      <c r="A15167" s="220"/>
      <c r="B15167" s="233"/>
      <c r="C15167" s="220"/>
      <c r="D15167" s="220"/>
      <c r="E15167" s="260"/>
      <c r="F15167" s="263"/>
      <c r="I15167" s="149"/>
      <c r="J15167" s="149"/>
      <c r="K15167" s="149"/>
      <c r="L15167"/>
    </row>
    <row r="15168" spans="1:12" s="236" customFormat="1" x14ac:dyDescent="0.25">
      <c r="A15168" s="220"/>
      <c r="B15168" s="233"/>
      <c r="C15168" s="220"/>
      <c r="D15168" s="220"/>
      <c r="E15168" s="260"/>
      <c r="F15168" s="263"/>
      <c r="I15168" s="149"/>
      <c r="J15168" s="149"/>
      <c r="K15168" s="149"/>
      <c r="L15168"/>
    </row>
    <row r="15169" spans="1:12" s="236" customFormat="1" x14ac:dyDescent="0.25">
      <c r="A15169" s="220"/>
      <c r="B15169" s="233"/>
      <c r="C15169" s="220"/>
      <c r="D15169" s="220"/>
      <c r="E15169" s="260"/>
      <c r="F15169" s="263"/>
      <c r="I15169" s="149"/>
      <c r="J15169" s="149"/>
      <c r="K15169" s="149"/>
      <c r="L15169"/>
    </row>
    <row r="15170" spans="1:12" s="236" customFormat="1" x14ac:dyDescent="0.25">
      <c r="A15170" s="220"/>
      <c r="B15170" s="233"/>
      <c r="C15170" s="220"/>
      <c r="D15170" s="220"/>
      <c r="E15170" s="260"/>
      <c r="F15170" s="263"/>
      <c r="I15170" s="149"/>
      <c r="J15170" s="149"/>
      <c r="K15170" s="149"/>
      <c r="L15170"/>
    </row>
    <row r="15171" spans="1:12" s="236" customFormat="1" x14ac:dyDescent="0.25">
      <c r="A15171" s="220"/>
      <c r="B15171" s="233"/>
      <c r="C15171" s="220"/>
      <c r="D15171" s="220"/>
      <c r="E15171" s="260"/>
      <c r="F15171" s="263"/>
      <c r="I15171" s="149"/>
      <c r="J15171" s="149"/>
      <c r="K15171" s="149"/>
      <c r="L15171"/>
    </row>
    <row r="15172" spans="1:12" s="236" customFormat="1" x14ac:dyDescent="0.25">
      <c r="A15172" s="220"/>
      <c r="B15172" s="233"/>
      <c r="C15172" s="220"/>
      <c r="D15172" s="220"/>
      <c r="E15172" s="260"/>
      <c r="F15172" s="263"/>
      <c r="I15172" s="149"/>
      <c r="J15172" s="149"/>
      <c r="K15172" s="149"/>
      <c r="L15172"/>
    </row>
    <row r="15173" spans="1:12" s="236" customFormat="1" ht="13" x14ac:dyDescent="0.25">
      <c r="A15173" s="227"/>
      <c r="B15173" s="234"/>
      <c r="C15173" s="223"/>
      <c r="D15173" s="220"/>
      <c r="E15173" s="260"/>
      <c r="F15173" s="263"/>
      <c r="I15173" s="149"/>
      <c r="J15173" s="149"/>
      <c r="K15173" s="149"/>
      <c r="L15173"/>
    </row>
    <row r="15174" spans="1:12" s="236" customFormat="1" ht="13" x14ac:dyDescent="0.25">
      <c r="A15174" s="227"/>
      <c r="B15174" s="234"/>
      <c r="C15174" s="223"/>
      <c r="D15174" s="220"/>
      <c r="E15174" s="260"/>
      <c r="F15174" s="263"/>
      <c r="I15174" s="149"/>
      <c r="J15174" s="149"/>
      <c r="K15174" s="149"/>
      <c r="L15174"/>
    </row>
    <row r="15175" spans="1:12" s="236" customFormat="1" ht="13" x14ac:dyDescent="0.25">
      <c r="A15175" s="227"/>
      <c r="B15175" s="234"/>
      <c r="C15175" s="223"/>
      <c r="D15175" s="220"/>
      <c r="E15175" s="260"/>
      <c r="F15175" s="263"/>
      <c r="I15175" s="149"/>
      <c r="J15175" s="149"/>
      <c r="K15175" s="149"/>
      <c r="L15175"/>
    </row>
    <row r="15176" spans="1:12" s="236" customFormat="1" ht="13" x14ac:dyDescent="0.25">
      <c r="A15176" s="227"/>
      <c r="B15176" s="234"/>
      <c r="C15176" s="223"/>
      <c r="D15176" s="220"/>
      <c r="E15176" s="260"/>
      <c r="F15176" s="263"/>
      <c r="I15176" s="149"/>
      <c r="J15176" s="149"/>
      <c r="K15176" s="149"/>
      <c r="L15176"/>
    </row>
    <row r="15177" spans="1:12" s="236" customFormat="1" ht="13" x14ac:dyDescent="0.25">
      <c r="A15177" s="227"/>
      <c r="B15177" s="234"/>
      <c r="C15177" s="223"/>
      <c r="D15177" s="220"/>
      <c r="E15177" s="260"/>
      <c r="F15177" s="263"/>
      <c r="I15177" s="149"/>
      <c r="J15177" s="149"/>
      <c r="K15177" s="149"/>
      <c r="L15177"/>
    </row>
    <row r="15178" spans="1:12" s="236" customFormat="1" ht="13" x14ac:dyDescent="0.25">
      <c r="A15178" s="227"/>
      <c r="B15178" s="234"/>
      <c r="C15178" s="223"/>
      <c r="D15178" s="220"/>
      <c r="E15178" s="260"/>
      <c r="F15178" s="263"/>
      <c r="I15178" s="149"/>
      <c r="J15178" s="149"/>
      <c r="K15178" s="149"/>
      <c r="L15178"/>
    </row>
    <row r="15179" spans="1:12" s="236" customFormat="1" ht="13" x14ac:dyDescent="0.25">
      <c r="A15179" s="227"/>
      <c r="B15179" s="256"/>
      <c r="C15179" s="255"/>
      <c r="D15179" s="255"/>
      <c r="E15179" s="260"/>
      <c r="F15179" s="263"/>
      <c r="I15179" s="149"/>
      <c r="J15179" s="149"/>
      <c r="K15179" s="149"/>
      <c r="L15179"/>
    </row>
    <row r="15180" spans="1:12" s="236" customFormat="1" ht="13" x14ac:dyDescent="0.25">
      <c r="A15180" s="227"/>
      <c r="B15180" s="268" t="s">
        <v>2905</v>
      </c>
      <c r="C15180" s="227"/>
      <c r="D15180" s="227"/>
      <c r="E15180" s="258"/>
      <c r="F15180" s="270"/>
      <c r="I15180" s="149"/>
      <c r="J15180" s="149"/>
      <c r="K15180" s="149"/>
      <c r="L15180"/>
    </row>
    <row r="15181" spans="1:12" s="236" customFormat="1" ht="13" x14ac:dyDescent="0.25">
      <c r="A15181" s="227"/>
      <c r="B15181" s="247"/>
      <c r="C15181" s="227"/>
      <c r="D15181" s="227"/>
      <c r="E15181" s="258"/>
      <c r="F15181" s="263"/>
      <c r="I15181" s="149"/>
      <c r="J15181" s="149"/>
      <c r="K15181" s="149"/>
      <c r="L15181"/>
    </row>
    <row r="15182" spans="1:12" s="236" customFormat="1" ht="13" x14ac:dyDescent="0.25">
      <c r="A15182" s="227"/>
      <c r="B15182" s="247" t="s">
        <v>3114</v>
      </c>
      <c r="C15182" s="227"/>
      <c r="D15182" s="227"/>
      <c r="E15182" s="258"/>
      <c r="F15182" s="263"/>
      <c r="I15182" s="149"/>
      <c r="J15182" s="149"/>
      <c r="K15182" s="149"/>
      <c r="L15182"/>
    </row>
    <row r="15183" spans="1:12" s="236" customFormat="1" ht="13" x14ac:dyDescent="0.25">
      <c r="A15183" s="227"/>
      <c r="B15183" s="256"/>
      <c r="C15183" s="255"/>
      <c r="D15183" s="255"/>
      <c r="E15183" s="260"/>
      <c r="F15183" s="263"/>
      <c r="I15183" s="149"/>
      <c r="J15183" s="149"/>
      <c r="K15183" s="149"/>
      <c r="L15183"/>
    </row>
    <row r="15184" spans="1:12" s="236" customFormat="1" ht="13" x14ac:dyDescent="0.25">
      <c r="A15184" s="227"/>
      <c r="B15184" s="274"/>
      <c r="C15184" s="255"/>
      <c r="D15184" s="255"/>
      <c r="E15184" s="260"/>
      <c r="F15184" s="263"/>
      <c r="I15184" s="149"/>
      <c r="J15184" s="149"/>
      <c r="K15184" s="149"/>
      <c r="L15184"/>
    </row>
    <row r="15185" spans="1:12" s="236" customFormat="1" ht="13" x14ac:dyDescent="0.25">
      <c r="A15185" s="227"/>
      <c r="B15185" s="274" t="str">
        <f>B15182</f>
        <v>Block I: 2 Classroom Block:: I-2 Earthworks</v>
      </c>
      <c r="C15185" s="255"/>
      <c r="D15185" s="255"/>
      <c r="E15185" s="260"/>
      <c r="F15185" s="263"/>
      <c r="I15185" s="149"/>
      <c r="J15185" s="149"/>
      <c r="K15185" s="149"/>
      <c r="L15185"/>
    </row>
    <row r="15186" spans="1:12" s="236" customFormat="1" ht="13" x14ac:dyDescent="0.25">
      <c r="A15186" s="227"/>
      <c r="B15186" s="254" t="s">
        <v>2933</v>
      </c>
      <c r="C15186" s="255" t="s">
        <v>2910</v>
      </c>
      <c r="D15186" s="255"/>
      <c r="E15186" s="260"/>
      <c r="F15186" s="263"/>
      <c r="I15186" s="149"/>
      <c r="J15186" s="149"/>
      <c r="K15186" s="149"/>
      <c r="L15186"/>
    </row>
    <row r="15187" spans="1:12" s="236" customFormat="1" ht="13" x14ac:dyDescent="0.25">
      <c r="A15187" s="227"/>
      <c r="B15187" s="256"/>
      <c r="C15187" s="255"/>
      <c r="D15187" s="255"/>
      <c r="E15187" s="260"/>
      <c r="F15187" s="263"/>
      <c r="I15187" s="149"/>
      <c r="J15187" s="149"/>
      <c r="K15187" s="149"/>
      <c r="L15187"/>
    </row>
    <row r="15188" spans="1:12" s="236" customFormat="1" ht="13" x14ac:dyDescent="0.25">
      <c r="A15188" s="227"/>
      <c r="B15188" s="269" t="s">
        <v>2909</v>
      </c>
      <c r="C15188" s="255">
        <v>220</v>
      </c>
      <c r="D15188" s="255"/>
      <c r="E15188" s="260"/>
      <c r="F15188" s="263"/>
      <c r="I15188" s="149"/>
      <c r="J15188" s="149"/>
      <c r="K15188" s="149"/>
      <c r="L15188"/>
    </row>
    <row r="15189" spans="1:12" s="236" customFormat="1" ht="13" x14ac:dyDescent="0.25">
      <c r="A15189" s="227"/>
      <c r="B15189" s="269"/>
      <c r="C15189" s="255"/>
      <c r="D15189" s="255"/>
      <c r="E15189" s="260"/>
      <c r="F15189" s="263"/>
      <c r="I15189" s="149"/>
      <c r="J15189" s="149"/>
      <c r="K15189" s="149"/>
      <c r="L15189"/>
    </row>
    <row r="15190" spans="1:12" s="236" customFormat="1" ht="13" x14ac:dyDescent="0.25">
      <c r="A15190" s="227"/>
      <c r="B15190" s="256"/>
      <c r="C15190" s="255"/>
      <c r="D15190" s="255"/>
      <c r="E15190" s="260"/>
      <c r="F15190" s="263"/>
      <c r="I15190" s="149"/>
      <c r="J15190" s="149"/>
      <c r="K15190" s="149"/>
      <c r="L15190"/>
    </row>
    <row r="15191" spans="1:12" s="236" customFormat="1" ht="13" x14ac:dyDescent="0.25">
      <c r="A15191" s="227"/>
      <c r="B15191" s="256"/>
      <c r="C15191" s="255"/>
      <c r="D15191" s="255"/>
      <c r="E15191" s="260"/>
      <c r="F15191" s="263"/>
      <c r="I15191" s="149"/>
      <c r="J15191" s="149"/>
      <c r="K15191" s="149"/>
      <c r="L15191"/>
    </row>
    <row r="15192" spans="1:12" s="236" customFormat="1" ht="13" x14ac:dyDescent="0.25">
      <c r="A15192" s="227"/>
      <c r="B15192" s="256"/>
      <c r="C15192" s="255"/>
      <c r="D15192" s="255"/>
      <c r="E15192" s="260"/>
      <c r="F15192" s="263"/>
      <c r="I15192" s="149"/>
      <c r="J15192" s="149"/>
      <c r="K15192" s="149"/>
      <c r="L15192"/>
    </row>
    <row r="15193" spans="1:12" s="236" customFormat="1" ht="13" x14ac:dyDescent="0.25">
      <c r="A15193" s="227"/>
      <c r="B15193" s="256"/>
      <c r="C15193" s="255"/>
      <c r="D15193" s="255"/>
      <c r="E15193" s="260"/>
      <c r="F15193" s="263"/>
      <c r="I15193" s="149"/>
      <c r="J15193" s="149"/>
      <c r="K15193" s="149"/>
      <c r="L15193"/>
    </row>
    <row r="15194" spans="1:12" s="236" customFormat="1" ht="13" x14ac:dyDescent="0.25">
      <c r="A15194" s="227"/>
      <c r="B15194" s="256"/>
      <c r="C15194" s="255"/>
      <c r="D15194" s="255"/>
      <c r="E15194" s="260"/>
      <c r="F15194" s="263"/>
      <c r="I15194" s="149"/>
      <c r="J15194" s="149"/>
      <c r="K15194" s="149"/>
      <c r="L15194"/>
    </row>
    <row r="15195" spans="1:12" s="236" customFormat="1" ht="13" x14ac:dyDescent="0.25">
      <c r="A15195" s="227"/>
      <c r="B15195" s="256"/>
      <c r="C15195" s="255"/>
      <c r="D15195" s="255"/>
      <c r="E15195" s="260"/>
      <c r="F15195" s="263"/>
      <c r="I15195" s="149"/>
      <c r="J15195" s="149"/>
      <c r="K15195" s="149"/>
      <c r="L15195"/>
    </row>
    <row r="15196" spans="1:12" s="236" customFormat="1" ht="13" x14ac:dyDescent="0.25">
      <c r="A15196" s="227"/>
      <c r="B15196" s="256"/>
      <c r="C15196" s="255"/>
      <c r="D15196" s="255"/>
      <c r="E15196" s="260"/>
      <c r="F15196" s="263"/>
      <c r="I15196" s="149"/>
      <c r="J15196" s="149"/>
      <c r="K15196" s="149"/>
      <c r="L15196"/>
    </row>
    <row r="15197" spans="1:12" s="236" customFormat="1" ht="13" x14ac:dyDescent="0.25">
      <c r="A15197" s="227"/>
      <c r="B15197" s="256"/>
      <c r="C15197" s="255"/>
      <c r="D15197" s="255"/>
      <c r="E15197" s="260"/>
      <c r="F15197" s="263"/>
      <c r="I15197" s="149"/>
      <c r="J15197" s="149"/>
      <c r="K15197" s="149"/>
      <c r="L15197"/>
    </row>
    <row r="15198" spans="1:12" s="236" customFormat="1" ht="13" x14ac:dyDescent="0.25">
      <c r="A15198" s="227"/>
      <c r="B15198" s="256"/>
      <c r="C15198" s="255"/>
      <c r="D15198" s="255"/>
      <c r="E15198" s="260"/>
      <c r="F15198" s="263"/>
      <c r="I15198" s="149"/>
      <c r="J15198" s="149"/>
      <c r="K15198" s="149"/>
      <c r="L15198"/>
    </row>
    <row r="15199" spans="1:12" s="236" customFormat="1" ht="13" x14ac:dyDescent="0.25">
      <c r="A15199" s="227"/>
      <c r="B15199" s="256"/>
      <c r="C15199" s="255"/>
      <c r="D15199" s="255"/>
      <c r="E15199" s="260"/>
      <c r="F15199" s="263"/>
      <c r="I15199" s="149"/>
      <c r="J15199" s="149"/>
      <c r="K15199" s="149"/>
      <c r="L15199"/>
    </row>
    <row r="15200" spans="1:12" s="236" customFormat="1" ht="13" x14ac:dyDescent="0.25">
      <c r="A15200" s="227"/>
      <c r="B15200" s="256"/>
      <c r="C15200" s="255"/>
      <c r="D15200" s="255"/>
      <c r="E15200" s="260"/>
      <c r="F15200" s="263"/>
      <c r="I15200" s="149"/>
      <c r="J15200" s="149"/>
      <c r="K15200" s="149"/>
      <c r="L15200"/>
    </row>
    <row r="15201" spans="1:12" s="236" customFormat="1" ht="13" x14ac:dyDescent="0.25">
      <c r="A15201" s="227"/>
      <c r="B15201" s="256"/>
      <c r="C15201" s="255"/>
      <c r="D15201" s="255"/>
      <c r="E15201" s="260"/>
      <c r="F15201" s="263"/>
      <c r="I15201" s="149"/>
      <c r="J15201" s="149"/>
      <c r="K15201" s="149"/>
      <c r="L15201"/>
    </row>
    <row r="15202" spans="1:12" s="236" customFormat="1" ht="13" x14ac:dyDescent="0.25">
      <c r="A15202" s="227"/>
      <c r="B15202" s="256"/>
      <c r="C15202" s="255"/>
      <c r="D15202" s="255"/>
      <c r="E15202" s="260"/>
      <c r="F15202" s="263"/>
      <c r="I15202" s="149"/>
      <c r="J15202" s="149"/>
      <c r="K15202" s="149"/>
      <c r="L15202"/>
    </row>
    <row r="15203" spans="1:12" s="236" customFormat="1" ht="13" x14ac:dyDescent="0.25">
      <c r="A15203" s="227"/>
      <c r="B15203" s="256"/>
      <c r="C15203" s="255"/>
      <c r="D15203" s="255"/>
      <c r="E15203" s="260"/>
      <c r="F15203" s="263"/>
      <c r="I15203" s="149"/>
      <c r="J15203" s="149"/>
      <c r="K15203" s="149"/>
      <c r="L15203"/>
    </row>
    <row r="15204" spans="1:12" s="236" customFormat="1" ht="13" x14ac:dyDescent="0.25">
      <c r="A15204" s="227"/>
      <c r="B15204" s="256"/>
      <c r="C15204" s="255"/>
      <c r="D15204" s="255"/>
      <c r="E15204" s="260"/>
      <c r="F15204" s="263"/>
      <c r="I15204" s="149"/>
      <c r="J15204" s="149"/>
      <c r="K15204" s="149"/>
      <c r="L15204"/>
    </row>
    <row r="15205" spans="1:12" s="236" customFormat="1" ht="13" x14ac:dyDescent="0.25">
      <c r="A15205" s="227"/>
      <c r="B15205" s="256"/>
      <c r="C15205" s="255"/>
      <c r="D15205" s="255"/>
      <c r="E15205" s="260"/>
      <c r="F15205" s="263"/>
      <c r="I15205" s="149"/>
      <c r="J15205" s="149"/>
      <c r="K15205" s="149"/>
      <c r="L15205"/>
    </row>
    <row r="15206" spans="1:12" s="236" customFormat="1" ht="13" x14ac:dyDescent="0.25">
      <c r="A15206" s="227"/>
      <c r="B15206" s="256"/>
      <c r="C15206" s="255"/>
      <c r="D15206" s="255"/>
      <c r="E15206" s="260"/>
      <c r="F15206" s="263"/>
      <c r="I15206" s="149"/>
      <c r="J15206" s="149"/>
      <c r="K15206" s="149"/>
      <c r="L15206"/>
    </row>
    <row r="15207" spans="1:12" s="236" customFormat="1" ht="13" x14ac:dyDescent="0.25">
      <c r="A15207" s="227"/>
      <c r="B15207" s="256"/>
      <c r="C15207" s="255"/>
      <c r="D15207" s="255"/>
      <c r="E15207" s="260"/>
      <c r="F15207" s="263"/>
      <c r="I15207" s="149"/>
      <c r="J15207" s="149"/>
      <c r="K15207" s="149"/>
      <c r="L15207"/>
    </row>
    <row r="15208" spans="1:12" s="236" customFormat="1" ht="13" x14ac:dyDescent="0.25">
      <c r="A15208" s="227"/>
      <c r="B15208" s="256"/>
      <c r="C15208" s="255"/>
      <c r="D15208" s="255"/>
      <c r="E15208" s="260"/>
      <c r="F15208" s="263"/>
      <c r="I15208" s="149"/>
      <c r="J15208" s="149"/>
      <c r="K15208" s="149"/>
      <c r="L15208"/>
    </row>
    <row r="15209" spans="1:12" s="236" customFormat="1" ht="13" x14ac:dyDescent="0.25">
      <c r="A15209" s="227"/>
      <c r="B15209" s="256"/>
      <c r="C15209" s="255"/>
      <c r="D15209" s="255"/>
      <c r="E15209" s="260"/>
      <c r="F15209" s="263"/>
      <c r="I15209" s="149"/>
      <c r="J15209" s="149"/>
      <c r="K15209" s="149"/>
      <c r="L15209"/>
    </row>
    <row r="15210" spans="1:12" s="236" customFormat="1" ht="13" x14ac:dyDescent="0.25">
      <c r="A15210" s="227"/>
      <c r="B15210" s="256"/>
      <c r="C15210" s="255"/>
      <c r="D15210" s="255"/>
      <c r="E15210" s="260"/>
      <c r="F15210" s="263"/>
      <c r="I15210" s="149"/>
      <c r="J15210" s="149"/>
      <c r="K15210" s="149"/>
      <c r="L15210"/>
    </row>
    <row r="15211" spans="1:12" s="236" customFormat="1" ht="13" x14ac:dyDescent="0.25">
      <c r="A15211" s="227"/>
      <c r="B15211" s="256"/>
      <c r="C15211" s="255"/>
      <c r="D15211" s="255"/>
      <c r="E15211" s="260"/>
      <c r="F15211" s="263"/>
      <c r="I15211" s="149"/>
      <c r="J15211" s="149"/>
      <c r="K15211" s="149"/>
      <c r="L15211"/>
    </row>
    <row r="15212" spans="1:12" s="236" customFormat="1" ht="13" x14ac:dyDescent="0.25">
      <c r="A15212" s="227"/>
      <c r="B15212" s="256"/>
      <c r="C15212" s="255"/>
      <c r="D15212" s="255"/>
      <c r="E15212" s="260"/>
      <c r="F15212" s="263"/>
      <c r="I15212" s="149"/>
      <c r="J15212" s="149"/>
      <c r="K15212" s="149"/>
      <c r="L15212"/>
    </row>
    <row r="15213" spans="1:12" s="236" customFormat="1" ht="13" x14ac:dyDescent="0.25">
      <c r="A15213" s="227"/>
      <c r="B15213" s="256"/>
      <c r="C15213" s="255"/>
      <c r="D15213" s="255"/>
      <c r="E15213" s="260"/>
      <c r="F15213" s="263"/>
      <c r="I15213" s="149"/>
      <c r="J15213" s="149"/>
      <c r="K15213" s="149"/>
      <c r="L15213"/>
    </row>
    <row r="15214" spans="1:12" s="236" customFormat="1" ht="13" x14ac:dyDescent="0.25">
      <c r="A15214" s="227"/>
      <c r="B15214" s="256"/>
      <c r="C15214" s="255"/>
      <c r="D15214" s="255"/>
      <c r="E15214" s="260"/>
      <c r="F15214" s="263"/>
      <c r="I15214" s="149"/>
      <c r="J15214" s="149"/>
      <c r="K15214" s="149"/>
      <c r="L15214"/>
    </row>
    <row r="15215" spans="1:12" s="236" customFormat="1" ht="13" x14ac:dyDescent="0.25">
      <c r="A15215" s="227"/>
      <c r="B15215" s="256"/>
      <c r="C15215" s="255"/>
      <c r="D15215" s="255"/>
      <c r="E15215" s="260"/>
      <c r="F15215" s="263"/>
      <c r="I15215" s="149"/>
      <c r="J15215" s="149"/>
      <c r="K15215" s="149"/>
      <c r="L15215"/>
    </row>
    <row r="15216" spans="1:12" s="236" customFormat="1" ht="13" x14ac:dyDescent="0.25">
      <c r="A15216" s="227"/>
      <c r="B15216" s="256"/>
      <c r="C15216" s="255"/>
      <c r="D15216" s="255"/>
      <c r="E15216" s="260"/>
      <c r="F15216" s="263"/>
      <c r="I15216" s="149"/>
      <c r="J15216" s="149"/>
      <c r="K15216" s="149"/>
      <c r="L15216"/>
    </row>
    <row r="15217" spans="1:12" s="236" customFormat="1" ht="13" x14ac:dyDescent="0.25">
      <c r="A15217" s="227"/>
      <c r="B15217" s="256"/>
      <c r="C15217" s="255"/>
      <c r="D15217" s="255"/>
      <c r="E15217" s="260"/>
      <c r="F15217" s="263"/>
      <c r="I15217" s="149"/>
      <c r="J15217" s="149"/>
      <c r="K15217" s="149"/>
      <c r="L15217"/>
    </row>
    <row r="15218" spans="1:12" s="236" customFormat="1" ht="13" x14ac:dyDescent="0.25">
      <c r="A15218" s="227"/>
      <c r="B15218" s="256"/>
      <c r="C15218" s="255"/>
      <c r="D15218" s="255"/>
      <c r="E15218" s="260"/>
      <c r="F15218" s="263"/>
      <c r="I15218" s="149"/>
      <c r="J15218" s="149"/>
      <c r="K15218" s="149"/>
      <c r="L15218"/>
    </row>
    <row r="15219" spans="1:12" s="236" customFormat="1" ht="13" x14ac:dyDescent="0.25">
      <c r="A15219" s="227"/>
      <c r="B15219" s="256"/>
      <c r="C15219" s="255"/>
      <c r="D15219" s="255"/>
      <c r="E15219" s="260"/>
      <c r="F15219" s="263"/>
      <c r="I15219" s="149"/>
      <c r="J15219" s="149"/>
      <c r="K15219" s="149"/>
      <c r="L15219"/>
    </row>
    <row r="15220" spans="1:12" s="236" customFormat="1" ht="13" x14ac:dyDescent="0.25">
      <c r="A15220" s="227"/>
      <c r="B15220" s="256"/>
      <c r="C15220" s="255"/>
      <c r="D15220" s="255"/>
      <c r="E15220" s="260"/>
      <c r="F15220" s="263"/>
      <c r="I15220" s="149"/>
      <c r="J15220" s="149"/>
      <c r="K15220" s="149"/>
      <c r="L15220"/>
    </row>
    <row r="15221" spans="1:12" s="236" customFormat="1" ht="13" x14ac:dyDescent="0.25">
      <c r="A15221" s="227"/>
      <c r="B15221" s="256"/>
      <c r="C15221" s="255"/>
      <c r="D15221" s="255"/>
      <c r="E15221" s="260"/>
      <c r="F15221" s="263"/>
      <c r="I15221" s="149"/>
      <c r="J15221" s="149"/>
      <c r="K15221" s="149"/>
      <c r="L15221"/>
    </row>
    <row r="15222" spans="1:12" s="236" customFormat="1" ht="13" x14ac:dyDescent="0.25">
      <c r="A15222" s="227"/>
      <c r="B15222" s="256"/>
      <c r="C15222" s="255"/>
      <c r="D15222" s="255"/>
      <c r="E15222" s="260"/>
      <c r="F15222" s="263"/>
      <c r="I15222" s="149"/>
      <c r="J15222" s="149"/>
      <c r="K15222" s="149"/>
      <c r="L15222"/>
    </row>
    <row r="15223" spans="1:12" s="236" customFormat="1" ht="13" x14ac:dyDescent="0.25">
      <c r="A15223" s="227"/>
      <c r="B15223" s="256"/>
      <c r="C15223" s="255"/>
      <c r="D15223" s="255"/>
      <c r="E15223" s="260"/>
      <c r="F15223" s="263"/>
      <c r="I15223" s="149"/>
      <c r="J15223" s="149"/>
      <c r="K15223" s="149"/>
      <c r="L15223"/>
    </row>
    <row r="15224" spans="1:12" s="236" customFormat="1" ht="13" x14ac:dyDescent="0.25">
      <c r="A15224" s="227"/>
      <c r="B15224" s="256"/>
      <c r="C15224" s="255"/>
      <c r="D15224" s="255"/>
      <c r="E15224" s="260"/>
      <c r="F15224" s="263"/>
      <c r="I15224" s="149"/>
      <c r="J15224" s="149"/>
      <c r="K15224" s="149"/>
      <c r="L15224"/>
    </row>
    <row r="15225" spans="1:12" s="236" customFormat="1" ht="13" x14ac:dyDescent="0.25">
      <c r="A15225" s="227"/>
      <c r="B15225" s="256"/>
      <c r="C15225" s="255"/>
      <c r="D15225" s="255"/>
      <c r="E15225" s="260"/>
      <c r="F15225" s="263"/>
      <c r="I15225" s="149"/>
      <c r="J15225" s="149"/>
      <c r="K15225" s="149"/>
      <c r="L15225"/>
    </row>
    <row r="15226" spans="1:12" s="236" customFormat="1" ht="13" x14ac:dyDescent="0.25">
      <c r="A15226" s="227"/>
      <c r="B15226" s="256"/>
      <c r="C15226" s="255"/>
      <c r="D15226" s="255"/>
      <c r="E15226" s="260"/>
      <c r="F15226" s="263"/>
      <c r="I15226" s="149"/>
      <c r="J15226" s="149"/>
      <c r="K15226" s="149"/>
      <c r="L15226"/>
    </row>
    <row r="15227" spans="1:12" s="236" customFormat="1" ht="13" x14ac:dyDescent="0.25">
      <c r="A15227" s="227"/>
      <c r="B15227" s="256"/>
      <c r="C15227" s="255"/>
      <c r="D15227" s="255"/>
      <c r="E15227" s="260"/>
      <c r="F15227" s="263"/>
      <c r="I15227" s="149"/>
      <c r="J15227" s="149"/>
      <c r="K15227" s="149"/>
      <c r="L15227"/>
    </row>
    <row r="15228" spans="1:12" s="236" customFormat="1" ht="13" x14ac:dyDescent="0.25">
      <c r="A15228" s="227"/>
      <c r="B15228" s="256"/>
      <c r="C15228" s="255"/>
      <c r="D15228" s="255"/>
      <c r="E15228" s="260"/>
      <c r="F15228" s="263"/>
      <c r="I15228" s="149"/>
      <c r="J15228" s="149"/>
      <c r="K15228" s="149"/>
      <c r="L15228"/>
    </row>
    <row r="15229" spans="1:12" s="236" customFormat="1" ht="13" x14ac:dyDescent="0.25">
      <c r="A15229" s="227"/>
      <c r="B15229" s="256"/>
      <c r="C15229" s="255"/>
      <c r="D15229" s="255"/>
      <c r="E15229" s="260"/>
      <c r="F15229" s="263"/>
      <c r="I15229" s="149"/>
      <c r="J15229" s="149"/>
      <c r="K15229" s="149"/>
      <c r="L15229"/>
    </row>
    <row r="15230" spans="1:12" s="236" customFormat="1" ht="13" x14ac:dyDescent="0.25">
      <c r="A15230" s="227"/>
      <c r="B15230" s="256"/>
      <c r="C15230" s="255"/>
      <c r="D15230" s="255"/>
      <c r="E15230" s="260"/>
      <c r="F15230" s="263"/>
      <c r="I15230" s="149"/>
      <c r="J15230" s="149"/>
      <c r="K15230" s="149"/>
      <c r="L15230"/>
    </row>
    <row r="15231" spans="1:12" s="236" customFormat="1" ht="13" x14ac:dyDescent="0.25">
      <c r="A15231" s="227"/>
      <c r="B15231" s="256"/>
      <c r="C15231" s="255"/>
      <c r="D15231" s="255"/>
      <c r="E15231" s="260"/>
      <c r="F15231" s="263"/>
      <c r="I15231" s="149"/>
      <c r="J15231" s="149"/>
      <c r="K15231" s="149"/>
      <c r="L15231"/>
    </row>
    <row r="15232" spans="1:12" s="236" customFormat="1" ht="13" x14ac:dyDescent="0.25">
      <c r="A15232" s="227"/>
      <c r="B15232" s="256"/>
      <c r="C15232" s="255"/>
      <c r="D15232" s="255"/>
      <c r="E15232" s="260"/>
      <c r="F15232" s="263"/>
      <c r="I15232" s="149"/>
      <c r="J15232" s="149"/>
      <c r="K15232" s="149"/>
      <c r="L15232"/>
    </row>
    <row r="15233" spans="1:12" s="236" customFormat="1" ht="13" x14ac:dyDescent="0.25">
      <c r="A15233" s="227"/>
      <c r="B15233" s="256"/>
      <c r="C15233" s="255"/>
      <c r="D15233" s="255"/>
      <c r="E15233" s="260"/>
      <c r="F15233" s="263"/>
      <c r="I15233" s="149"/>
      <c r="J15233" s="149"/>
      <c r="K15233" s="149"/>
      <c r="L15233"/>
    </row>
    <row r="15234" spans="1:12" s="236" customFormat="1" ht="13" x14ac:dyDescent="0.25">
      <c r="A15234" s="227"/>
      <c r="B15234" s="256"/>
      <c r="C15234" s="255"/>
      <c r="D15234" s="255"/>
      <c r="E15234" s="260"/>
      <c r="F15234" s="263"/>
      <c r="I15234" s="149"/>
      <c r="J15234" s="149"/>
      <c r="K15234" s="149"/>
      <c r="L15234"/>
    </row>
    <row r="15235" spans="1:12" s="236" customFormat="1" ht="13" x14ac:dyDescent="0.25">
      <c r="A15235" s="227"/>
      <c r="B15235" s="256"/>
      <c r="C15235" s="255"/>
      <c r="D15235" s="255"/>
      <c r="E15235" s="260"/>
      <c r="F15235" s="263"/>
      <c r="I15235" s="149"/>
      <c r="J15235" s="149"/>
      <c r="K15235" s="149"/>
      <c r="L15235"/>
    </row>
    <row r="15236" spans="1:12" s="236" customFormat="1" ht="13" x14ac:dyDescent="0.25">
      <c r="A15236" s="227"/>
      <c r="B15236" s="256"/>
      <c r="C15236" s="255"/>
      <c r="D15236" s="255"/>
      <c r="E15236" s="260"/>
      <c r="F15236" s="263"/>
      <c r="I15236" s="149"/>
      <c r="J15236" s="149"/>
      <c r="K15236" s="149"/>
      <c r="L15236"/>
    </row>
    <row r="15237" spans="1:12" s="236" customFormat="1" ht="13" x14ac:dyDescent="0.25">
      <c r="A15237" s="227"/>
      <c r="B15237" s="256"/>
      <c r="C15237" s="255"/>
      <c r="D15237" s="255"/>
      <c r="E15237" s="260"/>
      <c r="F15237" s="263"/>
      <c r="I15237" s="149"/>
      <c r="J15237" s="149"/>
      <c r="K15237" s="149"/>
      <c r="L15237"/>
    </row>
    <row r="15238" spans="1:12" s="236" customFormat="1" ht="13" x14ac:dyDescent="0.25">
      <c r="A15238" s="227"/>
      <c r="B15238" s="256"/>
      <c r="C15238" s="255"/>
      <c r="D15238" s="255"/>
      <c r="E15238" s="260"/>
      <c r="F15238" s="263"/>
      <c r="I15238" s="149"/>
      <c r="J15238" s="149"/>
      <c r="K15238" s="149"/>
      <c r="L15238"/>
    </row>
    <row r="15239" spans="1:12" s="236" customFormat="1" ht="13" x14ac:dyDescent="0.25">
      <c r="A15239" s="227"/>
      <c r="B15239" s="256"/>
      <c r="C15239" s="255"/>
      <c r="D15239" s="255"/>
      <c r="E15239" s="260"/>
      <c r="F15239" s="263"/>
      <c r="I15239" s="149"/>
      <c r="J15239" s="149"/>
      <c r="K15239" s="149"/>
      <c r="L15239"/>
    </row>
    <row r="15240" spans="1:12" s="236" customFormat="1" ht="13" x14ac:dyDescent="0.25">
      <c r="A15240" s="227"/>
      <c r="B15240" s="256"/>
      <c r="C15240" s="255"/>
      <c r="D15240" s="255"/>
      <c r="E15240" s="260"/>
      <c r="F15240" s="263"/>
      <c r="I15240" s="149"/>
      <c r="J15240" s="149"/>
      <c r="K15240" s="149"/>
      <c r="L15240"/>
    </row>
    <row r="15241" spans="1:12" s="236" customFormat="1" ht="13" x14ac:dyDescent="0.25">
      <c r="A15241" s="227"/>
      <c r="B15241" s="256"/>
      <c r="C15241" s="255"/>
      <c r="D15241" s="255"/>
      <c r="E15241" s="260"/>
      <c r="F15241" s="263"/>
      <c r="I15241" s="149"/>
      <c r="J15241" s="149"/>
      <c r="K15241" s="149"/>
      <c r="L15241"/>
    </row>
    <row r="15242" spans="1:12" s="236" customFormat="1" ht="13" x14ac:dyDescent="0.25">
      <c r="A15242" s="227"/>
      <c r="B15242" s="256"/>
      <c r="C15242" s="255"/>
      <c r="D15242" s="255"/>
      <c r="E15242" s="260"/>
      <c r="F15242" s="263"/>
      <c r="I15242" s="149"/>
      <c r="J15242" s="149"/>
      <c r="K15242" s="149"/>
      <c r="L15242"/>
    </row>
    <row r="15243" spans="1:12" s="236" customFormat="1" ht="13" x14ac:dyDescent="0.25">
      <c r="A15243" s="227"/>
      <c r="B15243" s="256"/>
      <c r="C15243" s="255"/>
      <c r="D15243" s="255"/>
      <c r="E15243" s="260"/>
      <c r="F15243" s="263"/>
      <c r="I15243" s="149"/>
      <c r="J15243" s="149"/>
      <c r="K15243" s="149"/>
      <c r="L15243"/>
    </row>
    <row r="15244" spans="1:12" s="236" customFormat="1" ht="13" x14ac:dyDescent="0.25">
      <c r="A15244" s="227"/>
      <c r="B15244" s="256"/>
      <c r="C15244" s="255"/>
      <c r="D15244" s="255"/>
      <c r="E15244" s="260"/>
      <c r="F15244" s="263"/>
      <c r="I15244" s="149"/>
      <c r="J15244" s="149"/>
      <c r="K15244" s="149"/>
      <c r="L15244"/>
    </row>
    <row r="15245" spans="1:12" s="236" customFormat="1" ht="13" x14ac:dyDescent="0.25">
      <c r="A15245" s="227"/>
      <c r="B15245" s="256"/>
      <c r="C15245" s="255"/>
      <c r="D15245" s="255"/>
      <c r="E15245" s="260"/>
      <c r="F15245" s="263"/>
      <c r="I15245" s="149"/>
      <c r="J15245" s="149"/>
      <c r="K15245" s="149"/>
      <c r="L15245"/>
    </row>
    <row r="15246" spans="1:12" s="236" customFormat="1" ht="13" x14ac:dyDescent="0.25">
      <c r="A15246" s="227"/>
      <c r="B15246" s="256"/>
      <c r="C15246" s="255"/>
      <c r="D15246" s="255"/>
      <c r="E15246" s="260"/>
      <c r="F15246" s="263"/>
      <c r="I15246" s="149"/>
      <c r="J15246" s="149"/>
      <c r="K15246" s="149"/>
      <c r="L15246"/>
    </row>
    <row r="15247" spans="1:12" s="236" customFormat="1" ht="13" x14ac:dyDescent="0.25">
      <c r="A15247" s="227"/>
      <c r="B15247" s="256"/>
      <c r="C15247" s="255"/>
      <c r="D15247" s="255"/>
      <c r="E15247" s="260"/>
      <c r="F15247" s="263"/>
      <c r="I15247" s="149"/>
      <c r="J15247" s="149"/>
      <c r="K15247" s="149"/>
      <c r="L15247"/>
    </row>
    <row r="15248" spans="1:12" s="236" customFormat="1" ht="13" x14ac:dyDescent="0.25">
      <c r="A15248" s="227"/>
      <c r="B15248" s="256"/>
      <c r="C15248" s="255"/>
      <c r="D15248" s="255"/>
      <c r="E15248" s="260"/>
      <c r="F15248" s="263"/>
      <c r="I15248" s="149"/>
      <c r="J15248" s="149"/>
      <c r="K15248" s="149"/>
      <c r="L15248"/>
    </row>
    <row r="15249" spans="1:12" s="236" customFormat="1" ht="13" x14ac:dyDescent="0.25">
      <c r="A15249" s="227"/>
      <c r="B15249" s="256"/>
      <c r="C15249" s="255"/>
      <c r="D15249" s="255"/>
      <c r="E15249" s="260"/>
      <c r="F15249" s="263"/>
      <c r="I15249" s="149"/>
      <c r="J15249" s="149"/>
      <c r="K15249" s="149"/>
      <c r="L15249"/>
    </row>
    <row r="15250" spans="1:12" s="236" customFormat="1" ht="13" x14ac:dyDescent="0.25">
      <c r="A15250" s="227"/>
      <c r="B15250" s="256"/>
      <c r="C15250" s="255"/>
      <c r="D15250" s="255"/>
      <c r="E15250" s="260"/>
      <c r="F15250" s="263"/>
      <c r="I15250" s="149"/>
      <c r="J15250" s="149"/>
      <c r="K15250" s="149"/>
      <c r="L15250"/>
    </row>
    <row r="15251" spans="1:12" s="236" customFormat="1" ht="13" x14ac:dyDescent="0.25">
      <c r="A15251" s="227"/>
      <c r="B15251" s="256"/>
      <c r="C15251" s="255"/>
      <c r="D15251" s="255"/>
      <c r="E15251" s="260"/>
      <c r="F15251" s="263"/>
      <c r="I15251" s="149"/>
      <c r="J15251" s="149"/>
      <c r="K15251" s="149"/>
      <c r="L15251"/>
    </row>
    <row r="15252" spans="1:12" s="236" customFormat="1" ht="13" x14ac:dyDescent="0.25">
      <c r="A15252" s="227"/>
      <c r="B15252" s="256"/>
      <c r="C15252" s="255"/>
      <c r="D15252" s="255"/>
      <c r="E15252" s="260"/>
      <c r="F15252" s="263"/>
      <c r="I15252" s="149"/>
      <c r="J15252" s="149"/>
      <c r="K15252" s="149"/>
      <c r="L15252"/>
    </row>
    <row r="15253" spans="1:12" s="236" customFormat="1" ht="13" x14ac:dyDescent="0.25">
      <c r="A15253" s="227"/>
      <c r="B15253" s="268" t="s">
        <v>1019</v>
      </c>
      <c r="C15253" s="227"/>
      <c r="D15253" s="227"/>
      <c r="E15253" s="258"/>
      <c r="F15253" s="270"/>
      <c r="I15253" s="149"/>
      <c r="J15253" s="149"/>
      <c r="K15253" s="149"/>
      <c r="L15253"/>
    </row>
    <row r="15254" spans="1:12" s="236" customFormat="1" ht="13" x14ac:dyDescent="0.25">
      <c r="A15254" s="227"/>
      <c r="B15254" s="247"/>
      <c r="C15254" s="227"/>
      <c r="D15254" s="227"/>
      <c r="E15254" s="258"/>
      <c r="F15254" s="263"/>
      <c r="I15254" s="149"/>
      <c r="J15254" s="149"/>
      <c r="K15254" s="149"/>
      <c r="L15254"/>
    </row>
    <row r="15255" spans="1:12" s="236" customFormat="1" ht="13" x14ac:dyDescent="0.25">
      <c r="A15255" s="227"/>
      <c r="B15255" s="247" t="str">
        <f>B15182</f>
        <v>Block I: 2 Classroom Block:: I-2 Earthworks</v>
      </c>
      <c r="C15255" s="227"/>
      <c r="D15255" s="227"/>
      <c r="E15255" s="258"/>
      <c r="F15255" s="263"/>
      <c r="I15255" s="149"/>
      <c r="J15255" s="149"/>
      <c r="K15255" s="149"/>
      <c r="L15255"/>
    </row>
    <row r="15256" spans="1:12" s="236" customFormat="1" x14ac:dyDescent="0.25">
      <c r="A15256" s="220"/>
      <c r="B15256" s="233"/>
      <c r="C15256" s="220"/>
      <c r="D15256" s="220"/>
      <c r="E15256" s="260"/>
      <c r="F15256" s="263"/>
      <c r="I15256" s="149"/>
      <c r="J15256" s="149"/>
      <c r="K15256" s="149"/>
      <c r="L15256"/>
    </row>
    <row r="15257" spans="1:12" s="236" customFormat="1" x14ac:dyDescent="0.25">
      <c r="A15257" s="220"/>
      <c r="B15257" s="233"/>
      <c r="C15257" s="220"/>
      <c r="D15257" s="220"/>
      <c r="E15257" s="260"/>
      <c r="F15257" s="263"/>
      <c r="I15257" s="149"/>
      <c r="J15257" s="149"/>
      <c r="K15257" s="149"/>
      <c r="L15257"/>
    </row>
    <row r="15258" spans="1:12" s="236" customFormat="1" ht="13" x14ac:dyDescent="0.25">
      <c r="A15258" s="224" t="s">
        <v>3150</v>
      </c>
      <c r="B15258" s="229" t="s">
        <v>637</v>
      </c>
      <c r="C15258" s="272"/>
      <c r="D15258" s="272"/>
      <c r="E15258" s="217"/>
      <c r="F15258" s="285"/>
      <c r="I15258" s="149"/>
      <c r="J15258" s="149"/>
      <c r="K15258" s="149"/>
      <c r="L15258"/>
    </row>
    <row r="15259" spans="1:12" s="236" customFormat="1" x14ac:dyDescent="0.25">
      <c r="A15259" s="272"/>
      <c r="B15259" s="273"/>
      <c r="C15259" s="272"/>
      <c r="D15259" s="272"/>
      <c r="E15259" s="217"/>
      <c r="F15259" s="285"/>
      <c r="I15259" s="149"/>
      <c r="J15259" s="149"/>
      <c r="K15259" s="149"/>
      <c r="L15259"/>
    </row>
    <row r="15260" spans="1:12" s="236" customFormat="1" ht="13" x14ac:dyDescent="0.25">
      <c r="A15260" s="272"/>
      <c r="B15260" s="229" t="s">
        <v>244</v>
      </c>
      <c r="C15260" s="221"/>
      <c r="D15260" s="221"/>
      <c r="E15260" s="217"/>
      <c r="F15260" s="285"/>
      <c r="I15260" s="149"/>
      <c r="J15260" s="149"/>
      <c r="K15260" s="149"/>
      <c r="L15260"/>
    </row>
    <row r="15261" spans="1:12" s="236" customFormat="1" x14ac:dyDescent="0.25">
      <c r="A15261" s="272"/>
      <c r="B15261" s="231"/>
      <c r="C15261" s="221"/>
      <c r="D15261" s="221"/>
      <c r="E15261" s="217"/>
      <c r="F15261" s="285"/>
      <c r="I15261" s="149"/>
      <c r="J15261" s="149"/>
      <c r="K15261" s="149"/>
      <c r="L15261"/>
    </row>
    <row r="15262" spans="1:12" s="236" customFormat="1" ht="25" x14ac:dyDescent="0.25">
      <c r="A15262" s="272" t="s">
        <v>3151</v>
      </c>
      <c r="B15262" s="273" t="s">
        <v>2105</v>
      </c>
      <c r="C15262" s="272" t="s">
        <v>2058</v>
      </c>
      <c r="D15262" s="272">
        <v>4</v>
      </c>
      <c r="E15262" s="217"/>
      <c r="F15262" s="285"/>
      <c r="I15262" s="149"/>
      <c r="J15262" s="149"/>
      <c r="K15262" s="149"/>
      <c r="L15262"/>
    </row>
    <row r="15263" spans="1:12" s="236" customFormat="1" x14ac:dyDescent="0.25">
      <c r="A15263" s="272"/>
      <c r="B15263" s="273"/>
      <c r="C15263" s="272"/>
      <c r="D15263" s="272"/>
      <c r="E15263" s="217"/>
      <c r="F15263" s="285"/>
      <c r="I15263" s="149"/>
      <c r="J15263" s="149"/>
      <c r="K15263" s="149"/>
      <c r="L15263"/>
    </row>
    <row r="15264" spans="1:12" s="236" customFormat="1" ht="13" x14ac:dyDescent="0.25">
      <c r="A15264" s="272"/>
      <c r="B15264" s="229" t="s">
        <v>234</v>
      </c>
      <c r="C15264" s="272"/>
      <c r="D15264" s="272"/>
      <c r="E15264" s="217"/>
      <c r="F15264" s="285"/>
      <c r="I15264" s="149"/>
      <c r="J15264" s="149"/>
      <c r="K15264" s="149"/>
      <c r="L15264"/>
    </row>
    <row r="15265" spans="1:12" s="236" customFormat="1" x14ac:dyDescent="0.25">
      <c r="A15265" s="272"/>
      <c r="B15265" s="273"/>
      <c r="C15265" s="272"/>
      <c r="D15265" s="272"/>
      <c r="E15265" s="217"/>
      <c r="F15265" s="285"/>
      <c r="I15265" s="149"/>
      <c r="J15265" s="149"/>
      <c r="K15265" s="149"/>
      <c r="L15265"/>
    </row>
    <row r="15266" spans="1:12" s="236" customFormat="1" x14ac:dyDescent="0.25">
      <c r="A15266" s="272" t="s">
        <v>3152</v>
      </c>
      <c r="B15266" s="273" t="s">
        <v>2106</v>
      </c>
      <c r="C15266" s="272" t="s">
        <v>2</v>
      </c>
      <c r="D15266" s="272">
        <v>1</v>
      </c>
      <c r="E15266" s="217"/>
      <c r="F15266" s="285"/>
      <c r="I15266" s="149"/>
      <c r="J15266" s="149"/>
      <c r="K15266" s="149"/>
      <c r="L15266"/>
    </row>
    <row r="15267" spans="1:12" s="236" customFormat="1" x14ac:dyDescent="0.25">
      <c r="A15267" s="272"/>
      <c r="B15267" s="273"/>
      <c r="C15267" s="272"/>
      <c r="D15267" s="272"/>
      <c r="E15267" s="217"/>
      <c r="F15267" s="285"/>
      <c r="I15267" s="149"/>
      <c r="J15267" s="149"/>
      <c r="K15267" s="149"/>
      <c r="L15267"/>
    </row>
    <row r="15268" spans="1:12" s="236" customFormat="1" ht="13" x14ac:dyDescent="0.25">
      <c r="A15268" s="272"/>
      <c r="B15268" s="229" t="s">
        <v>231</v>
      </c>
      <c r="C15268" s="272"/>
      <c r="D15268" s="272"/>
      <c r="E15268" s="217"/>
      <c r="F15268" s="285"/>
      <c r="I15268" s="149"/>
      <c r="J15268" s="149"/>
      <c r="K15268" s="149"/>
      <c r="L15268"/>
    </row>
    <row r="15269" spans="1:12" s="236" customFormat="1" x14ac:dyDescent="0.25">
      <c r="A15269" s="272"/>
      <c r="B15269" s="273"/>
      <c r="C15269" s="272"/>
      <c r="D15269" s="272"/>
      <c r="E15269" s="217"/>
      <c r="F15269" s="285"/>
      <c r="I15269" s="149"/>
      <c r="J15269" s="149"/>
      <c r="K15269" s="149"/>
      <c r="L15269"/>
    </row>
    <row r="15270" spans="1:12" s="236" customFormat="1" ht="13" x14ac:dyDescent="0.25">
      <c r="A15270" s="272"/>
      <c r="B15270" s="229" t="s">
        <v>2494</v>
      </c>
      <c r="C15270" s="272"/>
      <c r="D15270" s="272"/>
      <c r="E15270" s="217"/>
      <c r="F15270" s="285"/>
      <c r="I15270" s="149"/>
      <c r="J15270" s="149"/>
      <c r="K15270" s="149"/>
      <c r="L15270"/>
    </row>
    <row r="15271" spans="1:12" s="236" customFormat="1" x14ac:dyDescent="0.25">
      <c r="A15271" s="272"/>
      <c r="B15271" s="273"/>
      <c r="C15271" s="272"/>
      <c r="D15271" s="272"/>
      <c r="E15271" s="217"/>
      <c r="F15271" s="285"/>
      <c r="I15271" s="149"/>
      <c r="J15271" s="149"/>
      <c r="K15271" s="149"/>
      <c r="L15271"/>
    </row>
    <row r="15272" spans="1:12" s="236" customFormat="1" ht="14.5" x14ac:dyDescent="0.25">
      <c r="A15272" s="272" t="s">
        <v>3153</v>
      </c>
      <c r="B15272" s="273" t="s">
        <v>228</v>
      </c>
      <c r="C15272" s="272" t="s">
        <v>621</v>
      </c>
      <c r="D15272" s="272">
        <v>28</v>
      </c>
      <c r="E15272" s="217"/>
      <c r="F15272" s="285"/>
      <c r="I15272" s="149"/>
      <c r="J15272" s="149"/>
      <c r="K15272" s="149"/>
      <c r="L15272"/>
    </row>
    <row r="15273" spans="1:12" s="236" customFormat="1" x14ac:dyDescent="0.25">
      <c r="A15273" s="272"/>
      <c r="B15273" s="273"/>
      <c r="C15273" s="272"/>
      <c r="D15273" s="272"/>
      <c r="E15273" s="217"/>
      <c r="F15273" s="285"/>
      <c r="I15273" s="149"/>
      <c r="J15273" s="149"/>
      <c r="K15273" s="149"/>
      <c r="L15273"/>
    </row>
    <row r="15274" spans="1:12" s="236" customFormat="1" ht="13" x14ac:dyDescent="0.25">
      <c r="A15274" s="272"/>
      <c r="B15274" s="229" t="s">
        <v>227</v>
      </c>
      <c r="C15274" s="272"/>
      <c r="D15274" s="272"/>
      <c r="E15274" s="217"/>
      <c r="F15274" s="285"/>
      <c r="I15274" s="149"/>
      <c r="J15274" s="149"/>
      <c r="K15274" s="149"/>
      <c r="L15274"/>
    </row>
    <row r="15275" spans="1:12" s="236" customFormat="1" x14ac:dyDescent="0.25">
      <c r="A15275" s="272"/>
      <c r="B15275" s="273"/>
      <c r="C15275" s="272"/>
      <c r="D15275" s="272"/>
      <c r="E15275" s="217"/>
      <c r="F15275" s="285"/>
      <c r="I15275" s="149"/>
      <c r="J15275" s="149"/>
      <c r="K15275" s="149"/>
      <c r="L15275"/>
    </row>
    <row r="15276" spans="1:12" s="236" customFormat="1" ht="14.5" x14ac:dyDescent="0.25">
      <c r="A15276" s="272" t="s">
        <v>3154</v>
      </c>
      <c r="B15276" s="273" t="s">
        <v>550</v>
      </c>
      <c r="C15276" s="272" t="s">
        <v>621</v>
      </c>
      <c r="D15276" s="272">
        <v>5</v>
      </c>
      <c r="E15276" s="217"/>
      <c r="F15276" s="285"/>
      <c r="I15276" s="149"/>
      <c r="J15276" s="149"/>
      <c r="K15276" s="149"/>
      <c r="L15276"/>
    </row>
    <row r="15277" spans="1:12" s="236" customFormat="1" x14ac:dyDescent="0.25">
      <c r="A15277" s="272"/>
      <c r="B15277" s="273"/>
      <c r="C15277" s="272"/>
      <c r="D15277" s="272"/>
      <c r="E15277" s="217"/>
      <c r="F15277" s="285"/>
      <c r="I15277" s="149"/>
      <c r="J15277" s="149"/>
      <c r="K15277" s="149"/>
      <c r="L15277"/>
    </row>
    <row r="15278" spans="1:12" s="236" customFormat="1" ht="13" x14ac:dyDescent="0.25">
      <c r="A15278" s="272"/>
      <c r="B15278" s="229" t="s">
        <v>224</v>
      </c>
      <c r="C15278" s="272"/>
      <c r="D15278" s="272"/>
      <c r="E15278" s="217"/>
      <c r="F15278" s="285"/>
      <c r="I15278" s="149"/>
      <c r="J15278" s="149"/>
      <c r="K15278" s="149"/>
      <c r="L15278"/>
    </row>
    <row r="15279" spans="1:12" s="236" customFormat="1" x14ac:dyDescent="0.25">
      <c r="A15279" s="272"/>
      <c r="B15279" s="273"/>
      <c r="C15279" s="272"/>
      <c r="D15279" s="272"/>
      <c r="E15279" s="217"/>
      <c r="F15279" s="285"/>
      <c r="I15279" s="149"/>
      <c r="J15279" s="149"/>
      <c r="K15279" s="149"/>
      <c r="L15279"/>
    </row>
    <row r="15280" spans="1:12" s="236" customFormat="1" ht="13" x14ac:dyDescent="0.25">
      <c r="A15280" s="272"/>
      <c r="B15280" s="229" t="s">
        <v>2113</v>
      </c>
      <c r="C15280" s="272"/>
      <c r="D15280" s="272"/>
      <c r="E15280" s="217"/>
      <c r="F15280" s="285"/>
      <c r="I15280" s="149"/>
      <c r="J15280" s="149"/>
      <c r="K15280" s="149"/>
      <c r="L15280"/>
    </row>
    <row r="15281" spans="1:12" s="236" customFormat="1" x14ac:dyDescent="0.25">
      <c r="A15281" s="272"/>
      <c r="B15281" s="273"/>
      <c r="C15281" s="272"/>
      <c r="D15281" s="272"/>
      <c r="E15281" s="217"/>
      <c r="F15281" s="285"/>
      <c r="I15281" s="149"/>
      <c r="J15281" s="149"/>
      <c r="K15281" s="149"/>
      <c r="L15281"/>
    </row>
    <row r="15282" spans="1:12" s="236" customFormat="1" x14ac:dyDescent="0.25">
      <c r="A15282" s="272" t="s">
        <v>3155</v>
      </c>
      <c r="B15282" s="273" t="s">
        <v>221</v>
      </c>
      <c r="C15282" s="272" t="s">
        <v>11</v>
      </c>
      <c r="D15282" s="272">
        <v>54</v>
      </c>
      <c r="E15282" s="217"/>
      <c r="F15282" s="285"/>
      <c r="I15282" s="149"/>
      <c r="J15282" s="149"/>
      <c r="K15282" s="149"/>
      <c r="L15282"/>
    </row>
    <row r="15283" spans="1:12" s="236" customFormat="1" x14ac:dyDescent="0.25">
      <c r="A15283" s="272"/>
      <c r="B15283" s="273"/>
      <c r="C15283" s="272"/>
      <c r="D15283" s="272"/>
      <c r="E15283" s="217"/>
      <c r="F15283" s="285"/>
      <c r="I15283" s="149"/>
      <c r="J15283" s="149"/>
      <c r="K15283" s="149"/>
      <c r="L15283"/>
    </row>
    <row r="15284" spans="1:12" s="236" customFormat="1" ht="26" x14ac:dyDescent="0.25">
      <c r="A15284" s="272"/>
      <c r="B15284" s="229" t="s">
        <v>2115</v>
      </c>
      <c r="C15284" s="272"/>
      <c r="D15284" s="272"/>
      <c r="E15284" s="217"/>
      <c r="F15284" s="285"/>
      <c r="I15284" s="149"/>
      <c r="J15284" s="149"/>
      <c r="K15284" s="149"/>
      <c r="L15284"/>
    </row>
    <row r="15285" spans="1:12" s="236" customFormat="1" x14ac:dyDescent="0.25">
      <c r="A15285" s="272"/>
      <c r="B15285" s="273"/>
      <c r="C15285" s="272"/>
      <c r="D15285" s="272"/>
      <c r="E15285" s="217"/>
      <c r="F15285" s="285"/>
      <c r="I15285" s="149"/>
      <c r="J15285" s="149"/>
      <c r="K15285" s="149"/>
      <c r="L15285"/>
    </row>
    <row r="15286" spans="1:12" s="236" customFormat="1" x14ac:dyDescent="0.25">
      <c r="A15286" s="272" t="s">
        <v>3156</v>
      </c>
      <c r="B15286" s="273" t="s">
        <v>218</v>
      </c>
      <c r="C15286" s="272" t="s">
        <v>11</v>
      </c>
      <c r="D15286" s="272">
        <v>54</v>
      </c>
      <c r="E15286" s="217"/>
      <c r="F15286" s="285"/>
      <c r="I15286" s="149"/>
      <c r="J15286" s="149"/>
      <c r="K15286" s="149"/>
      <c r="L15286"/>
    </row>
    <row r="15287" spans="1:12" s="236" customFormat="1" x14ac:dyDescent="0.25">
      <c r="A15287" s="272"/>
      <c r="B15287" s="273"/>
      <c r="C15287" s="272"/>
      <c r="D15287" s="272"/>
      <c r="E15287" s="217"/>
      <c r="F15287" s="285"/>
      <c r="I15287" s="149"/>
      <c r="J15287" s="149"/>
      <c r="K15287" s="149"/>
      <c r="L15287"/>
    </row>
    <row r="15288" spans="1:12" s="236" customFormat="1" ht="13" x14ac:dyDescent="0.25">
      <c r="A15288" s="272"/>
      <c r="B15288" s="229" t="s">
        <v>217</v>
      </c>
      <c r="C15288" s="272"/>
      <c r="D15288" s="272"/>
      <c r="E15288" s="217"/>
      <c r="F15288" s="285"/>
      <c r="I15288" s="149"/>
      <c r="J15288" s="149"/>
      <c r="K15288" s="149"/>
      <c r="L15288"/>
    </row>
    <row r="15289" spans="1:12" s="236" customFormat="1" ht="13" x14ac:dyDescent="0.25">
      <c r="A15289" s="272"/>
      <c r="B15289" s="229"/>
      <c r="C15289" s="272"/>
      <c r="D15289" s="272"/>
      <c r="E15289" s="217"/>
      <c r="F15289" s="285"/>
      <c r="I15289" s="149"/>
      <c r="J15289" s="149"/>
      <c r="K15289" s="149"/>
      <c r="L15289"/>
    </row>
    <row r="15290" spans="1:12" s="236" customFormat="1" x14ac:dyDescent="0.25">
      <c r="A15290" s="272" t="s">
        <v>3157</v>
      </c>
      <c r="B15290" s="273" t="s">
        <v>216</v>
      </c>
      <c r="C15290" s="272" t="s">
        <v>11</v>
      </c>
      <c r="D15290" s="272">
        <v>54</v>
      </c>
      <c r="E15290" s="217"/>
      <c r="F15290" s="285"/>
      <c r="I15290" s="149"/>
      <c r="J15290" s="149"/>
      <c r="K15290" s="149"/>
      <c r="L15290"/>
    </row>
    <row r="15291" spans="1:12" s="236" customFormat="1" x14ac:dyDescent="0.25">
      <c r="A15291" s="272"/>
      <c r="B15291" s="273"/>
      <c r="C15291" s="272"/>
      <c r="D15291" s="272"/>
      <c r="E15291" s="217"/>
      <c r="F15291" s="285"/>
      <c r="I15291" s="149"/>
      <c r="J15291" s="149"/>
      <c r="K15291" s="149"/>
      <c r="L15291"/>
    </row>
    <row r="15292" spans="1:12" s="236" customFormat="1" ht="13" x14ac:dyDescent="0.25">
      <c r="A15292" s="272"/>
      <c r="B15292" s="229" t="s">
        <v>209</v>
      </c>
      <c r="C15292" s="272"/>
      <c r="D15292" s="272"/>
      <c r="E15292" s="217"/>
      <c r="F15292" s="285"/>
      <c r="I15292" s="149"/>
      <c r="J15292" s="149"/>
      <c r="K15292" s="149"/>
      <c r="L15292"/>
    </row>
    <row r="15293" spans="1:12" s="236" customFormat="1" x14ac:dyDescent="0.25">
      <c r="A15293" s="272"/>
      <c r="B15293" s="273"/>
      <c r="C15293" s="272"/>
      <c r="D15293" s="272"/>
      <c r="E15293" s="217"/>
      <c r="F15293" s="285"/>
      <c r="I15293" s="149"/>
      <c r="J15293" s="149"/>
      <c r="K15293" s="149"/>
      <c r="L15293"/>
    </row>
    <row r="15294" spans="1:12" s="236" customFormat="1" ht="14.5" x14ac:dyDescent="0.25">
      <c r="A15294" s="272" t="s">
        <v>3158</v>
      </c>
      <c r="B15294" s="273" t="s">
        <v>2730</v>
      </c>
      <c r="C15294" s="272" t="s">
        <v>621</v>
      </c>
      <c r="D15294" s="272">
        <v>28</v>
      </c>
      <c r="E15294" s="217"/>
      <c r="F15294" s="285"/>
      <c r="I15294" s="149"/>
      <c r="J15294" s="149"/>
      <c r="K15294" s="149"/>
      <c r="L15294"/>
    </row>
    <row r="15295" spans="1:12" s="236" customFormat="1" x14ac:dyDescent="0.25">
      <c r="A15295" s="220"/>
      <c r="B15295" s="233"/>
      <c r="C15295" s="220"/>
      <c r="D15295" s="220"/>
      <c r="E15295" s="260"/>
      <c r="F15295" s="263"/>
      <c r="I15295" s="149"/>
      <c r="J15295" s="149"/>
      <c r="K15295" s="149"/>
      <c r="L15295"/>
    </row>
    <row r="15296" spans="1:12" s="236" customFormat="1" ht="13" x14ac:dyDescent="0.25">
      <c r="A15296" s="220"/>
      <c r="B15296" s="230"/>
      <c r="C15296" s="220"/>
      <c r="D15296" s="220"/>
      <c r="E15296" s="260"/>
      <c r="F15296" s="263"/>
      <c r="I15296" s="149"/>
      <c r="J15296" s="149"/>
      <c r="K15296" s="149"/>
      <c r="L15296"/>
    </row>
    <row r="15297" spans="1:12" s="236" customFormat="1" ht="13" x14ac:dyDescent="0.25">
      <c r="A15297" s="220"/>
      <c r="B15297" s="230"/>
      <c r="C15297" s="220"/>
      <c r="D15297" s="220"/>
      <c r="E15297" s="260"/>
      <c r="F15297" s="263"/>
      <c r="I15297" s="149"/>
      <c r="J15297" s="149"/>
      <c r="K15297" s="149"/>
      <c r="L15297"/>
    </row>
    <row r="15298" spans="1:12" s="236" customFormat="1" ht="13" x14ac:dyDescent="0.25">
      <c r="A15298" s="220"/>
      <c r="B15298" s="230"/>
      <c r="C15298" s="220"/>
      <c r="D15298" s="220"/>
      <c r="E15298" s="260"/>
      <c r="F15298" s="263"/>
      <c r="I15298" s="149"/>
      <c r="J15298" s="149"/>
      <c r="K15298" s="149"/>
      <c r="L15298"/>
    </row>
    <row r="15299" spans="1:12" s="236" customFormat="1" ht="13" x14ac:dyDescent="0.25">
      <c r="A15299" s="220"/>
      <c r="B15299" s="230"/>
      <c r="C15299" s="220"/>
      <c r="D15299" s="220"/>
      <c r="E15299" s="260"/>
      <c r="F15299" s="263"/>
      <c r="I15299" s="149"/>
      <c r="J15299" s="149"/>
      <c r="K15299" s="149"/>
      <c r="L15299"/>
    </row>
    <row r="15300" spans="1:12" s="236" customFormat="1" ht="13" x14ac:dyDescent="0.25">
      <c r="A15300" s="220"/>
      <c r="B15300" s="230"/>
      <c r="C15300" s="220"/>
      <c r="D15300" s="220"/>
      <c r="E15300" s="260"/>
      <c r="F15300" s="263"/>
      <c r="I15300" s="149"/>
      <c r="J15300" s="149"/>
      <c r="K15300" s="149"/>
      <c r="L15300"/>
    </row>
    <row r="15301" spans="1:12" s="236" customFormat="1" ht="13" x14ac:dyDescent="0.25">
      <c r="A15301" s="220"/>
      <c r="B15301" s="230"/>
      <c r="C15301" s="220"/>
      <c r="D15301" s="220"/>
      <c r="E15301" s="260"/>
      <c r="F15301" s="263"/>
      <c r="I15301" s="149"/>
      <c r="J15301" s="149"/>
      <c r="K15301" s="149"/>
      <c r="L15301"/>
    </row>
    <row r="15302" spans="1:12" s="236" customFormat="1" ht="13" x14ac:dyDescent="0.25">
      <c r="A15302" s="220"/>
      <c r="B15302" s="230"/>
      <c r="C15302" s="220"/>
      <c r="D15302" s="220"/>
      <c r="E15302" s="260"/>
      <c r="F15302" s="263"/>
      <c r="I15302" s="149"/>
      <c r="J15302" s="149"/>
      <c r="K15302" s="149"/>
      <c r="L15302"/>
    </row>
    <row r="15303" spans="1:12" s="236" customFormat="1" ht="13" x14ac:dyDescent="0.25">
      <c r="A15303" s="220"/>
      <c r="B15303" s="230"/>
      <c r="C15303" s="220"/>
      <c r="D15303" s="220"/>
      <c r="E15303" s="260"/>
      <c r="F15303" s="263"/>
      <c r="I15303" s="149"/>
      <c r="J15303" s="149"/>
      <c r="K15303" s="149"/>
      <c r="L15303"/>
    </row>
    <row r="15304" spans="1:12" s="236" customFormat="1" ht="13" x14ac:dyDescent="0.25">
      <c r="A15304" s="220"/>
      <c r="B15304" s="230"/>
      <c r="C15304" s="220"/>
      <c r="D15304" s="220"/>
      <c r="E15304" s="260"/>
      <c r="F15304" s="263"/>
      <c r="I15304" s="149"/>
      <c r="J15304" s="149"/>
      <c r="K15304" s="149"/>
      <c r="L15304"/>
    </row>
    <row r="15305" spans="1:12" s="236" customFormat="1" ht="13" x14ac:dyDescent="0.25">
      <c r="A15305" s="220"/>
      <c r="B15305" s="230"/>
      <c r="C15305" s="220"/>
      <c r="D15305" s="220"/>
      <c r="E15305" s="260"/>
      <c r="F15305" s="263"/>
      <c r="I15305" s="149"/>
      <c r="J15305" s="149"/>
      <c r="K15305" s="149"/>
      <c r="L15305"/>
    </row>
    <row r="15306" spans="1:12" s="236" customFormat="1" ht="13" x14ac:dyDescent="0.25">
      <c r="A15306" s="220"/>
      <c r="B15306" s="230"/>
      <c r="C15306" s="220"/>
      <c r="D15306" s="220"/>
      <c r="E15306" s="260"/>
      <c r="F15306" s="263"/>
      <c r="I15306" s="149"/>
      <c r="J15306" s="149"/>
      <c r="K15306" s="149"/>
      <c r="L15306"/>
    </row>
    <row r="15307" spans="1:12" s="236" customFormat="1" ht="13" x14ac:dyDescent="0.25">
      <c r="A15307" s="220"/>
      <c r="B15307" s="230"/>
      <c r="C15307" s="220"/>
      <c r="D15307" s="220"/>
      <c r="E15307" s="260"/>
      <c r="F15307" s="263"/>
      <c r="I15307" s="149"/>
      <c r="J15307" s="149"/>
      <c r="K15307" s="149"/>
      <c r="L15307"/>
    </row>
    <row r="15308" spans="1:12" s="236" customFormat="1" ht="13" x14ac:dyDescent="0.25">
      <c r="A15308" s="220"/>
      <c r="B15308" s="230"/>
      <c r="C15308" s="220"/>
      <c r="D15308" s="220"/>
      <c r="E15308" s="260"/>
      <c r="F15308" s="263"/>
      <c r="I15308" s="149"/>
      <c r="J15308" s="149"/>
      <c r="K15308" s="149"/>
      <c r="L15308"/>
    </row>
    <row r="15309" spans="1:12" s="236" customFormat="1" ht="13" x14ac:dyDescent="0.25">
      <c r="A15309" s="220"/>
      <c r="B15309" s="230"/>
      <c r="C15309" s="220"/>
      <c r="D15309" s="220"/>
      <c r="E15309" s="260"/>
      <c r="F15309" s="263"/>
      <c r="I15309" s="149"/>
      <c r="J15309" s="149"/>
      <c r="K15309" s="149"/>
      <c r="L15309"/>
    </row>
    <row r="15310" spans="1:12" s="236" customFormat="1" ht="13" x14ac:dyDescent="0.25">
      <c r="A15310" s="220"/>
      <c r="B15310" s="230"/>
      <c r="C15310" s="220"/>
      <c r="D15310" s="220"/>
      <c r="E15310" s="260"/>
      <c r="F15310" s="263"/>
      <c r="I15310" s="149"/>
      <c r="J15310" s="149"/>
      <c r="K15310" s="149"/>
      <c r="L15310"/>
    </row>
    <row r="15311" spans="1:12" s="236" customFormat="1" ht="13" x14ac:dyDescent="0.25">
      <c r="A15311" s="220"/>
      <c r="B15311" s="230"/>
      <c r="C15311" s="220"/>
      <c r="D15311" s="220"/>
      <c r="E15311" s="260"/>
      <c r="F15311" s="263"/>
      <c r="I15311" s="149"/>
      <c r="J15311" s="149"/>
      <c r="K15311" s="149"/>
      <c r="L15311"/>
    </row>
    <row r="15312" spans="1:12" s="236" customFormat="1" ht="13" x14ac:dyDescent="0.25">
      <c r="A15312" s="220"/>
      <c r="B15312" s="230"/>
      <c r="C15312" s="220"/>
      <c r="D15312" s="220"/>
      <c r="E15312" s="260"/>
      <c r="F15312" s="263"/>
      <c r="I15312" s="149"/>
      <c r="J15312" s="149"/>
      <c r="K15312" s="149"/>
      <c r="L15312"/>
    </row>
    <row r="15313" spans="1:12" s="236" customFormat="1" ht="13" x14ac:dyDescent="0.25">
      <c r="A15313" s="220"/>
      <c r="B15313" s="230"/>
      <c r="C15313" s="220"/>
      <c r="D15313" s="220"/>
      <c r="E15313" s="260"/>
      <c r="F15313" s="263"/>
      <c r="I15313" s="149"/>
      <c r="J15313" s="149"/>
      <c r="K15313" s="149"/>
      <c r="L15313"/>
    </row>
    <row r="15314" spans="1:12" s="236" customFormat="1" ht="13" x14ac:dyDescent="0.25">
      <c r="A15314" s="220"/>
      <c r="B15314" s="230"/>
      <c r="C15314" s="220"/>
      <c r="D15314" s="220"/>
      <c r="E15314" s="260"/>
      <c r="F15314" s="263"/>
      <c r="I15314" s="149"/>
      <c r="J15314" s="149"/>
      <c r="K15314" s="149"/>
      <c r="L15314"/>
    </row>
    <row r="15315" spans="1:12" s="236" customFormat="1" ht="13" x14ac:dyDescent="0.25">
      <c r="A15315" s="220"/>
      <c r="B15315" s="230"/>
      <c r="C15315" s="220"/>
      <c r="D15315" s="220"/>
      <c r="E15315" s="260"/>
      <c r="F15315" s="263"/>
      <c r="I15315" s="149"/>
      <c r="J15315" s="149"/>
      <c r="K15315" s="149"/>
      <c r="L15315"/>
    </row>
    <row r="15316" spans="1:12" s="236" customFormat="1" ht="13" x14ac:dyDescent="0.25">
      <c r="A15316" s="220"/>
      <c r="B15316" s="230"/>
      <c r="C15316" s="220"/>
      <c r="D15316" s="220"/>
      <c r="E15316" s="260"/>
      <c r="F15316" s="263"/>
      <c r="I15316" s="149"/>
      <c r="J15316" s="149"/>
      <c r="K15316" s="149"/>
      <c r="L15316"/>
    </row>
    <row r="15317" spans="1:12" s="236" customFormat="1" ht="13" x14ac:dyDescent="0.25">
      <c r="A15317" s="220"/>
      <c r="B15317" s="230"/>
      <c r="C15317" s="220"/>
      <c r="D15317" s="220"/>
      <c r="E15317" s="260"/>
      <c r="F15317" s="263"/>
      <c r="I15317" s="149"/>
      <c r="J15317" s="149"/>
      <c r="K15317" s="149"/>
      <c r="L15317"/>
    </row>
    <row r="15318" spans="1:12" s="236" customFormat="1" ht="13" x14ac:dyDescent="0.25">
      <c r="A15318" s="220"/>
      <c r="B15318" s="230"/>
      <c r="C15318" s="220"/>
      <c r="D15318" s="220"/>
      <c r="E15318" s="260"/>
      <c r="F15318" s="263"/>
      <c r="I15318" s="149"/>
      <c r="J15318" s="149"/>
      <c r="K15318" s="149"/>
      <c r="L15318"/>
    </row>
    <row r="15319" spans="1:12" s="236" customFormat="1" ht="13" x14ac:dyDescent="0.25">
      <c r="A15319" s="220"/>
      <c r="B15319" s="230"/>
      <c r="C15319" s="220"/>
      <c r="D15319" s="220"/>
      <c r="E15319" s="260"/>
      <c r="F15319" s="263"/>
      <c r="I15319" s="149"/>
      <c r="J15319" s="149"/>
      <c r="K15319" s="149"/>
      <c r="L15319"/>
    </row>
    <row r="15320" spans="1:12" s="236" customFormat="1" ht="13" x14ac:dyDescent="0.25">
      <c r="A15320" s="220"/>
      <c r="B15320" s="230"/>
      <c r="C15320" s="220"/>
      <c r="D15320" s="220"/>
      <c r="E15320" s="260"/>
      <c r="F15320" s="263"/>
      <c r="I15320" s="149"/>
      <c r="J15320" s="149"/>
      <c r="K15320" s="149"/>
      <c r="L15320"/>
    </row>
    <row r="15321" spans="1:12" s="236" customFormat="1" ht="13" x14ac:dyDescent="0.25">
      <c r="A15321" s="220"/>
      <c r="B15321" s="230"/>
      <c r="C15321" s="220"/>
      <c r="D15321" s="220"/>
      <c r="E15321" s="260"/>
      <c r="F15321" s="263"/>
      <c r="I15321" s="149"/>
      <c r="J15321" s="149"/>
      <c r="K15321" s="149"/>
      <c r="L15321"/>
    </row>
    <row r="15322" spans="1:12" s="236" customFormat="1" ht="13" x14ac:dyDescent="0.25">
      <c r="A15322" s="220"/>
      <c r="B15322" s="230"/>
      <c r="C15322" s="220"/>
      <c r="D15322" s="220"/>
      <c r="E15322" s="260"/>
      <c r="F15322" s="263"/>
      <c r="I15322" s="149"/>
      <c r="J15322" s="149"/>
      <c r="K15322" s="149"/>
      <c r="L15322"/>
    </row>
    <row r="15323" spans="1:12" s="236" customFormat="1" ht="13" x14ac:dyDescent="0.25">
      <c r="A15323" s="227"/>
      <c r="B15323" s="268" t="s">
        <v>2905</v>
      </c>
      <c r="C15323" s="227"/>
      <c r="D15323" s="227"/>
      <c r="E15323" s="258"/>
      <c r="F15323" s="270"/>
      <c r="I15323" s="149"/>
      <c r="J15323" s="149"/>
      <c r="K15323" s="149"/>
      <c r="L15323"/>
    </row>
    <row r="15324" spans="1:12" s="236" customFormat="1" ht="13" x14ac:dyDescent="0.25">
      <c r="A15324" s="227"/>
      <c r="B15324" s="247"/>
      <c r="C15324" s="227"/>
      <c r="D15324" s="227"/>
      <c r="E15324" s="258"/>
      <c r="F15324" s="263"/>
      <c r="I15324" s="149"/>
      <c r="J15324" s="149"/>
      <c r="K15324" s="149"/>
      <c r="L15324"/>
    </row>
    <row r="15325" spans="1:12" s="236" customFormat="1" ht="13" x14ac:dyDescent="0.25">
      <c r="A15325" s="227"/>
      <c r="B15325" s="247" t="s">
        <v>3115</v>
      </c>
      <c r="C15325" s="227"/>
      <c r="D15325" s="227"/>
      <c r="E15325" s="258"/>
      <c r="F15325" s="263"/>
      <c r="I15325" s="149"/>
      <c r="J15325" s="149"/>
      <c r="K15325" s="149"/>
      <c r="L15325"/>
    </row>
    <row r="15326" spans="1:12" s="236" customFormat="1" ht="13" x14ac:dyDescent="0.25">
      <c r="A15326" s="227"/>
      <c r="B15326" s="256"/>
      <c r="C15326" s="255"/>
      <c r="D15326" s="255"/>
      <c r="E15326" s="260"/>
      <c r="F15326" s="263"/>
      <c r="I15326" s="149"/>
      <c r="J15326" s="149"/>
      <c r="K15326" s="149"/>
      <c r="L15326"/>
    </row>
    <row r="15327" spans="1:12" s="236" customFormat="1" ht="13" x14ac:dyDescent="0.25">
      <c r="A15327" s="227"/>
      <c r="B15327" s="274"/>
      <c r="C15327" s="255"/>
      <c r="D15327" s="255"/>
      <c r="E15327" s="260"/>
      <c r="F15327" s="263"/>
      <c r="I15327" s="149"/>
      <c r="J15327" s="149"/>
      <c r="K15327" s="149"/>
      <c r="L15327"/>
    </row>
    <row r="15328" spans="1:12" s="236" customFormat="1" ht="13" x14ac:dyDescent="0.25">
      <c r="A15328" s="227"/>
      <c r="B15328" s="274" t="str">
        <f>B15325</f>
        <v>Block I: 2 Classroom Block:: I-3  Concrete, Formwork and Reinforcement</v>
      </c>
      <c r="C15328" s="255"/>
      <c r="D15328" s="255"/>
      <c r="E15328" s="260"/>
      <c r="F15328" s="263"/>
      <c r="I15328" s="149"/>
      <c r="J15328" s="149"/>
      <c r="K15328" s="149"/>
      <c r="L15328"/>
    </row>
    <row r="15329" spans="1:12" s="236" customFormat="1" ht="13" x14ac:dyDescent="0.25">
      <c r="A15329" s="227"/>
      <c r="B15329" s="254" t="s">
        <v>2933</v>
      </c>
      <c r="C15329" s="255" t="s">
        <v>2910</v>
      </c>
      <c r="D15329" s="255"/>
      <c r="E15329" s="260"/>
      <c r="F15329" s="263"/>
      <c r="I15329" s="149"/>
      <c r="J15329" s="149"/>
      <c r="K15329" s="149"/>
      <c r="L15329"/>
    </row>
    <row r="15330" spans="1:12" s="236" customFormat="1" ht="13" x14ac:dyDescent="0.25">
      <c r="A15330" s="227"/>
      <c r="B15330" s="256"/>
      <c r="C15330" s="255"/>
      <c r="D15330" s="255"/>
      <c r="E15330" s="260"/>
      <c r="F15330" s="263"/>
      <c r="I15330" s="149"/>
      <c r="J15330" s="149"/>
      <c r="K15330" s="149"/>
      <c r="L15330"/>
    </row>
    <row r="15331" spans="1:12" s="236" customFormat="1" ht="13" x14ac:dyDescent="0.25">
      <c r="A15331" s="227"/>
      <c r="B15331" s="269" t="s">
        <v>2909</v>
      </c>
      <c r="C15331" s="255">
        <v>222</v>
      </c>
      <c r="D15331" s="255"/>
      <c r="E15331" s="260"/>
      <c r="F15331" s="263"/>
      <c r="I15331" s="149"/>
      <c r="J15331" s="149"/>
      <c r="K15331" s="149"/>
      <c r="L15331"/>
    </row>
    <row r="15332" spans="1:12" s="236" customFormat="1" ht="13" x14ac:dyDescent="0.25">
      <c r="A15332" s="227"/>
      <c r="B15332" s="269"/>
      <c r="C15332" s="255"/>
      <c r="D15332" s="255"/>
      <c r="E15332" s="260"/>
      <c r="F15332" s="263"/>
      <c r="I15332" s="149"/>
      <c r="J15332" s="149"/>
      <c r="K15332" s="149"/>
      <c r="L15332"/>
    </row>
    <row r="15333" spans="1:12" s="236" customFormat="1" ht="13" x14ac:dyDescent="0.25">
      <c r="A15333" s="227"/>
      <c r="B15333" s="256"/>
      <c r="C15333" s="255"/>
      <c r="D15333" s="255"/>
      <c r="E15333" s="260"/>
      <c r="F15333" s="263"/>
      <c r="I15333" s="149"/>
      <c r="J15333" s="149"/>
      <c r="K15333" s="149"/>
      <c r="L15333"/>
    </row>
    <row r="15334" spans="1:12" s="236" customFormat="1" ht="13" x14ac:dyDescent="0.25">
      <c r="A15334" s="227"/>
      <c r="B15334" s="256"/>
      <c r="C15334" s="255"/>
      <c r="D15334" s="255"/>
      <c r="E15334" s="260"/>
      <c r="F15334" s="263"/>
      <c r="I15334" s="149"/>
      <c r="J15334" s="149"/>
      <c r="K15334" s="149"/>
      <c r="L15334"/>
    </row>
    <row r="15335" spans="1:12" s="236" customFormat="1" ht="13" x14ac:dyDescent="0.25">
      <c r="A15335" s="227"/>
      <c r="B15335" s="256"/>
      <c r="C15335" s="255"/>
      <c r="D15335" s="255"/>
      <c r="E15335" s="260"/>
      <c r="F15335" s="263"/>
      <c r="I15335" s="149"/>
      <c r="J15335" s="149"/>
      <c r="K15335" s="149"/>
      <c r="L15335"/>
    </row>
    <row r="15336" spans="1:12" s="236" customFormat="1" ht="13" x14ac:dyDescent="0.25">
      <c r="A15336" s="227"/>
      <c r="B15336" s="256"/>
      <c r="C15336" s="255"/>
      <c r="D15336" s="255"/>
      <c r="E15336" s="260"/>
      <c r="F15336" s="263"/>
      <c r="I15336" s="149"/>
      <c r="J15336" s="149"/>
      <c r="K15336" s="149"/>
      <c r="L15336"/>
    </row>
    <row r="15337" spans="1:12" s="236" customFormat="1" ht="13" x14ac:dyDescent="0.25">
      <c r="A15337" s="227"/>
      <c r="B15337" s="256"/>
      <c r="C15337" s="255"/>
      <c r="D15337" s="255"/>
      <c r="E15337" s="260"/>
      <c r="F15337" s="263"/>
      <c r="I15337" s="149"/>
      <c r="J15337" s="149"/>
      <c r="K15337" s="149"/>
      <c r="L15337"/>
    </row>
    <row r="15338" spans="1:12" s="236" customFormat="1" ht="13" x14ac:dyDescent="0.25">
      <c r="A15338" s="227"/>
      <c r="B15338" s="256"/>
      <c r="C15338" s="255"/>
      <c r="D15338" s="255"/>
      <c r="E15338" s="260"/>
      <c r="F15338" s="263"/>
      <c r="I15338" s="149"/>
      <c r="J15338" s="149"/>
      <c r="K15338" s="149"/>
      <c r="L15338"/>
    </row>
    <row r="15339" spans="1:12" s="236" customFormat="1" ht="13" x14ac:dyDescent="0.25">
      <c r="A15339" s="227"/>
      <c r="B15339" s="256"/>
      <c r="C15339" s="255"/>
      <c r="D15339" s="255"/>
      <c r="E15339" s="260"/>
      <c r="F15339" s="263"/>
      <c r="I15339" s="149"/>
      <c r="J15339" s="149"/>
      <c r="K15339" s="149"/>
      <c r="L15339"/>
    </row>
    <row r="15340" spans="1:12" s="236" customFormat="1" ht="13" x14ac:dyDescent="0.25">
      <c r="A15340" s="227"/>
      <c r="B15340" s="256"/>
      <c r="C15340" s="255"/>
      <c r="D15340" s="255"/>
      <c r="E15340" s="260"/>
      <c r="F15340" s="263"/>
      <c r="I15340" s="149"/>
      <c r="J15340" s="149"/>
      <c r="K15340" s="149"/>
      <c r="L15340"/>
    </row>
    <row r="15341" spans="1:12" s="236" customFormat="1" ht="13" x14ac:dyDescent="0.25">
      <c r="A15341" s="227"/>
      <c r="B15341" s="256"/>
      <c r="C15341" s="255"/>
      <c r="D15341" s="255"/>
      <c r="E15341" s="260"/>
      <c r="F15341" s="263"/>
      <c r="I15341" s="149"/>
      <c r="J15341" s="149"/>
      <c r="K15341" s="149"/>
      <c r="L15341"/>
    </row>
    <row r="15342" spans="1:12" s="236" customFormat="1" ht="13" x14ac:dyDescent="0.25">
      <c r="A15342" s="227"/>
      <c r="B15342" s="256"/>
      <c r="C15342" s="255"/>
      <c r="D15342" s="255"/>
      <c r="E15342" s="260"/>
      <c r="F15342" s="263"/>
      <c r="I15342" s="149"/>
      <c r="J15342" s="149"/>
      <c r="K15342" s="149"/>
      <c r="L15342"/>
    </row>
    <row r="15343" spans="1:12" s="236" customFormat="1" ht="13" x14ac:dyDescent="0.25">
      <c r="A15343" s="227"/>
      <c r="B15343" s="256"/>
      <c r="C15343" s="255"/>
      <c r="D15343" s="255"/>
      <c r="E15343" s="260"/>
      <c r="F15343" s="263"/>
      <c r="I15343" s="149"/>
      <c r="J15343" s="149"/>
      <c r="K15343" s="149"/>
      <c r="L15343"/>
    </row>
    <row r="15344" spans="1:12" s="236" customFormat="1" ht="13" x14ac:dyDescent="0.25">
      <c r="A15344" s="227"/>
      <c r="B15344" s="256"/>
      <c r="C15344" s="255"/>
      <c r="D15344" s="255"/>
      <c r="E15344" s="260"/>
      <c r="F15344" s="263"/>
      <c r="I15344" s="149"/>
      <c r="J15344" s="149"/>
      <c r="K15344" s="149"/>
      <c r="L15344"/>
    </row>
    <row r="15345" spans="1:12" s="236" customFormat="1" ht="13" x14ac:dyDescent="0.25">
      <c r="A15345" s="227"/>
      <c r="B15345" s="256"/>
      <c r="C15345" s="255"/>
      <c r="D15345" s="255"/>
      <c r="E15345" s="260"/>
      <c r="F15345" s="263"/>
      <c r="I15345" s="149"/>
      <c r="J15345" s="149"/>
      <c r="K15345" s="149"/>
      <c r="L15345"/>
    </row>
    <row r="15346" spans="1:12" s="236" customFormat="1" ht="13" x14ac:dyDescent="0.25">
      <c r="A15346" s="227"/>
      <c r="B15346" s="256"/>
      <c r="C15346" s="255"/>
      <c r="D15346" s="255"/>
      <c r="E15346" s="260"/>
      <c r="F15346" s="263"/>
      <c r="I15346" s="149"/>
      <c r="J15346" s="149"/>
      <c r="K15346" s="149"/>
      <c r="L15346"/>
    </row>
    <row r="15347" spans="1:12" s="236" customFormat="1" ht="13" x14ac:dyDescent="0.25">
      <c r="A15347" s="227"/>
      <c r="B15347" s="256"/>
      <c r="C15347" s="255"/>
      <c r="D15347" s="255"/>
      <c r="E15347" s="260"/>
      <c r="F15347" s="263"/>
      <c r="I15347" s="149"/>
      <c r="J15347" s="149"/>
      <c r="K15347" s="149"/>
      <c r="L15347"/>
    </row>
    <row r="15348" spans="1:12" s="236" customFormat="1" ht="13" x14ac:dyDescent="0.25">
      <c r="A15348" s="227"/>
      <c r="B15348" s="256"/>
      <c r="C15348" s="255"/>
      <c r="D15348" s="255"/>
      <c r="E15348" s="260"/>
      <c r="F15348" s="263"/>
      <c r="I15348" s="149"/>
      <c r="J15348" s="149"/>
      <c r="K15348" s="149"/>
      <c r="L15348"/>
    </row>
    <row r="15349" spans="1:12" s="236" customFormat="1" ht="13" x14ac:dyDescent="0.25">
      <c r="A15349" s="227"/>
      <c r="B15349" s="256"/>
      <c r="C15349" s="255"/>
      <c r="D15349" s="255"/>
      <c r="E15349" s="260"/>
      <c r="F15349" s="263"/>
      <c r="I15349" s="149"/>
      <c r="J15349" s="149"/>
      <c r="K15349" s="149"/>
      <c r="L15349"/>
    </row>
    <row r="15350" spans="1:12" s="236" customFormat="1" ht="13" x14ac:dyDescent="0.25">
      <c r="A15350" s="227"/>
      <c r="B15350" s="256"/>
      <c r="C15350" s="255"/>
      <c r="D15350" s="255"/>
      <c r="E15350" s="260"/>
      <c r="F15350" s="263"/>
      <c r="I15350" s="149"/>
      <c r="J15350" s="149"/>
      <c r="K15350" s="149"/>
      <c r="L15350"/>
    </row>
    <row r="15351" spans="1:12" s="236" customFormat="1" ht="13" x14ac:dyDescent="0.25">
      <c r="A15351" s="227"/>
      <c r="B15351" s="256"/>
      <c r="C15351" s="255"/>
      <c r="D15351" s="255"/>
      <c r="E15351" s="260"/>
      <c r="F15351" s="263"/>
      <c r="I15351" s="149"/>
      <c r="J15351" s="149"/>
      <c r="K15351" s="149"/>
      <c r="L15351"/>
    </row>
    <row r="15352" spans="1:12" s="236" customFormat="1" ht="13" x14ac:dyDescent="0.25">
      <c r="A15352" s="227"/>
      <c r="B15352" s="256"/>
      <c r="C15352" s="255"/>
      <c r="D15352" s="255"/>
      <c r="E15352" s="260"/>
      <c r="F15352" s="263"/>
      <c r="I15352" s="149"/>
      <c r="J15352" s="149"/>
      <c r="K15352" s="149"/>
      <c r="L15352"/>
    </row>
    <row r="15353" spans="1:12" s="236" customFormat="1" ht="13" x14ac:dyDescent="0.25">
      <c r="A15353" s="227"/>
      <c r="B15353" s="256"/>
      <c r="C15353" s="255"/>
      <c r="D15353" s="255"/>
      <c r="E15353" s="260"/>
      <c r="F15353" s="263"/>
      <c r="I15353" s="149"/>
      <c r="J15353" s="149"/>
      <c r="K15353" s="149"/>
      <c r="L15353"/>
    </row>
    <row r="15354" spans="1:12" s="236" customFormat="1" ht="13" x14ac:dyDescent="0.25">
      <c r="A15354" s="227"/>
      <c r="B15354" s="256"/>
      <c r="C15354" s="255"/>
      <c r="D15354" s="255"/>
      <c r="E15354" s="260"/>
      <c r="F15354" s="263"/>
      <c r="I15354" s="149"/>
      <c r="J15354" s="149"/>
      <c r="K15354" s="149"/>
      <c r="L15354"/>
    </row>
    <row r="15355" spans="1:12" s="236" customFormat="1" ht="13" x14ac:dyDescent="0.25">
      <c r="A15355" s="227"/>
      <c r="B15355" s="256"/>
      <c r="C15355" s="255"/>
      <c r="D15355" s="255"/>
      <c r="E15355" s="260"/>
      <c r="F15355" s="263"/>
      <c r="I15355" s="149"/>
      <c r="J15355" s="149"/>
      <c r="K15355" s="149"/>
      <c r="L15355"/>
    </row>
    <row r="15356" spans="1:12" s="236" customFormat="1" ht="13" x14ac:dyDescent="0.25">
      <c r="A15356" s="227"/>
      <c r="B15356" s="256"/>
      <c r="C15356" s="255"/>
      <c r="D15356" s="255"/>
      <c r="E15356" s="260"/>
      <c r="F15356" s="263"/>
      <c r="I15356" s="149"/>
      <c r="J15356" s="149"/>
      <c r="K15356" s="149"/>
      <c r="L15356"/>
    </row>
    <row r="15357" spans="1:12" s="236" customFormat="1" ht="13" x14ac:dyDescent="0.25">
      <c r="A15357" s="227"/>
      <c r="B15357" s="256"/>
      <c r="C15357" s="255"/>
      <c r="D15357" s="255"/>
      <c r="E15357" s="260"/>
      <c r="F15357" s="263"/>
      <c r="I15357" s="149"/>
      <c r="J15357" s="149"/>
      <c r="K15357" s="149"/>
      <c r="L15357"/>
    </row>
    <row r="15358" spans="1:12" s="236" customFormat="1" ht="13" x14ac:dyDescent="0.25">
      <c r="A15358" s="227"/>
      <c r="B15358" s="256"/>
      <c r="C15358" s="255"/>
      <c r="D15358" s="255"/>
      <c r="E15358" s="260"/>
      <c r="F15358" s="263"/>
      <c r="I15358" s="149"/>
      <c r="J15358" s="149"/>
      <c r="K15358" s="149"/>
      <c r="L15358"/>
    </row>
    <row r="15359" spans="1:12" s="236" customFormat="1" ht="13" x14ac:dyDescent="0.25">
      <c r="A15359" s="227"/>
      <c r="B15359" s="256"/>
      <c r="C15359" s="255"/>
      <c r="D15359" s="255"/>
      <c r="E15359" s="260"/>
      <c r="F15359" s="263"/>
      <c r="I15359" s="149"/>
      <c r="J15359" s="149"/>
      <c r="K15359" s="149"/>
      <c r="L15359"/>
    </row>
    <row r="15360" spans="1:12" s="236" customFormat="1" ht="13" x14ac:dyDescent="0.25">
      <c r="A15360" s="227"/>
      <c r="B15360" s="256"/>
      <c r="C15360" s="255"/>
      <c r="D15360" s="255"/>
      <c r="E15360" s="260"/>
      <c r="F15360" s="263"/>
      <c r="I15360" s="149"/>
      <c r="J15360" s="149"/>
      <c r="K15360" s="149"/>
      <c r="L15360"/>
    </row>
    <row r="15361" spans="1:12" s="236" customFormat="1" ht="13" x14ac:dyDescent="0.25">
      <c r="A15361" s="227"/>
      <c r="B15361" s="256"/>
      <c r="C15361" s="255"/>
      <c r="D15361" s="255"/>
      <c r="E15361" s="260"/>
      <c r="F15361" s="263"/>
      <c r="I15361" s="149"/>
      <c r="J15361" s="149"/>
      <c r="K15361" s="149"/>
      <c r="L15361"/>
    </row>
    <row r="15362" spans="1:12" s="236" customFormat="1" ht="13" x14ac:dyDescent="0.25">
      <c r="A15362" s="227"/>
      <c r="B15362" s="256"/>
      <c r="C15362" s="255"/>
      <c r="D15362" s="255"/>
      <c r="E15362" s="260"/>
      <c r="F15362" s="263"/>
      <c r="I15362" s="149"/>
      <c r="J15362" s="149"/>
      <c r="K15362" s="149"/>
      <c r="L15362"/>
    </row>
    <row r="15363" spans="1:12" s="236" customFormat="1" ht="13" x14ac:dyDescent="0.25">
      <c r="A15363" s="227"/>
      <c r="B15363" s="256"/>
      <c r="C15363" s="255"/>
      <c r="D15363" s="255"/>
      <c r="E15363" s="260"/>
      <c r="F15363" s="263"/>
      <c r="I15363" s="149"/>
      <c r="J15363" s="149"/>
      <c r="K15363" s="149"/>
      <c r="L15363"/>
    </row>
    <row r="15364" spans="1:12" s="236" customFormat="1" ht="13" x14ac:dyDescent="0.25">
      <c r="A15364" s="227"/>
      <c r="B15364" s="256"/>
      <c r="C15364" s="255"/>
      <c r="D15364" s="255"/>
      <c r="E15364" s="260"/>
      <c r="F15364" s="263"/>
      <c r="I15364" s="149"/>
      <c r="J15364" s="149"/>
      <c r="K15364" s="149"/>
      <c r="L15364"/>
    </row>
    <row r="15365" spans="1:12" s="236" customFormat="1" ht="13" x14ac:dyDescent="0.25">
      <c r="A15365" s="227"/>
      <c r="B15365" s="256"/>
      <c r="C15365" s="255"/>
      <c r="D15365" s="255"/>
      <c r="E15365" s="260"/>
      <c r="F15365" s="263"/>
      <c r="I15365" s="149"/>
      <c r="J15365" s="149"/>
      <c r="K15365" s="149"/>
      <c r="L15365"/>
    </row>
    <row r="15366" spans="1:12" s="236" customFormat="1" ht="13" x14ac:dyDescent="0.25">
      <c r="A15366" s="227"/>
      <c r="B15366" s="256"/>
      <c r="C15366" s="255"/>
      <c r="D15366" s="255"/>
      <c r="E15366" s="260"/>
      <c r="F15366" s="263"/>
      <c r="I15366" s="149"/>
      <c r="J15366" s="149"/>
      <c r="K15366" s="149"/>
      <c r="L15366"/>
    </row>
    <row r="15367" spans="1:12" s="236" customFormat="1" ht="13" x14ac:dyDescent="0.25">
      <c r="A15367" s="227"/>
      <c r="B15367" s="256"/>
      <c r="C15367" s="255"/>
      <c r="D15367" s="255"/>
      <c r="E15367" s="260"/>
      <c r="F15367" s="263"/>
      <c r="I15367" s="149"/>
      <c r="J15367" s="149"/>
      <c r="K15367" s="149"/>
      <c r="L15367"/>
    </row>
    <row r="15368" spans="1:12" s="236" customFormat="1" ht="13" x14ac:dyDescent="0.25">
      <c r="A15368" s="227"/>
      <c r="B15368" s="256"/>
      <c r="C15368" s="255"/>
      <c r="D15368" s="255"/>
      <c r="E15368" s="260"/>
      <c r="F15368" s="263"/>
      <c r="I15368" s="149"/>
      <c r="J15368" s="149"/>
      <c r="K15368" s="149"/>
      <c r="L15368"/>
    </row>
    <row r="15369" spans="1:12" s="236" customFormat="1" ht="13" x14ac:dyDescent="0.25">
      <c r="A15369" s="227"/>
      <c r="B15369" s="256"/>
      <c r="C15369" s="255"/>
      <c r="D15369" s="255"/>
      <c r="E15369" s="260"/>
      <c r="F15369" s="263"/>
      <c r="I15369" s="149"/>
      <c r="J15369" s="149"/>
      <c r="K15369" s="149"/>
      <c r="L15369"/>
    </row>
    <row r="15370" spans="1:12" s="236" customFormat="1" ht="13" x14ac:dyDescent="0.25">
      <c r="A15370" s="227"/>
      <c r="B15370" s="256"/>
      <c r="C15370" s="255"/>
      <c r="D15370" s="255"/>
      <c r="E15370" s="260"/>
      <c r="F15370" s="263"/>
      <c r="I15370" s="149"/>
      <c r="J15370" s="149"/>
      <c r="K15370" s="149"/>
      <c r="L15370"/>
    </row>
    <row r="15371" spans="1:12" s="236" customFormat="1" ht="13" x14ac:dyDescent="0.25">
      <c r="A15371" s="227"/>
      <c r="B15371" s="256"/>
      <c r="C15371" s="255"/>
      <c r="D15371" s="255"/>
      <c r="E15371" s="260"/>
      <c r="F15371" s="263"/>
      <c r="I15371" s="149"/>
      <c r="J15371" s="149"/>
      <c r="K15371" s="149"/>
      <c r="L15371"/>
    </row>
    <row r="15372" spans="1:12" s="236" customFormat="1" ht="13" x14ac:dyDescent="0.25">
      <c r="A15372" s="227"/>
      <c r="B15372" s="256"/>
      <c r="C15372" s="255"/>
      <c r="D15372" s="255"/>
      <c r="E15372" s="260"/>
      <c r="F15372" s="263"/>
      <c r="I15372" s="149"/>
      <c r="J15372" s="149"/>
      <c r="K15372" s="149"/>
      <c r="L15372"/>
    </row>
    <row r="15373" spans="1:12" s="236" customFormat="1" ht="13" x14ac:dyDescent="0.25">
      <c r="A15373" s="227"/>
      <c r="B15373" s="256"/>
      <c r="C15373" s="255"/>
      <c r="D15373" s="255"/>
      <c r="E15373" s="260"/>
      <c r="F15373" s="263"/>
      <c r="I15373" s="149"/>
      <c r="J15373" s="149"/>
      <c r="K15373" s="149"/>
      <c r="L15373"/>
    </row>
    <row r="15374" spans="1:12" s="236" customFormat="1" ht="13" x14ac:dyDescent="0.25">
      <c r="A15374" s="227"/>
      <c r="B15374" s="256"/>
      <c r="C15374" s="255"/>
      <c r="D15374" s="255"/>
      <c r="E15374" s="260"/>
      <c r="F15374" s="263"/>
      <c r="I15374" s="149"/>
      <c r="J15374" s="149"/>
      <c r="K15374" s="149"/>
      <c r="L15374"/>
    </row>
    <row r="15375" spans="1:12" s="236" customFormat="1" ht="13" x14ac:dyDescent="0.25">
      <c r="A15375" s="227"/>
      <c r="B15375" s="256"/>
      <c r="C15375" s="255"/>
      <c r="D15375" s="255"/>
      <c r="E15375" s="260"/>
      <c r="F15375" s="263"/>
      <c r="I15375" s="149"/>
      <c r="J15375" s="149"/>
      <c r="K15375" s="149"/>
      <c r="L15375"/>
    </row>
    <row r="15376" spans="1:12" s="236" customFormat="1" ht="13" x14ac:dyDescent="0.25">
      <c r="A15376" s="227"/>
      <c r="B15376" s="256"/>
      <c r="C15376" s="255"/>
      <c r="D15376" s="255"/>
      <c r="E15376" s="260"/>
      <c r="F15376" s="263"/>
      <c r="I15376" s="149"/>
      <c r="J15376" s="149"/>
      <c r="K15376" s="149"/>
      <c r="L15376"/>
    </row>
    <row r="15377" spans="1:12" s="236" customFormat="1" ht="13" x14ac:dyDescent="0.25">
      <c r="A15377" s="227"/>
      <c r="B15377" s="256"/>
      <c r="C15377" s="255"/>
      <c r="D15377" s="255"/>
      <c r="E15377" s="260"/>
      <c r="F15377" s="263"/>
      <c r="I15377" s="149"/>
      <c r="J15377" s="149"/>
      <c r="K15377" s="149"/>
      <c r="L15377"/>
    </row>
    <row r="15378" spans="1:12" s="236" customFormat="1" ht="13" x14ac:dyDescent="0.25">
      <c r="A15378" s="227"/>
      <c r="B15378" s="256"/>
      <c r="C15378" s="255"/>
      <c r="D15378" s="255"/>
      <c r="E15378" s="260"/>
      <c r="F15378" s="263"/>
      <c r="I15378" s="149"/>
      <c r="J15378" s="149"/>
      <c r="K15378" s="149"/>
      <c r="L15378"/>
    </row>
    <row r="15379" spans="1:12" s="236" customFormat="1" ht="13" x14ac:dyDescent="0.25">
      <c r="A15379" s="227"/>
      <c r="B15379" s="256"/>
      <c r="C15379" s="255"/>
      <c r="D15379" s="255"/>
      <c r="E15379" s="260"/>
      <c r="F15379" s="263"/>
      <c r="I15379" s="149"/>
      <c r="J15379" s="149"/>
      <c r="K15379" s="149"/>
      <c r="L15379"/>
    </row>
    <row r="15380" spans="1:12" s="236" customFormat="1" ht="13" x14ac:dyDescent="0.25">
      <c r="A15380" s="227"/>
      <c r="B15380" s="256"/>
      <c r="C15380" s="255"/>
      <c r="D15380" s="255"/>
      <c r="E15380" s="260"/>
      <c r="F15380" s="263"/>
      <c r="I15380" s="149"/>
      <c r="J15380" s="149"/>
      <c r="K15380" s="149"/>
      <c r="L15380"/>
    </row>
    <row r="15381" spans="1:12" s="236" customFormat="1" ht="13" x14ac:dyDescent="0.25">
      <c r="A15381" s="227"/>
      <c r="B15381" s="256"/>
      <c r="C15381" s="255"/>
      <c r="D15381" s="255"/>
      <c r="E15381" s="260"/>
      <c r="F15381" s="263"/>
      <c r="I15381" s="149"/>
      <c r="J15381" s="149"/>
      <c r="K15381" s="149"/>
      <c r="L15381"/>
    </row>
    <row r="15382" spans="1:12" s="236" customFormat="1" ht="13" x14ac:dyDescent="0.25">
      <c r="A15382" s="227"/>
      <c r="B15382" s="256"/>
      <c r="C15382" s="255"/>
      <c r="D15382" s="255"/>
      <c r="E15382" s="260"/>
      <c r="F15382" s="263"/>
      <c r="I15382" s="149"/>
      <c r="J15382" s="149"/>
      <c r="K15382" s="149"/>
      <c r="L15382"/>
    </row>
    <row r="15383" spans="1:12" s="236" customFormat="1" ht="13" x14ac:dyDescent="0.25">
      <c r="A15383" s="227"/>
      <c r="B15383" s="256"/>
      <c r="C15383" s="255"/>
      <c r="D15383" s="255"/>
      <c r="E15383" s="260"/>
      <c r="F15383" s="263"/>
      <c r="I15383" s="149"/>
      <c r="J15383" s="149"/>
      <c r="K15383" s="149"/>
      <c r="L15383"/>
    </row>
    <row r="15384" spans="1:12" s="236" customFormat="1" ht="13" x14ac:dyDescent="0.25">
      <c r="A15384" s="227"/>
      <c r="B15384" s="256"/>
      <c r="C15384" s="255"/>
      <c r="D15384" s="255"/>
      <c r="E15384" s="260"/>
      <c r="F15384" s="263"/>
      <c r="I15384" s="149"/>
      <c r="J15384" s="149"/>
      <c r="K15384" s="149"/>
      <c r="L15384"/>
    </row>
    <row r="15385" spans="1:12" s="236" customFormat="1" ht="13" x14ac:dyDescent="0.25">
      <c r="A15385" s="227"/>
      <c r="B15385" s="256"/>
      <c r="C15385" s="255"/>
      <c r="D15385" s="255"/>
      <c r="E15385" s="260"/>
      <c r="F15385" s="263"/>
      <c r="I15385" s="149"/>
      <c r="J15385" s="149"/>
      <c r="K15385" s="149"/>
      <c r="L15385"/>
    </row>
    <row r="15386" spans="1:12" s="236" customFormat="1" ht="13" x14ac:dyDescent="0.25">
      <c r="A15386" s="227"/>
      <c r="B15386" s="256"/>
      <c r="C15386" s="255"/>
      <c r="D15386" s="255"/>
      <c r="E15386" s="260"/>
      <c r="F15386" s="263"/>
      <c r="I15386" s="149"/>
      <c r="J15386" s="149"/>
      <c r="K15386" s="149"/>
      <c r="L15386"/>
    </row>
    <row r="15387" spans="1:12" s="236" customFormat="1" ht="13" x14ac:dyDescent="0.25">
      <c r="A15387" s="227"/>
      <c r="B15387" s="256"/>
      <c r="C15387" s="255"/>
      <c r="D15387" s="255"/>
      <c r="E15387" s="260"/>
      <c r="F15387" s="263"/>
      <c r="I15387" s="149"/>
      <c r="J15387" s="149"/>
      <c r="K15387" s="149"/>
      <c r="L15387"/>
    </row>
    <row r="15388" spans="1:12" s="236" customFormat="1" ht="13" x14ac:dyDescent="0.25">
      <c r="A15388" s="227"/>
      <c r="B15388" s="256"/>
      <c r="C15388" s="255"/>
      <c r="D15388" s="255"/>
      <c r="E15388" s="260"/>
      <c r="F15388" s="263"/>
      <c r="I15388" s="149"/>
      <c r="J15388" s="149"/>
      <c r="K15388" s="149"/>
      <c r="L15388"/>
    </row>
    <row r="15389" spans="1:12" s="236" customFormat="1" ht="13" x14ac:dyDescent="0.25">
      <c r="A15389" s="227"/>
      <c r="B15389" s="256"/>
      <c r="C15389" s="255"/>
      <c r="D15389" s="255"/>
      <c r="E15389" s="260"/>
      <c r="F15389" s="263"/>
      <c r="I15389" s="149"/>
      <c r="J15389" s="149"/>
      <c r="K15389" s="149"/>
      <c r="L15389"/>
    </row>
    <row r="15390" spans="1:12" s="236" customFormat="1" ht="13" x14ac:dyDescent="0.25">
      <c r="A15390" s="227"/>
      <c r="B15390" s="256"/>
      <c r="C15390" s="255"/>
      <c r="D15390" s="255"/>
      <c r="E15390" s="260"/>
      <c r="F15390" s="263"/>
      <c r="I15390" s="149"/>
      <c r="J15390" s="149"/>
      <c r="K15390" s="149"/>
      <c r="L15390"/>
    </row>
    <row r="15391" spans="1:12" s="236" customFormat="1" ht="13" x14ac:dyDescent="0.25">
      <c r="A15391" s="227"/>
      <c r="B15391" s="256"/>
      <c r="C15391" s="255"/>
      <c r="D15391" s="255"/>
      <c r="E15391" s="260"/>
      <c r="F15391" s="263"/>
      <c r="I15391" s="149"/>
      <c r="J15391" s="149"/>
      <c r="K15391" s="149"/>
      <c r="L15391"/>
    </row>
    <row r="15392" spans="1:12" s="236" customFormat="1" ht="13" x14ac:dyDescent="0.25">
      <c r="A15392" s="227"/>
      <c r="B15392" s="256"/>
      <c r="C15392" s="255"/>
      <c r="D15392" s="255"/>
      <c r="E15392" s="260"/>
      <c r="F15392" s="263"/>
      <c r="I15392" s="149"/>
      <c r="J15392" s="149"/>
      <c r="K15392" s="149"/>
      <c r="L15392"/>
    </row>
    <row r="15393" spans="1:12" s="236" customFormat="1" ht="13" x14ac:dyDescent="0.25">
      <c r="A15393" s="227"/>
      <c r="B15393" s="256"/>
      <c r="C15393" s="255"/>
      <c r="D15393" s="255"/>
      <c r="E15393" s="260"/>
      <c r="F15393" s="263"/>
      <c r="I15393" s="149"/>
      <c r="J15393" s="149"/>
      <c r="K15393" s="149"/>
      <c r="L15393"/>
    </row>
    <row r="15394" spans="1:12" s="236" customFormat="1" ht="13" x14ac:dyDescent="0.25">
      <c r="A15394" s="227"/>
      <c r="B15394" s="256"/>
      <c r="C15394" s="255"/>
      <c r="D15394" s="255"/>
      <c r="E15394" s="260"/>
      <c r="F15394" s="263"/>
      <c r="I15394" s="149"/>
      <c r="J15394" s="149"/>
      <c r="K15394" s="149"/>
      <c r="L15394"/>
    </row>
    <row r="15395" spans="1:12" s="236" customFormat="1" ht="13" x14ac:dyDescent="0.25">
      <c r="A15395" s="227"/>
      <c r="B15395" s="268" t="s">
        <v>1019</v>
      </c>
      <c r="C15395" s="227"/>
      <c r="D15395" s="227"/>
      <c r="E15395" s="258"/>
      <c r="F15395" s="270"/>
      <c r="I15395" s="149"/>
      <c r="J15395" s="149"/>
      <c r="K15395" s="149"/>
      <c r="L15395"/>
    </row>
    <row r="15396" spans="1:12" s="236" customFormat="1" ht="13" x14ac:dyDescent="0.25">
      <c r="A15396" s="227"/>
      <c r="B15396" s="247"/>
      <c r="C15396" s="227"/>
      <c r="D15396" s="227"/>
      <c r="E15396" s="258"/>
      <c r="F15396" s="263"/>
      <c r="I15396" s="149"/>
      <c r="J15396" s="149"/>
      <c r="K15396" s="149"/>
      <c r="L15396"/>
    </row>
    <row r="15397" spans="1:12" s="236" customFormat="1" ht="13" x14ac:dyDescent="0.25">
      <c r="A15397" s="227"/>
      <c r="B15397" s="247" t="str">
        <f>B15325</f>
        <v>Block I: 2 Classroom Block:: I-3  Concrete, Formwork and Reinforcement</v>
      </c>
      <c r="C15397" s="227"/>
      <c r="D15397" s="227"/>
      <c r="E15397" s="258"/>
      <c r="F15397" s="263"/>
      <c r="I15397" s="149"/>
      <c r="J15397" s="149"/>
      <c r="K15397" s="149"/>
      <c r="L15397"/>
    </row>
    <row r="15398" spans="1:12" s="236" customFormat="1" x14ac:dyDescent="0.25">
      <c r="A15398" s="220"/>
      <c r="B15398" s="233"/>
      <c r="C15398" s="220"/>
      <c r="D15398" s="220"/>
      <c r="E15398" s="260"/>
      <c r="F15398" s="263"/>
      <c r="I15398" s="149"/>
      <c r="J15398" s="149"/>
      <c r="K15398" s="149"/>
      <c r="L15398"/>
    </row>
    <row r="15399" spans="1:12" s="236" customFormat="1" ht="13" x14ac:dyDescent="0.25">
      <c r="A15399" s="224" t="s">
        <v>3159</v>
      </c>
      <c r="B15399" s="229" t="s">
        <v>200</v>
      </c>
      <c r="C15399" s="272"/>
      <c r="D15399" s="272"/>
      <c r="E15399" s="217"/>
      <c r="F15399" s="285"/>
      <c r="I15399" s="149"/>
      <c r="J15399" s="149"/>
      <c r="K15399" s="149"/>
      <c r="L15399"/>
    </row>
    <row r="15400" spans="1:12" s="236" customFormat="1" x14ac:dyDescent="0.25">
      <c r="A15400" s="272"/>
      <c r="B15400" s="273"/>
      <c r="C15400" s="272"/>
      <c r="D15400" s="272"/>
      <c r="E15400" s="217"/>
      <c r="F15400" s="285"/>
      <c r="I15400" s="149"/>
      <c r="J15400" s="149"/>
      <c r="K15400" s="149"/>
      <c r="L15400"/>
    </row>
    <row r="15401" spans="1:12" s="236" customFormat="1" ht="13" x14ac:dyDescent="0.25">
      <c r="A15401" s="272"/>
      <c r="B15401" s="229" t="s">
        <v>195</v>
      </c>
      <c r="C15401" s="272"/>
      <c r="D15401" s="272"/>
      <c r="E15401" s="217"/>
      <c r="F15401" s="285"/>
      <c r="I15401" s="149"/>
      <c r="J15401" s="149"/>
      <c r="K15401" s="149"/>
      <c r="L15401"/>
    </row>
    <row r="15402" spans="1:12" s="236" customFormat="1" x14ac:dyDescent="0.25">
      <c r="A15402" s="272"/>
      <c r="B15402" s="273"/>
      <c r="C15402" s="272"/>
      <c r="D15402" s="272"/>
      <c r="E15402" s="217"/>
      <c r="F15402" s="285"/>
      <c r="I15402" s="149"/>
      <c r="J15402" s="149"/>
      <c r="K15402" s="149"/>
      <c r="L15402"/>
    </row>
    <row r="15403" spans="1:12" s="236" customFormat="1" ht="26" x14ac:dyDescent="0.25">
      <c r="A15403" s="272"/>
      <c r="B15403" s="229" t="s">
        <v>2766</v>
      </c>
      <c r="C15403" s="272"/>
      <c r="D15403" s="272"/>
      <c r="E15403" s="217"/>
      <c r="F15403" s="285"/>
      <c r="I15403" s="149"/>
      <c r="J15403" s="149"/>
      <c r="K15403" s="149"/>
      <c r="L15403"/>
    </row>
    <row r="15404" spans="1:12" s="236" customFormat="1" x14ac:dyDescent="0.25">
      <c r="A15404" s="272"/>
      <c r="B15404" s="273"/>
      <c r="C15404" s="272"/>
      <c r="D15404" s="272"/>
      <c r="E15404" s="217"/>
      <c r="F15404" s="285"/>
      <c r="I15404" s="149"/>
      <c r="J15404" s="149"/>
      <c r="K15404" s="149"/>
      <c r="L15404"/>
    </row>
    <row r="15405" spans="1:12" s="236" customFormat="1" ht="14.5" x14ac:dyDescent="0.25">
      <c r="A15405" s="272" t="s">
        <v>3160</v>
      </c>
      <c r="B15405" s="273" t="s">
        <v>191</v>
      </c>
      <c r="C15405" s="272" t="s">
        <v>621</v>
      </c>
      <c r="D15405" s="272">
        <v>50</v>
      </c>
      <c r="E15405" s="217"/>
      <c r="F15405" s="285"/>
      <c r="I15405" s="149"/>
      <c r="J15405" s="149"/>
      <c r="K15405" s="149"/>
      <c r="L15405"/>
    </row>
    <row r="15406" spans="1:12" s="236" customFormat="1" x14ac:dyDescent="0.25">
      <c r="A15406" s="272"/>
      <c r="B15406" s="273"/>
      <c r="C15406" s="272"/>
      <c r="D15406" s="272"/>
      <c r="E15406" s="217"/>
      <c r="F15406" s="285"/>
      <c r="I15406" s="149"/>
      <c r="J15406" s="149"/>
      <c r="K15406" s="149"/>
      <c r="L15406"/>
    </row>
    <row r="15407" spans="1:12" s="236" customFormat="1" ht="13" x14ac:dyDescent="0.25">
      <c r="A15407" s="272"/>
      <c r="B15407" s="229" t="s">
        <v>190</v>
      </c>
      <c r="C15407" s="272"/>
      <c r="D15407" s="272"/>
      <c r="E15407" s="217"/>
      <c r="F15407" s="285"/>
      <c r="I15407" s="149"/>
      <c r="J15407" s="149"/>
      <c r="K15407" s="149"/>
      <c r="L15407"/>
    </row>
    <row r="15408" spans="1:12" s="236" customFormat="1" x14ac:dyDescent="0.25">
      <c r="A15408" s="272"/>
      <c r="B15408" s="273"/>
      <c r="C15408" s="272"/>
      <c r="D15408" s="272"/>
      <c r="E15408" s="217"/>
      <c r="F15408" s="285"/>
      <c r="I15408" s="149"/>
      <c r="J15408" s="149"/>
      <c r="K15408" s="149"/>
      <c r="L15408"/>
    </row>
    <row r="15409" spans="1:12" s="236" customFormat="1" ht="13" x14ac:dyDescent="0.25">
      <c r="A15409" s="272"/>
      <c r="B15409" s="229" t="s">
        <v>1027</v>
      </c>
      <c r="C15409" s="272"/>
      <c r="D15409" s="272"/>
      <c r="E15409" s="217"/>
      <c r="F15409" s="285"/>
      <c r="I15409" s="149"/>
      <c r="J15409" s="149"/>
      <c r="K15409" s="149"/>
      <c r="L15409"/>
    </row>
    <row r="15410" spans="1:12" s="236" customFormat="1" x14ac:dyDescent="0.25">
      <c r="A15410" s="272"/>
      <c r="B15410" s="273"/>
      <c r="C15410" s="272"/>
      <c r="D15410" s="272"/>
      <c r="E15410" s="217"/>
      <c r="F15410" s="285"/>
      <c r="I15410" s="149"/>
      <c r="J15410" s="149"/>
      <c r="K15410" s="149"/>
      <c r="L15410"/>
    </row>
    <row r="15411" spans="1:12" s="236" customFormat="1" x14ac:dyDescent="0.25">
      <c r="A15411" s="272" t="s">
        <v>3161</v>
      </c>
      <c r="B15411" s="273" t="s">
        <v>13</v>
      </c>
      <c r="C15411" s="272" t="s">
        <v>11</v>
      </c>
      <c r="D15411" s="272">
        <v>147</v>
      </c>
      <c r="E15411" s="217"/>
      <c r="F15411" s="285"/>
      <c r="I15411" s="149"/>
      <c r="J15411" s="149"/>
      <c r="K15411" s="149"/>
      <c r="L15411"/>
    </row>
    <row r="15412" spans="1:12" s="236" customFormat="1" x14ac:dyDescent="0.25">
      <c r="A15412" s="272"/>
      <c r="B15412" s="273"/>
      <c r="C15412" s="272"/>
      <c r="D15412" s="272"/>
      <c r="E15412" s="217"/>
      <c r="F15412" s="285"/>
      <c r="I15412" s="149"/>
      <c r="J15412" s="149"/>
      <c r="K15412" s="149"/>
      <c r="L15412"/>
    </row>
    <row r="15413" spans="1:12" s="236" customFormat="1" ht="13" x14ac:dyDescent="0.25">
      <c r="A15413" s="272"/>
      <c r="B15413" s="229" t="s">
        <v>184</v>
      </c>
      <c r="C15413" s="272"/>
      <c r="D15413" s="272"/>
      <c r="E15413" s="217"/>
      <c r="F15413" s="285"/>
      <c r="I15413" s="149"/>
      <c r="J15413" s="149"/>
      <c r="K15413" s="149"/>
      <c r="L15413"/>
    </row>
    <row r="15414" spans="1:12" s="236" customFormat="1" x14ac:dyDescent="0.25">
      <c r="A15414" s="272"/>
      <c r="B15414" s="273"/>
      <c r="C15414" s="272"/>
      <c r="D15414" s="272"/>
      <c r="E15414" s="217"/>
      <c r="F15414" s="285"/>
      <c r="I15414" s="149"/>
      <c r="J15414" s="149"/>
      <c r="K15414" s="149"/>
      <c r="L15414"/>
    </row>
    <row r="15415" spans="1:12" s="236" customFormat="1" ht="25" x14ac:dyDescent="0.25">
      <c r="A15415" s="272" t="s">
        <v>3162</v>
      </c>
      <c r="B15415" s="273" t="s">
        <v>2122</v>
      </c>
      <c r="C15415" s="272" t="s">
        <v>2</v>
      </c>
      <c r="D15415" s="272">
        <v>16</v>
      </c>
      <c r="E15415" s="217"/>
      <c r="F15415" s="285"/>
      <c r="I15415" s="149"/>
      <c r="J15415" s="149"/>
      <c r="K15415" s="149"/>
      <c r="L15415"/>
    </row>
    <row r="15416" spans="1:12" s="236" customFormat="1" x14ac:dyDescent="0.25">
      <c r="A15416" s="272"/>
      <c r="B15416" s="273"/>
      <c r="C15416" s="272"/>
      <c r="D15416" s="272"/>
      <c r="E15416" s="217"/>
      <c r="F15416" s="285"/>
      <c r="I15416" s="149"/>
      <c r="J15416" s="149"/>
      <c r="K15416" s="149"/>
      <c r="L15416"/>
    </row>
    <row r="15417" spans="1:12" s="236" customFormat="1" x14ac:dyDescent="0.25">
      <c r="A15417" s="272"/>
      <c r="B15417" s="273"/>
      <c r="C15417" s="272"/>
      <c r="D15417" s="272"/>
      <c r="E15417" s="217"/>
      <c r="F15417" s="263"/>
      <c r="I15417" s="149"/>
      <c r="J15417" s="149"/>
      <c r="K15417" s="149"/>
      <c r="L15417"/>
    </row>
    <row r="15418" spans="1:12" s="236" customFormat="1" x14ac:dyDescent="0.25">
      <c r="A15418" s="272"/>
      <c r="B15418" s="273"/>
      <c r="C15418" s="272"/>
      <c r="D15418" s="272"/>
      <c r="E15418" s="217"/>
      <c r="F15418" s="263"/>
      <c r="I15418" s="149"/>
      <c r="J15418" s="149"/>
      <c r="K15418" s="149"/>
      <c r="L15418"/>
    </row>
    <row r="15419" spans="1:12" s="236" customFormat="1" x14ac:dyDescent="0.25">
      <c r="A15419" s="272"/>
      <c r="B15419" s="273"/>
      <c r="C15419" s="272"/>
      <c r="D15419" s="272"/>
      <c r="E15419" s="217"/>
      <c r="F15419" s="263"/>
      <c r="I15419" s="149"/>
      <c r="J15419" s="149"/>
      <c r="K15419" s="149"/>
      <c r="L15419"/>
    </row>
    <row r="15420" spans="1:12" s="236" customFormat="1" x14ac:dyDescent="0.25">
      <c r="A15420" s="272"/>
      <c r="B15420" s="273"/>
      <c r="C15420" s="272"/>
      <c r="D15420" s="272"/>
      <c r="E15420" s="217"/>
      <c r="F15420" s="263"/>
      <c r="I15420" s="149"/>
      <c r="J15420" s="149"/>
      <c r="K15420" s="149"/>
      <c r="L15420"/>
    </row>
    <row r="15421" spans="1:12" s="236" customFormat="1" x14ac:dyDescent="0.25">
      <c r="A15421" s="272"/>
      <c r="B15421" s="273"/>
      <c r="C15421" s="272"/>
      <c r="D15421" s="272"/>
      <c r="E15421" s="217"/>
      <c r="F15421" s="263"/>
      <c r="I15421" s="149"/>
      <c r="J15421" s="149"/>
      <c r="K15421" s="149"/>
      <c r="L15421"/>
    </row>
    <row r="15422" spans="1:12" s="236" customFormat="1" x14ac:dyDescent="0.25">
      <c r="A15422" s="272"/>
      <c r="B15422" s="273"/>
      <c r="C15422" s="272"/>
      <c r="D15422" s="272"/>
      <c r="E15422" s="217"/>
      <c r="F15422" s="263"/>
      <c r="I15422" s="149"/>
      <c r="J15422" s="149"/>
      <c r="K15422" s="149"/>
      <c r="L15422"/>
    </row>
    <row r="15423" spans="1:12" s="236" customFormat="1" x14ac:dyDescent="0.25">
      <c r="A15423" s="272"/>
      <c r="B15423" s="273"/>
      <c r="C15423" s="272"/>
      <c r="D15423" s="272"/>
      <c r="E15423" s="217"/>
      <c r="F15423" s="263"/>
      <c r="I15423" s="149"/>
      <c r="J15423" s="149"/>
      <c r="K15423" s="149"/>
      <c r="L15423"/>
    </row>
    <row r="15424" spans="1:12" s="236" customFormat="1" x14ac:dyDescent="0.25">
      <c r="A15424" s="272"/>
      <c r="B15424" s="273"/>
      <c r="C15424" s="272"/>
      <c r="D15424" s="272"/>
      <c r="E15424" s="217"/>
      <c r="F15424" s="263"/>
      <c r="I15424" s="149"/>
      <c r="J15424" s="149"/>
      <c r="K15424" s="149"/>
      <c r="L15424"/>
    </row>
    <row r="15425" spans="1:12" s="236" customFormat="1" x14ac:dyDescent="0.25">
      <c r="A15425" s="272"/>
      <c r="B15425" s="273"/>
      <c r="C15425" s="272"/>
      <c r="D15425" s="272"/>
      <c r="E15425" s="217"/>
      <c r="F15425" s="263"/>
      <c r="I15425" s="149"/>
      <c r="J15425" s="149"/>
      <c r="K15425" s="149"/>
      <c r="L15425"/>
    </row>
    <row r="15426" spans="1:12" s="236" customFormat="1" x14ac:dyDescent="0.25">
      <c r="A15426" s="272"/>
      <c r="B15426" s="273"/>
      <c r="C15426" s="272"/>
      <c r="D15426" s="272"/>
      <c r="E15426" s="217"/>
      <c r="F15426" s="263"/>
      <c r="I15426" s="149"/>
      <c r="J15426" s="149"/>
      <c r="K15426" s="149"/>
      <c r="L15426"/>
    </row>
    <row r="15427" spans="1:12" s="236" customFormat="1" x14ac:dyDescent="0.25">
      <c r="A15427" s="272"/>
      <c r="B15427" s="273"/>
      <c r="C15427" s="272"/>
      <c r="D15427" s="272"/>
      <c r="E15427" s="217"/>
      <c r="F15427" s="263"/>
      <c r="I15427" s="149"/>
      <c r="J15427" s="149"/>
      <c r="K15427" s="149"/>
      <c r="L15427"/>
    </row>
    <row r="15428" spans="1:12" s="236" customFormat="1" x14ac:dyDescent="0.25">
      <c r="A15428" s="272"/>
      <c r="B15428" s="273"/>
      <c r="C15428" s="272"/>
      <c r="D15428" s="272"/>
      <c r="E15428" s="217"/>
      <c r="F15428" s="263"/>
      <c r="I15428" s="149"/>
      <c r="J15428" s="149"/>
      <c r="K15428" s="149"/>
      <c r="L15428"/>
    </row>
    <row r="15429" spans="1:12" s="236" customFormat="1" x14ac:dyDescent="0.25">
      <c r="A15429" s="272"/>
      <c r="B15429" s="273"/>
      <c r="C15429" s="272"/>
      <c r="D15429" s="272"/>
      <c r="E15429" s="217"/>
      <c r="F15429" s="263"/>
      <c r="I15429" s="149"/>
      <c r="J15429" s="149"/>
      <c r="K15429" s="149"/>
      <c r="L15429"/>
    </row>
    <row r="15430" spans="1:12" s="236" customFormat="1" x14ac:dyDescent="0.25">
      <c r="A15430" s="272"/>
      <c r="B15430" s="273"/>
      <c r="C15430" s="272"/>
      <c r="D15430" s="272"/>
      <c r="E15430" s="217"/>
      <c r="F15430" s="263"/>
      <c r="I15430" s="149"/>
      <c r="J15430" s="149"/>
      <c r="K15430" s="149"/>
      <c r="L15430"/>
    </row>
    <row r="15431" spans="1:12" s="236" customFormat="1" x14ac:dyDescent="0.25">
      <c r="A15431" s="272"/>
      <c r="B15431" s="273"/>
      <c r="C15431" s="272"/>
      <c r="D15431" s="272"/>
      <c r="E15431" s="217"/>
      <c r="F15431" s="263"/>
      <c r="I15431" s="149"/>
      <c r="J15431" s="149"/>
      <c r="K15431" s="149"/>
      <c r="L15431"/>
    </row>
    <row r="15432" spans="1:12" s="236" customFormat="1" x14ac:dyDescent="0.25">
      <c r="A15432" s="272"/>
      <c r="B15432" s="273"/>
      <c r="C15432" s="272"/>
      <c r="D15432" s="272"/>
      <c r="E15432" s="217"/>
      <c r="F15432" s="263"/>
      <c r="I15432" s="149"/>
      <c r="J15432" s="149"/>
      <c r="K15432" s="149"/>
      <c r="L15432"/>
    </row>
    <row r="15433" spans="1:12" s="236" customFormat="1" x14ac:dyDescent="0.25">
      <c r="A15433" s="272"/>
      <c r="B15433" s="273"/>
      <c r="C15433" s="272"/>
      <c r="D15433" s="272"/>
      <c r="E15433" s="217"/>
      <c r="F15433" s="263"/>
      <c r="I15433" s="149"/>
      <c r="J15433" s="149"/>
      <c r="K15433" s="149"/>
      <c r="L15433"/>
    </row>
    <row r="15434" spans="1:12" s="236" customFormat="1" x14ac:dyDescent="0.25">
      <c r="A15434" s="272"/>
      <c r="B15434" s="273"/>
      <c r="C15434" s="272"/>
      <c r="D15434" s="272"/>
      <c r="E15434" s="217"/>
      <c r="F15434" s="263"/>
      <c r="I15434" s="149"/>
      <c r="J15434" s="149"/>
      <c r="K15434" s="149"/>
      <c r="L15434"/>
    </row>
    <row r="15435" spans="1:12" s="236" customFormat="1" x14ac:dyDescent="0.25">
      <c r="A15435" s="272"/>
      <c r="B15435" s="273"/>
      <c r="C15435" s="272"/>
      <c r="D15435" s="272"/>
      <c r="E15435" s="217"/>
      <c r="F15435" s="263"/>
      <c r="I15435" s="149"/>
      <c r="J15435" s="149"/>
      <c r="K15435" s="149"/>
      <c r="L15435"/>
    </row>
    <row r="15436" spans="1:12" s="236" customFormat="1" x14ac:dyDescent="0.25">
      <c r="A15436" s="272"/>
      <c r="B15436" s="273"/>
      <c r="C15436" s="272"/>
      <c r="D15436" s="272"/>
      <c r="E15436" s="217"/>
      <c r="F15436" s="263"/>
      <c r="I15436" s="149"/>
      <c r="J15436" s="149"/>
      <c r="K15436" s="149"/>
      <c r="L15436"/>
    </row>
    <row r="15437" spans="1:12" s="236" customFormat="1" x14ac:dyDescent="0.25">
      <c r="A15437" s="272"/>
      <c r="B15437" s="273"/>
      <c r="C15437" s="272"/>
      <c r="D15437" s="272"/>
      <c r="E15437" s="217"/>
      <c r="F15437" s="263"/>
      <c r="I15437" s="149"/>
      <c r="J15437" s="149"/>
      <c r="K15437" s="149"/>
      <c r="L15437"/>
    </row>
    <row r="15438" spans="1:12" s="236" customFormat="1" x14ac:dyDescent="0.25">
      <c r="A15438" s="272"/>
      <c r="B15438" s="273"/>
      <c r="C15438" s="272"/>
      <c r="D15438" s="272"/>
      <c r="E15438" s="217"/>
      <c r="F15438" s="263"/>
      <c r="I15438" s="149"/>
      <c r="J15438" s="149"/>
      <c r="K15438" s="149"/>
      <c r="L15438"/>
    </row>
    <row r="15439" spans="1:12" s="236" customFormat="1" x14ac:dyDescent="0.25">
      <c r="A15439" s="272"/>
      <c r="B15439" s="273"/>
      <c r="C15439" s="272"/>
      <c r="D15439" s="272"/>
      <c r="E15439" s="217"/>
      <c r="F15439" s="263"/>
      <c r="I15439" s="149"/>
      <c r="J15439" s="149"/>
      <c r="K15439" s="149"/>
      <c r="L15439"/>
    </row>
    <row r="15440" spans="1:12" s="236" customFormat="1" x14ac:dyDescent="0.25">
      <c r="A15440" s="272"/>
      <c r="B15440" s="273"/>
      <c r="C15440" s="272"/>
      <c r="D15440" s="272"/>
      <c r="E15440" s="217"/>
      <c r="F15440" s="263"/>
      <c r="I15440" s="149"/>
      <c r="J15440" s="149"/>
      <c r="K15440" s="149"/>
      <c r="L15440"/>
    </row>
    <row r="15441" spans="1:12" s="236" customFormat="1" x14ac:dyDescent="0.25">
      <c r="A15441" s="272"/>
      <c r="B15441" s="273"/>
      <c r="C15441" s="272"/>
      <c r="D15441" s="272"/>
      <c r="E15441" s="217"/>
      <c r="F15441" s="263"/>
      <c r="I15441" s="149"/>
      <c r="J15441" s="149"/>
      <c r="K15441" s="149"/>
      <c r="L15441"/>
    </row>
    <row r="15442" spans="1:12" s="236" customFormat="1" x14ac:dyDescent="0.25">
      <c r="A15442" s="272"/>
      <c r="B15442" s="273"/>
      <c r="C15442" s="272"/>
      <c r="D15442" s="272"/>
      <c r="E15442" s="217"/>
      <c r="F15442" s="263"/>
      <c r="I15442" s="149"/>
      <c r="J15442" s="149"/>
      <c r="K15442" s="149"/>
      <c r="L15442"/>
    </row>
    <row r="15443" spans="1:12" s="236" customFormat="1" x14ac:dyDescent="0.25">
      <c r="A15443" s="272"/>
      <c r="B15443" s="273"/>
      <c r="C15443" s="272"/>
      <c r="D15443" s="272"/>
      <c r="E15443" s="217"/>
      <c r="F15443" s="263"/>
      <c r="I15443" s="149"/>
      <c r="J15443" s="149"/>
      <c r="K15443" s="149"/>
      <c r="L15443"/>
    </row>
    <row r="15444" spans="1:12" s="236" customFormat="1" x14ac:dyDescent="0.25">
      <c r="A15444" s="272"/>
      <c r="B15444" s="273"/>
      <c r="C15444" s="272"/>
      <c r="D15444" s="272"/>
      <c r="E15444" s="217"/>
      <c r="F15444" s="263"/>
      <c r="I15444" s="149"/>
      <c r="J15444" s="149"/>
      <c r="K15444" s="149"/>
      <c r="L15444"/>
    </row>
    <row r="15445" spans="1:12" s="236" customFormat="1" x14ac:dyDescent="0.25">
      <c r="A15445" s="272"/>
      <c r="B15445" s="273"/>
      <c r="C15445" s="272"/>
      <c r="D15445" s="272"/>
      <c r="E15445" s="217"/>
      <c r="F15445" s="263"/>
      <c r="I15445" s="149"/>
      <c r="J15445" s="149"/>
      <c r="K15445" s="149"/>
      <c r="L15445"/>
    </row>
    <row r="15446" spans="1:12" s="236" customFormat="1" x14ac:dyDescent="0.25">
      <c r="A15446" s="272"/>
      <c r="B15446" s="273"/>
      <c r="C15446" s="272"/>
      <c r="D15446" s="272"/>
      <c r="E15446" s="217"/>
      <c r="F15446" s="263"/>
      <c r="I15446" s="149"/>
      <c r="J15446" s="149"/>
      <c r="K15446" s="149"/>
      <c r="L15446"/>
    </row>
    <row r="15447" spans="1:12" s="236" customFormat="1" x14ac:dyDescent="0.25">
      <c r="A15447" s="272"/>
      <c r="B15447" s="273"/>
      <c r="C15447" s="272"/>
      <c r="D15447" s="272"/>
      <c r="E15447" s="217"/>
      <c r="F15447" s="263"/>
      <c r="I15447" s="149"/>
      <c r="J15447" s="149"/>
      <c r="K15447" s="149"/>
      <c r="L15447"/>
    </row>
    <row r="15448" spans="1:12" s="236" customFormat="1" x14ac:dyDescent="0.25">
      <c r="A15448" s="272"/>
      <c r="B15448" s="273"/>
      <c r="C15448" s="272"/>
      <c r="D15448" s="272"/>
      <c r="E15448" s="217"/>
      <c r="F15448" s="263"/>
      <c r="I15448" s="149"/>
      <c r="J15448" s="149"/>
      <c r="K15448" s="149"/>
      <c r="L15448"/>
    </row>
    <row r="15449" spans="1:12" s="236" customFormat="1" x14ac:dyDescent="0.25">
      <c r="A15449" s="272"/>
      <c r="B15449" s="273"/>
      <c r="C15449" s="272"/>
      <c r="D15449" s="272"/>
      <c r="E15449" s="217"/>
      <c r="F15449" s="263"/>
      <c r="I15449" s="149"/>
      <c r="J15449" s="149"/>
      <c r="K15449" s="149"/>
      <c r="L15449"/>
    </row>
    <row r="15450" spans="1:12" s="236" customFormat="1" x14ac:dyDescent="0.25">
      <c r="A15450" s="272"/>
      <c r="B15450" s="273"/>
      <c r="C15450" s="272"/>
      <c r="D15450" s="272"/>
      <c r="E15450" s="217"/>
      <c r="F15450" s="263"/>
      <c r="I15450" s="149"/>
      <c r="J15450" s="149"/>
      <c r="K15450" s="149"/>
      <c r="L15450"/>
    </row>
    <row r="15451" spans="1:12" s="236" customFormat="1" x14ac:dyDescent="0.25">
      <c r="A15451" s="272"/>
      <c r="B15451" s="273"/>
      <c r="C15451" s="272"/>
      <c r="D15451" s="272"/>
      <c r="E15451" s="217"/>
      <c r="F15451" s="263"/>
      <c r="I15451" s="149"/>
      <c r="J15451" s="149"/>
      <c r="K15451" s="149"/>
      <c r="L15451"/>
    </row>
    <row r="15452" spans="1:12" s="236" customFormat="1" x14ac:dyDescent="0.25">
      <c r="A15452" s="272"/>
      <c r="B15452" s="273"/>
      <c r="C15452" s="272"/>
      <c r="D15452" s="272"/>
      <c r="E15452" s="217"/>
      <c r="F15452" s="263"/>
      <c r="I15452" s="149"/>
      <c r="J15452" s="149"/>
      <c r="K15452" s="149"/>
      <c r="L15452"/>
    </row>
    <row r="15453" spans="1:12" s="236" customFormat="1" x14ac:dyDescent="0.25">
      <c r="A15453" s="272"/>
      <c r="B15453" s="273"/>
      <c r="C15453" s="272"/>
      <c r="D15453" s="272"/>
      <c r="E15453" s="217"/>
      <c r="F15453" s="263"/>
      <c r="I15453" s="149"/>
      <c r="J15453" s="149"/>
      <c r="K15453" s="149"/>
      <c r="L15453"/>
    </row>
    <row r="15454" spans="1:12" s="236" customFormat="1" x14ac:dyDescent="0.25">
      <c r="A15454" s="272"/>
      <c r="B15454" s="273"/>
      <c r="C15454" s="272"/>
      <c r="D15454" s="272"/>
      <c r="E15454" s="217"/>
      <c r="F15454" s="263"/>
      <c r="I15454" s="149"/>
      <c r="J15454" s="149"/>
      <c r="K15454" s="149"/>
      <c r="L15454"/>
    </row>
    <row r="15455" spans="1:12" s="236" customFormat="1" x14ac:dyDescent="0.25">
      <c r="A15455" s="272"/>
      <c r="B15455" s="273"/>
      <c r="C15455" s="272"/>
      <c r="D15455" s="272"/>
      <c r="E15455" s="217"/>
      <c r="F15455" s="263"/>
      <c r="I15455" s="149"/>
      <c r="J15455" s="149"/>
      <c r="K15455" s="149"/>
      <c r="L15455"/>
    </row>
    <row r="15456" spans="1:12" s="236" customFormat="1" x14ac:dyDescent="0.25">
      <c r="A15456" s="272"/>
      <c r="B15456" s="273"/>
      <c r="C15456" s="272"/>
      <c r="D15456" s="272"/>
      <c r="E15456" s="217"/>
      <c r="F15456" s="263"/>
      <c r="I15456" s="149"/>
      <c r="J15456" s="149"/>
      <c r="K15456" s="149"/>
      <c r="L15456"/>
    </row>
    <row r="15457" spans="1:12" s="236" customFormat="1" x14ac:dyDescent="0.25">
      <c r="A15457" s="272"/>
      <c r="B15457" s="273"/>
      <c r="C15457" s="272"/>
      <c r="D15457" s="272"/>
      <c r="E15457" s="217"/>
      <c r="F15457" s="263"/>
      <c r="I15457" s="149"/>
      <c r="J15457" s="149"/>
      <c r="K15457" s="149"/>
      <c r="L15457"/>
    </row>
    <row r="15458" spans="1:12" s="236" customFormat="1" x14ac:dyDescent="0.25">
      <c r="A15458" s="272"/>
      <c r="B15458" s="273"/>
      <c r="C15458" s="272"/>
      <c r="D15458" s="272"/>
      <c r="E15458" s="217"/>
      <c r="F15458" s="263"/>
      <c r="I15458" s="149"/>
      <c r="J15458" s="149"/>
      <c r="K15458" s="149"/>
      <c r="L15458"/>
    </row>
    <row r="15459" spans="1:12" s="236" customFormat="1" x14ac:dyDescent="0.25">
      <c r="A15459" s="272"/>
      <c r="B15459" s="273"/>
      <c r="C15459" s="272"/>
      <c r="D15459" s="272"/>
      <c r="E15459" s="217"/>
      <c r="F15459" s="263"/>
      <c r="I15459" s="149"/>
      <c r="J15459" s="149"/>
      <c r="K15459" s="149"/>
      <c r="L15459"/>
    </row>
    <row r="15460" spans="1:12" s="236" customFormat="1" x14ac:dyDescent="0.25">
      <c r="A15460" s="272"/>
      <c r="B15460" s="273"/>
      <c r="C15460" s="272"/>
      <c r="D15460" s="272"/>
      <c r="E15460" s="217"/>
      <c r="F15460" s="263"/>
      <c r="I15460" s="149"/>
      <c r="J15460" s="149"/>
      <c r="K15460" s="149"/>
      <c r="L15460"/>
    </row>
    <row r="15461" spans="1:12" s="236" customFormat="1" ht="13" x14ac:dyDescent="0.25">
      <c r="A15461" s="272"/>
      <c r="B15461" s="229"/>
      <c r="C15461" s="272"/>
      <c r="D15461" s="272"/>
      <c r="E15461" s="260"/>
      <c r="F15461" s="263"/>
      <c r="I15461" s="149"/>
      <c r="J15461" s="149"/>
      <c r="K15461" s="149"/>
      <c r="L15461"/>
    </row>
    <row r="15462" spans="1:12" s="236" customFormat="1" ht="13" x14ac:dyDescent="0.25">
      <c r="A15462" s="272"/>
      <c r="B15462" s="229"/>
      <c r="C15462" s="272"/>
      <c r="D15462" s="272"/>
      <c r="E15462" s="260"/>
      <c r="F15462" s="263"/>
      <c r="I15462" s="149"/>
      <c r="J15462" s="149"/>
      <c r="K15462" s="149"/>
      <c r="L15462"/>
    </row>
    <row r="15463" spans="1:12" s="236" customFormat="1" ht="13" x14ac:dyDescent="0.25">
      <c r="A15463" s="272"/>
      <c r="B15463" s="229"/>
      <c r="C15463" s="272"/>
      <c r="D15463" s="272"/>
      <c r="E15463" s="260"/>
      <c r="F15463" s="263"/>
      <c r="I15463" s="149"/>
      <c r="J15463" s="149"/>
      <c r="K15463" s="149"/>
      <c r="L15463"/>
    </row>
    <row r="15464" spans="1:12" s="236" customFormat="1" ht="13" x14ac:dyDescent="0.25">
      <c r="A15464" s="272"/>
      <c r="B15464" s="229"/>
      <c r="C15464" s="272"/>
      <c r="D15464" s="272"/>
      <c r="E15464" s="260"/>
      <c r="F15464" s="263"/>
      <c r="I15464" s="149"/>
      <c r="J15464" s="149"/>
      <c r="K15464" s="149"/>
      <c r="L15464"/>
    </row>
    <row r="15465" spans="1:12" s="236" customFormat="1" ht="13" x14ac:dyDescent="0.25">
      <c r="A15465" s="220"/>
      <c r="B15465" s="230"/>
      <c r="C15465" s="220"/>
      <c r="D15465" s="220"/>
      <c r="E15465" s="260"/>
      <c r="F15465" s="263"/>
      <c r="I15465" s="149"/>
      <c r="J15465" s="149"/>
      <c r="K15465" s="149"/>
      <c r="L15465"/>
    </row>
    <row r="15466" spans="1:12" s="236" customFormat="1" ht="13" x14ac:dyDescent="0.25">
      <c r="A15466" s="227"/>
      <c r="B15466" s="268" t="s">
        <v>2905</v>
      </c>
      <c r="C15466" s="227"/>
      <c r="D15466" s="227"/>
      <c r="E15466" s="258"/>
      <c r="F15466" s="270"/>
      <c r="I15466" s="149"/>
      <c r="J15466" s="149"/>
      <c r="K15466" s="149"/>
      <c r="L15466"/>
    </row>
    <row r="15467" spans="1:12" s="236" customFormat="1" ht="13" x14ac:dyDescent="0.25">
      <c r="A15467" s="227"/>
      <c r="B15467" s="247"/>
      <c r="C15467" s="227"/>
      <c r="D15467" s="227"/>
      <c r="E15467" s="258"/>
      <c r="F15467" s="263"/>
      <c r="I15467" s="149"/>
      <c r="J15467" s="149"/>
      <c r="K15467" s="149"/>
      <c r="L15467"/>
    </row>
    <row r="15468" spans="1:12" s="236" customFormat="1" ht="13" x14ac:dyDescent="0.25">
      <c r="A15468" s="227"/>
      <c r="B15468" s="247" t="s">
        <v>3116</v>
      </c>
      <c r="C15468" s="227"/>
      <c r="D15468" s="227"/>
      <c r="E15468" s="258"/>
      <c r="F15468" s="263"/>
      <c r="I15468" s="149"/>
      <c r="J15468" s="149"/>
      <c r="K15468" s="149"/>
      <c r="L15468"/>
    </row>
    <row r="15469" spans="1:12" s="236" customFormat="1" ht="13" x14ac:dyDescent="0.25">
      <c r="A15469" s="227"/>
      <c r="B15469" s="256"/>
      <c r="C15469" s="255"/>
      <c r="D15469" s="255"/>
      <c r="E15469" s="260"/>
      <c r="F15469" s="263"/>
      <c r="I15469" s="149"/>
      <c r="J15469" s="149"/>
      <c r="K15469" s="149"/>
      <c r="L15469"/>
    </row>
    <row r="15470" spans="1:12" s="236" customFormat="1" ht="13" x14ac:dyDescent="0.25">
      <c r="A15470" s="227"/>
      <c r="B15470" s="274"/>
      <c r="C15470" s="255"/>
      <c r="D15470" s="255"/>
      <c r="E15470" s="260"/>
      <c r="F15470" s="263"/>
      <c r="I15470" s="149"/>
      <c r="J15470" s="149"/>
      <c r="K15470" s="149"/>
      <c r="L15470"/>
    </row>
    <row r="15471" spans="1:12" s="236" customFormat="1" ht="13" x14ac:dyDescent="0.25">
      <c r="A15471" s="227"/>
      <c r="B15471" s="274" t="str">
        <f>B15468</f>
        <v>Block I: 2 Classroom Block:: I-4 Masonry</v>
      </c>
      <c r="C15471" s="255"/>
      <c r="D15471" s="255"/>
      <c r="E15471" s="260"/>
      <c r="F15471" s="263"/>
      <c r="I15471" s="149"/>
      <c r="J15471" s="149"/>
      <c r="K15471" s="149"/>
      <c r="L15471"/>
    </row>
    <row r="15472" spans="1:12" s="236" customFormat="1" ht="13" x14ac:dyDescent="0.25">
      <c r="A15472" s="227"/>
      <c r="B15472" s="254" t="s">
        <v>2933</v>
      </c>
      <c r="C15472" s="255" t="s">
        <v>2910</v>
      </c>
      <c r="D15472" s="255"/>
      <c r="E15472" s="260"/>
      <c r="F15472" s="263"/>
      <c r="I15472" s="149"/>
      <c r="J15472" s="149"/>
      <c r="K15472" s="149"/>
      <c r="L15472"/>
    </row>
    <row r="15473" spans="1:12" s="236" customFormat="1" ht="13" x14ac:dyDescent="0.25">
      <c r="A15473" s="227"/>
      <c r="B15473" s="256"/>
      <c r="C15473" s="255"/>
      <c r="D15473" s="255"/>
      <c r="E15473" s="260"/>
      <c r="F15473" s="263"/>
      <c r="I15473" s="149"/>
      <c r="J15473" s="149"/>
      <c r="K15473" s="149"/>
      <c r="L15473"/>
    </row>
    <row r="15474" spans="1:12" s="236" customFormat="1" ht="13" x14ac:dyDescent="0.25">
      <c r="A15474" s="227"/>
      <c r="B15474" s="269" t="s">
        <v>2909</v>
      </c>
      <c r="C15474" s="255">
        <v>224</v>
      </c>
      <c r="D15474" s="255"/>
      <c r="E15474" s="260"/>
      <c r="F15474" s="263"/>
      <c r="I15474" s="149"/>
      <c r="J15474" s="149"/>
      <c r="K15474" s="149"/>
      <c r="L15474"/>
    </row>
    <row r="15475" spans="1:12" s="236" customFormat="1" ht="13" x14ac:dyDescent="0.25">
      <c r="A15475" s="227"/>
      <c r="B15475" s="269"/>
      <c r="C15475" s="255"/>
      <c r="D15475" s="255"/>
      <c r="E15475" s="260"/>
      <c r="F15475" s="263"/>
      <c r="I15475" s="149"/>
      <c r="J15475" s="149"/>
      <c r="K15475" s="149"/>
      <c r="L15475"/>
    </row>
    <row r="15476" spans="1:12" s="236" customFormat="1" ht="13" x14ac:dyDescent="0.25">
      <c r="A15476" s="227"/>
      <c r="B15476" s="256"/>
      <c r="C15476" s="255"/>
      <c r="D15476" s="255"/>
      <c r="E15476" s="260"/>
      <c r="F15476" s="263"/>
      <c r="I15476" s="149"/>
      <c r="J15476" s="149"/>
      <c r="K15476" s="149"/>
      <c r="L15476"/>
    </row>
    <row r="15477" spans="1:12" s="236" customFormat="1" ht="13" x14ac:dyDescent="0.25">
      <c r="A15477" s="227"/>
      <c r="B15477" s="256"/>
      <c r="C15477" s="255"/>
      <c r="D15477" s="255"/>
      <c r="E15477" s="260"/>
      <c r="F15477" s="263"/>
      <c r="I15477" s="149"/>
      <c r="J15477" s="149"/>
      <c r="K15477" s="149"/>
      <c r="L15477"/>
    </row>
    <row r="15478" spans="1:12" s="236" customFormat="1" ht="13" x14ac:dyDescent="0.25">
      <c r="A15478" s="227"/>
      <c r="B15478" s="256"/>
      <c r="C15478" s="255"/>
      <c r="D15478" s="255"/>
      <c r="E15478" s="260"/>
      <c r="F15478" s="263"/>
      <c r="I15478" s="149"/>
      <c r="J15478" s="149"/>
      <c r="K15478" s="149"/>
      <c r="L15478"/>
    </row>
    <row r="15479" spans="1:12" s="236" customFormat="1" ht="13" x14ac:dyDescent="0.25">
      <c r="A15479" s="227"/>
      <c r="B15479" s="256"/>
      <c r="C15479" s="255"/>
      <c r="D15479" s="255"/>
      <c r="E15479" s="260"/>
      <c r="F15479" s="263"/>
      <c r="I15479" s="149"/>
      <c r="J15479" s="149"/>
      <c r="K15479" s="149"/>
      <c r="L15479"/>
    </row>
    <row r="15480" spans="1:12" s="236" customFormat="1" ht="13" x14ac:dyDescent="0.25">
      <c r="A15480" s="227"/>
      <c r="B15480" s="256"/>
      <c r="C15480" s="255"/>
      <c r="D15480" s="255"/>
      <c r="E15480" s="260"/>
      <c r="F15480" s="263"/>
      <c r="I15480" s="149"/>
      <c r="J15480" s="149"/>
      <c r="K15480" s="149"/>
      <c r="L15480"/>
    </row>
    <row r="15481" spans="1:12" s="236" customFormat="1" ht="13" x14ac:dyDescent="0.25">
      <c r="A15481" s="227"/>
      <c r="B15481" s="256"/>
      <c r="C15481" s="255"/>
      <c r="D15481" s="255"/>
      <c r="E15481" s="260"/>
      <c r="F15481" s="263"/>
      <c r="I15481" s="149"/>
      <c r="J15481" s="149"/>
      <c r="K15481" s="149"/>
      <c r="L15481"/>
    </row>
    <row r="15482" spans="1:12" s="236" customFormat="1" ht="13" x14ac:dyDescent="0.25">
      <c r="A15482" s="227"/>
      <c r="B15482" s="256"/>
      <c r="C15482" s="255"/>
      <c r="D15482" s="255"/>
      <c r="E15482" s="260"/>
      <c r="F15482" s="263"/>
      <c r="I15482" s="149"/>
      <c r="J15482" s="149"/>
      <c r="K15482" s="149"/>
      <c r="L15482"/>
    </row>
    <row r="15483" spans="1:12" s="236" customFormat="1" ht="13" x14ac:dyDescent="0.25">
      <c r="A15483" s="227"/>
      <c r="B15483" s="256"/>
      <c r="C15483" s="255"/>
      <c r="D15483" s="255"/>
      <c r="E15483" s="260"/>
      <c r="F15483" s="263"/>
      <c r="I15483" s="149"/>
      <c r="J15483" s="149"/>
      <c r="K15483" s="149"/>
      <c r="L15483"/>
    </row>
    <row r="15484" spans="1:12" s="236" customFormat="1" ht="13" x14ac:dyDescent="0.25">
      <c r="A15484" s="227"/>
      <c r="B15484" s="256"/>
      <c r="C15484" s="255"/>
      <c r="D15484" s="255"/>
      <c r="E15484" s="260"/>
      <c r="F15484" s="263"/>
      <c r="I15484" s="149"/>
      <c r="J15484" s="149"/>
      <c r="K15484" s="149"/>
      <c r="L15484"/>
    </row>
    <row r="15485" spans="1:12" s="236" customFormat="1" ht="13" x14ac:dyDescent="0.25">
      <c r="A15485" s="227"/>
      <c r="B15485" s="256"/>
      <c r="C15485" s="255"/>
      <c r="D15485" s="255"/>
      <c r="E15485" s="260"/>
      <c r="F15485" s="263"/>
      <c r="I15485" s="149"/>
      <c r="J15485" s="149"/>
      <c r="K15485" s="149"/>
      <c r="L15485"/>
    </row>
    <row r="15486" spans="1:12" s="236" customFormat="1" ht="13" x14ac:dyDescent="0.25">
      <c r="A15486" s="227"/>
      <c r="B15486" s="256"/>
      <c r="C15486" s="255"/>
      <c r="D15486" s="255"/>
      <c r="E15486" s="260"/>
      <c r="F15486" s="263"/>
      <c r="I15486" s="149"/>
      <c r="J15486" s="149"/>
      <c r="K15486" s="149"/>
      <c r="L15486"/>
    </row>
    <row r="15487" spans="1:12" s="236" customFormat="1" ht="13" x14ac:dyDescent="0.25">
      <c r="A15487" s="227"/>
      <c r="B15487" s="256"/>
      <c r="C15487" s="255"/>
      <c r="D15487" s="255"/>
      <c r="E15487" s="260"/>
      <c r="F15487" s="263"/>
      <c r="I15487" s="149"/>
      <c r="J15487" s="149"/>
      <c r="K15487" s="149"/>
      <c r="L15487"/>
    </row>
    <row r="15488" spans="1:12" s="236" customFormat="1" ht="13" x14ac:dyDescent="0.25">
      <c r="A15488" s="227"/>
      <c r="B15488" s="256"/>
      <c r="C15488" s="255"/>
      <c r="D15488" s="255"/>
      <c r="E15488" s="260"/>
      <c r="F15488" s="263"/>
      <c r="I15488" s="149"/>
      <c r="J15488" s="149"/>
      <c r="K15488" s="149"/>
      <c r="L15488"/>
    </row>
    <row r="15489" spans="1:12" s="236" customFormat="1" ht="13" x14ac:dyDescent="0.25">
      <c r="A15489" s="227"/>
      <c r="B15489" s="256"/>
      <c r="C15489" s="255"/>
      <c r="D15489" s="255"/>
      <c r="E15489" s="260"/>
      <c r="F15489" s="263"/>
      <c r="I15489" s="149"/>
      <c r="J15489" s="149"/>
      <c r="K15489" s="149"/>
      <c r="L15489"/>
    </row>
    <row r="15490" spans="1:12" s="236" customFormat="1" ht="13" x14ac:dyDescent="0.25">
      <c r="A15490" s="227"/>
      <c r="B15490" s="256"/>
      <c r="C15490" s="255"/>
      <c r="D15490" s="255"/>
      <c r="E15490" s="260"/>
      <c r="F15490" s="263"/>
      <c r="I15490" s="149"/>
      <c r="J15490" s="149"/>
      <c r="K15490" s="149"/>
      <c r="L15490"/>
    </row>
    <row r="15491" spans="1:12" s="236" customFormat="1" ht="13" x14ac:dyDescent="0.25">
      <c r="A15491" s="227"/>
      <c r="B15491" s="256"/>
      <c r="C15491" s="255"/>
      <c r="D15491" s="255"/>
      <c r="E15491" s="260"/>
      <c r="F15491" s="263"/>
      <c r="I15491" s="149"/>
      <c r="J15491" s="149"/>
      <c r="K15491" s="149"/>
      <c r="L15491"/>
    </row>
    <row r="15492" spans="1:12" s="236" customFormat="1" ht="13" x14ac:dyDescent="0.25">
      <c r="A15492" s="227"/>
      <c r="B15492" s="256"/>
      <c r="C15492" s="255"/>
      <c r="D15492" s="255"/>
      <c r="E15492" s="260"/>
      <c r="F15492" s="263"/>
      <c r="I15492" s="149"/>
      <c r="J15492" s="149"/>
      <c r="K15492" s="149"/>
      <c r="L15492"/>
    </row>
    <row r="15493" spans="1:12" s="236" customFormat="1" ht="13" x14ac:dyDescent="0.25">
      <c r="A15493" s="227"/>
      <c r="B15493" s="256"/>
      <c r="C15493" s="255"/>
      <c r="D15493" s="255"/>
      <c r="E15493" s="260"/>
      <c r="F15493" s="263"/>
      <c r="I15493" s="149"/>
      <c r="J15493" s="149"/>
      <c r="K15493" s="149"/>
      <c r="L15493"/>
    </row>
    <row r="15494" spans="1:12" s="236" customFormat="1" ht="13" x14ac:dyDescent="0.25">
      <c r="A15494" s="227"/>
      <c r="B15494" s="256"/>
      <c r="C15494" s="255"/>
      <c r="D15494" s="255"/>
      <c r="E15494" s="260"/>
      <c r="F15494" s="263"/>
      <c r="I15494" s="149"/>
      <c r="J15494" s="149"/>
      <c r="K15494" s="149"/>
      <c r="L15494"/>
    </row>
    <row r="15495" spans="1:12" s="236" customFormat="1" ht="13" x14ac:dyDescent="0.25">
      <c r="A15495" s="227"/>
      <c r="B15495" s="256"/>
      <c r="C15495" s="255"/>
      <c r="D15495" s="255"/>
      <c r="E15495" s="260"/>
      <c r="F15495" s="263"/>
      <c r="I15495" s="149"/>
      <c r="J15495" s="149"/>
      <c r="K15495" s="149"/>
      <c r="L15495"/>
    </row>
    <row r="15496" spans="1:12" s="236" customFormat="1" ht="13" x14ac:dyDescent="0.25">
      <c r="A15496" s="227"/>
      <c r="B15496" s="256"/>
      <c r="C15496" s="255"/>
      <c r="D15496" s="255"/>
      <c r="E15496" s="260"/>
      <c r="F15496" s="263"/>
      <c r="I15496" s="149"/>
      <c r="J15496" s="149"/>
      <c r="K15496" s="149"/>
      <c r="L15496"/>
    </row>
    <row r="15497" spans="1:12" s="236" customFormat="1" ht="13" x14ac:dyDescent="0.25">
      <c r="A15497" s="227"/>
      <c r="B15497" s="256"/>
      <c r="C15497" s="255"/>
      <c r="D15497" s="255"/>
      <c r="E15497" s="260"/>
      <c r="F15497" s="263"/>
      <c r="I15497" s="149"/>
      <c r="J15497" s="149"/>
      <c r="K15497" s="149"/>
      <c r="L15497"/>
    </row>
    <row r="15498" spans="1:12" s="236" customFormat="1" ht="13" x14ac:dyDescent="0.25">
      <c r="A15498" s="227"/>
      <c r="B15498" s="256"/>
      <c r="C15498" s="255"/>
      <c r="D15498" s="255"/>
      <c r="E15498" s="260"/>
      <c r="F15498" s="263"/>
      <c r="I15498" s="149"/>
      <c r="J15498" s="149"/>
      <c r="K15498" s="149"/>
      <c r="L15498"/>
    </row>
    <row r="15499" spans="1:12" s="236" customFormat="1" ht="13" x14ac:dyDescent="0.25">
      <c r="A15499" s="227"/>
      <c r="B15499" s="256"/>
      <c r="C15499" s="255"/>
      <c r="D15499" s="255"/>
      <c r="E15499" s="260"/>
      <c r="F15499" s="263"/>
      <c r="I15499" s="149"/>
      <c r="J15499" s="149"/>
      <c r="K15499" s="149"/>
      <c r="L15499"/>
    </row>
    <row r="15500" spans="1:12" s="236" customFormat="1" ht="13" x14ac:dyDescent="0.25">
      <c r="A15500" s="227"/>
      <c r="B15500" s="256"/>
      <c r="C15500" s="255"/>
      <c r="D15500" s="255"/>
      <c r="E15500" s="260"/>
      <c r="F15500" s="263"/>
      <c r="I15500" s="149"/>
      <c r="J15500" s="149"/>
      <c r="K15500" s="149"/>
      <c r="L15500"/>
    </row>
    <row r="15501" spans="1:12" s="236" customFormat="1" ht="13" x14ac:dyDescent="0.25">
      <c r="A15501" s="227"/>
      <c r="B15501" s="256"/>
      <c r="C15501" s="255"/>
      <c r="D15501" s="255"/>
      <c r="E15501" s="260"/>
      <c r="F15501" s="263"/>
      <c r="I15501" s="149"/>
      <c r="J15501" s="149"/>
      <c r="K15501" s="149"/>
      <c r="L15501"/>
    </row>
    <row r="15502" spans="1:12" s="236" customFormat="1" ht="13" x14ac:dyDescent="0.25">
      <c r="A15502" s="227"/>
      <c r="B15502" s="256"/>
      <c r="C15502" s="255"/>
      <c r="D15502" s="255"/>
      <c r="E15502" s="260"/>
      <c r="F15502" s="263"/>
      <c r="I15502" s="149"/>
      <c r="J15502" s="149"/>
      <c r="K15502" s="149"/>
      <c r="L15502"/>
    </row>
    <row r="15503" spans="1:12" s="236" customFormat="1" ht="13" x14ac:dyDescent="0.25">
      <c r="A15503" s="227"/>
      <c r="B15503" s="256"/>
      <c r="C15503" s="255"/>
      <c r="D15503" s="255"/>
      <c r="E15503" s="260"/>
      <c r="F15503" s="263"/>
      <c r="I15503" s="149"/>
      <c r="J15503" s="149"/>
      <c r="K15503" s="149"/>
      <c r="L15503"/>
    </row>
    <row r="15504" spans="1:12" s="236" customFormat="1" ht="13" x14ac:dyDescent="0.25">
      <c r="A15504" s="227"/>
      <c r="B15504" s="256"/>
      <c r="C15504" s="255"/>
      <c r="D15504" s="255"/>
      <c r="E15504" s="260"/>
      <c r="F15504" s="263"/>
      <c r="I15504" s="149"/>
      <c r="J15504" s="149"/>
      <c r="K15504" s="149"/>
      <c r="L15504"/>
    </row>
    <row r="15505" spans="1:12" s="236" customFormat="1" ht="13" x14ac:dyDescent="0.25">
      <c r="A15505" s="227"/>
      <c r="B15505" s="256"/>
      <c r="C15505" s="255"/>
      <c r="D15505" s="255"/>
      <c r="E15505" s="260"/>
      <c r="F15505" s="263"/>
      <c r="I15505" s="149"/>
      <c r="J15505" s="149"/>
      <c r="K15505" s="149"/>
      <c r="L15505"/>
    </row>
    <row r="15506" spans="1:12" s="236" customFormat="1" ht="13" x14ac:dyDescent="0.25">
      <c r="A15506" s="227"/>
      <c r="B15506" s="256"/>
      <c r="C15506" s="255"/>
      <c r="D15506" s="255"/>
      <c r="E15506" s="260"/>
      <c r="F15506" s="263"/>
      <c r="I15506" s="149"/>
      <c r="J15506" s="149"/>
      <c r="K15506" s="149"/>
      <c r="L15506"/>
    </row>
    <row r="15507" spans="1:12" s="236" customFormat="1" ht="13" x14ac:dyDescent="0.25">
      <c r="A15507" s="227"/>
      <c r="B15507" s="256"/>
      <c r="C15507" s="255"/>
      <c r="D15507" s="255"/>
      <c r="E15507" s="260"/>
      <c r="F15507" s="263"/>
      <c r="I15507" s="149"/>
      <c r="J15507" s="149"/>
      <c r="K15507" s="149"/>
      <c r="L15507"/>
    </row>
    <row r="15508" spans="1:12" s="236" customFormat="1" ht="13" x14ac:dyDescent="0.25">
      <c r="A15508" s="227"/>
      <c r="B15508" s="256"/>
      <c r="C15508" s="255"/>
      <c r="D15508" s="255"/>
      <c r="E15508" s="260"/>
      <c r="F15508" s="263"/>
      <c r="I15508" s="149"/>
      <c r="J15508" s="149"/>
      <c r="K15508" s="149"/>
      <c r="L15508"/>
    </row>
    <row r="15509" spans="1:12" s="236" customFormat="1" ht="13" x14ac:dyDescent="0.25">
      <c r="A15509" s="227"/>
      <c r="B15509" s="256"/>
      <c r="C15509" s="255"/>
      <c r="D15509" s="255"/>
      <c r="E15509" s="260"/>
      <c r="F15509" s="263"/>
      <c r="I15509" s="149"/>
      <c r="J15509" s="149"/>
      <c r="K15509" s="149"/>
      <c r="L15509"/>
    </row>
    <row r="15510" spans="1:12" s="236" customFormat="1" ht="13" x14ac:dyDescent="0.25">
      <c r="A15510" s="227"/>
      <c r="B15510" s="256"/>
      <c r="C15510" s="255"/>
      <c r="D15510" s="255"/>
      <c r="E15510" s="260"/>
      <c r="F15510" s="263"/>
      <c r="I15510" s="149"/>
      <c r="J15510" s="149"/>
      <c r="K15510" s="149"/>
      <c r="L15510"/>
    </row>
    <row r="15511" spans="1:12" s="236" customFormat="1" ht="13" x14ac:dyDescent="0.25">
      <c r="A15511" s="227"/>
      <c r="B15511" s="256"/>
      <c r="C15511" s="255"/>
      <c r="D15511" s="255"/>
      <c r="E15511" s="260"/>
      <c r="F15511" s="263"/>
      <c r="I15511" s="149"/>
      <c r="J15511" s="149"/>
      <c r="K15511" s="149"/>
      <c r="L15511"/>
    </row>
    <row r="15512" spans="1:12" s="236" customFormat="1" ht="13" x14ac:dyDescent="0.25">
      <c r="A15512" s="227"/>
      <c r="B15512" s="256"/>
      <c r="C15512" s="255"/>
      <c r="D15512" s="255"/>
      <c r="E15512" s="260"/>
      <c r="F15512" s="263"/>
      <c r="I15512" s="149"/>
      <c r="J15512" s="149"/>
      <c r="K15512" s="149"/>
      <c r="L15512"/>
    </row>
    <row r="15513" spans="1:12" s="236" customFormat="1" ht="13" x14ac:dyDescent="0.25">
      <c r="A15513" s="227"/>
      <c r="B15513" s="256"/>
      <c r="C15513" s="255"/>
      <c r="D15513" s="255"/>
      <c r="E15513" s="260"/>
      <c r="F15513" s="263"/>
      <c r="I15513" s="149"/>
      <c r="J15513" s="149"/>
      <c r="K15513" s="149"/>
      <c r="L15513"/>
    </row>
    <row r="15514" spans="1:12" s="236" customFormat="1" ht="13" x14ac:dyDescent="0.25">
      <c r="A15514" s="227"/>
      <c r="B15514" s="256"/>
      <c r="C15514" s="255"/>
      <c r="D15514" s="255"/>
      <c r="E15514" s="260"/>
      <c r="F15514" s="263"/>
      <c r="I15514" s="149"/>
      <c r="J15514" s="149"/>
      <c r="K15514" s="149"/>
      <c r="L15514"/>
    </row>
    <row r="15515" spans="1:12" s="236" customFormat="1" ht="13" x14ac:dyDescent="0.25">
      <c r="A15515" s="227"/>
      <c r="B15515" s="256"/>
      <c r="C15515" s="255"/>
      <c r="D15515" s="255"/>
      <c r="E15515" s="260"/>
      <c r="F15515" s="263"/>
      <c r="I15515" s="149"/>
      <c r="J15515" s="149"/>
      <c r="K15515" s="149"/>
      <c r="L15515"/>
    </row>
    <row r="15516" spans="1:12" s="236" customFormat="1" ht="13" x14ac:dyDescent="0.25">
      <c r="A15516" s="227"/>
      <c r="B15516" s="256"/>
      <c r="C15516" s="255"/>
      <c r="D15516" s="255"/>
      <c r="E15516" s="260"/>
      <c r="F15516" s="263"/>
      <c r="I15516" s="149"/>
      <c r="J15516" s="149"/>
      <c r="K15516" s="149"/>
      <c r="L15516"/>
    </row>
    <row r="15517" spans="1:12" s="236" customFormat="1" ht="13" x14ac:dyDescent="0.25">
      <c r="A15517" s="227"/>
      <c r="B15517" s="256"/>
      <c r="C15517" s="255"/>
      <c r="D15517" s="255"/>
      <c r="E15517" s="260"/>
      <c r="F15517" s="263"/>
      <c r="I15517" s="149"/>
      <c r="J15517" s="149"/>
      <c r="K15517" s="149"/>
      <c r="L15517"/>
    </row>
    <row r="15518" spans="1:12" s="236" customFormat="1" ht="13" x14ac:dyDescent="0.25">
      <c r="A15518" s="227"/>
      <c r="B15518" s="256"/>
      <c r="C15518" s="255"/>
      <c r="D15518" s="255"/>
      <c r="E15518" s="260"/>
      <c r="F15518" s="263"/>
      <c r="I15518" s="149"/>
      <c r="J15518" s="149"/>
      <c r="K15518" s="149"/>
      <c r="L15518"/>
    </row>
    <row r="15519" spans="1:12" s="236" customFormat="1" ht="13" x14ac:dyDescent="0.25">
      <c r="A15519" s="227"/>
      <c r="B15519" s="256"/>
      <c r="C15519" s="255"/>
      <c r="D15519" s="255"/>
      <c r="E15519" s="260"/>
      <c r="F15519" s="263"/>
      <c r="I15519" s="149"/>
      <c r="J15519" s="149"/>
      <c r="K15519" s="149"/>
      <c r="L15519"/>
    </row>
    <row r="15520" spans="1:12" s="236" customFormat="1" ht="13" x14ac:dyDescent="0.25">
      <c r="A15520" s="227"/>
      <c r="B15520" s="256"/>
      <c r="C15520" s="255"/>
      <c r="D15520" s="255"/>
      <c r="E15520" s="260"/>
      <c r="F15520" s="263"/>
      <c r="I15520" s="149"/>
      <c r="J15520" s="149"/>
      <c r="K15520" s="149"/>
      <c r="L15520"/>
    </row>
    <row r="15521" spans="1:12" s="236" customFormat="1" ht="13" x14ac:dyDescent="0.25">
      <c r="A15521" s="227"/>
      <c r="B15521" s="256"/>
      <c r="C15521" s="255"/>
      <c r="D15521" s="255"/>
      <c r="E15521" s="260"/>
      <c r="F15521" s="263"/>
      <c r="I15521" s="149"/>
      <c r="J15521" s="149"/>
      <c r="K15521" s="149"/>
      <c r="L15521"/>
    </row>
    <row r="15522" spans="1:12" s="236" customFormat="1" ht="13" x14ac:dyDescent="0.25">
      <c r="A15522" s="227"/>
      <c r="B15522" s="256"/>
      <c r="C15522" s="255"/>
      <c r="D15522" s="255"/>
      <c r="E15522" s="260"/>
      <c r="F15522" s="263"/>
      <c r="I15522" s="149"/>
      <c r="J15522" s="149"/>
      <c r="K15522" s="149"/>
      <c r="L15522"/>
    </row>
    <row r="15523" spans="1:12" s="236" customFormat="1" ht="13" x14ac:dyDescent="0.25">
      <c r="A15523" s="227"/>
      <c r="B15523" s="256"/>
      <c r="C15523" s="255"/>
      <c r="D15523" s="255"/>
      <c r="E15523" s="260"/>
      <c r="F15523" s="263"/>
      <c r="I15523" s="149"/>
      <c r="J15523" s="149"/>
      <c r="K15523" s="149"/>
      <c r="L15523"/>
    </row>
    <row r="15524" spans="1:12" s="236" customFormat="1" ht="13" x14ac:dyDescent="0.25">
      <c r="A15524" s="227"/>
      <c r="B15524" s="256"/>
      <c r="C15524" s="255"/>
      <c r="D15524" s="255"/>
      <c r="E15524" s="260"/>
      <c r="F15524" s="263"/>
      <c r="I15524" s="149"/>
      <c r="J15524" s="149"/>
      <c r="K15524" s="149"/>
      <c r="L15524"/>
    </row>
    <row r="15525" spans="1:12" s="236" customFormat="1" ht="13" x14ac:dyDescent="0.25">
      <c r="A15525" s="227"/>
      <c r="B15525" s="256"/>
      <c r="C15525" s="255"/>
      <c r="D15525" s="255"/>
      <c r="E15525" s="260"/>
      <c r="F15525" s="263"/>
      <c r="I15525" s="149"/>
      <c r="J15525" s="149"/>
      <c r="K15525" s="149"/>
      <c r="L15525"/>
    </row>
    <row r="15526" spans="1:12" s="236" customFormat="1" ht="13" x14ac:dyDescent="0.25">
      <c r="A15526" s="227"/>
      <c r="B15526" s="256"/>
      <c r="C15526" s="255"/>
      <c r="D15526" s="255"/>
      <c r="E15526" s="260"/>
      <c r="F15526" s="263"/>
      <c r="I15526" s="149"/>
      <c r="J15526" s="149"/>
      <c r="K15526" s="149"/>
      <c r="L15526"/>
    </row>
    <row r="15527" spans="1:12" s="236" customFormat="1" ht="13" x14ac:dyDescent="0.25">
      <c r="A15527" s="227"/>
      <c r="B15527" s="256"/>
      <c r="C15527" s="255"/>
      <c r="D15527" s="255"/>
      <c r="E15527" s="260"/>
      <c r="F15527" s="263"/>
      <c r="I15527" s="149"/>
      <c r="J15527" s="149"/>
      <c r="K15527" s="149"/>
      <c r="L15527"/>
    </row>
    <row r="15528" spans="1:12" s="236" customFormat="1" ht="13" x14ac:dyDescent="0.25">
      <c r="A15528" s="227"/>
      <c r="B15528" s="256"/>
      <c r="C15528" s="255"/>
      <c r="D15528" s="255"/>
      <c r="E15528" s="260"/>
      <c r="F15528" s="263"/>
      <c r="I15528" s="149"/>
      <c r="J15528" s="149"/>
      <c r="K15528" s="149"/>
      <c r="L15528"/>
    </row>
    <row r="15529" spans="1:12" s="236" customFormat="1" ht="13" x14ac:dyDescent="0.25">
      <c r="A15529" s="227"/>
      <c r="B15529" s="256"/>
      <c r="C15529" s="255"/>
      <c r="D15529" s="255"/>
      <c r="E15529" s="260"/>
      <c r="F15529" s="263"/>
      <c r="I15529" s="149"/>
      <c r="J15529" s="149"/>
      <c r="K15529" s="149"/>
      <c r="L15529"/>
    </row>
    <row r="15530" spans="1:12" s="236" customFormat="1" ht="13" x14ac:dyDescent="0.25">
      <c r="A15530" s="227"/>
      <c r="B15530" s="256"/>
      <c r="C15530" s="255"/>
      <c r="D15530" s="255"/>
      <c r="E15530" s="260"/>
      <c r="F15530" s="263"/>
      <c r="I15530" s="149"/>
      <c r="J15530" s="149"/>
      <c r="K15530" s="149"/>
      <c r="L15530"/>
    </row>
    <row r="15531" spans="1:12" s="236" customFormat="1" ht="13" x14ac:dyDescent="0.25">
      <c r="A15531" s="227"/>
      <c r="B15531" s="256"/>
      <c r="C15531" s="255"/>
      <c r="D15531" s="255"/>
      <c r="E15531" s="260"/>
      <c r="F15531" s="263"/>
      <c r="I15531" s="149"/>
      <c r="J15531" s="149"/>
      <c r="K15531" s="149"/>
      <c r="L15531"/>
    </row>
    <row r="15532" spans="1:12" s="236" customFormat="1" ht="13" x14ac:dyDescent="0.25">
      <c r="A15532" s="227"/>
      <c r="B15532" s="256"/>
      <c r="C15532" s="255"/>
      <c r="D15532" s="255"/>
      <c r="E15532" s="260"/>
      <c r="F15532" s="263"/>
      <c r="I15532" s="149"/>
      <c r="J15532" s="149"/>
      <c r="K15532" s="149"/>
      <c r="L15532"/>
    </row>
    <row r="15533" spans="1:12" s="236" customFormat="1" ht="13" x14ac:dyDescent="0.25">
      <c r="A15533" s="227"/>
      <c r="B15533" s="256"/>
      <c r="C15533" s="255"/>
      <c r="D15533" s="255"/>
      <c r="E15533" s="260"/>
      <c r="F15533" s="263"/>
      <c r="I15533" s="149"/>
      <c r="J15533" s="149"/>
      <c r="K15533" s="149"/>
      <c r="L15533"/>
    </row>
    <row r="15534" spans="1:12" s="236" customFormat="1" ht="13" x14ac:dyDescent="0.25">
      <c r="A15534" s="227"/>
      <c r="B15534" s="256"/>
      <c r="C15534" s="255"/>
      <c r="D15534" s="255"/>
      <c r="E15534" s="260"/>
      <c r="F15534" s="263"/>
      <c r="I15534" s="149"/>
      <c r="J15534" s="149"/>
      <c r="K15534" s="149"/>
      <c r="L15534"/>
    </row>
    <row r="15535" spans="1:12" s="236" customFormat="1" ht="13" x14ac:dyDescent="0.25">
      <c r="A15535" s="227"/>
      <c r="B15535" s="256"/>
      <c r="C15535" s="255"/>
      <c r="D15535" s="255"/>
      <c r="E15535" s="260"/>
      <c r="F15535" s="263"/>
      <c r="I15535" s="149"/>
      <c r="J15535" s="149"/>
      <c r="K15535" s="149"/>
      <c r="L15535"/>
    </row>
    <row r="15536" spans="1:12" s="236" customFormat="1" ht="13" x14ac:dyDescent="0.25">
      <c r="A15536" s="227"/>
      <c r="B15536" s="256"/>
      <c r="C15536" s="255"/>
      <c r="D15536" s="255"/>
      <c r="E15536" s="260"/>
      <c r="F15536" s="263"/>
      <c r="I15536" s="149"/>
      <c r="J15536" s="149"/>
      <c r="K15536" s="149"/>
      <c r="L15536"/>
    </row>
    <row r="15537" spans="1:12" s="236" customFormat="1" ht="13" x14ac:dyDescent="0.25">
      <c r="A15537" s="227"/>
      <c r="B15537" s="256"/>
      <c r="C15537" s="255"/>
      <c r="D15537" s="255"/>
      <c r="E15537" s="260"/>
      <c r="F15537" s="263"/>
      <c r="I15537" s="149"/>
      <c r="J15537" s="149"/>
      <c r="K15537" s="149"/>
      <c r="L15537"/>
    </row>
    <row r="15538" spans="1:12" s="236" customFormat="1" ht="13" x14ac:dyDescent="0.25">
      <c r="A15538" s="227"/>
      <c r="B15538" s="256"/>
      <c r="C15538" s="255"/>
      <c r="D15538" s="255"/>
      <c r="E15538" s="260"/>
      <c r="F15538" s="263"/>
      <c r="I15538" s="149"/>
      <c r="J15538" s="149"/>
      <c r="K15538" s="149"/>
      <c r="L15538"/>
    </row>
    <row r="15539" spans="1:12" s="236" customFormat="1" ht="13" x14ac:dyDescent="0.25">
      <c r="A15539" s="227"/>
      <c r="B15539" s="268" t="s">
        <v>1019</v>
      </c>
      <c r="C15539" s="227"/>
      <c r="D15539" s="227"/>
      <c r="E15539" s="258"/>
      <c r="F15539" s="270"/>
      <c r="I15539" s="149"/>
      <c r="J15539" s="149"/>
      <c r="K15539" s="149"/>
      <c r="L15539"/>
    </row>
    <row r="15540" spans="1:12" s="236" customFormat="1" ht="13" x14ac:dyDescent="0.25">
      <c r="A15540" s="227"/>
      <c r="B15540" s="247"/>
      <c r="C15540" s="227"/>
      <c r="D15540" s="227"/>
      <c r="E15540" s="258"/>
      <c r="F15540" s="263"/>
      <c r="I15540" s="149"/>
      <c r="J15540" s="149"/>
      <c r="K15540" s="149"/>
      <c r="L15540"/>
    </row>
    <row r="15541" spans="1:12" s="236" customFormat="1" ht="13" x14ac:dyDescent="0.25">
      <c r="A15541" s="227"/>
      <c r="B15541" s="247" t="str">
        <f>B15468</f>
        <v>Block I: 2 Classroom Block:: I-4 Masonry</v>
      </c>
      <c r="C15541" s="227"/>
      <c r="D15541" s="227"/>
      <c r="E15541" s="258"/>
      <c r="F15541" s="263"/>
      <c r="I15541" s="149"/>
      <c r="J15541" s="149"/>
      <c r="K15541" s="149"/>
      <c r="L15541"/>
    </row>
    <row r="15542" spans="1:12" s="236" customFormat="1" ht="13" x14ac:dyDescent="0.25">
      <c r="A15542" s="272"/>
      <c r="B15542" s="229"/>
      <c r="C15542" s="272"/>
      <c r="D15542" s="272"/>
      <c r="E15542" s="260"/>
      <c r="F15542" s="263"/>
      <c r="I15542" s="149"/>
      <c r="J15542" s="149"/>
      <c r="K15542" s="149"/>
      <c r="L15542"/>
    </row>
    <row r="15543" spans="1:12" s="236" customFormat="1" ht="13" x14ac:dyDescent="0.25">
      <c r="A15543" s="224" t="s">
        <v>3163</v>
      </c>
      <c r="B15543" s="229" t="s">
        <v>153</v>
      </c>
      <c r="C15543" s="272"/>
      <c r="D15543" s="272"/>
      <c r="E15543" s="217"/>
      <c r="F15543" s="285"/>
      <c r="I15543" s="149"/>
      <c r="J15543" s="149"/>
      <c r="K15543" s="149"/>
      <c r="L15543"/>
    </row>
    <row r="15544" spans="1:12" s="236" customFormat="1" x14ac:dyDescent="0.25">
      <c r="A15544" s="272"/>
      <c r="B15544" s="273"/>
      <c r="C15544" s="272"/>
      <c r="D15544" s="272"/>
      <c r="E15544" s="217"/>
      <c r="F15544" s="285"/>
      <c r="I15544" s="149"/>
      <c r="J15544" s="149"/>
      <c r="K15544" s="149"/>
      <c r="L15544"/>
    </row>
    <row r="15545" spans="1:12" s="236" customFormat="1" ht="13" x14ac:dyDescent="0.25">
      <c r="A15545" s="272"/>
      <c r="B15545" s="229" t="s">
        <v>152</v>
      </c>
      <c r="C15545" s="272"/>
      <c r="D15545" s="272"/>
      <c r="E15545" s="217"/>
      <c r="F15545" s="285"/>
      <c r="I15545" s="149"/>
      <c r="J15545" s="149"/>
      <c r="K15545" s="149"/>
      <c r="L15545"/>
    </row>
    <row r="15546" spans="1:12" s="236" customFormat="1" ht="13" x14ac:dyDescent="0.25">
      <c r="A15546" s="272"/>
      <c r="B15546" s="229"/>
      <c r="C15546" s="272"/>
      <c r="D15546" s="272"/>
      <c r="E15546" s="217"/>
      <c r="F15546" s="285"/>
      <c r="I15546" s="149"/>
      <c r="J15546" s="149"/>
      <c r="K15546" s="149"/>
      <c r="L15546"/>
    </row>
    <row r="15547" spans="1:12" s="236" customFormat="1" ht="65" x14ac:dyDescent="0.25">
      <c r="A15547" s="272"/>
      <c r="B15547" s="229" t="s">
        <v>2745</v>
      </c>
      <c r="C15547" s="272"/>
      <c r="D15547" s="272"/>
      <c r="E15547" s="217"/>
      <c r="F15547" s="285"/>
      <c r="I15547" s="149"/>
      <c r="J15547" s="149"/>
      <c r="K15547" s="149"/>
      <c r="L15547"/>
    </row>
    <row r="15548" spans="1:12" s="236" customFormat="1" x14ac:dyDescent="0.25">
      <c r="A15548" s="272"/>
      <c r="B15548" s="273"/>
      <c r="C15548" s="272"/>
      <c r="D15548" s="272"/>
      <c r="E15548" s="217"/>
      <c r="F15548" s="285"/>
      <c r="I15548" s="149"/>
      <c r="J15548" s="149"/>
      <c r="K15548" s="149"/>
      <c r="L15548"/>
    </row>
    <row r="15549" spans="1:12" s="236" customFormat="1" ht="25" x14ac:dyDescent="0.25">
      <c r="A15549" s="272" t="s">
        <v>3164</v>
      </c>
      <c r="B15549" s="273" t="s">
        <v>2233</v>
      </c>
      <c r="C15549" s="272" t="s">
        <v>621</v>
      </c>
      <c r="D15549" s="272">
        <v>190.3</v>
      </c>
      <c r="E15549" s="217"/>
      <c r="F15549" s="285"/>
      <c r="I15549" s="149"/>
      <c r="J15549" s="149"/>
      <c r="K15549" s="149"/>
      <c r="L15549"/>
    </row>
    <row r="15550" spans="1:12" s="236" customFormat="1" x14ac:dyDescent="0.25">
      <c r="A15550" s="272"/>
      <c r="B15550" s="273"/>
      <c r="C15550" s="272"/>
      <c r="D15550" s="272"/>
      <c r="E15550" s="217"/>
      <c r="F15550" s="285"/>
      <c r="I15550" s="149"/>
      <c r="J15550" s="149"/>
      <c r="K15550" s="149"/>
      <c r="L15550"/>
    </row>
    <row r="15551" spans="1:12" s="236" customFormat="1" ht="25" x14ac:dyDescent="0.25">
      <c r="A15551" s="272" t="s">
        <v>3165</v>
      </c>
      <c r="B15551" s="273" t="s">
        <v>2234</v>
      </c>
      <c r="C15551" s="272" t="s">
        <v>11</v>
      </c>
      <c r="D15551" s="272">
        <v>18</v>
      </c>
      <c r="E15551" s="217"/>
      <c r="F15551" s="285"/>
      <c r="I15551" s="149"/>
      <c r="J15551" s="149"/>
      <c r="K15551" s="149"/>
      <c r="L15551"/>
    </row>
    <row r="15552" spans="1:12" s="236" customFormat="1" x14ac:dyDescent="0.25">
      <c r="A15552" s="272"/>
      <c r="B15552" s="273"/>
      <c r="C15552" s="272"/>
      <c r="D15552" s="272"/>
      <c r="E15552" s="217"/>
      <c r="F15552" s="285"/>
      <c r="I15552" s="149"/>
      <c r="J15552" s="149"/>
      <c r="K15552" s="149"/>
      <c r="L15552"/>
    </row>
    <row r="15553" spans="1:12" s="236" customFormat="1" x14ac:dyDescent="0.25">
      <c r="A15553" s="272" t="s">
        <v>3166</v>
      </c>
      <c r="B15553" s="273" t="s">
        <v>141</v>
      </c>
      <c r="C15553" s="272" t="s">
        <v>11</v>
      </c>
      <c r="D15553" s="272">
        <v>18</v>
      </c>
      <c r="E15553" s="217"/>
      <c r="F15553" s="285"/>
      <c r="I15553" s="149"/>
      <c r="J15553" s="149"/>
      <c r="K15553" s="149"/>
      <c r="L15553"/>
    </row>
    <row r="15554" spans="1:12" s="236" customFormat="1" x14ac:dyDescent="0.25">
      <c r="A15554" s="272"/>
      <c r="B15554" s="273"/>
      <c r="C15554" s="272"/>
      <c r="D15554" s="272"/>
      <c r="E15554" s="217"/>
      <c r="F15554" s="285"/>
      <c r="I15554" s="149"/>
      <c r="J15554" s="149"/>
      <c r="K15554" s="149"/>
      <c r="L15554"/>
    </row>
    <row r="15555" spans="1:12" s="236" customFormat="1" x14ac:dyDescent="0.25">
      <c r="A15555" s="272" t="s">
        <v>3167</v>
      </c>
      <c r="B15555" s="273" t="s">
        <v>140</v>
      </c>
      <c r="C15555" s="272" t="s">
        <v>11</v>
      </c>
      <c r="D15555" s="272">
        <v>18</v>
      </c>
      <c r="E15555" s="217"/>
      <c r="F15555" s="285"/>
      <c r="I15555" s="149"/>
      <c r="J15555" s="149"/>
      <c r="K15555" s="149"/>
      <c r="L15555"/>
    </row>
    <row r="15556" spans="1:12" s="236" customFormat="1" x14ac:dyDescent="0.25">
      <c r="A15556" s="272"/>
      <c r="B15556" s="273"/>
      <c r="C15556" s="272"/>
      <c r="D15556" s="272"/>
      <c r="E15556" s="217"/>
      <c r="F15556" s="285"/>
      <c r="I15556" s="149"/>
      <c r="J15556" s="149"/>
      <c r="K15556" s="149"/>
      <c r="L15556"/>
    </row>
    <row r="15557" spans="1:12" s="236" customFormat="1" ht="13" x14ac:dyDescent="0.25">
      <c r="A15557" s="272"/>
      <c r="B15557" s="229" t="s">
        <v>139</v>
      </c>
      <c r="C15557" s="272"/>
      <c r="D15557" s="272"/>
      <c r="E15557" s="217"/>
      <c r="F15557" s="285"/>
      <c r="I15557" s="149"/>
      <c r="J15557" s="149"/>
      <c r="K15557" s="149"/>
      <c r="L15557"/>
    </row>
    <row r="15558" spans="1:12" s="236" customFormat="1" x14ac:dyDescent="0.25">
      <c r="A15558" s="272"/>
      <c r="B15558" s="273"/>
      <c r="C15558" s="272"/>
      <c r="D15558" s="272"/>
      <c r="E15558" s="217"/>
      <c r="F15558" s="285"/>
      <c r="I15558" s="149"/>
      <c r="J15558" s="149"/>
      <c r="K15558" s="149"/>
      <c r="L15558"/>
    </row>
    <row r="15559" spans="1:12" s="236" customFormat="1" ht="26" x14ac:dyDescent="0.25">
      <c r="A15559" s="272"/>
      <c r="B15559" s="229" t="s">
        <v>2236</v>
      </c>
      <c r="C15559" s="272"/>
      <c r="D15559" s="272"/>
      <c r="E15559" s="217"/>
      <c r="F15559" s="285"/>
      <c r="I15559" s="149"/>
      <c r="J15559" s="149"/>
      <c r="K15559" s="149"/>
      <c r="L15559"/>
    </row>
    <row r="15560" spans="1:12" s="236" customFormat="1" x14ac:dyDescent="0.25">
      <c r="A15560" s="272"/>
      <c r="B15560" s="273"/>
      <c r="C15560" s="272"/>
      <c r="D15560" s="272"/>
      <c r="E15560" s="217"/>
      <c r="F15560" s="285"/>
      <c r="I15560" s="149"/>
      <c r="J15560" s="149"/>
      <c r="K15560" s="149"/>
      <c r="L15560"/>
    </row>
    <row r="15561" spans="1:12" s="236" customFormat="1" ht="25" x14ac:dyDescent="0.25">
      <c r="A15561" s="272" t="s">
        <v>3168</v>
      </c>
      <c r="B15561" s="273" t="s">
        <v>2235</v>
      </c>
      <c r="C15561" s="272" t="s">
        <v>621</v>
      </c>
      <c r="D15561" s="272">
        <v>190.3</v>
      </c>
      <c r="E15561" s="217"/>
      <c r="F15561" s="285"/>
      <c r="I15561" s="149"/>
      <c r="J15561" s="149"/>
      <c r="K15561" s="149"/>
      <c r="L15561"/>
    </row>
    <row r="15562" spans="1:12" s="236" customFormat="1" x14ac:dyDescent="0.25">
      <c r="A15562" s="272"/>
      <c r="B15562" s="273"/>
      <c r="C15562" s="272"/>
      <c r="D15562" s="272"/>
      <c r="E15562" s="217"/>
      <c r="F15562" s="285"/>
      <c r="I15562" s="149"/>
      <c r="J15562" s="149"/>
      <c r="K15562" s="149"/>
      <c r="L15562"/>
    </row>
    <row r="15563" spans="1:12" s="236" customFormat="1" x14ac:dyDescent="0.25">
      <c r="A15563" s="272"/>
      <c r="B15563" s="273"/>
      <c r="C15563" s="272"/>
      <c r="D15563" s="272"/>
      <c r="E15563" s="217"/>
      <c r="F15563" s="263"/>
      <c r="I15563" s="149"/>
      <c r="J15563" s="149"/>
      <c r="K15563" s="149"/>
      <c r="L15563"/>
    </row>
    <row r="15564" spans="1:12" s="236" customFormat="1" x14ac:dyDescent="0.25">
      <c r="A15564" s="272"/>
      <c r="B15564" s="273"/>
      <c r="C15564" s="272"/>
      <c r="D15564" s="272"/>
      <c r="E15564" s="217"/>
      <c r="F15564" s="263"/>
      <c r="I15564" s="149"/>
      <c r="J15564" s="149"/>
      <c r="K15564" s="149"/>
      <c r="L15564"/>
    </row>
    <row r="15565" spans="1:12" s="236" customFormat="1" x14ac:dyDescent="0.25">
      <c r="A15565" s="272"/>
      <c r="B15565" s="273"/>
      <c r="C15565" s="272"/>
      <c r="D15565" s="272"/>
      <c r="E15565" s="217"/>
      <c r="F15565" s="263"/>
      <c r="I15565" s="149"/>
      <c r="J15565" s="149"/>
      <c r="K15565" s="149"/>
      <c r="L15565"/>
    </row>
    <row r="15566" spans="1:12" s="236" customFormat="1" x14ac:dyDescent="0.25">
      <c r="A15566" s="272"/>
      <c r="B15566" s="273"/>
      <c r="C15566" s="272"/>
      <c r="D15566" s="272"/>
      <c r="E15566" s="217"/>
      <c r="F15566" s="263"/>
      <c r="I15566" s="149"/>
      <c r="J15566" s="149"/>
      <c r="K15566" s="149"/>
      <c r="L15566"/>
    </row>
    <row r="15567" spans="1:12" s="236" customFormat="1" x14ac:dyDescent="0.25">
      <c r="A15567" s="272"/>
      <c r="B15567" s="273"/>
      <c r="C15567" s="272"/>
      <c r="D15567" s="272"/>
      <c r="E15567" s="217"/>
      <c r="F15567" s="263"/>
      <c r="I15567" s="149"/>
      <c r="J15567" s="149"/>
      <c r="K15567" s="149"/>
      <c r="L15567"/>
    </row>
    <row r="15568" spans="1:12" s="236" customFormat="1" x14ac:dyDescent="0.25">
      <c r="A15568" s="272"/>
      <c r="B15568" s="273"/>
      <c r="C15568" s="272"/>
      <c r="D15568" s="272"/>
      <c r="E15568" s="217"/>
      <c r="F15568" s="263"/>
      <c r="I15568" s="149"/>
      <c r="J15568" s="149"/>
      <c r="K15568" s="149"/>
      <c r="L15568"/>
    </row>
    <row r="15569" spans="1:12" s="236" customFormat="1" x14ac:dyDescent="0.25">
      <c r="A15569" s="272"/>
      <c r="B15569" s="273"/>
      <c r="C15569" s="272"/>
      <c r="D15569" s="272"/>
      <c r="E15569" s="217"/>
      <c r="F15569" s="263"/>
      <c r="I15569" s="149"/>
      <c r="J15569" s="149"/>
      <c r="K15569" s="149"/>
      <c r="L15569"/>
    </row>
    <row r="15570" spans="1:12" s="236" customFormat="1" x14ac:dyDescent="0.25">
      <c r="A15570" s="272"/>
      <c r="B15570" s="273"/>
      <c r="C15570" s="272"/>
      <c r="D15570" s="272"/>
      <c r="E15570" s="217"/>
      <c r="F15570" s="263"/>
      <c r="I15570" s="149"/>
      <c r="J15570" s="149"/>
      <c r="K15570" s="149"/>
      <c r="L15570"/>
    </row>
    <row r="15571" spans="1:12" s="236" customFormat="1" x14ac:dyDescent="0.25">
      <c r="A15571" s="272"/>
      <c r="B15571" s="273"/>
      <c r="C15571" s="272"/>
      <c r="D15571" s="272"/>
      <c r="E15571" s="217"/>
      <c r="F15571" s="263"/>
      <c r="I15571" s="149"/>
      <c r="J15571" s="149"/>
      <c r="K15571" s="149"/>
      <c r="L15571"/>
    </row>
    <row r="15572" spans="1:12" s="236" customFormat="1" x14ac:dyDescent="0.25">
      <c r="A15572" s="272"/>
      <c r="B15572" s="273"/>
      <c r="C15572" s="272"/>
      <c r="D15572" s="272"/>
      <c r="E15572" s="217"/>
      <c r="F15572" s="263"/>
      <c r="I15572" s="149"/>
      <c r="J15572" s="149"/>
      <c r="K15572" s="149"/>
      <c r="L15572"/>
    </row>
    <row r="15573" spans="1:12" s="236" customFormat="1" x14ac:dyDescent="0.25">
      <c r="A15573" s="272"/>
      <c r="B15573" s="273"/>
      <c r="C15573" s="272"/>
      <c r="D15573" s="272"/>
      <c r="E15573" s="217"/>
      <c r="F15573" s="263"/>
      <c r="I15573" s="149"/>
      <c r="J15573" s="149"/>
      <c r="K15573" s="149"/>
      <c r="L15573"/>
    </row>
    <row r="15574" spans="1:12" s="236" customFormat="1" x14ac:dyDescent="0.25">
      <c r="A15574" s="272"/>
      <c r="B15574" s="273"/>
      <c r="C15574" s="272"/>
      <c r="D15574" s="272"/>
      <c r="E15574" s="217"/>
      <c r="F15574" s="263"/>
      <c r="I15574" s="149"/>
      <c r="J15574" s="149"/>
      <c r="K15574" s="149"/>
      <c r="L15574"/>
    </row>
    <row r="15575" spans="1:12" s="236" customFormat="1" x14ac:dyDescent="0.25">
      <c r="A15575" s="272"/>
      <c r="B15575" s="273"/>
      <c r="C15575" s="272"/>
      <c r="D15575" s="272"/>
      <c r="E15575" s="217"/>
      <c r="F15575" s="263"/>
      <c r="I15575" s="149"/>
      <c r="J15575" s="149"/>
      <c r="K15575" s="149"/>
      <c r="L15575"/>
    </row>
    <row r="15576" spans="1:12" s="236" customFormat="1" x14ac:dyDescent="0.25">
      <c r="A15576" s="272"/>
      <c r="B15576" s="273"/>
      <c r="C15576" s="272"/>
      <c r="D15576" s="272"/>
      <c r="E15576" s="217"/>
      <c r="F15576" s="263"/>
      <c r="I15576" s="149"/>
      <c r="J15576" s="149"/>
      <c r="K15576" s="149"/>
      <c r="L15576"/>
    </row>
    <row r="15577" spans="1:12" s="236" customFormat="1" x14ac:dyDescent="0.25">
      <c r="A15577" s="272"/>
      <c r="B15577" s="273"/>
      <c r="C15577" s="272"/>
      <c r="D15577" s="272"/>
      <c r="E15577" s="217"/>
      <c r="F15577" s="263"/>
      <c r="I15577" s="149"/>
      <c r="J15577" s="149"/>
      <c r="K15577" s="149"/>
      <c r="L15577"/>
    </row>
    <row r="15578" spans="1:12" s="236" customFormat="1" x14ac:dyDescent="0.25">
      <c r="A15578" s="272"/>
      <c r="B15578" s="273"/>
      <c r="C15578" s="272"/>
      <c r="D15578" s="272"/>
      <c r="E15578" s="217"/>
      <c r="F15578" s="263"/>
      <c r="I15578" s="149"/>
      <c r="J15578" s="149"/>
      <c r="K15578" s="149"/>
      <c r="L15578"/>
    </row>
    <row r="15579" spans="1:12" s="236" customFormat="1" x14ac:dyDescent="0.25">
      <c r="A15579" s="272"/>
      <c r="B15579" s="273"/>
      <c r="C15579" s="272"/>
      <c r="D15579" s="272"/>
      <c r="E15579" s="217"/>
      <c r="F15579" s="263"/>
      <c r="I15579" s="149"/>
      <c r="J15579" s="149"/>
      <c r="K15579" s="149"/>
      <c r="L15579"/>
    </row>
    <row r="15580" spans="1:12" s="236" customFormat="1" x14ac:dyDescent="0.25">
      <c r="A15580" s="272"/>
      <c r="B15580" s="273"/>
      <c r="C15580" s="272"/>
      <c r="D15580" s="272"/>
      <c r="E15580" s="217"/>
      <c r="F15580" s="263"/>
      <c r="I15580" s="149"/>
      <c r="J15580" s="149"/>
      <c r="K15580" s="149"/>
      <c r="L15580"/>
    </row>
    <row r="15581" spans="1:12" s="236" customFormat="1" x14ac:dyDescent="0.25">
      <c r="A15581" s="272"/>
      <c r="B15581" s="273"/>
      <c r="C15581" s="272"/>
      <c r="D15581" s="272"/>
      <c r="E15581" s="217"/>
      <c r="F15581" s="263"/>
      <c r="I15581" s="149"/>
      <c r="J15581" s="149"/>
      <c r="K15581" s="149"/>
      <c r="L15581"/>
    </row>
    <row r="15582" spans="1:12" s="236" customFormat="1" x14ac:dyDescent="0.25">
      <c r="A15582" s="272"/>
      <c r="B15582" s="273"/>
      <c r="C15582" s="272"/>
      <c r="D15582" s="272"/>
      <c r="E15582" s="217"/>
      <c r="F15582" s="263"/>
      <c r="I15582" s="149"/>
      <c r="J15582" s="149"/>
      <c r="K15582" s="149"/>
      <c r="L15582"/>
    </row>
    <row r="15583" spans="1:12" s="236" customFormat="1" x14ac:dyDescent="0.25">
      <c r="A15583" s="272"/>
      <c r="B15583" s="273"/>
      <c r="C15583" s="272"/>
      <c r="D15583" s="272"/>
      <c r="E15583" s="217"/>
      <c r="F15583" s="263"/>
      <c r="I15583" s="149"/>
      <c r="J15583" s="149"/>
      <c r="K15583" s="149"/>
      <c r="L15583"/>
    </row>
    <row r="15584" spans="1:12" s="236" customFormat="1" x14ac:dyDescent="0.25">
      <c r="A15584" s="272"/>
      <c r="B15584" s="273"/>
      <c r="C15584" s="272"/>
      <c r="D15584" s="272"/>
      <c r="E15584" s="217"/>
      <c r="F15584" s="263"/>
      <c r="I15584" s="149"/>
      <c r="J15584" s="149"/>
      <c r="K15584" s="149"/>
      <c r="L15584"/>
    </row>
    <row r="15585" spans="1:12" s="236" customFormat="1" x14ac:dyDescent="0.25">
      <c r="A15585" s="272"/>
      <c r="B15585" s="273"/>
      <c r="C15585" s="272"/>
      <c r="D15585" s="272"/>
      <c r="E15585" s="217"/>
      <c r="F15585" s="263"/>
      <c r="I15585" s="149"/>
      <c r="J15585" s="149"/>
      <c r="K15585" s="149"/>
      <c r="L15585"/>
    </row>
    <row r="15586" spans="1:12" s="236" customFormat="1" x14ac:dyDescent="0.25">
      <c r="A15586" s="272"/>
      <c r="B15586" s="273"/>
      <c r="C15586" s="272"/>
      <c r="D15586" s="272"/>
      <c r="E15586" s="217"/>
      <c r="F15586" s="263"/>
      <c r="I15586" s="149"/>
      <c r="J15586" s="149"/>
      <c r="K15586" s="149"/>
      <c r="L15586"/>
    </row>
    <row r="15587" spans="1:12" s="236" customFormat="1" x14ac:dyDescent="0.25">
      <c r="A15587" s="272"/>
      <c r="B15587" s="273"/>
      <c r="C15587" s="272"/>
      <c r="D15587" s="272"/>
      <c r="E15587" s="217"/>
      <c r="F15587" s="263"/>
      <c r="I15587" s="149"/>
      <c r="J15587" s="149"/>
      <c r="K15587" s="149"/>
      <c r="L15587"/>
    </row>
    <row r="15588" spans="1:12" s="236" customFormat="1" x14ac:dyDescent="0.25">
      <c r="A15588" s="272"/>
      <c r="B15588" s="273"/>
      <c r="C15588" s="272"/>
      <c r="D15588" s="272"/>
      <c r="E15588" s="217"/>
      <c r="F15588" s="263"/>
      <c r="I15588" s="149"/>
      <c r="J15588" s="149"/>
      <c r="K15588" s="149"/>
      <c r="L15588"/>
    </row>
    <row r="15589" spans="1:12" s="236" customFormat="1" x14ac:dyDescent="0.25">
      <c r="A15589" s="272"/>
      <c r="B15589" s="273"/>
      <c r="C15589" s="272"/>
      <c r="D15589" s="272"/>
      <c r="E15589" s="217"/>
      <c r="F15589" s="263"/>
      <c r="I15589" s="149"/>
      <c r="J15589" s="149"/>
      <c r="K15589" s="149"/>
      <c r="L15589"/>
    </row>
    <row r="15590" spans="1:12" s="236" customFormat="1" x14ac:dyDescent="0.25">
      <c r="A15590" s="272"/>
      <c r="B15590" s="273"/>
      <c r="C15590" s="272"/>
      <c r="D15590" s="272"/>
      <c r="E15590" s="217"/>
      <c r="F15590" s="263"/>
      <c r="I15590" s="149"/>
      <c r="J15590" s="149"/>
      <c r="K15590" s="149"/>
      <c r="L15590"/>
    </row>
    <row r="15591" spans="1:12" s="236" customFormat="1" x14ac:dyDescent="0.25">
      <c r="A15591" s="272"/>
      <c r="B15591" s="273"/>
      <c r="C15591" s="272"/>
      <c r="D15591" s="272"/>
      <c r="E15591" s="217"/>
      <c r="F15591" s="263"/>
      <c r="I15591" s="149"/>
      <c r="J15591" s="149"/>
      <c r="K15591" s="149"/>
      <c r="L15591"/>
    </row>
    <row r="15592" spans="1:12" s="236" customFormat="1" x14ac:dyDescent="0.25">
      <c r="A15592" s="272"/>
      <c r="B15592" s="273"/>
      <c r="C15592" s="272"/>
      <c r="D15592" s="272"/>
      <c r="E15592" s="217"/>
      <c r="F15592" s="263"/>
      <c r="I15592" s="149"/>
      <c r="J15592" s="149"/>
      <c r="K15592" s="149"/>
      <c r="L15592"/>
    </row>
    <row r="15593" spans="1:12" s="236" customFormat="1" x14ac:dyDescent="0.25">
      <c r="A15593" s="272"/>
      <c r="B15593" s="273"/>
      <c r="C15593" s="272"/>
      <c r="D15593" s="272"/>
      <c r="E15593" s="217"/>
      <c r="F15593" s="263"/>
      <c r="I15593" s="149"/>
      <c r="J15593" s="149"/>
      <c r="K15593" s="149"/>
      <c r="L15593"/>
    </row>
    <row r="15594" spans="1:12" s="236" customFormat="1" x14ac:dyDescent="0.25">
      <c r="A15594" s="272"/>
      <c r="B15594" s="273"/>
      <c r="C15594" s="272"/>
      <c r="D15594" s="272"/>
      <c r="E15594" s="217"/>
      <c r="F15594" s="263"/>
      <c r="I15594" s="149"/>
      <c r="J15594" s="149"/>
      <c r="K15594" s="149"/>
      <c r="L15594"/>
    </row>
    <row r="15595" spans="1:12" s="236" customFormat="1" x14ac:dyDescent="0.25">
      <c r="A15595" s="272"/>
      <c r="B15595" s="273"/>
      <c r="C15595" s="272"/>
      <c r="D15595" s="272"/>
      <c r="E15595" s="217"/>
      <c r="F15595" s="263"/>
      <c r="I15595" s="149"/>
      <c r="J15595" s="149"/>
      <c r="K15595" s="149"/>
      <c r="L15595"/>
    </row>
    <row r="15596" spans="1:12" s="236" customFormat="1" x14ac:dyDescent="0.25">
      <c r="A15596" s="272"/>
      <c r="B15596" s="273"/>
      <c r="C15596" s="272"/>
      <c r="D15596" s="272"/>
      <c r="E15596" s="217"/>
      <c r="F15596" s="263"/>
      <c r="I15596" s="149"/>
      <c r="J15596" s="149"/>
      <c r="K15596" s="149"/>
      <c r="L15596"/>
    </row>
    <row r="15597" spans="1:12" s="236" customFormat="1" x14ac:dyDescent="0.25">
      <c r="A15597" s="272"/>
      <c r="B15597" s="273"/>
      <c r="C15597" s="272"/>
      <c r="D15597" s="272"/>
      <c r="E15597" s="217"/>
      <c r="F15597" s="263"/>
      <c r="I15597" s="149"/>
      <c r="J15597" s="149"/>
      <c r="K15597" s="149"/>
      <c r="L15597"/>
    </row>
    <row r="15598" spans="1:12" s="236" customFormat="1" x14ac:dyDescent="0.25">
      <c r="A15598" s="272"/>
      <c r="B15598" s="273"/>
      <c r="C15598" s="272"/>
      <c r="D15598" s="272"/>
      <c r="E15598" s="217"/>
      <c r="F15598" s="263"/>
      <c r="I15598" s="149"/>
      <c r="J15598" s="149"/>
      <c r="K15598" s="149"/>
      <c r="L15598"/>
    </row>
    <row r="15599" spans="1:12" s="236" customFormat="1" x14ac:dyDescent="0.25">
      <c r="A15599" s="272"/>
      <c r="B15599" s="273"/>
      <c r="C15599" s="272"/>
      <c r="D15599" s="272"/>
      <c r="E15599" s="217"/>
      <c r="F15599" s="263"/>
      <c r="I15599" s="149"/>
      <c r="J15599" s="149"/>
      <c r="K15599" s="149"/>
      <c r="L15599"/>
    </row>
    <row r="15600" spans="1:12" s="236" customFormat="1" x14ac:dyDescent="0.25">
      <c r="A15600" s="272"/>
      <c r="B15600" s="273"/>
      <c r="C15600" s="272"/>
      <c r="D15600" s="272"/>
      <c r="E15600" s="217"/>
      <c r="F15600" s="263"/>
      <c r="I15600" s="149"/>
      <c r="J15600" s="149"/>
      <c r="K15600" s="149"/>
      <c r="L15600"/>
    </row>
    <row r="15601" spans="1:12" s="236" customFormat="1" x14ac:dyDescent="0.25">
      <c r="A15601" s="272"/>
      <c r="B15601" s="273"/>
      <c r="C15601" s="272"/>
      <c r="D15601" s="272"/>
      <c r="E15601" s="217"/>
      <c r="F15601" s="263"/>
      <c r="I15601" s="149"/>
      <c r="J15601" s="149"/>
      <c r="K15601" s="149"/>
      <c r="L15601"/>
    </row>
    <row r="15602" spans="1:12" s="236" customFormat="1" x14ac:dyDescent="0.25">
      <c r="A15602" s="272"/>
      <c r="B15602" s="273"/>
      <c r="C15602" s="272"/>
      <c r="D15602" s="272"/>
      <c r="E15602" s="217"/>
      <c r="F15602" s="263"/>
      <c r="I15602" s="149"/>
      <c r="J15602" s="149"/>
      <c r="K15602" s="149"/>
      <c r="L15602"/>
    </row>
    <row r="15603" spans="1:12" s="236" customFormat="1" x14ac:dyDescent="0.25">
      <c r="A15603" s="272"/>
      <c r="B15603" s="273"/>
      <c r="C15603" s="272"/>
      <c r="D15603" s="272"/>
      <c r="E15603" s="217"/>
      <c r="F15603" s="263"/>
      <c r="I15603" s="149"/>
      <c r="J15603" s="149"/>
      <c r="K15603" s="149"/>
      <c r="L15603"/>
    </row>
    <row r="15604" spans="1:12" s="236" customFormat="1" ht="13" x14ac:dyDescent="0.25">
      <c r="A15604" s="227"/>
      <c r="B15604" s="268" t="s">
        <v>2905</v>
      </c>
      <c r="C15604" s="227"/>
      <c r="D15604" s="227"/>
      <c r="E15604" s="258"/>
      <c r="F15604" s="270"/>
      <c r="I15604" s="149"/>
      <c r="J15604" s="149"/>
      <c r="K15604" s="149"/>
      <c r="L15604"/>
    </row>
    <row r="15605" spans="1:12" s="236" customFormat="1" ht="13" x14ac:dyDescent="0.25">
      <c r="A15605" s="227"/>
      <c r="B15605" s="247"/>
      <c r="C15605" s="227"/>
      <c r="D15605" s="227"/>
      <c r="E15605" s="258"/>
      <c r="F15605" s="263"/>
      <c r="I15605" s="149"/>
      <c r="J15605" s="149"/>
      <c r="K15605" s="149"/>
      <c r="L15605"/>
    </row>
    <row r="15606" spans="1:12" s="236" customFormat="1" ht="13" x14ac:dyDescent="0.25">
      <c r="A15606" s="227"/>
      <c r="B15606" s="247" t="s">
        <v>3117</v>
      </c>
      <c r="C15606" s="227"/>
      <c r="D15606" s="227"/>
      <c r="E15606" s="258"/>
      <c r="F15606" s="263"/>
      <c r="I15606" s="149"/>
      <c r="J15606" s="149"/>
      <c r="K15606" s="149"/>
      <c r="L15606"/>
    </row>
    <row r="15607" spans="1:12" s="236" customFormat="1" ht="13" x14ac:dyDescent="0.25">
      <c r="A15607" s="227"/>
      <c r="B15607" s="256"/>
      <c r="C15607" s="255"/>
      <c r="D15607" s="255"/>
      <c r="E15607" s="260"/>
      <c r="F15607" s="263"/>
      <c r="I15607" s="149"/>
      <c r="J15607" s="149"/>
      <c r="K15607" s="149"/>
      <c r="L15607"/>
    </row>
    <row r="15608" spans="1:12" s="236" customFormat="1" ht="13" x14ac:dyDescent="0.25">
      <c r="A15608" s="227"/>
      <c r="B15608" s="274"/>
      <c r="C15608" s="255"/>
      <c r="D15608" s="255"/>
      <c r="E15608" s="260"/>
      <c r="F15608" s="263"/>
      <c r="I15608" s="149"/>
      <c r="J15608" s="149"/>
      <c r="K15608" s="149"/>
      <c r="L15608"/>
    </row>
    <row r="15609" spans="1:12" s="236" customFormat="1" ht="13" x14ac:dyDescent="0.25">
      <c r="A15609" s="227"/>
      <c r="B15609" s="274" t="str">
        <f>B15606</f>
        <v>Block I: 2 Classroom Block:: I-5 Roof Coverings</v>
      </c>
      <c r="C15609" s="255"/>
      <c r="D15609" s="255"/>
      <c r="E15609" s="260"/>
      <c r="F15609" s="263"/>
      <c r="I15609" s="149"/>
      <c r="J15609" s="149"/>
      <c r="K15609" s="149"/>
      <c r="L15609"/>
    </row>
    <row r="15610" spans="1:12" s="236" customFormat="1" ht="13" x14ac:dyDescent="0.25">
      <c r="A15610" s="227"/>
      <c r="B15610" s="254" t="s">
        <v>2933</v>
      </c>
      <c r="C15610" s="255" t="s">
        <v>2910</v>
      </c>
      <c r="D15610" s="255"/>
      <c r="E15610" s="260"/>
      <c r="F15610" s="263"/>
      <c r="I15610" s="149"/>
      <c r="J15610" s="149"/>
      <c r="K15610" s="149"/>
      <c r="L15610"/>
    </row>
    <row r="15611" spans="1:12" s="236" customFormat="1" ht="13" x14ac:dyDescent="0.25">
      <c r="A15611" s="227"/>
      <c r="B15611" s="256"/>
      <c r="C15611" s="255"/>
      <c r="D15611" s="255"/>
      <c r="E15611" s="260"/>
      <c r="F15611" s="263"/>
      <c r="I15611" s="149"/>
      <c r="J15611" s="149"/>
      <c r="K15611" s="149"/>
      <c r="L15611"/>
    </row>
    <row r="15612" spans="1:12" s="236" customFormat="1" ht="13" x14ac:dyDescent="0.25">
      <c r="A15612" s="227"/>
      <c r="B15612" s="269" t="s">
        <v>2909</v>
      </c>
      <c r="C15612" s="255">
        <v>226</v>
      </c>
      <c r="D15612" s="255"/>
      <c r="E15612" s="260"/>
      <c r="F15612" s="263"/>
      <c r="I15612" s="149"/>
      <c r="J15612" s="149"/>
      <c r="K15612" s="149"/>
      <c r="L15612"/>
    </row>
    <row r="15613" spans="1:12" s="236" customFormat="1" ht="13" x14ac:dyDescent="0.25">
      <c r="A15613" s="227"/>
      <c r="B15613" s="269"/>
      <c r="C15613" s="255"/>
      <c r="D15613" s="255"/>
      <c r="E15613" s="260"/>
      <c r="F15613" s="263"/>
      <c r="I15613" s="149"/>
      <c r="J15613" s="149"/>
      <c r="K15613" s="149"/>
      <c r="L15613"/>
    </row>
    <row r="15614" spans="1:12" s="236" customFormat="1" ht="13" x14ac:dyDescent="0.25">
      <c r="A15614" s="227"/>
      <c r="B15614" s="256"/>
      <c r="C15614" s="255"/>
      <c r="D15614" s="255"/>
      <c r="E15614" s="260"/>
      <c r="F15614" s="263"/>
      <c r="I15614" s="149"/>
      <c r="J15614" s="149"/>
      <c r="K15614" s="149"/>
      <c r="L15614"/>
    </row>
    <row r="15615" spans="1:12" s="236" customFormat="1" ht="13" x14ac:dyDescent="0.25">
      <c r="A15615" s="227"/>
      <c r="B15615" s="256"/>
      <c r="C15615" s="255"/>
      <c r="D15615" s="255"/>
      <c r="E15615" s="260"/>
      <c r="F15615" s="263"/>
      <c r="I15615" s="149"/>
      <c r="J15615" s="149"/>
      <c r="K15615" s="149"/>
      <c r="L15615"/>
    </row>
    <row r="15616" spans="1:12" s="236" customFormat="1" ht="13" x14ac:dyDescent="0.25">
      <c r="A15616" s="227"/>
      <c r="B15616" s="256"/>
      <c r="C15616" s="255"/>
      <c r="D15616" s="255"/>
      <c r="E15616" s="260"/>
      <c r="F15616" s="263"/>
      <c r="I15616" s="149"/>
      <c r="J15616" s="149"/>
      <c r="K15616" s="149"/>
      <c r="L15616"/>
    </row>
    <row r="15617" spans="1:12" s="236" customFormat="1" ht="13" x14ac:dyDescent="0.25">
      <c r="A15617" s="227"/>
      <c r="B15617" s="256"/>
      <c r="C15617" s="255"/>
      <c r="D15617" s="255"/>
      <c r="E15617" s="260"/>
      <c r="F15617" s="263"/>
      <c r="I15617" s="149"/>
      <c r="J15617" s="149"/>
      <c r="K15617" s="149"/>
      <c r="L15617"/>
    </row>
    <row r="15618" spans="1:12" s="236" customFormat="1" ht="13" x14ac:dyDescent="0.25">
      <c r="A15618" s="227"/>
      <c r="B15618" s="256"/>
      <c r="C15618" s="255"/>
      <c r="D15618" s="255"/>
      <c r="E15618" s="260"/>
      <c r="F15618" s="263"/>
      <c r="I15618" s="149"/>
      <c r="J15618" s="149"/>
      <c r="K15618" s="149"/>
      <c r="L15618"/>
    </row>
    <row r="15619" spans="1:12" s="236" customFormat="1" ht="13" x14ac:dyDescent="0.25">
      <c r="A15619" s="227"/>
      <c r="B15619" s="256"/>
      <c r="C15619" s="255"/>
      <c r="D15619" s="255"/>
      <c r="E15619" s="260"/>
      <c r="F15619" s="263"/>
      <c r="I15619" s="149"/>
      <c r="J15619" s="149"/>
      <c r="K15619" s="149"/>
      <c r="L15619"/>
    </row>
    <row r="15620" spans="1:12" s="236" customFormat="1" ht="13" x14ac:dyDescent="0.25">
      <c r="A15620" s="227"/>
      <c r="B15620" s="256"/>
      <c r="C15620" s="255"/>
      <c r="D15620" s="255"/>
      <c r="E15620" s="260"/>
      <c r="F15620" s="263"/>
      <c r="I15620" s="149"/>
      <c r="J15620" s="149"/>
      <c r="K15620" s="149"/>
      <c r="L15620"/>
    </row>
    <row r="15621" spans="1:12" s="236" customFormat="1" ht="13" x14ac:dyDescent="0.25">
      <c r="A15621" s="227"/>
      <c r="B15621" s="256"/>
      <c r="C15621" s="255"/>
      <c r="D15621" s="255"/>
      <c r="E15621" s="260"/>
      <c r="F15621" s="263"/>
      <c r="I15621" s="149"/>
      <c r="J15621" s="149"/>
      <c r="K15621" s="149"/>
      <c r="L15621"/>
    </row>
    <row r="15622" spans="1:12" s="236" customFormat="1" ht="13" x14ac:dyDescent="0.25">
      <c r="A15622" s="227"/>
      <c r="B15622" s="256"/>
      <c r="C15622" s="255"/>
      <c r="D15622" s="255"/>
      <c r="E15622" s="260"/>
      <c r="F15622" s="263"/>
      <c r="I15622" s="149"/>
      <c r="J15622" s="149"/>
      <c r="K15622" s="149"/>
      <c r="L15622"/>
    </row>
    <row r="15623" spans="1:12" s="236" customFormat="1" ht="13" x14ac:dyDescent="0.25">
      <c r="A15623" s="227"/>
      <c r="B15623" s="256"/>
      <c r="C15623" s="255"/>
      <c r="D15623" s="255"/>
      <c r="E15623" s="260"/>
      <c r="F15623" s="263"/>
      <c r="I15623" s="149"/>
      <c r="J15623" s="149"/>
      <c r="K15623" s="149"/>
      <c r="L15623"/>
    </row>
    <row r="15624" spans="1:12" s="236" customFormat="1" ht="13" x14ac:dyDescent="0.25">
      <c r="A15624" s="227"/>
      <c r="B15624" s="256"/>
      <c r="C15624" s="255"/>
      <c r="D15624" s="255"/>
      <c r="E15624" s="260"/>
      <c r="F15624" s="263"/>
      <c r="I15624" s="149"/>
      <c r="J15624" s="149"/>
      <c r="K15624" s="149"/>
      <c r="L15624"/>
    </row>
    <row r="15625" spans="1:12" s="236" customFormat="1" ht="13" x14ac:dyDescent="0.25">
      <c r="A15625" s="227"/>
      <c r="B15625" s="256"/>
      <c r="C15625" s="255"/>
      <c r="D15625" s="255"/>
      <c r="E15625" s="260"/>
      <c r="F15625" s="263"/>
      <c r="I15625" s="149"/>
      <c r="J15625" s="149"/>
      <c r="K15625" s="149"/>
      <c r="L15625"/>
    </row>
    <row r="15626" spans="1:12" s="236" customFormat="1" ht="13" x14ac:dyDescent="0.25">
      <c r="A15626" s="227"/>
      <c r="B15626" s="256"/>
      <c r="C15626" s="255"/>
      <c r="D15626" s="255"/>
      <c r="E15626" s="260"/>
      <c r="F15626" s="263"/>
      <c r="I15626" s="149"/>
      <c r="J15626" s="149"/>
      <c r="K15626" s="149"/>
      <c r="L15626"/>
    </row>
    <row r="15627" spans="1:12" s="236" customFormat="1" ht="13" x14ac:dyDescent="0.25">
      <c r="A15627" s="227"/>
      <c r="B15627" s="256"/>
      <c r="C15627" s="255"/>
      <c r="D15627" s="255"/>
      <c r="E15627" s="260"/>
      <c r="F15627" s="263"/>
      <c r="I15627" s="149"/>
      <c r="J15627" s="149"/>
      <c r="K15627" s="149"/>
      <c r="L15627"/>
    </row>
    <row r="15628" spans="1:12" s="236" customFormat="1" ht="13" x14ac:dyDescent="0.25">
      <c r="A15628" s="227"/>
      <c r="B15628" s="256"/>
      <c r="C15628" s="255"/>
      <c r="D15628" s="255"/>
      <c r="E15628" s="260"/>
      <c r="F15628" s="263"/>
      <c r="I15628" s="149"/>
      <c r="J15628" s="149"/>
      <c r="K15628" s="149"/>
      <c r="L15628"/>
    </row>
    <row r="15629" spans="1:12" s="236" customFormat="1" ht="13" x14ac:dyDescent="0.25">
      <c r="A15629" s="227"/>
      <c r="B15629" s="256"/>
      <c r="C15629" s="255"/>
      <c r="D15629" s="255"/>
      <c r="E15629" s="260"/>
      <c r="F15629" s="263"/>
      <c r="I15629" s="149"/>
      <c r="J15629" s="149"/>
      <c r="K15629" s="149"/>
      <c r="L15629"/>
    </row>
    <row r="15630" spans="1:12" s="236" customFormat="1" ht="13" x14ac:dyDescent="0.25">
      <c r="A15630" s="227"/>
      <c r="B15630" s="256"/>
      <c r="C15630" s="255"/>
      <c r="D15630" s="255"/>
      <c r="E15630" s="260"/>
      <c r="F15630" s="263"/>
      <c r="I15630" s="149"/>
      <c r="J15630" s="149"/>
      <c r="K15630" s="149"/>
      <c r="L15630"/>
    </row>
    <row r="15631" spans="1:12" s="236" customFormat="1" ht="13" x14ac:dyDescent="0.25">
      <c r="A15631" s="227"/>
      <c r="B15631" s="256"/>
      <c r="C15631" s="255"/>
      <c r="D15631" s="255"/>
      <c r="E15631" s="260"/>
      <c r="F15631" s="263"/>
      <c r="I15631" s="149"/>
      <c r="J15631" s="149"/>
      <c r="K15631" s="149"/>
      <c r="L15631"/>
    </row>
    <row r="15632" spans="1:12" s="236" customFormat="1" ht="13" x14ac:dyDescent="0.25">
      <c r="A15632" s="227"/>
      <c r="B15632" s="256"/>
      <c r="C15632" s="255"/>
      <c r="D15632" s="255"/>
      <c r="E15632" s="260"/>
      <c r="F15632" s="263"/>
      <c r="I15632" s="149"/>
      <c r="J15632" s="149"/>
      <c r="K15632" s="149"/>
      <c r="L15632"/>
    </row>
    <row r="15633" spans="1:12" s="236" customFormat="1" ht="13" x14ac:dyDescent="0.25">
      <c r="A15633" s="227"/>
      <c r="B15633" s="256"/>
      <c r="C15633" s="255"/>
      <c r="D15633" s="255"/>
      <c r="E15633" s="260"/>
      <c r="F15633" s="263"/>
      <c r="I15633" s="149"/>
      <c r="J15633" s="149"/>
      <c r="K15633" s="149"/>
      <c r="L15633"/>
    </row>
    <row r="15634" spans="1:12" s="236" customFormat="1" ht="13" x14ac:dyDescent="0.25">
      <c r="A15634" s="227"/>
      <c r="B15634" s="256"/>
      <c r="C15634" s="255"/>
      <c r="D15634" s="255"/>
      <c r="E15634" s="260"/>
      <c r="F15634" s="263"/>
      <c r="I15634" s="149"/>
      <c r="J15634" s="149"/>
      <c r="K15634" s="149"/>
      <c r="L15634"/>
    </row>
    <row r="15635" spans="1:12" s="236" customFormat="1" ht="13" x14ac:dyDescent="0.25">
      <c r="A15635" s="227"/>
      <c r="B15635" s="256"/>
      <c r="C15635" s="255"/>
      <c r="D15635" s="255"/>
      <c r="E15635" s="260"/>
      <c r="F15635" s="263"/>
      <c r="I15635" s="149"/>
      <c r="J15635" s="149"/>
      <c r="K15635" s="149"/>
      <c r="L15635"/>
    </row>
    <row r="15636" spans="1:12" s="236" customFormat="1" ht="13" x14ac:dyDescent="0.25">
      <c r="A15636" s="227"/>
      <c r="B15636" s="256"/>
      <c r="C15636" s="255"/>
      <c r="D15636" s="255"/>
      <c r="E15636" s="260"/>
      <c r="F15636" s="263"/>
      <c r="I15636" s="149"/>
      <c r="J15636" s="149"/>
      <c r="K15636" s="149"/>
      <c r="L15636"/>
    </row>
    <row r="15637" spans="1:12" s="236" customFormat="1" ht="13" x14ac:dyDescent="0.25">
      <c r="A15637" s="227"/>
      <c r="B15637" s="256"/>
      <c r="C15637" s="255"/>
      <c r="D15637" s="255"/>
      <c r="E15637" s="260"/>
      <c r="F15637" s="263"/>
      <c r="I15637" s="149"/>
      <c r="J15637" s="149"/>
      <c r="K15637" s="149"/>
      <c r="L15637"/>
    </row>
    <row r="15638" spans="1:12" s="236" customFormat="1" ht="13" x14ac:dyDescent="0.25">
      <c r="A15638" s="227"/>
      <c r="B15638" s="256"/>
      <c r="C15638" s="255"/>
      <c r="D15638" s="255"/>
      <c r="E15638" s="260"/>
      <c r="F15638" s="263"/>
      <c r="I15638" s="149"/>
      <c r="J15638" s="149"/>
      <c r="K15638" s="149"/>
      <c r="L15638"/>
    </row>
    <row r="15639" spans="1:12" s="236" customFormat="1" ht="13" x14ac:dyDescent="0.25">
      <c r="A15639" s="227"/>
      <c r="B15639" s="256"/>
      <c r="C15639" s="255"/>
      <c r="D15639" s="255"/>
      <c r="E15639" s="260"/>
      <c r="F15639" s="263"/>
      <c r="I15639" s="149"/>
      <c r="J15639" s="149"/>
      <c r="K15639" s="149"/>
      <c r="L15639"/>
    </row>
    <row r="15640" spans="1:12" s="236" customFormat="1" ht="13" x14ac:dyDescent="0.25">
      <c r="A15640" s="227"/>
      <c r="B15640" s="256"/>
      <c r="C15640" s="255"/>
      <c r="D15640" s="255"/>
      <c r="E15640" s="260"/>
      <c r="F15640" s="263"/>
      <c r="I15640" s="149"/>
      <c r="J15640" s="149"/>
      <c r="K15640" s="149"/>
      <c r="L15640"/>
    </row>
    <row r="15641" spans="1:12" s="236" customFormat="1" ht="13" x14ac:dyDescent="0.25">
      <c r="A15641" s="227"/>
      <c r="B15641" s="256"/>
      <c r="C15641" s="255"/>
      <c r="D15641" s="255"/>
      <c r="E15641" s="260"/>
      <c r="F15641" s="263"/>
      <c r="I15641" s="149"/>
      <c r="J15641" s="149"/>
      <c r="K15641" s="149"/>
      <c r="L15641"/>
    </row>
    <row r="15642" spans="1:12" s="236" customFormat="1" ht="13" x14ac:dyDescent="0.25">
      <c r="A15642" s="227"/>
      <c r="B15642" s="256"/>
      <c r="C15642" s="255"/>
      <c r="D15642" s="255"/>
      <c r="E15642" s="260"/>
      <c r="F15642" s="263"/>
      <c r="I15642" s="149"/>
      <c r="J15642" s="149"/>
      <c r="K15642" s="149"/>
      <c r="L15642"/>
    </row>
    <row r="15643" spans="1:12" s="236" customFormat="1" ht="13" x14ac:dyDescent="0.25">
      <c r="A15643" s="227"/>
      <c r="B15643" s="256"/>
      <c r="C15643" s="255"/>
      <c r="D15643" s="255"/>
      <c r="E15643" s="260"/>
      <c r="F15643" s="263"/>
      <c r="I15643" s="149"/>
      <c r="J15643" s="149"/>
      <c r="K15643" s="149"/>
      <c r="L15643"/>
    </row>
    <row r="15644" spans="1:12" s="236" customFormat="1" ht="13" x14ac:dyDescent="0.25">
      <c r="A15644" s="227"/>
      <c r="B15644" s="256"/>
      <c r="C15644" s="255"/>
      <c r="D15644" s="255"/>
      <c r="E15644" s="260"/>
      <c r="F15644" s="263"/>
      <c r="I15644" s="149"/>
      <c r="J15644" s="149"/>
      <c r="K15644" s="149"/>
      <c r="L15644"/>
    </row>
    <row r="15645" spans="1:12" s="236" customFormat="1" ht="13" x14ac:dyDescent="0.25">
      <c r="A15645" s="227"/>
      <c r="B15645" s="256"/>
      <c r="C15645" s="255"/>
      <c r="D15645" s="255"/>
      <c r="E15645" s="260"/>
      <c r="F15645" s="263"/>
      <c r="I15645" s="149"/>
      <c r="J15645" s="149"/>
      <c r="K15645" s="149"/>
      <c r="L15645"/>
    </row>
    <row r="15646" spans="1:12" s="236" customFormat="1" ht="13" x14ac:dyDescent="0.25">
      <c r="A15646" s="227"/>
      <c r="B15646" s="256"/>
      <c r="C15646" s="255"/>
      <c r="D15646" s="255"/>
      <c r="E15646" s="260"/>
      <c r="F15646" s="263"/>
      <c r="I15646" s="149"/>
      <c r="J15646" s="149"/>
      <c r="K15646" s="149"/>
      <c r="L15646"/>
    </row>
    <row r="15647" spans="1:12" s="236" customFormat="1" ht="13" x14ac:dyDescent="0.25">
      <c r="A15647" s="227"/>
      <c r="B15647" s="256"/>
      <c r="C15647" s="255"/>
      <c r="D15647" s="255"/>
      <c r="E15647" s="260"/>
      <c r="F15647" s="263"/>
      <c r="I15647" s="149"/>
      <c r="J15647" s="149"/>
      <c r="K15647" s="149"/>
      <c r="L15647"/>
    </row>
    <row r="15648" spans="1:12" s="236" customFormat="1" ht="13" x14ac:dyDescent="0.25">
      <c r="A15648" s="227"/>
      <c r="B15648" s="256"/>
      <c r="C15648" s="255"/>
      <c r="D15648" s="255"/>
      <c r="E15648" s="260"/>
      <c r="F15648" s="263"/>
      <c r="I15648" s="149"/>
      <c r="J15648" s="149"/>
      <c r="K15648" s="149"/>
      <c r="L15648"/>
    </row>
    <row r="15649" spans="1:12" s="236" customFormat="1" ht="13" x14ac:dyDescent="0.25">
      <c r="A15649" s="227"/>
      <c r="B15649" s="256"/>
      <c r="C15649" s="255"/>
      <c r="D15649" s="255"/>
      <c r="E15649" s="260"/>
      <c r="F15649" s="263"/>
      <c r="I15649" s="149"/>
      <c r="J15649" s="149"/>
      <c r="K15649" s="149"/>
      <c r="L15649"/>
    </row>
    <row r="15650" spans="1:12" s="236" customFormat="1" ht="13" x14ac:dyDescent="0.25">
      <c r="A15650" s="227"/>
      <c r="B15650" s="256"/>
      <c r="C15650" s="255"/>
      <c r="D15650" s="255"/>
      <c r="E15650" s="260"/>
      <c r="F15650" s="263"/>
      <c r="I15650" s="149"/>
      <c r="J15650" s="149"/>
      <c r="K15650" s="149"/>
      <c r="L15650"/>
    </row>
    <row r="15651" spans="1:12" s="236" customFormat="1" ht="13" x14ac:dyDescent="0.25">
      <c r="A15651" s="227"/>
      <c r="B15651" s="256"/>
      <c r="C15651" s="255"/>
      <c r="D15651" s="255"/>
      <c r="E15651" s="260"/>
      <c r="F15651" s="263"/>
      <c r="I15651" s="149"/>
      <c r="J15651" s="149"/>
      <c r="K15651" s="149"/>
      <c r="L15651"/>
    </row>
    <row r="15652" spans="1:12" s="236" customFormat="1" ht="13" x14ac:dyDescent="0.25">
      <c r="A15652" s="227"/>
      <c r="B15652" s="256"/>
      <c r="C15652" s="255"/>
      <c r="D15652" s="255"/>
      <c r="E15652" s="260"/>
      <c r="F15652" s="263"/>
      <c r="I15652" s="149"/>
      <c r="J15652" s="149"/>
      <c r="K15652" s="149"/>
      <c r="L15652"/>
    </row>
    <row r="15653" spans="1:12" s="236" customFormat="1" ht="13" x14ac:dyDescent="0.25">
      <c r="A15653" s="227"/>
      <c r="B15653" s="256"/>
      <c r="C15653" s="255"/>
      <c r="D15653" s="255"/>
      <c r="E15653" s="260"/>
      <c r="F15653" s="263"/>
      <c r="I15653" s="149"/>
      <c r="J15653" s="149"/>
      <c r="K15653" s="149"/>
      <c r="L15653"/>
    </row>
    <row r="15654" spans="1:12" s="236" customFormat="1" ht="13" x14ac:dyDescent="0.25">
      <c r="A15654" s="227"/>
      <c r="B15654" s="256"/>
      <c r="C15654" s="255"/>
      <c r="D15654" s="255"/>
      <c r="E15654" s="260"/>
      <c r="F15654" s="263"/>
      <c r="I15654" s="149"/>
      <c r="J15654" s="149"/>
      <c r="K15654" s="149"/>
      <c r="L15654"/>
    </row>
    <row r="15655" spans="1:12" s="236" customFormat="1" ht="13" x14ac:dyDescent="0.25">
      <c r="A15655" s="227"/>
      <c r="B15655" s="256"/>
      <c r="C15655" s="255"/>
      <c r="D15655" s="255"/>
      <c r="E15655" s="260"/>
      <c r="F15655" s="263"/>
      <c r="I15655" s="149"/>
      <c r="J15655" s="149"/>
      <c r="K15655" s="149"/>
      <c r="L15655"/>
    </row>
    <row r="15656" spans="1:12" s="236" customFormat="1" ht="13" x14ac:dyDescent="0.25">
      <c r="A15656" s="227"/>
      <c r="B15656" s="256"/>
      <c r="C15656" s="255"/>
      <c r="D15656" s="255"/>
      <c r="E15656" s="260"/>
      <c r="F15656" s="263"/>
      <c r="I15656" s="149"/>
      <c r="J15656" s="149"/>
      <c r="K15656" s="149"/>
      <c r="L15656"/>
    </row>
    <row r="15657" spans="1:12" s="236" customFormat="1" ht="13" x14ac:dyDescent="0.25">
      <c r="A15657" s="227"/>
      <c r="B15657" s="256"/>
      <c r="C15657" s="255"/>
      <c r="D15657" s="255"/>
      <c r="E15657" s="260"/>
      <c r="F15657" s="263"/>
      <c r="I15657" s="149"/>
      <c r="J15657" s="149"/>
      <c r="K15657" s="149"/>
      <c r="L15657"/>
    </row>
    <row r="15658" spans="1:12" s="236" customFormat="1" ht="13" x14ac:dyDescent="0.25">
      <c r="A15658" s="227"/>
      <c r="B15658" s="256"/>
      <c r="C15658" s="255"/>
      <c r="D15658" s="255"/>
      <c r="E15658" s="260"/>
      <c r="F15658" s="263"/>
      <c r="I15658" s="149"/>
      <c r="J15658" s="149"/>
      <c r="K15658" s="149"/>
      <c r="L15658"/>
    </row>
    <row r="15659" spans="1:12" s="236" customFormat="1" ht="13" x14ac:dyDescent="0.25">
      <c r="A15659" s="227"/>
      <c r="B15659" s="256"/>
      <c r="C15659" s="255"/>
      <c r="D15659" s="255"/>
      <c r="E15659" s="260"/>
      <c r="F15659" s="263"/>
      <c r="I15659" s="149"/>
      <c r="J15659" s="149"/>
      <c r="K15659" s="149"/>
      <c r="L15659"/>
    </row>
    <row r="15660" spans="1:12" s="236" customFormat="1" ht="13" x14ac:dyDescent="0.25">
      <c r="A15660" s="227"/>
      <c r="B15660" s="256"/>
      <c r="C15660" s="255"/>
      <c r="D15660" s="255"/>
      <c r="E15660" s="260"/>
      <c r="F15660" s="263"/>
      <c r="I15660" s="149"/>
      <c r="J15660" s="149"/>
      <c r="K15660" s="149"/>
      <c r="L15660"/>
    </row>
    <row r="15661" spans="1:12" s="236" customFormat="1" ht="13" x14ac:dyDescent="0.25">
      <c r="A15661" s="227"/>
      <c r="B15661" s="256"/>
      <c r="C15661" s="255"/>
      <c r="D15661" s="255"/>
      <c r="E15661" s="260"/>
      <c r="F15661" s="263"/>
      <c r="I15661" s="149"/>
      <c r="J15661" s="149"/>
      <c r="K15661" s="149"/>
      <c r="L15661"/>
    </row>
    <row r="15662" spans="1:12" s="236" customFormat="1" ht="13" x14ac:dyDescent="0.25">
      <c r="A15662" s="227"/>
      <c r="B15662" s="256"/>
      <c r="C15662" s="255"/>
      <c r="D15662" s="255"/>
      <c r="E15662" s="260"/>
      <c r="F15662" s="263"/>
      <c r="I15662" s="149"/>
      <c r="J15662" s="149"/>
      <c r="K15662" s="149"/>
      <c r="L15662"/>
    </row>
    <row r="15663" spans="1:12" s="236" customFormat="1" ht="13" x14ac:dyDescent="0.25">
      <c r="A15663" s="227"/>
      <c r="B15663" s="256"/>
      <c r="C15663" s="255"/>
      <c r="D15663" s="255"/>
      <c r="E15663" s="260"/>
      <c r="F15663" s="263"/>
      <c r="I15663" s="149"/>
      <c r="J15663" s="149"/>
      <c r="K15663" s="149"/>
      <c r="L15663"/>
    </row>
    <row r="15664" spans="1:12" s="236" customFormat="1" ht="13" x14ac:dyDescent="0.25">
      <c r="A15664" s="227"/>
      <c r="B15664" s="256"/>
      <c r="C15664" s="255"/>
      <c r="D15664" s="255"/>
      <c r="E15664" s="260"/>
      <c r="F15664" s="263"/>
      <c r="I15664" s="149"/>
      <c r="J15664" s="149"/>
      <c r="K15664" s="149"/>
      <c r="L15664"/>
    </row>
    <row r="15665" spans="1:12" s="236" customFormat="1" ht="13" x14ac:dyDescent="0.25">
      <c r="A15665" s="227"/>
      <c r="B15665" s="256"/>
      <c r="C15665" s="255"/>
      <c r="D15665" s="255"/>
      <c r="E15665" s="260"/>
      <c r="F15665" s="263"/>
      <c r="I15665" s="149"/>
      <c r="J15665" s="149"/>
      <c r="K15665" s="149"/>
      <c r="L15665"/>
    </row>
    <row r="15666" spans="1:12" s="236" customFormat="1" ht="13" x14ac:dyDescent="0.25">
      <c r="A15666" s="227"/>
      <c r="B15666" s="256"/>
      <c r="C15666" s="255"/>
      <c r="D15666" s="255"/>
      <c r="E15666" s="260"/>
      <c r="F15666" s="263"/>
      <c r="I15666" s="149"/>
      <c r="J15666" s="149"/>
      <c r="K15666" s="149"/>
      <c r="L15666"/>
    </row>
    <row r="15667" spans="1:12" s="236" customFormat="1" ht="13" x14ac:dyDescent="0.25">
      <c r="A15667" s="227"/>
      <c r="B15667" s="256"/>
      <c r="C15667" s="255"/>
      <c r="D15667" s="255"/>
      <c r="E15667" s="260"/>
      <c r="F15667" s="263"/>
      <c r="I15667" s="149"/>
      <c r="J15667" s="149"/>
      <c r="K15667" s="149"/>
      <c r="L15667"/>
    </row>
    <row r="15668" spans="1:12" s="236" customFormat="1" ht="13" x14ac:dyDescent="0.25">
      <c r="A15668" s="227"/>
      <c r="B15668" s="256"/>
      <c r="C15668" s="255"/>
      <c r="D15668" s="255"/>
      <c r="E15668" s="260"/>
      <c r="F15668" s="263"/>
      <c r="I15668" s="149"/>
      <c r="J15668" s="149"/>
      <c r="K15668" s="149"/>
      <c r="L15668"/>
    </row>
    <row r="15669" spans="1:12" s="236" customFormat="1" ht="13" x14ac:dyDescent="0.25">
      <c r="A15669" s="227"/>
      <c r="B15669" s="256"/>
      <c r="C15669" s="255"/>
      <c r="D15669" s="255"/>
      <c r="E15669" s="260"/>
      <c r="F15669" s="263"/>
      <c r="I15669" s="149"/>
      <c r="J15669" s="149"/>
      <c r="K15669" s="149"/>
      <c r="L15669"/>
    </row>
    <row r="15670" spans="1:12" s="236" customFormat="1" ht="13" x14ac:dyDescent="0.25">
      <c r="A15670" s="227"/>
      <c r="B15670" s="256"/>
      <c r="C15670" s="255"/>
      <c r="D15670" s="255"/>
      <c r="E15670" s="260"/>
      <c r="F15670" s="263"/>
      <c r="I15670" s="149"/>
      <c r="J15670" s="149"/>
      <c r="K15670" s="149"/>
      <c r="L15670"/>
    </row>
    <row r="15671" spans="1:12" s="236" customFormat="1" ht="13" x14ac:dyDescent="0.25">
      <c r="A15671" s="227"/>
      <c r="B15671" s="256"/>
      <c r="C15671" s="255"/>
      <c r="D15671" s="255"/>
      <c r="E15671" s="260"/>
      <c r="F15671" s="263"/>
      <c r="I15671" s="149"/>
      <c r="J15671" s="149"/>
      <c r="K15671" s="149"/>
      <c r="L15671"/>
    </row>
    <row r="15672" spans="1:12" s="236" customFormat="1" ht="13" x14ac:dyDescent="0.25">
      <c r="A15672" s="227"/>
      <c r="B15672" s="256"/>
      <c r="C15672" s="255"/>
      <c r="D15672" s="255"/>
      <c r="E15672" s="260"/>
      <c r="F15672" s="263"/>
      <c r="I15672" s="149"/>
      <c r="J15672" s="149"/>
      <c r="K15672" s="149"/>
      <c r="L15672"/>
    </row>
    <row r="15673" spans="1:12" s="236" customFormat="1" ht="13" x14ac:dyDescent="0.25">
      <c r="A15673" s="227"/>
      <c r="B15673" s="256"/>
      <c r="C15673" s="255"/>
      <c r="D15673" s="255"/>
      <c r="E15673" s="260"/>
      <c r="F15673" s="263"/>
      <c r="I15673" s="149"/>
      <c r="J15673" s="149"/>
      <c r="K15673" s="149"/>
      <c r="L15673"/>
    </row>
    <row r="15674" spans="1:12" s="236" customFormat="1" ht="13" x14ac:dyDescent="0.25">
      <c r="A15674" s="227"/>
      <c r="B15674" s="256"/>
      <c r="C15674" s="255"/>
      <c r="D15674" s="255"/>
      <c r="E15674" s="260"/>
      <c r="F15674" s="263"/>
      <c r="I15674" s="149"/>
      <c r="J15674" s="149"/>
      <c r="K15674" s="149"/>
      <c r="L15674"/>
    </row>
    <row r="15675" spans="1:12" s="236" customFormat="1" ht="13" x14ac:dyDescent="0.25">
      <c r="A15675" s="227"/>
      <c r="B15675" s="256"/>
      <c r="C15675" s="255"/>
      <c r="D15675" s="255"/>
      <c r="E15675" s="260"/>
      <c r="F15675" s="263"/>
      <c r="I15675" s="149"/>
      <c r="J15675" s="149"/>
      <c r="K15675" s="149"/>
      <c r="L15675"/>
    </row>
    <row r="15676" spans="1:12" s="236" customFormat="1" ht="13" x14ac:dyDescent="0.25">
      <c r="A15676" s="227"/>
      <c r="B15676" s="256"/>
      <c r="C15676" s="255"/>
      <c r="D15676" s="255"/>
      <c r="E15676" s="260"/>
      <c r="F15676" s="263"/>
      <c r="I15676" s="149"/>
      <c r="J15676" s="149"/>
      <c r="K15676" s="149"/>
      <c r="L15676"/>
    </row>
    <row r="15677" spans="1:12" s="236" customFormat="1" ht="13" x14ac:dyDescent="0.25">
      <c r="A15677" s="227"/>
      <c r="B15677" s="268" t="s">
        <v>1019</v>
      </c>
      <c r="C15677" s="227"/>
      <c r="D15677" s="227"/>
      <c r="E15677" s="258"/>
      <c r="F15677" s="270"/>
      <c r="I15677" s="149"/>
      <c r="J15677" s="149"/>
      <c r="K15677" s="149"/>
      <c r="L15677"/>
    </row>
    <row r="15678" spans="1:12" s="236" customFormat="1" ht="13" x14ac:dyDescent="0.25">
      <c r="A15678" s="227"/>
      <c r="B15678" s="247"/>
      <c r="C15678" s="227"/>
      <c r="D15678" s="227"/>
      <c r="E15678" s="258"/>
      <c r="F15678" s="263"/>
      <c r="I15678" s="149"/>
      <c r="J15678" s="149"/>
      <c r="K15678" s="149"/>
      <c r="L15678"/>
    </row>
    <row r="15679" spans="1:12" s="236" customFormat="1" ht="13" x14ac:dyDescent="0.25">
      <c r="A15679" s="227"/>
      <c r="B15679" s="247" t="str">
        <f>B15606</f>
        <v>Block I: 2 Classroom Block:: I-5 Roof Coverings</v>
      </c>
      <c r="C15679" s="227"/>
      <c r="D15679" s="227"/>
      <c r="E15679" s="258"/>
      <c r="F15679" s="263"/>
      <c r="I15679" s="149"/>
      <c r="J15679" s="149"/>
      <c r="K15679" s="149"/>
      <c r="L15679"/>
    </row>
    <row r="15680" spans="1:12" s="236" customFormat="1" x14ac:dyDescent="0.25">
      <c r="A15680" s="272"/>
      <c r="B15680" s="273"/>
      <c r="C15680" s="272"/>
      <c r="D15680" s="272"/>
      <c r="E15680" s="217"/>
      <c r="F15680" s="263"/>
      <c r="I15680" s="149"/>
      <c r="J15680" s="149"/>
      <c r="K15680" s="149"/>
      <c r="L15680"/>
    </row>
    <row r="15681" spans="1:12" s="236" customFormat="1" ht="13" x14ac:dyDescent="0.25">
      <c r="A15681" s="224" t="s">
        <v>3169</v>
      </c>
      <c r="B15681" s="229" t="s">
        <v>133</v>
      </c>
      <c r="C15681" s="272"/>
      <c r="D15681" s="272"/>
      <c r="E15681" s="217"/>
      <c r="F15681" s="285"/>
      <c r="I15681" s="149"/>
      <c r="J15681" s="149"/>
      <c r="K15681" s="149"/>
      <c r="L15681"/>
    </row>
    <row r="15682" spans="1:12" s="236" customFormat="1" x14ac:dyDescent="0.25">
      <c r="A15682" s="272"/>
      <c r="B15682" s="273"/>
      <c r="C15682" s="272"/>
      <c r="D15682" s="272"/>
      <c r="E15682" s="217"/>
      <c r="F15682" s="285"/>
      <c r="I15682" s="149"/>
      <c r="J15682" s="149"/>
      <c r="K15682" s="149"/>
      <c r="L15682"/>
    </row>
    <row r="15683" spans="1:12" s="236" customFormat="1" ht="13" x14ac:dyDescent="0.25">
      <c r="A15683" s="272"/>
      <c r="B15683" s="229" t="s">
        <v>132</v>
      </c>
      <c r="C15683" s="272"/>
      <c r="D15683" s="272"/>
      <c r="E15683" s="217"/>
      <c r="F15683" s="285"/>
      <c r="I15683" s="149"/>
      <c r="J15683" s="149"/>
      <c r="K15683" s="149"/>
      <c r="L15683"/>
    </row>
    <row r="15684" spans="1:12" s="236" customFormat="1" ht="13" x14ac:dyDescent="0.25">
      <c r="A15684" s="272"/>
      <c r="B15684" s="229"/>
      <c r="C15684" s="272"/>
      <c r="D15684" s="272"/>
      <c r="E15684" s="217"/>
      <c r="F15684" s="285"/>
      <c r="I15684" s="149"/>
      <c r="J15684" s="149"/>
      <c r="K15684" s="149"/>
      <c r="L15684"/>
    </row>
    <row r="15685" spans="1:12" s="236" customFormat="1" x14ac:dyDescent="0.25">
      <c r="A15685" s="272" t="s">
        <v>3170</v>
      </c>
      <c r="B15685" s="273" t="s">
        <v>131</v>
      </c>
      <c r="C15685" s="272" t="s">
        <v>11</v>
      </c>
      <c r="D15685" s="272">
        <v>36</v>
      </c>
      <c r="E15685" s="217"/>
      <c r="F15685" s="285"/>
      <c r="I15685" s="149"/>
      <c r="J15685" s="149"/>
      <c r="K15685" s="149"/>
      <c r="L15685"/>
    </row>
    <row r="15686" spans="1:12" s="236" customFormat="1" x14ac:dyDescent="0.25">
      <c r="A15686" s="272"/>
      <c r="B15686" s="273"/>
      <c r="C15686" s="272"/>
      <c r="D15686" s="272"/>
      <c r="E15686" s="217"/>
      <c r="F15686" s="285"/>
      <c r="I15686" s="149"/>
      <c r="J15686" s="149"/>
      <c r="K15686" s="149"/>
      <c r="L15686"/>
    </row>
    <row r="15687" spans="1:12" s="236" customFormat="1" x14ac:dyDescent="0.25">
      <c r="A15687" s="272" t="s">
        <v>3171</v>
      </c>
      <c r="B15687" s="273" t="s">
        <v>2242</v>
      </c>
      <c r="C15687" s="272" t="s">
        <v>11</v>
      </c>
      <c r="D15687" s="272">
        <v>108</v>
      </c>
      <c r="E15687" s="217"/>
      <c r="F15687" s="285"/>
      <c r="I15687" s="149"/>
      <c r="J15687" s="149"/>
      <c r="K15687" s="149"/>
      <c r="L15687"/>
    </row>
    <row r="15688" spans="1:12" s="236" customFormat="1" x14ac:dyDescent="0.25">
      <c r="A15688" s="272"/>
      <c r="B15688" s="273"/>
      <c r="C15688" s="272"/>
      <c r="D15688" s="272"/>
      <c r="E15688" s="217"/>
      <c r="F15688" s="285"/>
      <c r="I15688" s="149"/>
      <c r="J15688" s="149"/>
      <c r="K15688" s="149"/>
      <c r="L15688"/>
    </row>
    <row r="15689" spans="1:12" s="236" customFormat="1" ht="13" x14ac:dyDescent="0.25">
      <c r="A15689" s="272"/>
      <c r="B15689" s="229" t="s">
        <v>128</v>
      </c>
      <c r="C15689" s="272"/>
      <c r="D15689" s="272"/>
      <c r="E15689" s="217"/>
      <c r="F15689" s="285"/>
      <c r="I15689" s="149"/>
      <c r="J15689" s="149"/>
      <c r="K15689" s="149"/>
      <c r="L15689"/>
    </row>
    <row r="15690" spans="1:12" s="236" customFormat="1" ht="13" x14ac:dyDescent="0.25">
      <c r="A15690" s="272"/>
      <c r="B15690" s="229"/>
      <c r="C15690" s="272"/>
      <c r="D15690" s="272"/>
      <c r="E15690" s="217"/>
      <c r="F15690" s="285"/>
      <c r="I15690" s="149"/>
      <c r="J15690" s="149"/>
      <c r="K15690" s="149"/>
      <c r="L15690"/>
    </row>
    <row r="15691" spans="1:12" s="236" customFormat="1" ht="14.5" x14ac:dyDescent="0.25">
      <c r="A15691" s="272" t="s">
        <v>3172</v>
      </c>
      <c r="B15691" s="273" t="s">
        <v>127</v>
      </c>
      <c r="C15691" s="272" t="s">
        <v>621</v>
      </c>
      <c r="D15691" s="272">
        <v>35</v>
      </c>
      <c r="E15691" s="217"/>
      <c r="F15691" s="285"/>
      <c r="I15691" s="149"/>
      <c r="J15691" s="149"/>
      <c r="K15691" s="149"/>
      <c r="L15691"/>
    </row>
    <row r="15692" spans="1:12" s="236" customFormat="1" x14ac:dyDescent="0.25">
      <c r="A15692" s="272"/>
      <c r="B15692" s="273"/>
      <c r="C15692" s="272"/>
      <c r="D15692" s="272"/>
      <c r="E15692" s="217"/>
      <c r="F15692" s="285"/>
      <c r="I15692" s="149"/>
      <c r="J15692" s="149"/>
      <c r="K15692" s="149"/>
      <c r="L15692"/>
    </row>
    <row r="15693" spans="1:12" s="236" customFormat="1" ht="25" x14ac:dyDescent="0.25">
      <c r="A15693" s="272" t="s">
        <v>3173</v>
      </c>
      <c r="B15693" s="273" t="s">
        <v>2243</v>
      </c>
      <c r="C15693" s="272" t="s">
        <v>2</v>
      </c>
      <c r="D15693" s="272">
        <v>30</v>
      </c>
      <c r="E15693" s="217"/>
      <c r="F15693" s="285"/>
      <c r="I15693" s="149"/>
      <c r="J15693" s="149"/>
      <c r="K15693" s="149"/>
      <c r="L15693"/>
    </row>
    <row r="15694" spans="1:12" s="236" customFormat="1" x14ac:dyDescent="0.25">
      <c r="A15694" s="272"/>
      <c r="B15694" s="273"/>
      <c r="C15694" s="272"/>
      <c r="D15694" s="272"/>
      <c r="E15694" s="217"/>
      <c r="F15694" s="285"/>
      <c r="I15694" s="149"/>
      <c r="J15694" s="149"/>
      <c r="K15694" s="149"/>
      <c r="L15694"/>
    </row>
    <row r="15695" spans="1:12" s="236" customFormat="1" ht="13" x14ac:dyDescent="0.25">
      <c r="A15695" s="272"/>
      <c r="B15695" s="229" t="s">
        <v>123</v>
      </c>
      <c r="C15695" s="272"/>
      <c r="D15695" s="272"/>
      <c r="E15695" s="217"/>
      <c r="F15695" s="285"/>
      <c r="I15695" s="149"/>
      <c r="J15695" s="149"/>
      <c r="K15695" s="149"/>
      <c r="L15695"/>
    </row>
    <row r="15696" spans="1:12" s="236" customFormat="1" x14ac:dyDescent="0.25">
      <c r="A15696" s="272"/>
      <c r="B15696" s="273"/>
      <c r="C15696" s="272"/>
      <c r="D15696" s="272"/>
      <c r="E15696" s="217"/>
      <c r="F15696" s="285"/>
      <c r="I15696" s="149"/>
      <c r="J15696" s="149"/>
      <c r="K15696" s="149"/>
      <c r="L15696"/>
    </row>
    <row r="15697" spans="1:12" s="236" customFormat="1" ht="50" x14ac:dyDescent="0.25">
      <c r="A15697" s="272" t="s">
        <v>3174</v>
      </c>
      <c r="B15697" s="273" t="s">
        <v>2754</v>
      </c>
      <c r="C15697" s="272" t="s">
        <v>2</v>
      </c>
      <c r="D15697" s="272">
        <v>8</v>
      </c>
      <c r="E15697" s="217"/>
      <c r="F15697" s="285"/>
      <c r="I15697" s="149"/>
      <c r="J15697" s="149"/>
      <c r="K15697" s="149"/>
      <c r="L15697"/>
    </row>
    <row r="15698" spans="1:12" s="236" customFormat="1" x14ac:dyDescent="0.25">
      <c r="A15698" s="272"/>
      <c r="B15698" s="273"/>
      <c r="C15698" s="272"/>
      <c r="D15698" s="272"/>
      <c r="E15698" s="217"/>
      <c r="F15698" s="285"/>
      <c r="I15698" s="149"/>
      <c r="J15698" s="149"/>
      <c r="K15698" s="149"/>
      <c r="L15698"/>
    </row>
    <row r="15699" spans="1:12" s="236" customFormat="1" ht="13" x14ac:dyDescent="0.25">
      <c r="A15699" s="272"/>
      <c r="B15699" s="229" t="s">
        <v>114</v>
      </c>
      <c r="C15699" s="272"/>
      <c r="D15699" s="272"/>
      <c r="E15699" s="217"/>
      <c r="F15699" s="285"/>
      <c r="I15699" s="149"/>
      <c r="J15699" s="149"/>
      <c r="K15699" s="149"/>
      <c r="L15699"/>
    </row>
    <row r="15700" spans="1:12" s="236" customFormat="1" ht="13" x14ac:dyDescent="0.25">
      <c r="A15700" s="272"/>
      <c r="B15700" s="229"/>
      <c r="C15700" s="272"/>
      <c r="D15700" s="272"/>
      <c r="E15700" s="217"/>
      <c r="F15700" s="285"/>
      <c r="I15700" s="149"/>
      <c r="J15700" s="149"/>
      <c r="K15700" s="149"/>
      <c r="L15700"/>
    </row>
    <row r="15701" spans="1:12" s="236" customFormat="1" ht="13" x14ac:dyDescent="0.25">
      <c r="A15701" s="272"/>
      <c r="B15701" s="229" t="s">
        <v>113</v>
      </c>
      <c r="C15701" s="272"/>
      <c r="D15701" s="272"/>
      <c r="E15701" s="217"/>
      <c r="F15701" s="285"/>
      <c r="I15701" s="149"/>
      <c r="J15701" s="149"/>
      <c r="K15701" s="149"/>
      <c r="L15701"/>
    </row>
    <row r="15702" spans="1:12" s="236" customFormat="1" x14ac:dyDescent="0.25">
      <c r="A15702" s="272"/>
      <c r="B15702" s="273"/>
      <c r="C15702" s="272"/>
      <c r="D15702" s="272"/>
      <c r="E15702" s="217"/>
      <c r="F15702" s="285"/>
      <c r="I15702" s="149"/>
      <c r="J15702" s="149"/>
      <c r="K15702" s="149"/>
      <c r="L15702"/>
    </row>
    <row r="15703" spans="1:12" s="236" customFormat="1" ht="37.5" x14ac:dyDescent="0.25">
      <c r="A15703" s="272" t="s">
        <v>3175</v>
      </c>
      <c r="B15703" s="273" t="s">
        <v>2127</v>
      </c>
      <c r="C15703" s="272" t="s">
        <v>11</v>
      </c>
      <c r="D15703" s="272">
        <v>36</v>
      </c>
      <c r="E15703" s="217"/>
      <c r="F15703" s="285"/>
      <c r="I15703" s="149"/>
      <c r="J15703" s="149"/>
      <c r="K15703" s="149"/>
      <c r="L15703"/>
    </row>
    <row r="15704" spans="1:12" s="236" customFormat="1" x14ac:dyDescent="0.25">
      <c r="A15704" s="272"/>
      <c r="B15704" s="273"/>
      <c r="C15704" s="272"/>
      <c r="D15704" s="272"/>
      <c r="E15704" s="217"/>
      <c r="F15704" s="285"/>
      <c r="I15704" s="149"/>
      <c r="J15704" s="149"/>
      <c r="K15704" s="149"/>
      <c r="L15704"/>
    </row>
    <row r="15705" spans="1:12" s="236" customFormat="1" ht="37.5" x14ac:dyDescent="0.25">
      <c r="A15705" s="272" t="s">
        <v>3176</v>
      </c>
      <c r="B15705" s="273" t="s">
        <v>2128</v>
      </c>
      <c r="C15705" s="272" t="s">
        <v>11</v>
      </c>
      <c r="D15705" s="272">
        <v>24</v>
      </c>
      <c r="E15705" s="217"/>
      <c r="F15705" s="285"/>
      <c r="I15705" s="149"/>
      <c r="J15705" s="149"/>
      <c r="K15705" s="149"/>
      <c r="L15705"/>
    </row>
    <row r="15706" spans="1:12" s="236" customFormat="1" x14ac:dyDescent="0.25">
      <c r="A15706" s="272"/>
      <c r="B15706" s="273"/>
      <c r="C15706" s="272"/>
      <c r="D15706" s="272"/>
      <c r="E15706" s="217"/>
      <c r="F15706" s="285"/>
      <c r="I15706" s="149"/>
      <c r="J15706" s="149"/>
      <c r="K15706" s="149"/>
      <c r="L15706"/>
    </row>
    <row r="15707" spans="1:12" s="236" customFormat="1" ht="13" x14ac:dyDescent="0.25">
      <c r="A15707" s="272"/>
      <c r="B15707" s="229" t="s">
        <v>104</v>
      </c>
      <c r="C15707" s="272"/>
      <c r="D15707" s="272"/>
      <c r="E15707" s="217"/>
      <c r="F15707" s="285"/>
      <c r="I15707" s="149"/>
      <c r="J15707" s="149"/>
      <c r="K15707" s="149"/>
      <c r="L15707"/>
    </row>
    <row r="15708" spans="1:12" s="236" customFormat="1" ht="13" x14ac:dyDescent="0.25">
      <c r="A15708" s="272"/>
      <c r="B15708" s="229"/>
      <c r="C15708" s="272"/>
      <c r="D15708" s="272"/>
      <c r="E15708" s="217"/>
      <c r="F15708" s="285"/>
      <c r="I15708" s="149"/>
      <c r="J15708" s="149"/>
      <c r="K15708" s="149"/>
      <c r="L15708"/>
    </row>
    <row r="15709" spans="1:12" s="236" customFormat="1" ht="13" x14ac:dyDescent="0.25">
      <c r="A15709" s="272"/>
      <c r="B15709" s="229" t="s">
        <v>103</v>
      </c>
      <c r="C15709" s="272"/>
      <c r="D15709" s="272"/>
      <c r="E15709" s="217"/>
      <c r="F15709" s="285"/>
      <c r="I15709" s="149"/>
      <c r="J15709" s="149"/>
      <c r="K15709" s="149"/>
      <c r="L15709"/>
    </row>
    <row r="15710" spans="1:12" s="236" customFormat="1" ht="13" x14ac:dyDescent="0.25">
      <c r="A15710" s="272"/>
      <c r="B15710" s="229"/>
      <c r="C15710" s="272"/>
      <c r="D15710" s="272"/>
      <c r="E15710" s="217"/>
      <c r="F15710" s="285"/>
      <c r="I15710" s="149"/>
      <c r="J15710" s="149"/>
      <c r="K15710" s="149"/>
      <c r="L15710"/>
    </row>
    <row r="15711" spans="1:12" s="236" customFormat="1" x14ac:dyDescent="0.25">
      <c r="A15711" s="272" t="s">
        <v>3177</v>
      </c>
      <c r="B15711" s="273" t="s">
        <v>102</v>
      </c>
      <c r="C15711" s="272" t="s">
        <v>11</v>
      </c>
      <c r="D15711" s="272">
        <v>77</v>
      </c>
      <c r="E15711" s="217"/>
      <c r="F15711" s="285"/>
      <c r="I15711" s="149"/>
      <c r="J15711" s="149"/>
      <c r="K15711" s="149"/>
      <c r="L15711"/>
    </row>
    <row r="15712" spans="1:12" s="236" customFormat="1" x14ac:dyDescent="0.25">
      <c r="A15712" s="272"/>
      <c r="B15712" s="273"/>
      <c r="C15712" s="272"/>
      <c r="D15712" s="272"/>
      <c r="E15712" s="217"/>
      <c r="F15712" s="285"/>
      <c r="I15712" s="149"/>
      <c r="J15712" s="149"/>
      <c r="K15712" s="149"/>
      <c r="L15712"/>
    </row>
    <row r="15713" spans="1:12" s="236" customFormat="1" ht="13" x14ac:dyDescent="0.25">
      <c r="A15713" s="272"/>
      <c r="B15713" s="229" t="s">
        <v>101</v>
      </c>
      <c r="C15713" s="272"/>
      <c r="D15713" s="272"/>
      <c r="E15713" s="217"/>
      <c r="F15713" s="285"/>
      <c r="I15713" s="149"/>
      <c r="J15713" s="149"/>
      <c r="K15713" s="149"/>
      <c r="L15713"/>
    </row>
    <row r="15714" spans="1:12" s="236" customFormat="1" ht="13" x14ac:dyDescent="0.25">
      <c r="A15714" s="272"/>
      <c r="B15714" s="229"/>
      <c r="C15714" s="272"/>
      <c r="D15714" s="272"/>
      <c r="E15714" s="217"/>
      <c r="F15714" s="285"/>
      <c r="I15714" s="149"/>
      <c r="J15714" s="149"/>
      <c r="K15714" s="149"/>
      <c r="L15714"/>
    </row>
    <row r="15715" spans="1:12" s="236" customFormat="1" ht="13" x14ac:dyDescent="0.25">
      <c r="A15715" s="272"/>
      <c r="B15715" s="229" t="s">
        <v>100</v>
      </c>
      <c r="C15715" s="272"/>
      <c r="D15715" s="272"/>
      <c r="E15715" s="217"/>
      <c r="F15715" s="285"/>
      <c r="I15715" s="149"/>
      <c r="J15715" s="149"/>
      <c r="K15715" s="149"/>
      <c r="L15715"/>
    </row>
    <row r="15716" spans="1:12" s="236" customFormat="1" x14ac:dyDescent="0.25">
      <c r="A15716" s="272"/>
      <c r="B15716" s="273"/>
      <c r="C15716" s="272"/>
      <c r="D15716" s="272"/>
      <c r="E15716" s="217"/>
      <c r="F15716" s="285"/>
      <c r="I15716" s="149"/>
      <c r="J15716" s="149"/>
      <c r="K15716" s="149"/>
      <c r="L15716"/>
    </row>
    <row r="15717" spans="1:12" s="236" customFormat="1" ht="25" x14ac:dyDescent="0.25">
      <c r="A15717" s="272" t="s">
        <v>3178</v>
      </c>
      <c r="B15717" s="273" t="s">
        <v>2129</v>
      </c>
      <c r="C15717" s="272" t="s">
        <v>2</v>
      </c>
      <c r="D15717" s="272">
        <v>3</v>
      </c>
      <c r="E15717" s="217"/>
      <c r="F15717" s="285"/>
      <c r="I15717" s="149"/>
      <c r="J15717" s="149"/>
      <c r="K15717" s="149"/>
      <c r="L15717"/>
    </row>
    <row r="15718" spans="1:12" s="236" customFormat="1" x14ac:dyDescent="0.25">
      <c r="A15718" s="272"/>
      <c r="B15718" s="273"/>
      <c r="C15718" s="272"/>
      <c r="D15718" s="272"/>
      <c r="E15718" s="217"/>
      <c r="F15718" s="285"/>
      <c r="I15718" s="149"/>
      <c r="J15718" s="149"/>
      <c r="K15718" s="149"/>
      <c r="L15718"/>
    </row>
    <row r="15719" spans="1:12" s="236" customFormat="1" ht="13" x14ac:dyDescent="0.25">
      <c r="A15719" s="272"/>
      <c r="B15719" s="229"/>
      <c r="C15719" s="272"/>
      <c r="D15719" s="272"/>
      <c r="E15719" s="217"/>
      <c r="F15719" s="285"/>
      <c r="I15719" s="149"/>
      <c r="J15719" s="149"/>
      <c r="K15719" s="149"/>
      <c r="L15719"/>
    </row>
    <row r="15720" spans="1:12" s="236" customFormat="1" ht="13" x14ac:dyDescent="0.25">
      <c r="A15720" s="272"/>
      <c r="B15720" s="229"/>
      <c r="C15720" s="272"/>
      <c r="D15720" s="272"/>
      <c r="E15720" s="217"/>
      <c r="F15720" s="285"/>
      <c r="I15720" s="149"/>
      <c r="J15720" s="149"/>
      <c r="K15720" s="149"/>
      <c r="L15720"/>
    </row>
    <row r="15721" spans="1:12" s="236" customFormat="1" ht="13" x14ac:dyDescent="0.25">
      <c r="A15721" s="272"/>
      <c r="B15721" s="229"/>
      <c r="C15721" s="272"/>
      <c r="D15721" s="272"/>
      <c r="E15721" s="217"/>
      <c r="F15721" s="285"/>
      <c r="I15721" s="149"/>
      <c r="J15721" s="149"/>
      <c r="K15721" s="149"/>
      <c r="L15721"/>
    </row>
    <row r="15722" spans="1:12" s="236" customFormat="1" x14ac:dyDescent="0.25">
      <c r="A15722" s="272"/>
      <c r="B15722" s="273"/>
      <c r="C15722" s="272"/>
      <c r="D15722" s="272"/>
      <c r="E15722" s="217"/>
      <c r="F15722" s="285"/>
      <c r="I15722" s="149"/>
      <c r="J15722" s="149"/>
      <c r="K15722" s="149"/>
      <c r="L15722"/>
    </row>
    <row r="15723" spans="1:12" s="236" customFormat="1" x14ac:dyDescent="0.25">
      <c r="A15723" s="272"/>
      <c r="B15723" s="273"/>
      <c r="C15723" s="272"/>
      <c r="D15723" s="272"/>
      <c r="E15723" s="217"/>
      <c r="F15723" s="285"/>
      <c r="I15723" s="149"/>
      <c r="J15723" s="149"/>
      <c r="K15723" s="149"/>
      <c r="L15723"/>
    </row>
    <row r="15724" spans="1:12" s="236" customFormat="1" x14ac:dyDescent="0.25">
      <c r="A15724" s="272"/>
      <c r="B15724" s="273"/>
      <c r="C15724" s="272"/>
      <c r="D15724" s="272"/>
      <c r="E15724" s="217"/>
      <c r="F15724" s="263"/>
      <c r="I15724" s="149"/>
      <c r="J15724" s="149"/>
      <c r="K15724" s="149"/>
      <c r="L15724"/>
    </row>
    <row r="15725" spans="1:12" s="236" customFormat="1" x14ac:dyDescent="0.25">
      <c r="A15725" s="272"/>
      <c r="B15725" s="273"/>
      <c r="C15725" s="272"/>
      <c r="D15725" s="272"/>
      <c r="E15725" s="217"/>
      <c r="F15725" s="263"/>
      <c r="I15725" s="149"/>
      <c r="J15725" s="149"/>
      <c r="K15725" s="149"/>
      <c r="L15725"/>
    </row>
    <row r="15726" spans="1:12" s="236" customFormat="1" x14ac:dyDescent="0.25">
      <c r="A15726" s="272"/>
      <c r="B15726" s="273"/>
      <c r="C15726" s="272"/>
      <c r="D15726" s="272"/>
      <c r="E15726" s="217"/>
      <c r="F15726" s="263"/>
      <c r="I15726" s="149"/>
      <c r="J15726" s="149"/>
      <c r="K15726" s="149"/>
      <c r="L15726"/>
    </row>
    <row r="15727" spans="1:12" s="236" customFormat="1" x14ac:dyDescent="0.25">
      <c r="A15727" s="272"/>
      <c r="B15727" s="273"/>
      <c r="C15727" s="272"/>
      <c r="D15727" s="272"/>
      <c r="E15727" s="217"/>
      <c r="F15727" s="263"/>
      <c r="I15727" s="149"/>
      <c r="J15727" s="149"/>
      <c r="K15727" s="149"/>
      <c r="L15727"/>
    </row>
    <row r="15728" spans="1:12" s="236" customFormat="1" x14ac:dyDescent="0.25">
      <c r="A15728" s="272"/>
      <c r="B15728" s="273"/>
      <c r="C15728" s="272"/>
      <c r="D15728" s="272"/>
      <c r="E15728" s="217"/>
      <c r="F15728" s="263"/>
      <c r="I15728" s="149"/>
      <c r="J15728" s="149"/>
      <c r="K15728" s="149"/>
      <c r="L15728"/>
    </row>
    <row r="15729" spans="1:12" s="236" customFormat="1" x14ac:dyDescent="0.25">
      <c r="A15729" s="272"/>
      <c r="B15729" s="273"/>
      <c r="C15729" s="272"/>
      <c r="D15729" s="272"/>
      <c r="E15729" s="217"/>
      <c r="F15729" s="263"/>
      <c r="I15729" s="149"/>
      <c r="J15729" s="149"/>
      <c r="K15729" s="149"/>
      <c r="L15729"/>
    </row>
    <row r="15730" spans="1:12" s="236" customFormat="1" x14ac:dyDescent="0.25">
      <c r="A15730" s="272"/>
      <c r="B15730" s="273"/>
      <c r="C15730" s="272"/>
      <c r="D15730" s="272"/>
      <c r="E15730" s="217"/>
      <c r="F15730" s="263"/>
      <c r="I15730" s="149"/>
      <c r="J15730" s="149"/>
      <c r="K15730" s="149"/>
      <c r="L15730"/>
    </row>
    <row r="15731" spans="1:12" s="236" customFormat="1" x14ac:dyDescent="0.25">
      <c r="A15731" s="272"/>
      <c r="B15731" s="273"/>
      <c r="C15731" s="272"/>
      <c r="D15731" s="272"/>
      <c r="E15731" s="217"/>
      <c r="F15731" s="263"/>
      <c r="I15731" s="149"/>
      <c r="J15731" s="149"/>
      <c r="K15731" s="149"/>
      <c r="L15731"/>
    </row>
    <row r="15732" spans="1:12" s="236" customFormat="1" x14ac:dyDescent="0.25">
      <c r="A15732" s="272"/>
      <c r="B15732" s="273"/>
      <c r="C15732" s="272"/>
      <c r="D15732" s="272"/>
      <c r="E15732" s="217"/>
      <c r="F15732" s="263"/>
      <c r="I15732" s="149"/>
      <c r="J15732" s="149"/>
      <c r="K15732" s="149"/>
      <c r="L15732"/>
    </row>
    <row r="15733" spans="1:12" s="236" customFormat="1" x14ac:dyDescent="0.25">
      <c r="A15733" s="272"/>
      <c r="B15733" s="273"/>
      <c r="C15733" s="272"/>
      <c r="D15733" s="272"/>
      <c r="E15733" s="217"/>
      <c r="F15733" s="263"/>
      <c r="I15733" s="149"/>
      <c r="J15733" s="149"/>
      <c r="K15733" s="149"/>
      <c r="L15733"/>
    </row>
    <row r="15734" spans="1:12" s="236" customFormat="1" x14ac:dyDescent="0.25">
      <c r="A15734" s="272"/>
      <c r="B15734" s="273"/>
      <c r="C15734" s="272"/>
      <c r="D15734" s="272"/>
      <c r="E15734" s="217"/>
      <c r="F15734" s="263"/>
      <c r="I15734" s="149"/>
      <c r="J15734" s="149"/>
      <c r="K15734" s="149"/>
      <c r="L15734"/>
    </row>
    <row r="15735" spans="1:12" s="236" customFormat="1" x14ac:dyDescent="0.25">
      <c r="A15735" s="272"/>
      <c r="B15735" s="273"/>
      <c r="C15735" s="272"/>
      <c r="D15735" s="272"/>
      <c r="E15735" s="217"/>
      <c r="F15735" s="263"/>
      <c r="I15735" s="149"/>
      <c r="J15735" s="149"/>
      <c r="K15735" s="149"/>
      <c r="L15735"/>
    </row>
    <row r="15736" spans="1:12" s="236" customFormat="1" x14ac:dyDescent="0.25">
      <c r="A15736" s="272"/>
      <c r="B15736" s="273"/>
      <c r="C15736" s="272"/>
      <c r="D15736" s="272"/>
      <c r="E15736" s="217"/>
      <c r="F15736" s="263"/>
      <c r="I15736" s="149"/>
      <c r="J15736" s="149"/>
      <c r="K15736" s="149"/>
      <c r="L15736"/>
    </row>
    <row r="15737" spans="1:12" s="236" customFormat="1" x14ac:dyDescent="0.25">
      <c r="A15737" s="272"/>
      <c r="B15737" s="273"/>
      <c r="C15737" s="272"/>
      <c r="D15737" s="272"/>
      <c r="E15737" s="217"/>
      <c r="F15737" s="263"/>
      <c r="I15737" s="149"/>
      <c r="J15737" s="149"/>
      <c r="K15737" s="149"/>
      <c r="L15737"/>
    </row>
    <row r="15738" spans="1:12" s="236" customFormat="1" x14ac:dyDescent="0.25">
      <c r="A15738" s="272"/>
      <c r="B15738" s="273"/>
      <c r="C15738" s="272"/>
      <c r="D15738" s="272"/>
      <c r="E15738" s="217"/>
      <c r="F15738" s="263"/>
      <c r="I15738" s="149"/>
      <c r="J15738" s="149"/>
      <c r="K15738" s="149"/>
      <c r="L15738"/>
    </row>
    <row r="15739" spans="1:12" s="236" customFormat="1" x14ac:dyDescent="0.25">
      <c r="A15739" s="272"/>
      <c r="B15739" s="273"/>
      <c r="C15739" s="272"/>
      <c r="D15739" s="272"/>
      <c r="E15739" s="217"/>
      <c r="F15739" s="263"/>
      <c r="I15739" s="149"/>
      <c r="J15739" s="149"/>
      <c r="K15739" s="149"/>
      <c r="L15739"/>
    </row>
    <row r="15740" spans="1:12" s="236" customFormat="1" ht="13" x14ac:dyDescent="0.25">
      <c r="A15740" s="227"/>
      <c r="B15740" s="268" t="s">
        <v>2905</v>
      </c>
      <c r="C15740" s="227"/>
      <c r="D15740" s="227"/>
      <c r="E15740" s="258"/>
      <c r="F15740" s="270"/>
      <c r="I15740" s="149"/>
      <c r="J15740" s="149"/>
      <c r="K15740" s="149"/>
      <c r="L15740"/>
    </row>
    <row r="15741" spans="1:12" s="236" customFormat="1" ht="13" x14ac:dyDescent="0.25">
      <c r="A15741" s="227"/>
      <c r="B15741" s="247"/>
      <c r="C15741" s="227"/>
      <c r="D15741" s="227"/>
      <c r="E15741" s="258"/>
      <c r="F15741" s="263"/>
      <c r="I15741" s="149"/>
      <c r="J15741" s="149"/>
      <c r="K15741" s="149"/>
      <c r="L15741"/>
    </row>
    <row r="15742" spans="1:12" s="236" customFormat="1" ht="13" x14ac:dyDescent="0.25">
      <c r="A15742" s="227"/>
      <c r="B15742" s="247" t="s">
        <v>3118</v>
      </c>
      <c r="C15742" s="227"/>
      <c r="D15742" s="227"/>
      <c r="E15742" s="258"/>
      <c r="F15742" s="263"/>
      <c r="I15742" s="149"/>
      <c r="J15742" s="149"/>
      <c r="K15742" s="149"/>
      <c r="L15742"/>
    </row>
    <row r="15743" spans="1:12" s="236" customFormat="1" ht="13" x14ac:dyDescent="0.25">
      <c r="A15743" s="227"/>
      <c r="B15743" s="256"/>
      <c r="C15743" s="255"/>
      <c r="D15743" s="255"/>
      <c r="E15743" s="260"/>
      <c r="F15743" s="263"/>
      <c r="I15743" s="149"/>
      <c r="J15743" s="149"/>
      <c r="K15743" s="149"/>
      <c r="L15743"/>
    </row>
    <row r="15744" spans="1:12" s="236" customFormat="1" ht="13" x14ac:dyDescent="0.25">
      <c r="A15744" s="227"/>
      <c r="B15744" s="274"/>
      <c r="C15744" s="255"/>
      <c r="D15744" s="255"/>
      <c r="E15744" s="260"/>
      <c r="F15744" s="263"/>
      <c r="I15744" s="149"/>
      <c r="J15744" s="149"/>
      <c r="K15744" s="149"/>
      <c r="L15744"/>
    </row>
    <row r="15745" spans="1:12" s="236" customFormat="1" ht="13" x14ac:dyDescent="0.25">
      <c r="A15745" s="227"/>
      <c r="B15745" s="274" t="str">
        <f>B15742</f>
        <v>Block I: 2 Classroom Block:: I-6 Carpentry and Joinery</v>
      </c>
      <c r="C15745" s="255"/>
      <c r="D15745" s="255"/>
      <c r="E15745" s="260"/>
      <c r="F15745" s="263"/>
      <c r="I15745" s="149"/>
      <c r="J15745" s="149"/>
      <c r="K15745" s="149"/>
      <c r="L15745"/>
    </row>
    <row r="15746" spans="1:12" s="236" customFormat="1" ht="13" x14ac:dyDescent="0.25">
      <c r="A15746" s="227"/>
      <c r="B15746" s="254" t="s">
        <v>2933</v>
      </c>
      <c r="C15746" s="255" t="s">
        <v>2910</v>
      </c>
      <c r="D15746" s="255"/>
      <c r="E15746" s="260"/>
      <c r="F15746" s="263"/>
      <c r="I15746" s="149"/>
      <c r="J15746" s="149"/>
      <c r="K15746" s="149"/>
      <c r="L15746"/>
    </row>
    <row r="15747" spans="1:12" s="236" customFormat="1" ht="13" x14ac:dyDescent="0.25">
      <c r="A15747" s="227"/>
      <c r="B15747" s="256"/>
      <c r="C15747" s="255"/>
      <c r="D15747" s="255"/>
      <c r="E15747" s="260"/>
      <c r="F15747" s="263"/>
      <c r="I15747" s="149"/>
      <c r="J15747" s="149"/>
      <c r="K15747" s="149"/>
      <c r="L15747"/>
    </row>
    <row r="15748" spans="1:12" s="236" customFormat="1" ht="13" x14ac:dyDescent="0.25">
      <c r="A15748" s="227"/>
      <c r="B15748" s="269" t="s">
        <v>2909</v>
      </c>
      <c r="C15748" s="255">
        <v>228</v>
      </c>
      <c r="D15748" s="255"/>
      <c r="E15748" s="260"/>
      <c r="F15748" s="263"/>
      <c r="I15748" s="149"/>
      <c r="J15748" s="149"/>
      <c r="K15748" s="149"/>
      <c r="L15748"/>
    </row>
    <row r="15749" spans="1:12" s="236" customFormat="1" ht="13" x14ac:dyDescent="0.25">
      <c r="A15749" s="227"/>
      <c r="B15749" s="269"/>
      <c r="C15749" s="255"/>
      <c r="D15749" s="255"/>
      <c r="E15749" s="260"/>
      <c r="F15749" s="263"/>
      <c r="I15749" s="149"/>
      <c r="J15749" s="149"/>
      <c r="K15749" s="149"/>
      <c r="L15749"/>
    </row>
    <row r="15750" spans="1:12" s="236" customFormat="1" ht="13" x14ac:dyDescent="0.25">
      <c r="A15750" s="227"/>
      <c r="B15750" s="256"/>
      <c r="C15750" s="255"/>
      <c r="D15750" s="255"/>
      <c r="E15750" s="260"/>
      <c r="F15750" s="263"/>
      <c r="I15750" s="149"/>
      <c r="J15750" s="149"/>
      <c r="K15750" s="149"/>
      <c r="L15750"/>
    </row>
    <row r="15751" spans="1:12" s="236" customFormat="1" ht="13" x14ac:dyDescent="0.25">
      <c r="A15751" s="227"/>
      <c r="B15751" s="256"/>
      <c r="C15751" s="255"/>
      <c r="D15751" s="255"/>
      <c r="E15751" s="260"/>
      <c r="F15751" s="263"/>
      <c r="I15751" s="149"/>
      <c r="J15751" s="149"/>
      <c r="K15751" s="149"/>
      <c r="L15751"/>
    </row>
    <row r="15752" spans="1:12" s="236" customFormat="1" ht="13" x14ac:dyDescent="0.25">
      <c r="A15752" s="227"/>
      <c r="B15752" s="256"/>
      <c r="C15752" s="255"/>
      <c r="D15752" s="255"/>
      <c r="E15752" s="260"/>
      <c r="F15752" s="263"/>
      <c r="I15752" s="149"/>
      <c r="J15752" s="149"/>
      <c r="K15752" s="149"/>
      <c r="L15752"/>
    </row>
    <row r="15753" spans="1:12" s="236" customFormat="1" ht="13" x14ac:dyDescent="0.25">
      <c r="A15753" s="227"/>
      <c r="B15753" s="256"/>
      <c r="C15753" s="255"/>
      <c r="D15753" s="255"/>
      <c r="E15753" s="260"/>
      <c r="F15753" s="263"/>
      <c r="I15753" s="149"/>
      <c r="J15753" s="149"/>
      <c r="K15753" s="149"/>
      <c r="L15753"/>
    </row>
    <row r="15754" spans="1:12" s="236" customFormat="1" ht="13" x14ac:dyDescent="0.25">
      <c r="A15754" s="227"/>
      <c r="B15754" s="256"/>
      <c r="C15754" s="255"/>
      <c r="D15754" s="255"/>
      <c r="E15754" s="260"/>
      <c r="F15754" s="263"/>
      <c r="I15754" s="149"/>
      <c r="J15754" s="149"/>
      <c r="K15754" s="149"/>
      <c r="L15754"/>
    </row>
    <row r="15755" spans="1:12" s="236" customFormat="1" ht="13" x14ac:dyDescent="0.25">
      <c r="A15755" s="227"/>
      <c r="B15755" s="256"/>
      <c r="C15755" s="255"/>
      <c r="D15755" s="255"/>
      <c r="E15755" s="260"/>
      <c r="F15755" s="263"/>
      <c r="I15755" s="149"/>
      <c r="J15755" s="149"/>
      <c r="K15755" s="149"/>
      <c r="L15755"/>
    </row>
    <row r="15756" spans="1:12" s="236" customFormat="1" ht="13" x14ac:dyDescent="0.25">
      <c r="A15756" s="227"/>
      <c r="B15756" s="256"/>
      <c r="C15756" s="255"/>
      <c r="D15756" s="255"/>
      <c r="E15756" s="260"/>
      <c r="F15756" s="263"/>
      <c r="I15756" s="149"/>
      <c r="J15756" s="149"/>
      <c r="K15756" s="149"/>
      <c r="L15756"/>
    </row>
    <row r="15757" spans="1:12" s="236" customFormat="1" ht="13" x14ac:dyDescent="0.25">
      <c r="A15757" s="227"/>
      <c r="B15757" s="256"/>
      <c r="C15757" s="255"/>
      <c r="D15757" s="255"/>
      <c r="E15757" s="260"/>
      <c r="F15757" s="263"/>
      <c r="I15757" s="149"/>
      <c r="J15757" s="149"/>
      <c r="K15757" s="149"/>
      <c r="L15757"/>
    </row>
    <row r="15758" spans="1:12" s="236" customFormat="1" ht="13" x14ac:dyDescent="0.25">
      <c r="A15758" s="227"/>
      <c r="B15758" s="256"/>
      <c r="C15758" s="255"/>
      <c r="D15758" s="255"/>
      <c r="E15758" s="260"/>
      <c r="F15758" s="263"/>
      <c r="I15758" s="149"/>
      <c r="J15758" s="149"/>
      <c r="K15758" s="149"/>
      <c r="L15758"/>
    </row>
    <row r="15759" spans="1:12" s="236" customFormat="1" ht="13" x14ac:dyDescent="0.25">
      <c r="A15759" s="227"/>
      <c r="B15759" s="256"/>
      <c r="C15759" s="255"/>
      <c r="D15759" s="255"/>
      <c r="E15759" s="260"/>
      <c r="F15759" s="263"/>
      <c r="I15759" s="149"/>
      <c r="J15759" s="149"/>
      <c r="K15759" s="149"/>
      <c r="L15759"/>
    </row>
    <row r="15760" spans="1:12" s="236" customFormat="1" ht="13" x14ac:dyDescent="0.25">
      <c r="A15760" s="227"/>
      <c r="B15760" s="256"/>
      <c r="C15760" s="255"/>
      <c r="D15760" s="255"/>
      <c r="E15760" s="260"/>
      <c r="F15760" s="263"/>
      <c r="I15760" s="149"/>
      <c r="J15760" s="149"/>
      <c r="K15760" s="149"/>
      <c r="L15760"/>
    </row>
    <row r="15761" spans="1:12" s="236" customFormat="1" ht="13" x14ac:dyDescent="0.25">
      <c r="A15761" s="227"/>
      <c r="B15761" s="256"/>
      <c r="C15761" s="255"/>
      <c r="D15761" s="255"/>
      <c r="E15761" s="260"/>
      <c r="F15761" s="263"/>
      <c r="I15761" s="149"/>
      <c r="J15761" s="149"/>
      <c r="K15761" s="149"/>
      <c r="L15761"/>
    </row>
    <row r="15762" spans="1:12" s="236" customFormat="1" ht="13" x14ac:dyDescent="0.25">
      <c r="A15762" s="227"/>
      <c r="B15762" s="256"/>
      <c r="C15762" s="255"/>
      <c r="D15762" s="255"/>
      <c r="E15762" s="260"/>
      <c r="F15762" s="263"/>
      <c r="I15762" s="149"/>
      <c r="J15762" s="149"/>
      <c r="K15762" s="149"/>
      <c r="L15762"/>
    </row>
    <row r="15763" spans="1:12" s="236" customFormat="1" ht="13" x14ac:dyDescent="0.25">
      <c r="A15763" s="227"/>
      <c r="B15763" s="256"/>
      <c r="C15763" s="255"/>
      <c r="D15763" s="255"/>
      <c r="E15763" s="260"/>
      <c r="F15763" s="263"/>
      <c r="I15763" s="149"/>
      <c r="J15763" s="149"/>
      <c r="K15763" s="149"/>
      <c r="L15763"/>
    </row>
    <row r="15764" spans="1:12" s="236" customFormat="1" ht="13" x14ac:dyDescent="0.25">
      <c r="A15764" s="227"/>
      <c r="B15764" s="256"/>
      <c r="C15764" s="255"/>
      <c r="D15764" s="255"/>
      <c r="E15764" s="260"/>
      <c r="F15764" s="263"/>
      <c r="I15764" s="149"/>
      <c r="J15764" s="149"/>
      <c r="K15764" s="149"/>
      <c r="L15764"/>
    </row>
    <row r="15765" spans="1:12" s="236" customFormat="1" ht="13" x14ac:dyDescent="0.25">
      <c r="A15765" s="227"/>
      <c r="B15765" s="256"/>
      <c r="C15765" s="255"/>
      <c r="D15765" s="255"/>
      <c r="E15765" s="260"/>
      <c r="F15765" s="263"/>
      <c r="I15765" s="149"/>
      <c r="J15765" s="149"/>
      <c r="K15765" s="149"/>
      <c r="L15765"/>
    </row>
    <row r="15766" spans="1:12" s="236" customFormat="1" ht="13" x14ac:dyDescent="0.25">
      <c r="A15766" s="227"/>
      <c r="B15766" s="256"/>
      <c r="C15766" s="255"/>
      <c r="D15766" s="255"/>
      <c r="E15766" s="260"/>
      <c r="F15766" s="263"/>
      <c r="I15766" s="149"/>
      <c r="J15766" s="149"/>
      <c r="K15766" s="149"/>
      <c r="L15766"/>
    </row>
    <row r="15767" spans="1:12" s="236" customFormat="1" ht="13" x14ac:dyDescent="0.25">
      <c r="A15767" s="227"/>
      <c r="B15767" s="256"/>
      <c r="C15767" s="255"/>
      <c r="D15767" s="255"/>
      <c r="E15767" s="260"/>
      <c r="F15767" s="263"/>
      <c r="I15767" s="149"/>
      <c r="J15767" s="149"/>
      <c r="K15767" s="149"/>
      <c r="L15767"/>
    </row>
    <row r="15768" spans="1:12" s="236" customFormat="1" ht="13" x14ac:dyDescent="0.25">
      <c r="A15768" s="227"/>
      <c r="B15768" s="256"/>
      <c r="C15768" s="255"/>
      <c r="D15768" s="255"/>
      <c r="E15768" s="260"/>
      <c r="F15768" s="263"/>
      <c r="I15768" s="149"/>
      <c r="J15768" s="149"/>
      <c r="K15768" s="149"/>
      <c r="L15768"/>
    </row>
    <row r="15769" spans="1:12" s="236" customFormat="1" ht="13" x14ac:dyDescent="0.25">
      <c r="A15769" s="227"/>
      <c r="B15769" s="256"/>
      <c r="C15769" s="255"/>
      <c r="D15769" s="255"/>
      <c r="E15769" s="260"/>
      <c r="F15769" s="263"/>
      <c r="I15769" s="149"/>
      <c r="J15769" s="149"/>
      <c r="K15769" s="149"/>
      <c r="L15769"/>
    </row>
    <row r="15770" spans="1:12" s="236" customFormat="1" ht="13" x14ac:dyDescent="0.25">
      <c r="A15770" s="227"/>
      <c r="B15770" s="256"/>
      <c r="C15770" s="255"/>
      <c r="D15770" s="255"/>
      <c r="E15770" s="260"/>
      <c r="F15770" s="263"/>
      <c r="I15770" s="149"/>
      <c r="J15770" s="149"/>
      <c r="K15770" s="149"/>
      <c r="L15770"/>
    </row>
    <row r="15771" spans="1:12" s="236" customFormat="1" ht="13" x14ac:dyDescent="0.25">
      <c r="A15771" s="227"/>
      <c r="B15771" s="256"/>
      <c r="C15771" s="255"/>
      <c r="D15771" s="255"/>
      <c r="E15771" s="260"/>
      <c r="F15771" s="263"/>
      <c r="I15771" s="149"/>
      <c r="J15771" s="149"/>
      <c r="K15771" s="149"/>
      <c r="L15771"/>
    </row>
    <row r="15772" spans="1:12" s="236" customFormat="1" ht="13" x14ac:dyDescent="0.25">
      <c r="A15772" s="227"/>
      <c r="B15772" s="256"/>
      <c r="C15772" s="255"/>
      <c r="D15772" s="255"/>
      <c r="E15772" s="260"/>
      <c r="F15772" s="263"/>
      <c r="I15772" s="149"/>
      <c r="J15772" s="149"/>
      <c r="K15772" s="149"/>
      <c r="L15772"/>
    </row>
    <row r="15773" spans="1:12" s="236" customFormat="1" ht="13" x14ac:dyDescent="0.25">
      <c r="A15773" s="227"/>
      <c r="B15773" s="256"/>
      <c r="C15773" s="255"/>
      <c r="D15773" s="255"/>
      <c r="E15773" s="260"/>
      <c r="F15773" s="263"/>
      <c r="I15773" s="149"/>
      <c r="J15773" s="149"/>
      <c r="K15773" s="149"/>
      <c r="L15773"/>
    </row>
    <row r="15774" spans="1:12" s="236" customFormat="1" ht="13" x14ac:dyDescent="0.25">
      <c r="A15774" s="227"/>
      <c r="B15774" s="256"/>
      <c r="C15774" s="255"/>
      <c r="D15774" s="255"/>
      <c r="E15774" s="260"/>
      <c r="F15774" s="263"/>
      <c r="I15774" s="149"/>
      <c r="J15774" s="149"/>
      <c r="K15774" s="149"/>
      <c r="L15774"/>
    </row>
    <row r="15775" spans="1:12" s="236" customFormat="1" ht="13" x14ac:dyDescent="0.25">
      <c r="A15775" s="227"/>
      <c r="B15775" s="256"/>
      <c r="C15775" s="255"/>
      <c r="D15775" s="255"/>
      <c r="E15775" s="260"/>
      <c r="F15775" s="263"/>
      <c r="I15775" s="149"/>
      <c r="J15775" s="149"/>
      <c r="K15775" s="149"/>
      <c r="L15775"/>
    </row>
    <row r="15776" spans="1:12" s="236" customFormat="1" ht="13" x14ac:dyDescent="0.25">
      <c r="A15776" s="227"/>
      <c r="B15776" s="256"/>
      <c r="C15776" s="255"/>
      <c r="D15776" s="255"/>
      <c r="E15776" s="260"/>
      <c r="F15776" s="263"/>
      <c r="I15776" s="149"/>
      <c r="J15776" s="149"/>
      <c r="K15776" s="149"/>
      <c r="L15776"/>
    </row>
    <row r="15777" spans="1:12" s="236" customFormat="1" ht="13" x14ac:dyDescent="0.25">
      <c r="A15777" s="227"/>
      <c r="B15777" s="256"/>
      <c r="C15777" s="255"/>
      <c r="D15777" s="255"/>
      <c r="E15777" s="260"/>
      <c r="F15777" s="263"/>
      <c r="I15777" s="149"/>
      <c r="J15777" s="149"/>
      <c r="K15777" s="149"/>
      <c r="L15777"/>
    </row>
    <row r="15778" spans="1:12" s="236" customFormat="1" ht="13" x14ac:dyDescent="0.25">
      <c r="A15778" s="227"/>
      <c r="B15778" s="256"/>
      <c r="C15778" s="255"/>
      <c r="D15778" s="255"/>
      <c r="E15778" s="260"/>
      <c r="F15778" s="263"/>
      <c r="I15778" s="149"/>
      <c r="J15778" s="149"/>
      <c r="K15778" s="149"/>
      <c r="L15778"/>
    </row>
    <row r="15779" spans="1:12" s="236" customFormat="1" ht="13" x14ac:dyDescent="0.25">
      <c r="A15779" s="227"/>
      <c r="B15779" s="256"/>
      <c r="C15779" s="255"/>
      <c r="D15779" s="255"/>
      <c r="E15779" s="260"/>
      <c r="F15779" s="263"/>
      <c r="I15779" s="149"/>
      <c r="J15779" s="149"/>
      <c r="K15779" s="149"/>
      <c r="L15779"/>
    </row>
    <row r="15780" spans="1:12" s="236" customFormat="1" ht="13" x14ac:dyDescent="0.25">
      <c r="A15780" s="227"/>
      <c r="B15780" s="256"/>
      <c r="C15780" s="255"/>
      <c r="D15780" s="255"/>
      <c r="E15780" s="260"/>
      <c r="F15780" s="263"/>
      <c r="I15780" s="149"/>
      <c r="J15780" s="149"/>
      <c r="K15780" s="149"/>
      <c r="L15780"/>
    </row>
    <row r="15781" spans="1:12" s="236" customFormat="1" ht="13" x14ac:dyDescent="0.25">
      <c r="A15781" s="227"/>
      <c r="B15781" s="256"/>
      <c r="C15781" s="255"/>
      <c r="D15781" s="255"/>
      <c r="E15781" s="260"/>
      <c r="F15781" s="263"/>
      <c r="I15781" s="149"/>
      <c r="J15781" s="149"/>
      <c r="K15781" s="149"/>
      <c r="L15781"/>
    </row>
    <row r="15782" spans="1:12" s="236" customFormat="1" ht="13" x14ac:dyDescent="0.25">
      <c r="A15782" s="227"/>
      <c r="B15782" s="256"/>
      <c r="C15782" s="255"/>
      <c r="D15782" s="255"/>
      <c r="E15782" s="260"/>
      <c r="F15782" s="263"/>
      <c r="I15782" s="149"/>
      <c r="J15782" s="149"/>
      <c r="K15782" s="149"/>
      <c r="L15782"/>
    </row>
    <row r="15783" spans="1:12" s="236" customFormat="1" ht="13" x14ac:dyDescent="0.25">
      <c r="A15783" s="227"/>
      <c r="B15783" s="256"/>
      <c r="C15783" s="255"/>
      <c r="D15783" s="255"/>
      <c r="E15783" s="260"/>
      <c r="F15783" s="263"/>
      <c r="I15783" s="149"/>
      <c r="J15783" s="149"/>
      <c r="K15783" s="149"/>
      <c r="L15783"/>
    </row>
    <row r="15784" spans="1:12" s="236" customFormat="1" ht="13" x14ac:dyDescent="0.25">
      <c r="A15784" s="227"/>
      <c r="B15784" s="256"/>
      <c r="C15784" s="255"/>
      <c r="D15784" s="255"/>
      <c r="E15784" s="260"/>
      <c r="F15784" s="263"/>
      <c r="I15784" s="149"/>
      <c r="J15784" s="149"/>
      <c r="K15784" s="149"/>
      <c r="L15784"/>
    </row>
    <row r="15785" spans="1:12" s="236" customFormat="1" ht="13" x14ac:dyDescent="0.25">
      <c r="A15785" s="227"/>
      <c r="B15785" s="256"/>
      <c r="C15785" s="255"/>
      <c r="D15785" s="255"/>
      <c r="E15785" s="260"/>
      <c r="F15785" s="263"/>
      <c r="I15785" s="149"/>
      <c r="J15785" s="149"/>
      <c r="K15785" s="149"/>
      <c r="L15785"/>
    </row>
    <row r="15786" spans="1:12" s="236" customFormat="1" ht="13" x14ac:dyDescent="0.25">
      <c r="A15786" s="227"/>
      <c r="B15786" s="256"/>
      <c r="C15786" s="255"/>
      <c r="D15786" s="255"/>
      <c r="E15786" s="260"/>
      <c r="F15786" s="263"/>
      <c r="I15786" s="149"/>
      <c r="J15786" s="149"/>
      <c r="K15786" s="149"/>
      <c r="L15786"/>
    </row>
    <row r="15787" spans="1:12" s="236" customFormat="1" ht="13" x14ac:dyDescent="0.25">
      <c r="A15787" s="227"/>
      <c r="B15787" s="256"/>
      <c r="C15787" s="255"/>
      <c r="D15787" s="255"/>
      <c r="E15787" s="260"/>
      <c r="F15787" s="263"/>
      <c r="I15787" s="149"/>
      <c r="J15787" s="149"/>
      <c r="K15787" s="149"/>
      <c r="L15787"/>
    </row>
    <row r="15788" spans="1:12" s="236" customFormat="1" ht="13" x14ac:dyDescent="0.25">
      <c r="A15788" s="227"/>
      <c r="B15788" s="256"/>
      <c r="C15788" s="255"/>
      <c r="D15788" s="255"/>
      <c r="E15788" s="260"/>
      <c r="F15788" s="263"/>
      <c r="I15788" s="149"/>
      <c r="J15788" s="149"/>
      <c r="K15788" s="149"/>
      <c r="L15788"/>
    </row>
    <row r="15789" spans="1:12" s="236" customFormat="1" ht="13" x14ac:dyDescent="0.25">
      <c r="A15789" s="227"/>
      <c r="B15789" s="256"/>
      <c r="C15789" s="255"/>
      <c r="D15789" s="255"/>
      <c r="E15789" s="260"/>
      <c r="F15789" s="263"/>
      <c r="I15789" s="149"/>
      <c r="J15789" s="149"/>
      <c r="K15789" s="149"/>
      <c r="L15789"/>
    </row>
    <row r="15790" spans="1:12" s="236" customFormat="1" ht="13" x14ac:dyDescent="0.25">
      <c r="A15790" s="227"/>
      <c r="B15790" s="256"/>
      <c r="C15790" s="255"/>
      <c r="D15790" s="255"/>
      <c r="E15790" s="260"/>
      <c r="F15790" s="263"/>
      <c r="I15790" s="149"/>
      <c r="J15790" s="149"/>
      <c r="K15790" s="149"/>
      <c r="L15790"/>
    </row>
    <row r="15791" spans="1:12" s="236" customFormat="1" ht="13" x14ac:dyDescent="0.25">
      <c r="A15791" s="227"/>
      <c r="B15791" s="256"/>
      <c r="C15791" s="255"/>
      <c r="D15791" s="255"/>
      <c r="E15791" s="260"/>
      <c r="F15791" s="263"/>
      <c r="I15791" s="149"/>
      <c r="J15791" s="149"/>
      <c r="K15791" s="149"/>
      <c r="L15791"/>
    </row>
    <row r="15792" spans="1:12" s="236" customFormat="1" ht="13" x14ac:dyDescent="0.25">
      <c r="A15792" s="227"/>
      <c r="B15792" s="256"/>
      <c r="C15792" s="255"/>
      <c r="D15792" s="255"/>
      <c r="E15792" s="260"/>
      <c r="F15792" s="263"/>
      <c r="I15792" s="149"/>
      <c r="J15792" s="149"/>
      <c r="K15792" s="149"/>
      <c r="L15792"/>
    </row>
    <row r="15793" spans="1:12" s="236" customFormat="1" ht="13" x14ac:dyDescent="0.25">
      <c r="A15793" s="227"/>
      <c r="B15793" s="256"/>
      <c r="C15793" s="255"/>
      <c r="D15793" s="255"/>
      <c r="E15793" s="260"/>
      <c r="F15793" s="263"/>
      <c r="I15793" s="149"/>
      <c r="J15793" s="149"/>
      <c r="K15793" s="149"/>
      <c r="L15793"/>
    </row>
    <row r="15794" spans="1:12" s="236" customFormat="1" ht="13" x14ac:dyDescent="0.25">
      <c r="A15794" s="227"/>
      <c r="B15794" s="256"/>
      <c r="C15794" s="255"/>
      <c r="D15794" s="255"/>
      <c r="E15794" s="260"/>
      <c r="F15794" s="263"/>
      <c r="I15794" s="149"/>
      <c r="J15794" s="149"/>
      <c r="K15794" s="149"/>
      <c r="L15794"/>
    </row>
    <row r="15795" spans="1:12" s="236" customFormat="1" ht="13" x14ac:dyDescent="0.25">
      <c r="A15795" s="227"/>
      <c r="B15795" s="256"/>
      <c r="C15795" s="255"/>
      <c r="D15795" s="255"/>
      <c r="E15795" s="260"/>
      <c r="F15795" s="263"/>
      <c r="I15795" s="149"/>
      <c r="J15795" s="149"/>
      <c r="K15795" s="149"/>
      <c r="L15795"/>
    </row>
    <row r="15796" spans="1:12" s="236" customFormat="1" ht="13" x14ac:dyDescent="0.25">
      <c r="A15796" s="227"/>
      <c r="B15796" s="256"/>
      <c r="C15796" s="255"/>
      <c r="D15796" s="255"/>
      <c r="E15796" s="260"/>
      <c r="F15796" s="263"/>
      <c r="I15796" s="149"/>
      <c r="J15796" s="149"/>
      <c r="K15796" s="149"/>
      <c r="L15796"/>
    </row>
    <row r="15797" spans="1:12" s="236" customFormat="1" ht="13" x14ac:dyDescent="0.25">
      <c r="A15797" s="227"/>
      <c r="B15797" s="256"/>
      <c r="C15797" s="255"/>
      <c r="D15797" s="255"/>
      <c r="E15797" s="260"/>
      <c r="F15797" s="263"/>
      <c r="I15797" s="149"/>
      <c r="J15797" s="149"/>
      <c r="K15797" s="149"/>
      <c r="L15797"/>
    </row>
    <row r="15798" spans="1:12" s="236" customFormat="1" ht="13" x14ac:dyDescent="0.25">
      <c r="A15798" s="227"/>
      <c r="B15798" s="256"/>
      <c r="C15798" s="255"/>
      <c r="D15798" s="255"/>
      <c r="E15798" s="260"/>
      <c r="F15798" s="263"/>
      <c r="I15798" s="149"/>
      <c r="J15798" s="149"/>
      <c r="K15798" s="149"/>
      <c r="L15798"/>
    </row>
    <row r="15799" spans="1:12" s="236" customFormat="1" ht="13" x14ac:dyDescent="0.25">
      <c r="A15799" s="227"/>
      <c r="B15799" s="256"/>
      <c r="C15799" s="255"/>
      <c r="D15799" s="255"/>
      <c r="E15799" s="260"/>
      <c r="F15799" s="263"/>
      <c r="I15799" s="149"/>
      <c r="J15799" s="149"/>
      <c r="K15799" s="149"/>
      <c r="L15799"/>
    </row>
    <row r="15800" spans="1:12" s="236" customFormat="1" ht="13" x14ac:dyDescent="0.25">
      <c r="A15800" s="227"/>
      <c r="B15800" s="256"/>
      <c r="C15800" s="255"/>
      <c r="D15800" s="255"/>
      <c r="E15800" s="260"/>
      <c r="F15800" s="263"/>
      <c r="I15800" s="149"/>
      <c r="J15800" s="149"/>
      <c r="K15800" s="149"/>
      <c r="L15800"/>
    </row>
    <row r="15801" spans="1:12" s="236" customFormat="1" ht="13" x14ac:dyDescent="0.25">
      <c r="A15801" s="227"/>
      <c r="B15801" s="256"/>
      <c r="C15801" s="255"/>
      <c r="D15801" s="255"/>
      <c r="E15801" s="260"/>
      <c r="F15801" s="263"/>
      <c r="I15801" s="149"/>
      <c r="J15801" s="149"/>
      <c r="K15801" s="149"/>
      <c r="L15801"/>
    </row>
    <row r="15802" spans="1:12" s="236" customFormat="1" ht="13" x14ac:dyDescent="0.25">
      <c r="A15802" s="227"/>
      <c r="B15802" s="256"/>
      <c r="C15802" s="255"/>
      <c r="D15802" s="255"/>
      <c r="E15802" s="260"/>
      <c r="F15802" s="263"/>
      <c r="I15802" s="149"/>
      <c r="J15802" s="149"/>
      <c r="K15802" s="149"/>
      <c r="L15802"/>
    </row>
    <row r="15803" spans="1:12" s="236" customFormat="1" ht="13" x14ac:dyDescent="0.25">
      <c r="A15803" s="227"/>
      <c r="B15803" s="256"/>
      <c r="C15803" s="255"/>
      <c r="D15803" s="255"/>
      <c r="E15803" s="260"/>
      <c r="F15803" s="263"/>
      <c r="I15803" s="149"/>
      <c r="J15803" s="149"/>
      <c r="K15803" s="149"/>
      <c r="L15803"/>
    </row>
    <row r="15804" spans="1:12" s="236" customFormat="1" ht="13" x14ac:dyDescent="0.25">
      <c r="A15804" s="227"/>
      <c r="B15804" s="256"/>
      <c r="C15804" s="255"/>
      <c r="D15804" s="255"/>
      <c r="E15804" s="260"/>
      <c r="F15804" s="263"/>
      <c r="I15804" s="149"/>
      <c r="J15804" s="149"/>
      <c r="K15804" s="149"/>
      <c r="L15804"/>
    </row>
    <row r="15805" spans="1:12" s="236" customFormat="1" ht="13" x14ac:dyDescent="0.25">
      <c r="A15805" s="227"/>
      <c r="B15805" s="256"/>
      <c r="C15805" s="255"/>
      <c r="D15805" s="255"/>
      <c r="E15805" s="260"/>
      <c r="F15805" s="263"/>
      <c r="I15805" s="149"/>
      <c r="J15805" s="149"/>
      <c r="K15805" s="149"/>
      <c r="L15805"/>
    </row>
    <row r="15806" spans="1:12" s="236" customFormat="1" ht="13" x14ac:dyDescent="0.25">
      <c r="A15806" s="227"/>
      <c r="B15806" s="256"/>
      <c r="C15806" s="255"/>
      <c r="D15806" s="255"/>
      <c r="E15806" s="260"/>
      <c r="F15806" s="263"/>
      <c r="I15806" s="149"/>
      <c r="J15806" s="149"/>
      <c r="K15806" s="149"/>
      <c r="L15806"/>
    </row>
    <row r="15807" spans="1:12" s="236" customFormat="1" ht="13" x14ac:dyDescent="0.25">
      <c r="A15807" s="227"/>
      <c r="B15807" s="256"/>
      <c r="C15807" s="255"/>
      <c r="D15807" s="255"/>
      <c r="E15807" s="260"/>
      <c r="F15807" s="263"/>
      <c r="I15807" s="149"/>
      <c r="J15807" s="149"/>
      <c r="K15807" s="149"/>
      <c r="L15807"/>
    </row>
    <row r="15808" spans="1:12" s="236" customFormat="1" ht="13" x14ac:dyDescent="0.25">
      <c r="A15808" s="227"/>
      <c r="B15808" s="256"/>
      <c r="C15808" s="255"/>
      <c r="D15808" s="255"/>
      <c r="E15808" s="260"/>
      <c r="F15808" s="263"/>
      <c r="I15808" s="149"/>
      <c r="J15808" s="149"/>
      <c r="K15808" s="149"/>
      <c r="L15808"/>
    </row>
    <row r="15809" spans="1:12" s="236" customFormat="1" ht="13" x14ac:dyDescent="0.25">
      <c r="A15809" s="227"/>
      <c r="B15809" s="256"/>
      <c r="C15809" s="255"/>
      <c r="D15809" s="255"/>
      <c r="E15809" s="260"/>
      <c r="F15809" s="263"/>
      <c r="I15809" s="149"/>
      <c r="J15809" s="149"/>
      <c r="K15809" s="149"/>
      <c r="L15809"/>
    </row>
    <row r="15810" spans="1:12" s="236" customFormat="1" ht="13" x14ac:dyDescent="0.25">
      <c r="A15810" s="227"/>
      <c r="B15810" s="256"/>
      <c r="C15810" s="255"/>
      <c r="D15810" s="255"/>
      <c r="E15810" s="260"/>
      <c r="F15810" s="263"/>
      <c r="I15810" s="149"/>
      <c r="J15810" s="149"/>
      <c r="K15810" s="149"/>
      <c r="L15810"/>
    </row>
    <row r="15811" spans="1:12" s="236" customFormat="1" ht="13" x14ac:dyDescent="0.25">
      <c r="A15811" s="227"/>
      <c r="B15811" s="256"/>
      <c r="C15811" s="255"/>
      <c r="D15811" s="255"/>
      <c r="E15811" s="260"/>
      <c r="F15811" s="263"/>
      <c r="I15811" s="149"/>
      <c r="J15811" s="149"/>
      <c r="K15811" s="149"/>
      <c r="L15811"/>
    </row>
    <row r="15812" spans="1:12" s="236" customFormat="1" ht="13" x14ac:dyDescent="0.25">
      <c r="A15812" s="227"/>
      <c r="B15812" s="256"/>
      <c r="C15812" s="255"/>
      <c r="D15812" s="255"/>
      <c r="E15812" s="260"/>
      <c r="F15812" s="263"/>
      <c r="I15812" s="149"/>
      <c r="J15812" s="149"/>
      <c r="K15812" s="149"/>
      <c r="L15812"/>
    </row>
    <row r="15813" spans="1:12" s="236" customFormat="1" ht="13" x14ac:dyDescent="0.25">
      <c r="A15813" s="227"/>
      <c r="B15813" s="268" t="s">
        <v>1019</v>
      </c>
      <c r="C15813" s="227"/>
      <c r="D15813" s="227"/>
      <c r="E15813" s="258"/>
      <c r="F15813" s="270"/>
      <c r="I15813" s="149"/>
      <c r="J15813" s="149"/>
      <c r="K15813" s="149"/>
      <c r="L15813"/>
    </row>
    <row r="15814" spans="1:12" s="236" customFormat="1" ht="13" x14ac:dyDescent="0.25">
      <c r="A15814" s="227"/>
      <c r="B15814" s="247"/>
      <c r="C15814" s="227"/>
      <c r="D15814" s="227"/>
      <c r="E15814" s="258"/>
      <c r="F15814" s="263"/>
      <c r="I15814" s="149"/>
      <c r="J15814" s="149"/>
      <c r="K15814" s="149"/>
      <c r="L15814"/>
    </row>
    <row r="15815" spans="1:12" s="236" customFormat="1" ht="13" x14ac:dyDescent="0.25">
      <c r="A15815" s="227"/>
      <c r="B15815" s="247" t="str">
        <f>B15742</f>
        <v>Block I: 2 Classroom Block:: I-6 Carpentry and Joinery</v>
      </c>
      <c r="C15815" s="227"/>
      <c r="D15815" s="227"/>
      <c r="E15815" s="258"/>
      <c r="F15815" s="263"/>
      <c r="I15815" s="149"/>
      <c r="J15815" s="149"/>
      <c r="K15815" s="149"/>
      <c r="L15815"/>
    </row>
    <row r="15816" spans="1:12" s="236" customFormat="1" x14ac:dyDescent="0.25">
      <c r="A15816" s="272"/>
      <c r="B15816" s="273"/>
      <c r="C15816" s="272"/>
      <c r="D15816" s="272"/>
      <c r="E15816" s="217"/>
      <c r="F15816" s="263"/>
      <c r="I15816" s="149"/>
      <c r="J15816" s="149"/>
      <c r="K15816" s="149"/>
      <c r="L15816"/>
    </row>
    <row r="15817" spans="1:12" s="236" customFormat="1" ht="13" x14ac:dyDescent="0.25">
      <c r="A15817" s="224" t="s">
        <v>3179</v>
      </c>
      <c r="B15817" s="229" t="s">
        <v>539</v>
      </c>
      <c r="C15817" s="272"/>
      <c r="D15817" s="272"/>
      <c r="E15817" s="217"/>
      <c r="F15817" s="285"/>
      <c r="I15817" s="149"/>
      <c r="J15817" s="149"/>
      <c r="K15817" s="149"/>
      <c r="L15817"/>
    </row>
    <row r="15818" spans="1:12" s="236" customFormat="1" x14ac:dyDescent="0.25">
      <c r="A15818" s="272"/>
      <c r="B15818" s="273"/>
      <c r="C15818" s="272"/>
      <c r="D15818" s="272"/>
      <c r="E15818" s="217"/>
      <c r="F15818" s="285"/>
      <c r="I15818" s="149"/>
      <c r="J15818" s="149"/>
      <c r="K15818" s="149"/>
      <c r="L15818"/>
    </row>
    <row r="15819" spans="1:12" s="236" customFormat="1" ht="13" x14ac:dyDescent="0.25">
      <c r="A15819" s="272"/>
      <c r="B15819" s="229" t="s">
        <v>82</v>
      </c>
      <c r="C15819" s="272"/>
      <c r="D15819" s="272"/>
      <c r="E15819" s="217"/>
      <c r="F15819" s="285"/>
      <c r="I15819" s="149"/>
      <c r="J15819" s="149"/>
      <c r="K15819" s="149"/>
      <c r="L15819"/>
    </row>
    <row r="15820" spans="1:12" s="236" customFormat="1" x14ac:dyDescent="0.25">
      <c r="A15820" s="272"/>
      <c r="B15820" s="273"/>
      <c r="C15820" s="272"/>
      <c r="D15820" s="272"/>
      <c r="E15820" s="217"/>
      <c r="F15820" s="285"/>
      <c r="I15820" s="149"/>
      <c r="J15820" s="149"/>
      <c r="K15820" s="149"/>
      <c r="L15820"/>
    </row>
    <row r="15821" spans="1:12" s="236" customFormat="1" ht="25" x14ac:dyDescent="0.25">
      <c r="A15821" s="272" t="s">
        <v>3180</v>
      </c>
      <c r="B15821" s="273" t="s">
        <v>2192</v>
      </c>
      <c r="C15821" s="272" t="s">
        <v>621</v>
      </c>
      <c r="D15821" s="272">
        <v>128.02000000000001</v>
      </c>
      <c r="E15821" s="217"/>
      <c r="F15821" s="285"/>
      <c r="I15821" s="149"/>
      <c r="J15821" s="149"/>
      <c r="K15821" s="149"/>
      <c r="L15821"/>
    </row>
    <row r="15822" spans="1:12" s="236" customFormat="1" x14ac:dyDescent="0.25">
      <c r="A15822" s="272"/>
      <c r="B15822" s="273"/>
      <c r="C15822" s="272"/>
      <c r="D15822" s="272"/>
      <c r="E15822" s="217"/>
      <c r="F15822" s="285"/>
      <c r="I15822" s="149"/>
      <c r="J15822" s="149"/>
      <c r="K15822" s="149"/>
      <c r="L15822"/>
    </row>
    <row r="15823" spans="1:12" s="236" customFormat="1" ht="13" x14ac:dyDescent="0.25">
      <c r="A15823" s="272"/>
      <c r="B15823" s="229" t="s">
        <v>79</v>
      </c>
      <c r="C15823" s="272"/>
      <c r="D15823" s="272"/>
      <c r="E15823" s="217"/>
      <c r="F15823" s="285"/>
      <c r="I15823" s="149"/>
      <c r="J15823" s="149"/>
      <c r="K15823" s="149"/>
      <c r="L15823"/>
    </row>
    <row r="15824" spans="1:12" s="236" customFormat="1" x14ac:dyDescent="0.25">
      <c r="A15824" s="272"/>
      <c r="B15824" s="273"/>
      <c r="C15824" s="272"/>
      <c r="D15824" s="272"/>
      <c r="E15824" s="217"/>
      <c r="F15824" s="285"/>
      <c r="I15824" s="149"/>
      <c r="J15824" s="149"/>
      <c r="K15824" s="149"/>
      <c r="L15824"/>
    </row>
    <row r="15825" spans="1:12" s="236" customFormat="1" ht="26" x14ac:dyDescent="0.25">
      <c r="A15825" s="272"/>
      <c r="B15825" s="229" t="s">
        <v>2193</v>
      </c>
      <c r="C15825" s="272"/>
      <c r="D15825" s="272"/>
      <c r="E15825" s="217"/>
      <c r="F15825" s="285"/>
      <c r="I15825" s="149"/>
      <c r="J15825" s="149"/>
      <c r="K15825" s="149"/>
      <c r="L15825"/>
    </row>
    <row r="15826" spans="1:12" s="236" customFormat="1" x14ac:dyDescent="0.25">
      <c r="A15826" s="272"/>
      <c r="B15826" s="273"/>
      <c r="C15826" s="272"/>
      <c r="D15826" s="272"/>
      <c r="E15826" s="217"/>
      <c r="F15826" s="285"/>
      <c r="I15826" s="149"/>
      <c r="J15826" s="149"/>
      <c r="K15826" s="149"/>
      <c r="L15826"/>
    </row>
    <row r="15827" spans="1:12" s="236" customFormat="1" ht="25" x14ac:dyDescent="0.25">
      <c r="A15827" s="272" t="s">
        <v>3181</v>
      </c>
      <c r="B15827" s="273" t="s">
        <v>2194</v>
      </c>
      <c r="C15827" s="272" t="s">
        <v>621</v>
      </c>
      <c r="D15827" s="272">
        <v>128.02000000000001</v>
      </c>
      <c r="E15827" s="217"/>
      <c r="F15827" s="285"/>
      <c r="I15827" s="149"/>
      <c r="J15827" s="149"/>
      <c r="K15827" s="149"/>
      <c r="L15827"/>
    </row>
    <row r="15828" spans="1:12" s="236" customFormat="1" x14ac:dyDescent="0.25">
      <c r="A15828" s="272"/>
      <c r="B15828" s="273"/>
      <c r="C15828" s="272"/>
      <c r="D15828" s="272"/>
      <c r="E15828" s="217"/>
      <c r="F15828" s="285"/>
      <c r="I15828" s="149"/>
      <c r="J15828" s="149"/>
      <c r="K15828" s="149"/>
      <c r="L15828"/>
    </row>
    <row r="15829" spans="1:12" s="236" customFormat="1" ht="37.5" x14ac:dyDescent="0.25">
      <c r="A15829" s="272" t="s">
        <v>3182</v>
      </c>
      <c r="B15829" s="273" t="s">
        <v>2196</v>
      </c>
      <c r="C15829" s="272" t="s">
        <v>2</v>
      </c>
      <c r="D15829" s="272">
        <v>1</v>
      </c>
      <c r="E15829" s="217"/>
      <c r="F15829" s="285"/>
      <c r="I15829" s="149"/>
      <c r="J15829" s="149"/>
      <c r="K15829" s="149"/>
      <c r="L15829"/>
    </row>
    <row r="15830" spans="1:12" s="236" customFormat="1" x14ac:dyDescent="0.25">
      <c r="A15830" s="272"/>
      <c r="B15830" s="273"/>
      <c r="C15830" s="272"/>
      <c r="D15830" s="272"/>
      <c r="E15830" s="217"/>
      <c r="F15830" s="285"/>
      <c r="I15830" s="149"/>
      <c r="J15830" s="149"/>
      <c r="K15830" s="149"/>
      <c r="L15830"/>
    </row>
    <row r="15831" spans="1:12" s="236" customFormat="1" ht="13" x14ac:dyDescent="0.25">
      <c r="A15831" s="272"/>
      <c r="B15831" s="229" t="s">
        <v>69</v>
      </c>
      <c r="C15831" s="272"/>
      <c r="D15831" s="272"/>
      <c r="E15831" s="217"/>
      <c r="F15831" s="285"/>
      <c r="I15831" s="149"/>
      <c r="J15831" s="149"/>
      <c r="K15831" s="149"/>
      <c r="L15831"/>
    </row>
    <row r="15832" spans="1:12" s="236" customFormat="1" x14ac:dyDescent="0.25">
      <c r="A15832" s="272"/>
      <c r="B15832" s="273"/>
      <c r="C15832" s="272"/>
      <c r="D15832" s="272"/>
      <c r="E15832" s="217"/>
      <c r="F15832" s="285"/>
      <c r="I15832" s="149"/>
      <c r="J15832" s="149"/>
      <c r="K15832" s="149"/>
      <c r="L15832"/>
    </row>
    <row r="15833" spans="1:12" s="236" customFormat="1" x14ac:dyDescent="0.25">
      <c r="A15833" s="272" t="s">
        <v>3183</v>
      </c>
      <c r="B15833" s="273" t="s">
        <v>68</v>
      </c>
      <c r="C15833" s="272" t="s">
        <v>11</v>
      </c>
      <c r="D15833" s="272">
        <v>77</v>
      </c>
      <c r="E15833" s="217"/>
      <c r="F15833" s="285"/>
      <c r="I15833" s="149"/>
      <c r="J15833" s="149"/>
      <c r="K15833" s="149"/>
      <c r="L15833"/>
    </row>
    <row r="15834" spans="1:12" s="236" customFormat="1" x14ac:dyDescent="0.25">
      <c r="A15834" s="272"/>
      <c r="B15834" s="273"/>
      <c r="C15834" s="272"/>
      <c r="D15834" s="272"/>
      <c r="E15834" s="217"/>
      <c r="F15834" s="285"/>
      <c r="I15834" s="149"/>
      <c r="J15834" s="149"/>
      <c r="K15834" s="149"/>
      <c r="L15834"/>
    </row>
    <row r="15835" spans="1:12" s="236" customFormat="1" x14ac:dyDescent="0.25">
      <c r="A15835" s="272"/>
      <c r="B15835" s="273"/>
      <c r="C15835" s="272"/>
      <c r="D15835" s="272"/>
      <c r="E15835" s="217"/>
      <c r="F15835" s="263"/>
      <c r="I15835" s="149"/>
      <c r="J15835" s="149"/>
      <c r="K15835" s="149"/>
      <c r="L15835"/>
    </row>
    <row r="15836" spans="1:12" s="236" customFormat="1" x14ac:dyDescent="0.25">
      <c r="A15836" s="272"/>
      <c r="B15836" s="273"/>
      <c r="C15836" s="272"/>
      <c r="D15836" s="272"/>
      <c r="E15836" s="217"/>
      <c r="F15836" s="263"/>
      <c r="I15836" s="149"/>
      <c r="J15836" s="149"/>
      <c r="K15836" s="149"/>
      <c r="L15836"/>
    </row>
    <row r="15837" spans="1:12" s="236" customFormat="1" x14ac:dyDescent="0.25">
      <c r="A15837" s="272"/>
      <c r="B15837" s="273"/>
      <c r="C15837" s="272"/>
      <c r="D15837" s="272"/>
      <c r="E15837" s="217"/>
      <c r="F15837" s="263"/>
      <c r="I15837" s="149"/>
      <c r="J15837" s="149"/>
      <c r="K15837" s="149"/>
      <c r="L15837"/>
    </row>
    <row r="15838" spans="1:12" s="236" customFormat="1" x14ac:dyDescent="0.25">
      <c r="A15838" s="272"/>
      <c r="B15838" s="273"/>
      <c r="C15838" s="272"/>
      <c r="D15838" s="272"/>
      <c r="E15838" s="217"/>
      <c r="F15838" s="263"/>
      <c r="I15838" s="149"/>
      <c r="J15838" s="149"/>
      <c r="K15838" s="149"/>
      <c r="L15838"/>
    </row>
    <row r="15839" spans="1:12" s="236" customFormat="1" x14ac:dyDescent="0.25">
      <c r="A15839" s="272"/>
      <c r="B15839" s="273"/>
      <c r="C15839" s="272"/>
      <c r="D15839" s="272"/>
      <c r="E15839" s="217"/>
      <c r="F15839" s="263"/>
      <c r="I15839" s="149"/>
      <c r="J15839" s="149"/>
      <c r="K15839" s="149"/>
      <c r="L15839"/>
    </row>
    <row r="15840" spans="1:12" s="236" customFormat="1" x14ac:dyDescent="0.25">
      <c r="A15840" s="272"/>
      <c r="B15840" s="273"/>
      <c r="C15840" s="272"/>
      <c r="D15840" s="272"/>
      <c r="E15840" s="217"/>
      <c r="F15840" s="263"/>
      <c r="I15840" s="149"/>
      <c r="J15840" s="149"/>
      <c r="K15840" s="149"/>
      <c r="L15840"/>
    </row>
    <row r="15841" spans="1:12" s="236" customFormat="1" x14ac:dyDescent="0.25">
      <c r="A15841" s="272"/>
      <c r="B15841" s="273"/>
      <c r="C15841" s="272"/>
      <c r="D15841" s="272"/>
      <c r="E15841" s="217"/>
      <c r="F15841" s="263"/>
      <c r="I15841" s="149"/>
      <c r="J15841" s="149"/>
      <c r="K15841" s="149"/>
      <c r="L15841"/>
    </row>
    <row r="15842" spans="1:12" s="236" customFormat="1" x14ac:dyDescent="0.25">
      <c r="A15842" s="272"/>
      <c r="B15842" s="273"/>
      <c r="C15842" s="272"/>
      <c r="D15842" s="272"/>
      <c r="E15842" s="217"/>
      <c r="F15842" s="263"/>
      <c r="I15842" s="149"/>
      <c r="J15842" s="149"/>
      <c r="K15842" s="149"/>
      <c r="L15842"/>
    </row>
    <row r="15843" spans="1:12" s="236" customFormat="1" x14ac:dyDescent="0.25">
      <c r="A15843" s="272"/>
      <c r="B15843" s="273"/>
      <c r="C15843" s="272"/>
      <c r="D15843" s="272"/>
      <c r="E15843" s="217"/>
      <c r="F15843" s="263"/>
      <c r="I15843" s="149"/>
      <c r="J15843" s="149"/>
      <c r="K15843" s="149"/>
      <c r="L15843"/>
    </row>
    <row r="15844" spans="1:12" s="236" customFormat="1" x14ac:dyDescent="0.25">
      <c r="A15844" s="272"/>
      <c r="B15844" s="273"/>
      <c r="C15844" s="272"/>
      <c r="D15844" s="272"/>
      <c r="E15844" s="217"/>
      <c r="F15844" s="263"/>
      <c r="I15844" s="149"/>
      <c r="J15844" s="149"/>
      <c r="K15844" s="149"/>
      <c r="L15844"/>
    </row>
    <row r="15845" spans="1:12" s="236" customFormat="1" x14ac:dyDescent="0.25">
      <c r="A15845" s="272"/>
      <c r="B15845" s="273"/>
      <c r="C15845" s="272"/>
      <c r="D15845" s="272"/>
      <c r="E15845" s="217"/>
      <c r="F15845" s="263"/>
      <c r="I15845" s="149"/>
      <c r="J15845" s="149"/>
      <c r="K15845" s="149"/>
      <c r="L15845"/>
    </row>
    <row r="15846" spans="1:12" s="236" customFormat="1" x14ac:dyDescent="0.25">
      <c r="A15846" s="272"/>
      <c r="B15846" s="273"/>
      <c r="C15846" s="272"/>
      <c r="D15846" s="272"/>
      <c r="E15846" s="217"/>
      <c r="F15846" s="263"/>
      <c r="I15846" s="149"/>
      <c r="J15846" s="149"/>
      <c r="K15846" s="149"/>
      <c r="L15846"/>
    </row>
    <row r="15847" spans="1:12" s="236" customFormat="1" x14ac:dyDescent="0.25">
      <c r="A15847" s="272"/>
      <c r="B15847" s="273"/>
      <c r="C15847" s="272"/>
      <c r="D15847" s="272"/>
      <c r="E15847" s="217"/>
      <c r="F15847" s="263"/>
      <c r="I15847" s="149"/>
      <c r="J15847" s="149"/>
      <c r="K15847" s="149"/>
      <c r="L15847"/>
    </row>
    <row r="15848" spans="1:12" s="236" customFormat="1" x14ac:dyDescent="0.25">
      <c r="A15848" s="272"/>
      <c r="B15848" s="273"/>
      <c r="C15848" s="272"/>
      <c r="D15848" s="272"/>
      <c r="E15848" s="217"/>
      <c r="F15848" s="263"/>
      <c r="I15848" s="149"/>
      <c r="J15848" s="149"/>
      <c r="K15848" s="149"/>
      <c r="L15848"/>
    </row>
    <row r="15849" spans="1:12" s="236" customFormat="1" x14ac:dyDescent="0.25">
      <c r="A15849" s="272"/>
      <c r="B15849" s="273"/>
      <c r="C15849" s="272"/>
      <c r="D15849" s="272"/>
      <c r="E15849" s="217"/>
      <c r="F15849" s="263"/>
      <c r="I15849" s="149"/>
      <c r="J15849" s="149"/>
      <c r="K15849" s="149"/>
      <c r="L15849"/>
    </row>
    <row r="15850" spans="1:12" s="236" customFormat="1" x14ac:dyDescent="0.25">
      <c r="A15850" s="272"/>
      <c r="B15850" s="273"/>
      <c r="C15850" s="272"/>
      <c r="D15850" s="272"/>
      <c r="E15850" s="217"/>
      <c r="F15850" s="263"/>
      <c r="I15850" s="149"/>
      <c r="J15850" s="149"/>
      <c r="K15850" s="149"/>
      <c r="L15850"/>
    </row>
    <row r="15851" spans="1:12" s="236" customFormat="1" x14ac:dyDescent="0.25">
      <c r="A15851" s="272"/>
      <c r="B15851" s="273"/>
      <c r="C15851" s="272"/>
      <c r="D15851" s="272"/>
      <c r="E15851" s="217"/>
      <c r="F15851" s="263"/>
      <c r="I15851" s="149"/>
      <c r="J15851" s="149"/>
      <c r="K15851" s="149"/>
      <c r="L15851"/>
    </row>
    <row r="15852" spans="1:12" s="236" customFormat="1" x14ac:dyDescent="0.25">
      <c r="A15852" s="272"/>
      <c r="B15852" s="273"/>
      <c r="C15852" s="272"/>
      <c r="D15852" s="272"/>
      <c r="E15852" s="217"/>
      <c r="F15852" s="263"/>
      <c r="I15852" s="149"/>
      <c r="J15852" s="149"/>
      <c r="K15852" s="149"/>
      <c r="L15852"/>
    </row>
    <row r="15853" spans="1:12" s="236" customFormat="1" x14ac:dyDescent="0.25">
      <c r="A15853" s="272"/>
      <c r="B15853" s="273"/>
      <c r="C15853" s="272"/>
      <c r="D15853" s="272"/>
      <c r="E15853" s="217"/>
      <c r="F15853" s="263"/>
      <c r="I15853" s="149"/>
      <c r="J15853" s="149"/>
      <c r="K15853" s="149"/>
      <c r="L15853"/>
    </row>
    <row r="15854" spans="1:12" s="236" customFormat="1" x14ac:dyDescent="0.25">
      <c r="A15854" s="272"/>
      <c r="B15854" s="273"/>
      <c r="C15854" s="272"/>
      <c r="D15854" s="272"/>
      <c r="E15854" s="217"/>
      <c r="F15854" s="263"/>
      <c r="I15854" s="149"/>
      <c r="J15854" s="149"/>
      <c r="K15854" s="149"/>
      <c r="L15854"/>
    </row>
    <row r="15855" spans="1:12" s="236" customFormat="1" x14ac:dyDescent="0.25">
      <c r="A15855" s="272"/>
      <c r="B15855" s="273"/>
      <c r="C15855" s="272"/>
      <c r="D15855" s="272"/>
      <c r="E15855" s="217"/>
      <c r="F15855" s="263"/>
      <c r="I15855" s="149"/>
      <c r="J15855" s="149"/>
      <c r="K15855" s="149"/>
      <c r="L15855"/>
    </row>
    <row r="15856" spans="1:12" s="236" customFormat="1" x14ac:dyDescent="0.25">
      <c r="A15856" s="272"/>
      <c r="B15856" s="273"/>
      <c r="C15856" s="272"/>
      <c r="D15856" s="272"/>
      <c r="E15856" s="217"/>
      <c r="F15856" s="263"/>
      <c r="I15856" s="149"/>
      <c r="J15856" s="149"/>
      <c r="K15856" s="149"/>
      <c r="L15856"/>
    </row>
    <row r="15857" spans="1:12" s="236" customFormat="1" x14ac:dyDescent="0.25">
      <c r="A15857" s="272"/>
      <c r="B15857" s="273"/>
      <c r="C15857" s="272"/>
      <c r="D15857" s="272"/>
      <c r="E15857" s="217"/>
      <c r="F15857" s="263"/>
      <c r="I15857" s="149"/>
      <c r="J15857" s="149"/>
      <c r="K15857" s="149"/>
      <c r="L15857"/>
    </row>
    <row r="15858" spans="1:12" s="236" customFormat="1" x14ac:dyDescent="0.25">
      <c r="A15858" s="272"/>
      <c r="B15858" s="273"/>
      <c r="C15858" s="272"/>
      <c r="D15858" s="272"/>
      <c r="E15858" s="217"/>
      <c r="F15858" s="263"/>
      <c r="I15858" s="149"/>
      <c r="J15858" s="149"/>
      <c r="K15858" s="149"/>
      <c r="L15858"/>
    </row>
    <row r="15859" spans="1:12" s="236" customFormat="1" x14ac:dyDescent="0.25">
      <c r="A15859" s="272"/>
      <c r="B15859" s="273"/>
      <c r="C15859" s="272"/>
      <c r="D15859" s="272"/>
      <c r="E15859" s="217"/>
      <c r="F15859" s="263"/>
      <c r="I15859" s="149"/>
      <c r="J15859" s="149"/>
      <c r="K15859" s="149"/>
      <c r="L15859"/>
    </row>
    <row r="15860" spans="1:12" s="236" customFormat="1" x14ac:dyDescent="0.25">
      <c r="A15860" s="272"/>
      <c r="B15860" s="273"/>
      <c r="C15860" s="272"/>
      <c r="D15860" s="272"/>
      <c r="E15860" s="217"/>
      <c r="F15860" s="263"/>
      <c r="I15860" s="149"/>
      <c r="J15860" s="149"/>
      <c r="K15860" s="149"/>
      <c r="L15860"/>
    </row>
    <row r="15861" spans="1:12" s="236" customFormat="1" x14ac:dyDescent="0.25">
      <c r="A15861" s="272"/>
      <c r="B15861" s="273"/>
      <c r="C15861" s="272"/>
      <c r="D15861" s="272"/>
      <c r="E15861" s="217"/>
      <c r="F15861" s="263"/>
      <c r="I15861" s="149"/>
      <c r="J15861" s="149"/>
      <c r="K15861" s="149"/>
      <c r="L15861"/>
    </row>
    <row r="15862" spans="1:12" s="236" customFormat="1" x14ac:dyDescent="0.25">
      <c r="A15862" s="272"/>
      <c r="B15862" s="273"/>
      <c r="C15862" s="272"/>
      <c r="D15862" s="272"/>
      <c r="E15862" s="217"/>
      <c r="F15862" s="263"/>
      <c r="I15862" s="149"/>
      <c r="J15862" s="149"/>
      <c r="K15862" s="149"/>
      <c r="L15862"/>
    </row>
    <row r="15863" spans="1:12" s="236" customFormat="1" x14ac:dyDescent="0.25">
      <c r="A15863" s="272"/>
      <c r="B15863" s="273"/>
      <c r="C15863" s="272"/>
      <c r="D15863" s="272"/>
      <c r="E15863" s="217"/>
      <c r="F15863" s="263"/>
      <c r="I15863" s="149"/>
      <c r="J15863" s="149"/>
      <c r="K15863" s="149"/>
      <c r="L15863"/>
    </row>
    <row r="15864" spans="1:12" s="236" customFormat="1" x14ac:dyDescent="0.25">
      <c r="A15864" s="272"/>
      <c r="B15864" s="273"/>
      <c r="C15864" s="272"/>
      <c r="D15864" s="272"/>
      <c r="E15864" s="217"/>
      <c r="F15864" s="263"/>
      <c r="I15864" s="149"/>
      <c r="J15864" s="149"/>
      <c r="K15864" s="149"/>
      <c r="L15864"/>
    </row>
    <row r="15865" spans="1:12" s="236" customFormat="1" x14ac:dyDescent="0.25">
      <c r="A15865" s="272"/>
      <c r="B15865" s="273"/>
      <c r="C15865" s="272"/>
      <c r="D15865" s="272"/>
      <c r="E15865" s="217"/>
      <c r="F15865" s="263"/>
      <c r="I15865" s="149"/>
      <c r="J15865" s="149"/>
      <c r="K15865" s="149"/>
      <c r="L15865"/>
    </row>
    <row r="15866" spans="1:12" s="236" customFormat="1" x14ac:dyDescent="0.25">
      <c r="A15866" s="272"/>
      <c r="B15866" s="273"/>
      <c r="C15866" s="272"/>
      <c r="D15866" s="272"/>
      <c r="E15866" s="217"/>
      <c r="F15866" s="263"/>
      <c r="I15866" s="149"/>
      <c r="J15866" s="149"/>
      <c r="K15866" s="149"/>
      <c r="L15866"/>
    </row>
    <row r="15867" spans="1:12" s="236" customFormat="1" x14ac:dyDescent="0.25">
      <c r="A15867" s="272"/>
      <c r="B15867" s="273"/>
      <c r="C15867" s="272"/>
      <c r="D15867" s="272"/>
      <c r="E15867" s="217"/>
      <c r="F15867" s="263"/>
      <c r="I15867" s="149"/>
      <c r="J15867" s="149"/>
      <c r="K15867" s="149"/>
      <c r="L15867"/>
    </row>
    <row r="15868" spans="1:12" s="236" customFormat="1" x14ac:dyDescent="0.25">
      <c r="A15868" s="272"/>
      <c r="B15868" s="273"/>
      <c r="C15868" s="272"/>
      <c r="D15868" s="272"/>
      <c r="E15868" s="217"/>
      <c r="F15868" s="263"/>
      <c r="I15868" s="149"/>
      <c r="J15868" s="149"/>
      <c r="K15868" s="149"/>
      <c r="L15868"/>
    </row>
    <row r="15869" spans="1:12" s="236" customFormat="1" x14ac:dyDescent="0.25">
      <c r="A15869" s="272"/>
      <c r="B15869" s="273"/>
      <c r="C15869" s="272"/>
      <c r="D15869" s="272"/>
      <c r="E15869" s="217"/>
      <c r="F15869" s="263"/>
      <c r="I15869" s="149"/>
      <c r="J15869" s="149"/>
      <c r="K15869" s="149"/>
      <c r="L15869"/>
    </row>
    <row r="15870" spans="1:12" s="236" customFormat="1" x14ac:dyDescent="0.25">
      <c r="A15870" s="272"/>
      <c r="B15870" s="273"/>
      <c r="C15870" s="272"/>
      <c r="D15870" s="272"/>
      <c r="E15870" s="217"/>
      <c r="F15870" s="263"/>
      <c r="I15870" s="149"/>
      <c r="J15870" s="149"/>
      <c r="K15870" s="149"/>
      <c r="L15870"/>
    </row>
    <row r="15871" spans="1:12" s="236" customFormat="1" x14ac:dyDescent="0.25">
      <c r="A15871" s="272"/>
      <c r="B15871" s="273"/>
      <c r="C15871" s="272"/>
      <c r="D15871" s="272"/>
      <c r="E15871" s="217"/>
      <c r="F15871" s="263"/>
      <c r="I15871" s="149"/>
      <c r="J15871" s="149"/>
      <c r="K15871" s="149"/>
      <c r="L15871"/>
    </row>
    <row r="15872" spans="1:12" s="236" customFormat="1" x14ac:dyDescent="0.25">
      <c r="A15872" s="272"/>
      <c r="B15872" s="273"/>
      <c r="C15872" s="272"/>
      <c r="D15872" s="272"/>
      <c r="E15872" s="217"/>
      <c r="F15872" s="263"/>
      <c r="I15872" s="149"/>
      <c r="J15872" s="149"/>
      <c r="K15872" s="149"/>
      <c r="L15872"/>
    </row>
    <row r="15873" spans="1:12" s="236" customFormat="1" x14ac:dyDescent="0.25">
      <c r="A15873" s="272"/>
      <c r="B15873" s="273"/>
      <c r="C15873" s="272"/>
      <c r="D15873" s="272"/>
      <c r="E15873" s="217"/>
      <c r="F15873" s="263"/>
      <c r="I15873" s="149"/>
      <c r="J15873" s="149"/>
      <c r="K15873" s="149"/>
      <c r="L15873"/>
    </row>
    <row r="15874" spans="1:12" s="236" customFormat="1" x14ac:dyDescent="0.25">
      <c r="A15874" s="272"/>
      <c r="B15874" s="273"/>
      <c r="C15874" s="272"/>
      <c r="D15874" s="272"/>
      <c r="E15874" s="217"/>
      <c r="F15874" s="263"/>
      <c r="I15874" s="149"/>
      <c r="J15874" s="149"/>
      <c r="K15874" s="149"/>
      <c r="L15874"/>
    </row>
    <row r="15875" spans="1:12" s="236" customFormat="1" x14ac:dyDescent="0.25">
      <c r="A15875" s="272"/>
      <c r="B15875" s="273"/>
      <c r="C15875" s="272"/>
      <c r="D15875" s="272"/>
      <c r="E15875" s="217"/>
      <c r="F15875" s="263"/>
      <c r="I15875" s="149"/>
      <c r="J15875" s="149"/>
      <c r="K15875" s="149"/>
      <c r="L15875"/>
    </row>
    <row r="15876" spans="1:12" s="236" customFormat="1" x14ac:dyDescent="0.25">
      <c r="A15876" s="272"/>
      <c r="B15876" s="273"/>
      <c r="C15876" s="272"/>
      <c r="D15876" s="272"/>
      <c r="E15876" s="217"/>
      <c r="F15876" s="263"/>
      <c r="I15876" s="149"/>
      <c r="J15876" s="149"/>
      <c r="K15876" s="149"/>
      <c r="L15876"/>
    </row>
    <row r="15877" spans="1:12" s="236" customFormat="1" x14ac:dyDescent="0.25">
      <c r="A15877" s="272"/>
      <c r="B15877" s="273"/>
      <c r="C15877" s="272"/>
      <c r="D15877" s="272"/>
      <c r="E15877" s="217"/>
      <c r="F15877" s="263"/>
      <c r="I15877" s="149"/>
      <c r="J15877" s="149"/>
      <c r="K15877" s="149"/>
      <c r="L15877"/>
    </row>
    <row r="15878" spans="1:12" s="236" customFormat="1" x14ac:dyDescent="0.25">
      <c r="A15878" s="272"/>
      <c r="B15878" s="273"/>
      <c r="C15878" s="272"/>
      <c r="D15878" s="272"/>
      <c r="E15878" s="217"/>
      <c r="F15878" s="263"/>
      <c r="I15878" s="149"/>
      <c r="J15878" s="149"/>
      <c r="K15878" s="149"/>
      <c r="L15878"/>
    </row>
    <row r="15879" spans="1:12" s="236" customFormat="1" x14ac:dyDescent="0.25">
      <c r="A15879" s="272"/>
      <c r="B15879" s="273"/>
      <c r="C15879" s="272"/>
      <c r="D15879" s="272"/>
      <c r="E15879" s="217"/>
      <c r="F15879" s="263"/>
      <c r="I15879" s="149"/>
      <c r="J15879" s="149"/>
      <c r="K15879" s="149"/>
      <c r="L15879"/>
    </row>
    <row r="15880" spans="1:12" s="236" customFormat="1" ht="13" x14ac:dyDescent="0.25">
      <c r="A15880" s="227"/>
      <c r="B15880" s="268" t="s">
        <v>2905</v>
      </c>
      <c r="C15880" s="227"/>
      <c r="D15880" s="227"/>
      <c r="E15880" s="258"/>
      <c r="F15880" s="270"/>
      <c r="I15880" s="149"/>
      <c r="J15880" s="149"/>
      <c r="K15880" s="149"/>
      <c r="L15880"/>
    </row>
    <row r="15881" spans="1:12" s="236" customFormat="1" ht="13" x14ac:dyDescent="0.25">
      <c r="A15881" s="227"/>
      <c r="B15881" s="247"/>
      <c r="C15881" s="227"/>
      <c r="D15881" s="227"/>
      <c r="E15881" s="258"/>
      <c r="F15881" s="263"/>
      <c r="I15881" s="149"/>
      <c r="J15881" s="149"/>
      <c r="K15881" s="149"/>
      <c r="L15881"/>
    </row>
    <row r="15882" spans="1:12" s="236" customFormat="1" ht="13" x14ac:dyDescent="0.25">
      <c r="A15882" s="227"/>
      <c r="B15882" s="247" t="s">
        <v>3119</v>
      </c>
      <c r="C15882" s="227"/>
      <c r="D15882" s="227"/>
      <c r="E15882" s="258"/>
      <c r="F15882" s="263"/>
      <c r="I15882" s="149"/>
      <c r="J15882" s="149"/>
      <c r="K15882" s="149"/>
      <c r="L15882"/>
    </row>
    <row r="15883" spans="1:12" s="236" customFormat="1" ht="13" x14ac:dyDescent="0.25">
      <c r="A15883" s="227"/>
      <c r="B15883" s="256"/>
      <c r="C15883" s="255"/>
      <c r="D15883" s="255"/>
      <c r="E15883" s="260"/>
      <c r="F15883" s="263"/>
      <c r="I15883" s="149"/>
      <c r="J15883" s="149"/>
      <c r="K15883" s="149"/>
      <c r="L15883"/>
    </row>
    <row r="15884" spans="1:12" s="236" customFormat="1" ht="13" x14ac:dyDescent="0.25">
      <c r="A15884" s="227"/>
      <c r="B15884" s="274"/>
      <c r="C15884" s="255"/>
      <c r="D15884" s="255"/>
      <c r="E15884" s="260"/>
      <c r="F15884" s="263"/>
      <c r="I15884" s="149"/>
      <c r="J15884" s="149"/>
      <c r="K15884" s="149"/>
      <c r="L15884"/>
    </row>
    <row r="15885" spans="1:12" s="236" customFormat="1" ht="13" x14ac:dyDescent="0.25">
      <c r="A15885" s="227"/>
      <c r="B15885" s="274" t="str">
        <f>B15882</f>
        <v>Block I: 2 Classroom Block:: I-7 Ceilings, Partitions &amp; Access Flooring</v>
      </c>
      <c r="C15885" s="255"/>
      <c r="D15885" s="255"/>
      <c r="E15885" s="260"/>
      <c r="F15885" s="263"/>
      <c r="I15885" s="149"/>
      <c r="J15885" s="149"/>
      <c r="K15885" s="149"/>
      <c r="L15885"/>
    </row>
    <row r="15886" spans="1:12" s="236" customFormat="1" ht="13" x14ac:dyDescent="0.25">
      <c r="A15886" s="227"/>
      <c r="B15886" s="254" t="s">
        <v>2933</v>
      </c>
      <c r="C15886" s="255" t="s">
        <v>2910</v>
      </c>
      <c r="D15886" s="255"/>
      <c r="E15886" s="260"/>
      <c r="F15886" s="263"/>
      <c r="I15886" s="149"/>
      <c r="J15886" s="149"/>
      <c r="K15886" s="149"/>
      <c r="L15886"/>
    </row>
    <row r="15887" spans="1:12" s="236" customFormat="1" ht="13" x14ac:dyDescent="0.25">
      <c r="A15887" s="227"/>
      <c r="B15887" s="256"/>
      <c r="C15887" s="255"/>
      <c r="D15887" s="255"/>
      <c r="E15887" s="260"/>
      <c r="F15887" s="263"/>
      <c r="I15887" s="149"/>
      <c r="J15887" s="149"/>
      <c r="K15887" s="149"/>
      <c r="L15887"/>
    </row>
    <row r="15888" spans="1:12" s="236" customFormat="1" ht="13" x14ac:dyDescent="0.25">
      <c r="A15888" s="227"/>
      <c r="B15888" s="269" t="s">
        <v>2909</v>
      </c>
      <c r="C15888" s="255">
        <v>230</v>
      </c>
      <c r="D15888" s="255"/>
      <c r="E15888" s="260"/>
      <c r="F15888" s="263"/>
      <c r="I15888" s="149"/>
      <c r="J15888" s="149"/>
      <c r="K15888" s="149"/>
      <c r="L15888"/>
    </row>
    <row r="15889" spans="1:12" s="236" customFormat="1" ht="13" x14ac:dyDescent="0.25">
      <c r="A15889" s="227"/>
      <c r="B15889" s="269"/>
      <c r="C15889" s="255"/>
      <c r="D15889" s="255"/>
      <c r="E15889" s="260"/>
      <c r="F15889" s="263"/>
      <c r="I15889" s="149"/>
      <c r="J15889" s="149"/>
      <c r="K15889" s="149"/>
      <c r="L15889"/>
    </row>
    <row r="15890" spans="1:12" s="236" customFormat="1" ht="13" x14ac:dyDescent="0.25">
      <c r="A15890" s="227"/>
      <c r="B15890" s="256"/>
      <c r="C15890" s="255"/>
      <c r="D15890" s="255"/>
      <c r="E15890" s="260"/>
      <c r="F15890" s="263"/>
      <c r="I15890" s="149"/>
      <c r="J15890" s="149"/>
      <c r="K15890" s="149"/>
      <c r="L15890"/>
    </row>
    <row r="15891" spans="1:12" s="236" customFormat="1" ht="13" x14ac:dyDescent="0.25">
      <c r="A15891" s="227"/>
      <c r="B15891" s="256"/>
      <c r="C15891" s="255"/>
      <c r="D15891" s="255"/>
      <c r="E15891" s="260"/>
      <c r="F15891" s="263"/>
      <c r="I15891" s="149"/>
      <c r="J15891" s="149"/>
      <c r="K15891" s="149"/>
      <c r="L15891"/>
    </row>
    <row r="15892" spans="1:12" s="236" customFormat="1" ht="13" x14ac:dyDescent="0.25">
      <c r="A15892" s="227"/>
      <c r="B15892" s="256"/>
      <c r="C15892" s="255"/>
      <c r="D15892" s="255"/>
      <c r="E15892" s="260"/>
      <c r="F15892" s="263"/>
      <c r="I15892" s="149"/>
      <c r="J15892" s="149"/>
      <c r="K15892" s="149"/>
      <c r="L15892"/>
    </row>
    <row r="15893" spans="1:12" s="236" customFormat="1" ht="13" x14ac:dyDescent="0.25">
      <c r="A15893" s="227"/>
      <c r="B15893" s="256"/>
      <c r="C15893" s="255"/>
      <c r="D15893" s="255"/>
      <c r="E15893" s="260"/>
      <c r="F15893" s="263"/>
      <c r="I15893" s="149"/>
      <c r="J15893" s="149"/>
      <c r="K15893" s="149"/>
      <c r="L15893"/>
    </row>
    <row r="15894" spans="1:12" s="236" customFormat="1" ht="13" x14ac:dyDescent="0.25">
      <c r="A15894" s="227"/>
      <c r="B15894" s="256"/>
      <c r="C15894" s="255"/>
      <c r="D15894" s="255"/>
      <c r="E15894" s="260"/>
      <c r="F15894" s="263"/>
      <c r="I15894" s="149"/>
      <c r="J15894" s="149"/>
      <c r="K15894" s="149"/>
      <c r="L15894"/>
    </row>
    <row r="15895" spans="1:12" s="236" customFormat="1" ht="13" x14ac:dyDescent="0.25">
      <c r="A15895" s="227"/>
      <c r="B15895" s="256"/>
      <c r="C15895" s="255"/>
      <c r="D15895" s="255"/>
      <c r="E15895" s="260"/>
      <c r="F15895" s="263"/>
      <c r="I15895" s="149"/>
      <c r="J15895" s="149"/>
      <c r="K15895" s="149"/>
      <c r="L15895"/>
    </row>
    <row r="15896" spans="1:12" s="236" customFormat="1" ht="13" x14ac:dyDescent="0.25">
      <c r="A15896" s="227"/>
      <c r="B15896" s="256"/>
      <c r="C15896" s="255"/>
      <c r="D15896" s="255"/>
      <c r="E15896" s="260"/>
      <c r="F15896" s="263"/>
      <c r="I15896" s="149"/>
      <c r="J15896" s="149"/>
      <c r="K15896" s="149"/>
      <c r="L15896"/>
    </row>
    <row r="15897" spans="1:12" s="236" customFormat="1" ht="13" x14ac:dyDescent="0.25">
      <c r="A15897" s="227"/>
      <c r="B15897" s="256"/>
      <c r="C15897" s="255"/>
      <c r="D15897" s="255"/>
      <c r="E15897" s="260"/>
      <c r="F15897" s="263"/>
      <c r="I15897" s="149"/>
      <c r="J15897" s="149"/>
      <c r="K15897" s="149"/>
      <c r="L15897"/>
    </row>
    <row r="15898" spans="1:12" s="236" customFormat="1" ht="13" x14ac:dyDescent="0.25">
      <c r="A15898" s="227"/>
      <c r="B15898" s="256"/>
      <c r="C15898" s="255"/>
      <c r="D15898" s="255"/>
      <c r="E15898" s="260"/>
      <c r="F15898" s="263"/>
      <c r="I15898" s="149"/>
      <c r="J15898" s="149"/>
      <c r="K15898" s="149"/>
      <c r="L15898"/>
    </row>
    <row r="15899" spans="1:12" s="236" customFormat="1" ht="13" x14ac:dyDescent="0.25">
      <c r="A15899" s="227"/>
      <c r="B15899" s="256"/>
      <c r="C15899" s="255"/>
      <c r="D15899" s="255"/>
      <c r="E15899" s="260"/>
      <c r="F15899" s="263"/>
      <c r="I15899" s="149"/>
      <c r="J15899" s="149"/>
      <c r="K15899" s="149"/>
      <c r="L15899"/>
    </row>
    <row r="15900" spans="1:12" s="236" customFormat="1" ht="13" x14ac:dyDescent="0.25">
      <c r="A15900" s="227"/>
      <c r="B15900" s="256"/>
      <c r="C15900" s="255"/>
      <c r="D15900" s="255"/>
      <c r="E15900" s="260"/>
      <c r="F15900" s="263"/>
      <c r="I15900" s="149"/>
      <c r="J15900" s="149"/>
      <c r="K15900" s="149"/>
      <c r="L15900"/>
    </row>
    <row r="15901" spans="1:12" s="236" customFormat="1" ht="13" x14ac:dyDescent="0.25">
      <c r="A15901" s="227"/>
      <c r="B15901" s="256"/>
      <c r="C15901" s="255"/>
      <c r="D15901" s="255"/>
      <c r="E15901" s="260"/>
      <c r="F15901" s="263"/>
      <c r="I15901" s="149"/>
      <c r="J15901" s="149"/>
      <c r="K15901" s="149"/>
      <c r="L15901"/>
    </row>
    <row r="15902" spans="1:12" s="236" customFormat="1" ht="13" x14ac:dyDescent="0.25">
      <c r="A15902" s="227"/>
      <c r="B15902" s="256"/>
      <c r="C15902" s="255"/>
      <c r="D15902" s="255"/>
      <c r="E15902" s="260"/>
      <c r="F15902" s="263"/>
      <c r="I15902" s="149"/>
      <c r="J15902" s="149"/>
      <c r="K15902" s="149"/>
      <c r="L15902"/>
    </row>
    <row r="15903" spans="1:12" s="236" customFormat="1" ht="13" x14ac:dyDescent="0.25">
      <c r="A15903" s="227"/>
      <c r="B15903" s="256"/>
      <c r="C15903" s="255"/>
      <c r="D15903" s="255"/>
      <c r="E15903" s="260"/>
      <c r="F15903" s="263"/>
      <c r="I15903" s="149"/>
      <c r="J15903" s="149"/>
      <c r="K15903" s="149"/>
      <c r="L15903"/>
    </row>
    <row r="15904" spans="1:12" s="236" customFormat="1" ht="13" x14ac:dyDescent="0.25">
      <c r="A15904" s="227"/>
      <c r="B15904" s="256"/>
      <c r="C15904" s="255"/>
      <c r="D15904" s="255"/>
      <c r="E15904" s="260"/>
      <c r="F15904" s="263"/>
      <c r="I15904" s="149"/>
      <c r="J15904" s="149"/>
      <c r="K15904" s="149"/>
      <c r="L15904"/>
    </row>
    <row r="15905" spans="1:12" s="236" customFormat="1" ht="13" x14ac:dyDescent="0.25">
      <c r="A15905" s="227"/>
      <c r="B15905" s="256"/>
      <c r="C15905" s="255"/>
      <c r="D15905" s="255"/>
      <c r="E15905" s="260"/>
      <c r="F15905" s="263"/>
      <c r="I15905" s="149"/>
      <c r="J15905" s="149"/>
      <c r="K15905" s="149"/>
      <c r="L15905"/>
    </row>
    <row r="15906" spans="1:12" s="236" customFormat="1" ht="13" x14ac:dyDescent="0.25">
      <c r="A15906" s="227"/>
      <c r="B15906" s="256"/>
      <c r="C15906" s="255"/>
      <c r="D15906" s="255"/>
      <c r="E15906" s="260"/>
      <c r="F15906" s="263"/>
      <c r="I15906" s="149"/>
      <c r="J15906" s="149"/>
      <c r="K15906" s="149"/>
      <c r="L15906"/>
    </row>
    <row r="15907" spans="1:12" s="236" customFormat="1" ht="13" x14ac:dyDescent="0.25">
      <c r="A15907" s="227"/>
      <c r="B15907" s="256"/>
      <c r="C15907" s="255"/>
      <c r="D15907" s="255"/>
      <c r="E15907" s="260"/>
      <c r="F15907" s="263"/>
      <c r="I15907" s="149"/>
      <c r="J15907" s="149"/>
      <c r="K15907" s="149"/>
      <c r="L15907"/>
    </row>
    <row r="15908" spans="1:12" s="236" customFormat="1" ht="13" x14ac:dyDescent="0.25">
      <c r="A15908" s="227"/>
      <c r="B15908" s="256"/>
      <c r="C15908" s="255"/>
      <c r="D15908" s="255"/>
      <c r="E15908" s="260"/>
      <c r="F15908" s="263"/>
      <c r="I15908" s="149"/>
      <c r="J15908" s="149"/>
      <c r="K15908" s="149"/>
      <c r="L15908"/>
    </row>
    <row r="15909" spans="1:12" s="236" customFormat="1" ht="13" x14ac:dyDescent="0.25">
      <c r="A15909" s="227"/>
      <c r="B15909" s="256"/>
      <c r="C15909" s="255"/>
      <c r="D15909" s="255"/>
      <c r="E15909" s="260"/>
      <c r="F15909" s="263"/>
      <c r="I15909" s="149"/>
      <c r="J15909" s="149"/>
      <c r="K15909" s="149"/>
      <c r="L15909"/>
    </row>
    <row r="15910" spans="1:12" s="236" customFormat="1" ht="13" x14ac:dyDescent="0.25">
      <c r="A15910" s="227"/>
      <c r="B15910" s="256"/>
      <c r="C15910" s="255"/>
      <c r="D15910" s="255"/>
      <c r="E15910" s="260"/>
      <c r="F15910" s="263"/>
      <c r="I15910" s="149"/>
      <c r="J15910" s="149"/>
      <c r="K15910" s="149"/>
      <c r="L15910"/>
    </row>
    <row r="15911" spans="1:12" s="236" customFormat="1" ht="13" x14ac:dyDescent="0.25">
      <c r="A15911" s="227"/>
      <c r="B15911" s="256"/>
      <c r="C15911" s="255"/>
      <c r="D15911" s="255"/>
      <c r="E15911" s="260"/>
      <c r="F15911" s="263"/>
      <c r="I15911" s="149"/>
      <c r="J15911" s="149"/>
      <c r="K15911" s="149"/>
      <c r="L15911"/>
    </row>
    <row r="15912" spans="1:12" s="236" customFormat="1" ht="13" x14ac:dyDescent="0.25">
      <c r="A15912" s="227"/>
      <c r="B15912" s="256"/>
      <c r="C15912" s="255"/>
      <c r="D15912" s="255"/>
      <c r="E15912" s="260"/>
      <c r="F15912" s="263"/>
      <c r="I15912" s="149"/>
      <c r="J15912" s="149"/>
      <c r="K15912" s="149"/>
      <c r="L15912"/>
    </row>
    <row r="15913" spans="1:12" s="236" customFormat="1" ht="13" x14ac:dyDescent="0.25">
      <c r="A15913" s="227"/>
      <c r="B15913" s="256"/>
      <c r="C15913" s="255"/>
      <c r="D15913" s="255"/>
      <c r="E15913" s="260"/>
      <c r="F15913" s="263"/>
      <c r="I15913" s="149"/>
      <c r="J15913" s="149"/>
      <c r="K15913" s="149"/>
      <c r="L15913"/>
    </row>
    <row r="15914" spans="1:12" s="236" customFormat="1" ht="13" x14ac:dyDescent="0.25">
      <c r="A15914" s="227"/>
      <c r="B15914" s="256"/>
      <c r="C15914" s="255"/>
      <c r="D15914" s="255"/>
      <c r="E15914" s="260"/>
      <c r="F15914" s="263"/>
      <c r="I15914" s="149"/>
      <c r="J15914" s="149"/>
      <c r="K15914" s="149"/>
      <c r="L15914"/>
    </row>
    <row r="15915" spans="1:12" s="236" customFormat="1" ht="13" x14ac:dyDescent="0.25">
      <c r="A15915" s="227"/>
      <c r="B15915" s="256"/>
      <c r="C15915" s="255"/>
      <c r="D15915" s="255"/>
      <c r="E15915" s="260"/>
      <c r="F15915" s="263"/>
      <c r="I15915" s="149"/>
      <c r="J15915" s="149"/>
      <c r="K15915" s="149"/>
      <c r="L15915"/>
    </row>
    <row r="15916" spans="1:12" s="236" customFormat="1" ht="13" x14ac:dyDescent="0.25">
      <c r="A15916" s="227"/>
      <c r="B15916" s="256"/>
      <c r="C15916" s="255"/>
      <c r="D15916" s="255"/>
      <c r="E15916" s="260"/>
      <c r="F15916" s="263"/>
      <c r="I15916" s="149"/>
      <c r="J15916" s="149"/>
      <c r="K15916" s="149"/>
      <c r="L15916"/>
    </row>
    <row r="15917" spans="1:12" s="236" customFormat="1" ht="13" x14ac:dyDescent="0.25">
      <c r="A15917" s="227"/>
      <c r="B15917" s="256"/>
      <c r="C15917" s="255"/>
      <c r="D15917" s="255"/>
      <c r="E15917" s="260"/>
      <c r="F15917" s="263"/>
      <c r="I15917" s="149"/>
      <c r="J15917" s="149"/>
      <c r="K15917" s="149"/>
      <c r="L15917"/>
    </row>
    <row r="15918" spans="1:12" s="236" customFormat="1" ht="13" x14ac:dyDescent="0.25">
      <c r="A15918" s="227"/>
      <c r="B15918" s="256"/>
      <c r="C15918" s="255"/>
      <c r="D15918" s="255"/>
      <c r="E15918" s="260"/>
      <c r="F15918" s="263"/>
      <c r="I15918" s="149"/>
      <c r="J15918" s="149"/>
      <c r="K15918" s="149"/>
      <c r="L15918"/>
    </row>
    <row r="15919" spans="1:12" s="236" customFormat="1" ht="13" x14ac:dyDescent="0.25">
      <c r="A15919" s="227"/>
      <c r="B15919" s="256"/>
      <c r="C15919" s="255"/>
      <c r="D15919" s="255"/>
      <c r="E15919" s="260"/>
      <c r="F15919" s="263"/>
      <c r="I15919" s="149"/>
      <c r="J15919" s="149"/>
      <c r="K15919" s="149"/>
      <c r="L15919"/>
    </row>
    <row r="15920" spans="1:12" s="236" customFormat="1" ht="13" x14ac:dyDescent="0.25">
      <c r="A15920" s="227"/>
      <c r="B15920" s="256"/>
      <c r="C15920" s="255"/>
      <c r="D15920" s="255"/>
      <c r="E15920" s="260"/>
      <c r="F15920" s="263"/>
      <c r="I15920" s="149"/>
      <c r="J15920" s="149"/>
      <c r="K15920" s="149"/>
      <c r="L15920"/>
    </row>
    <row r="15921" spans="1:12" s="236" customFormat="1" ht="13" x14ac:dyDescent="0.25">
      <c r="A15921" s="227"/>
      <c r="B15921" s="256"/>
      <c r="C15921" s="255"/>
      <c r="D15921" s="255"/>
      <c r="E15921" s="260"/>
      <c r="F15921" s="263"/>
      <c r="I15921" s="149"/>
      <c r="J15921" s="149"/>
      <c r="K15921" s="149"/>
      <c r="L15921"/>
    </row>
    <row r="15922" spans="1:12" s="236" customFormat="1" ht="13" x14ac:dyDescent="0.25">
      <c r="A15922" s="227"/>
      <c r="B15922" s="256"/>
      <c r="C15922" s="255"/>
      <c r="D15922" s="255"/>
      <c r="E15922" s="260"/>
      <c r="F15922" s="263"/>
      <c r="I15922" s="149"/>
      <c r="J15922" s="149"/>
      <c r="K15922" s="149"/>
      <c r="L15922"/>
    </row>
    <row r="15923" spans="1:12" s="236" customFormat="1" ht="13" x14ac:dyDescent="0.25">
      <c r="A15923" s="227"/>
      <c r="B15923" s="256"/>
      <c r="C15923" s="255"/>
      <c r="D15923" s="255"/>
      <c r="E15923" s="260"/>
      <c r="F15923" s="263"/>
      <c r="I15923" s="149"/>
      <c r="J15923" s="149"/>
      <c r="K15923" s="149"/>
      <c r="L15923"/>
    </row>
    <row r="15924" spans="1:12" s="236" customFormat="1" ht="13" x14ac:dyDescent="0.25">
      <c r="A15924" s="227"/>
      <c r="B15924" s="256"/>
      <c r="C15924" s="255"/>
      <c r="D15924" s="255"/>
      <c r="E15924" s="260"/>
      <c r="F15924" s="263"/>
      <c r="I15924" s="149"/>
      <c r="J15924" s="149"/>
      <c r="K15924" s="149"/>
      <c r="L15924"/>
    </row>
    <row r="15925" spans="1:12" s="236" customFormat="1" ht="13" x14ac:dyDescent="0.25">
      <c r="A15925" s="227"/>
      <c r="B15925" s="256"/>
      <c r="C15925" s="255"/>
      <c r="D15925" s="255"/>
      <c r="E15925" s="260"/>
      <c r="F15925" s="263"/>
      <c r="I15925" s="149"/>
      <c r="J15925" s="149"/>
      <c r="K15925" s="149"/>
      <c r="L15925"/>
    </row>
    <row r="15926" spans="1:12" s="236" customFormat="1" ht="13" x14ac:dyDescent="0.25">
      <c r="A15926" s="227"/>
      <c r="B15926" s="256"/>
      <c r="C15926" s="255"/>
      <c r="D15926" s="255"/>
      <c r="E15926" s="260"/>
      <c r="F15926" s="263"/>
      <c r="I15926" s="149"/>
      <c r="J15926" s="149"/>
      <c r="K15926" s="149"/>
      <c r="L15926"/>
    </row>
    <row r="15927" spans="1:12" s="236" customFormat="1" ht="13" x14ac:dyDescent="0.25">
      <c r="A15927" s="227"/>
      <c r="B15927" s="256"/>
      <c r="C15927" s="255"/>
      <c r="D15927" s="255"/>
      <c r="E15927" s="260"/>
      <c r="F15927" s="263"/>
      <c r="I15927" s="149"/>
      <c r="J15927" s="149"/>
      <c r="K15927" s="149"/>
      <c r="L15927"/>
    </row>
    <row r="15928" spans="1:12" s="236" customFormat="1" ht="13" x14ac:dyDescent="0.25">
      <c r="A15928" s="227"/>
      <c r="B15928" s="256"/>
      <c r="C15928" s="255"/>
      <c r="D15928" s="255"/>
      <c r="E15928" s="260"/>
      <c r="F15928" s="263"/>
      <c r="I15928" s="149"/>
      <c r="J15928" s="149"/>
      <c r="K15928" s="149"/>
      <c r="L15928"/>
    </row>
    <row r="15929" spans="1:12" s="236" customFormat="1" ht="13" x14ac:dyDescent="0.25">
      <c r="A15929" s="227"/>
      <c r="B15929" s="256"/>
      <c r="C15929" s="255"/>
      <c r="D15929" s="255"/>
      <c r="E15929" s="260"/>
      <c r="F15929" s="263"/>
      <c r="I15929" s="149"/>
      <c r="J15929" s="149"/>
      <c r="K15929" s="149"/>
      <c r="L15929"/>
    </row>
    <row r="15930" spans="1:12" s="236" customFormat="1" ht="13" x14ac:dyDescent="0.25">
      <c r="A15930" s="227"/>
      <c r="B15930" s="256"/>
      <c r="C15930" s="255"/>
      <c r="D15930" s="255"/>
      <c r="E15930" s="260"/>
      <c r="F15930" s="263"/>
      <c r="I15930" s="149"/>
      <c r="J15930" s="149"/>
      <c r="K15930" s="149"/>
      <c r="L15930"/>
    </row>
    <row r="15931" spans="1:12" s="236" customFormat="1" ht="13" x14ac:dyDescent="0.25">
      <c r="A15931" s="227"/>
      <c r="B15931" s="256"/>
      <c r="C15931" s="255"/>
      <c r="D15931" s="255"/>
      <c r="E15931" s="260"/>
      <c r="F15931" s="263"/>
      <c r="I15931" s="149"/>
      <c r="J15931" s="149"/>
      <c r="K15931" s="149"/>
      <c r="L15931"/>
    </row>
    <row r="15932" spans="1:12" s="236" customFormat="1" ht="13" x14ac:dyDescent="0.25">
      <c r="A15932" s="227"/>
      <c r="B15932" s="256"/>
      <c r="C15932" s="255"/>
      <c r="D15932" s="255"/>
      <c r="E15932" s="260"/>
      <c r="F15932" s="263"/>
      <c r="I15932" s="149"/>
      <c r="J15932" s="149"/>
      <c r="K15932" s="149"/>
      <c r="L15932"/>
    </row>
    <row r="15933" spans="1:12" s="236" customFormat="1" ht="13" x14ac:dyDescent="0.25">
      <c r="A15933" s="227"/>
      <c r="B15933" s="256"/>
      <c r="C15933" s="255"/>
      <c r="D15933" s="255"/>
      <c r="E15933" s="260"/>
      <c r="F15933" s="263"/>
      <c r="I15933" s="149"/>
      <c r="J15933" s="149"/>
      <c r="K15933" s="149"/>
      <c r="L15933"/>
    </row>
    <row r="15934" spans="1:12" s="236" customFormat="1" ht="13" x14ac:dyDescent="0.25">
      <c r="A15934" s="227"/>
      <c r="B15934" s="256"/>
      <c r="C15934" s="255"/>
      <c r="D15934" s="255"/>
      <c r="E15934" s="260"/>
      <c r="F15934" s="263"/>
      <c r="I15934" s="149"/>
      <c r="J15934" s="149"/>
      <c r="K15934" s="149"/>
      <c r="L15934"/>
    </row>
    <row r="15935" spans="1:12" s="236" customFormat="1" ht="13" x14ac:dyDescent="0.25">
      <c r="A15935" s="227"/>
      <c r="B15935" s="256"/>
      <c r="C15935" s="255"/>
      <c r="D15935" s="255"/>
      <c r="E15935" s="260"/>
      <c r="F15935" s="263"/>
      <c r="I15935" s="149"/>
      <c r="J15935" s="149"/>
      <c r="K15935" s="149"/>
      <c r="L15935"/>
    </row>
    <row r="15936" spans="1:12" s="236" customFormat="1" ht="13" x14ac:dyDescent="0.25">
      <c r="A15936" s="227"/>
      <c r="B15936" s="256"/>
      <c r="C15936" s="255"/>
      <c r="D15936" s="255"/>
      <c r="E15936" s="260"/>
      <c r="F15936" s="263"/>
      <c r="I15936" s="149"/>
      <c r="J15936" s="149"/>
      <c r="K15936" s="149"/>
      <c r="L15936"/>
    </row>
    <row r="15937" spans="1:12" s="236" customFormat="1" ht="13" x14ac:dyDescent="0.25">
      <c r="A15937" s="227"/>
      <c r="B15937" s="256"/>
      <c r="C15937" s="255"/>
      <c r="D15937" s="255"/>
      <c r="E15937" s="260"/>
      <c r="F15937" s="263"/>
      <c r="I15937" s="149"/>
      <c r="J15937" s="149"/>
      <c r="K15937" s="149"/>
      <c r="L15937"/>
    </row>
    <row r="15938" spans="1:12" s="236" customFormat="1" ht="13" x14ac:dyDescent="0.25">
      <c r="A15938" s="227"/>
      <c r="B15938" s="256"/>
      <c r="C15938" s="255"/>
      <c r="D15938" s="255"/>
      <c r="E15938" s="260"/>
      <c r="F15938" s="263"/>
      <c r="I15938" s="149"/>
      <c r="J15938" s="149"/>
      <c r="K15938" s="149"/>
      <c r="L15938"/>
    </row>
    <row r="15939" spans="1:12" s="236" customFormat="1" ht="13" x14ac:dyDescent="0.25">
      <c r="A15939" s="227"/>
      <c r="B15939" s="256"/>
      <c r="C15939" s="255"/>
      <c r="D15939" s="255"/>
      <c r="E15939" s="260"/>
      <c r="F15939" s="263"/>
      <c r="I15939" s="149"/>
      <c r="J15939" s="149"/>
      <c r="K15939" s="149"/>
      <c r="L15939"/>
    </row>
    <row r="15940" spans="1:12" s="236" customFormat="1" ht="13" x14ac:dyDescent="0.25">
      <c r="A15940" s="227"/>
      <c r="B15940" s="256"/>
      <c r="C15940" s="255"/>
      <c r="D15940" s="255"/>
      <c r="E15940" s="260"/>
      <c r="F15940" s="263"/>
      <c r="I15940" s="149"/>
      <c r="J15940" s="149"/>
      <c r="K15940" s="149"/>
      <c r="L15940"/>
    </row>
    <row r="15941" spans="1:12" s="236" customFormat="1" ht="13" x14ac:dyDescent="0.25">
      <c r="A15941" s="227"/>
      <c r="B15941" s="256"/>
      <c r="C15941" s="255"/>
      <c r="D15941" s="255"/>
      <c r="E15941" s="260"/>
      <c r="F15941" s="263"/>
      <c r="I15941" s="149"/>
      <c r="J15941" s="149"/>
      <c r="K15941" s="149"/>
      <c r="L15941"/>
    </row>
    <row r="15942" spans="1:12" s="236" customFormat="1" ht="13" x14ac:dyDescent="0.25">
      <c r="A15942" s="227"/>
      <c r="B15942" s="256"/>
      <c r="C15942" s="255"/>
      <c r="D15942" s="255"/>
      <c r="E15942" s="260"/>
      <c r="F15942" s="263"/>
      <c r="I15942" s="149"/>
      <c r="J15942" s="149"/>
      <c r="K15942" s="149"/>
      <c r="L15942"/>
    </row>
    <row r="15943" spans="1:12" s="236" customFormat="1" ht="13" x14ac:dyDescent="0.25">
      <c r="A15943" s="227"/>
      <c r="B15943" s="256"/>
      <c r="C15943" s="255"/>
      <c r="D15943" s="255"/>
      <c r="E15943" s="260"/>
      <c r="F15943" s="263"/>
      <c r="I15943" s="149"/>
      <c r="J15943" s="149"/>
      <c r="K15943" s="149"/>
      <c r="L15943"/>
    </row>
    <row r="15944" spans="1:12" s="236" customFormat="1" ht="13" x14ac:dyDescent="0.25">
      <c r="A15944" s="227"/>
      <c r="B15944" s="256"/>
      <c r="C15944" s="255"/>
      <c r="D15944" s="255"/>
      <c r="E15944" s="260"/>
      <c r="F15944" s="263"/>
      <c r="I15944" s="149"/>
      <c r="J15944" s="149"/>
      <c r="K15944" s="149"/>
      <c r="L15944"/>
    </row>
    <row r="15945" spans="1:12" s="236" customFormat="1" ht="13" x14ac:dyDescent="0.25">
      <c r="A15945" s="227"/>
      <c r="B15945" s="256"/>
      <c r="C15945" s="255"/>
      <c r="D15945" s="255"/>
      <c r="E15945" s="260"/>
      <c r="F15945" s="263"/>
      <c r="I15945" s="149"/>
      <c r="J15945" s="149"/>
      <c r="K15945" s="149"/>
      <c r="L15945"/>
    </row>
    <row r="15946" spans="1:12" s="236" customFormat="1" ht="13" x14ac:dyDescent="0.25">
      <c r="A15946" s="227"/>
      <c r="B15946" s="256"/>
      <c r="C15946" s="255"/>
      <c r="D15946" s="255"/>
      <c r="E15946" s="260"/>
      <c r="F15946" s="263"/>
      <c r="I15946" s="149"/>
      <c r="J15946" s="149"/>
      <c r="K15946" s="149"/>
      <c r="L15946"/>
    </row>
    <row r="15947" spans="1:12" s="236" customFormat="1" ht="13" x14ac:dyDescent="0.25">
      <c r="A15947" s="227"/>
      <c r="B15947" s="256"/>
      <c r="C15947" s="255"/>
      <c r="D15947" s="255"/>
      <c r="E15947" s="260"/>
      <c r="F15947" s="263"/>
      <c r="I15947" s="149"/>
      <c r="J15947" s="149"/>
      <c r="K15947" s="149"/>
      <c r="L15947"/>
    </row>
    <row r="15948" spans="1:12" s="236" customFormat="1" ht="13" x14ac:dyDescent="0.25">
      <c r="A15948" s="227"/>
      <c r="B15948" s="256"/>
      <c r="C15948" s="255"/>
      <c r="D15948" s="255"/>
      <c r="E15948" s="260"/>
      <c r="F15948" s="263"/>
      <c r="I15948" s="149"/>
      <c r="J15948" s="149"/>
      <c r="K15948" s="149"/>
      <c r="L15948"/>
    </row>
    <row r="15949" spans="1:12" s="236" customFormat="1" ht="13" x14ac:dyDescent="0.25">
      <c r="A15949" s="227"/>
      <c r="B15949" s="256"/>
      <c r="C15949" s="255"/>
      <c r="D15949" s="255"/>
      <c r="E15949" s="260"/>
      <c r="F15949" s="263"/>
      <c r="I15949" s="149"/>
      <c r="J15949" s="149"/>
      <c r="K15949" s="149"/>
      <c r="L15949"/>
    </row>
    <row r="15950" spans="1:12" s="236" customFormat="1" ht="13" x14ac:dyDescent="0.25">
      <c r="A15950" s="227"/>
      <c r="B15950" s="256"/>
      <c r="C15950" s="255"/>
      <c r="D15950" s="255"/>
      <c r="E15950" s="260"/>
      <c r="F15950" s="263"/>
      <c r="I15950" s="149"/>
      <c r="J15950" s="149"/>
      <c r="K15950" s="149"/>
      <c r="L15950"/>
    </row>
    <row r="15951" spans="1:12" s="236" customFormat="1" ht="13" x14ac:dyDescent="0.25">
      <c r="A15951" s="227"/>
      <c r="B15951" s="256"/>
      <c r="C15951" s="255"/>
      <c r="D15951" s="255"/>
      <c r="E15951" s="260"/>
      <c r="F15951" s="263"/>
      <c r="I15951" s="149"/>
      <c r="J15951" s="149"/>
      <c r="K15951" s="149"/>
      <c r="L15951"/>
    </row>
    <row r="15952" spans="1:12" s="236" customFormat="1" ht="13" x14ac:dyDescent="0.25">
      <c r="A15952" s="227"/>
      <c r="B15952" s="256"/>
      <c r="C15952" s="255"/>
      <c r="D15952" s="255"/>
      <c r="E15952" s="260"/>
      <c r="F15952" s="263"/>
      <c r="I15952" s="149"/>
      <c r="J15952" s="149"/>
      <c r="K15952" s="149"/>
      <c r="L15952"/>
    </row>
    <row r="15953" spans="1:12" s="236" customFormat="1" ht="13" x14ac:dyDescent="0.25">
      <c r="A15953" s="227"/>
      <c r="B15953" s="268" t="s">
        <v>1019</v>
      </c>
      <c r="C15953" s="227"/>
      <c r="D15953" s="227"/>
      <c r="E15953" s="258"/>
      <c r="F15953" s="270"/>
      <c r="I15953" s="149"/>
      <c r="J15953" s="149"/>
      <c r="K15953" s="149"/>
      <c r="L15953"/>
    </row>
    <row r="15954" spans="1:12" s="236" customFormat="1" ht="13" x14ac:dyDescent="0.25">
      <c r="A15954" s="227"/>
      <c r="B15954" s="247"/>
      <c r="C15954" s="227"/>
      <c r="D15954" s="227"/>
      <c r="E15954" s="258"/>
      <c r="F15954" s="263"/>
      <c r="I15954" s="149"/>
      <c r="J15954" s="149"/>
      <c r="K15954" s="149"/>
      <c r="L15954"/>
    </row>
    <row r="15955" spans="1:12" s="236" customFormat="1" ht="13" x14ac:dyDescent="0.25">
      <c r="A15955" s="227"/>
      <c r="B15955" s="247" t="str">
        <f>B15882</f>
        <v>Block I: 2 Classroom Block:: I-7 Ceilings, Partitions &amp; Access Flooring</v>
      </c>
      <c r="C15955" s="227"/>
      <c r="D15955" s="227"/>
      <c r="E15955" s="258"/>
      <c r="F15955" s="263"/>
      <c r="I15955" s="149"/>
      <c r="J15955" s="149"/>
      <c r="K15955" s="149"/>
      <c r="L15955"/>
    </row>
    <row r="15956" spans="1:12" s="236" customFormat="1" ht="13" x14ac:dyDescent="0.25">
      <c r="A15956" s="227"/>
      <c r="B15956" s="247"/>
      <c r="C15956" s="227"/>
      <c r="D15956" s="227"/>
      <c r="E15956" s="258"/>
      <c r="F15956" s="263"/>
      <c r="I15956" s="149"/>
      <c r="J15956" s="149"/>
      <c r="K15956" s="149"/>
      <c r="L15956"/>
    </row>
    <row r="15957" spans="1:12" s="236" customFormat="1" ht="13" x14ac:dyDescent="0.25">
      <c r="A15957" s="224" t="s">
        <v>3184</v>
      </c>
      <c r="B15957" s="229" t="s">
        <v>63</v>
      </c>
      <c r="C15957" s="272"/>
      <c r="D15957" s="272"/>
      <c r="E15957" s="217"/>
      <c r="F15957" s="285"/>
      <c r="I15957" s="149"/>
      <c r="J15957" s="149"/>
      <c r="K15957" s="149"/>
      <c r="L15957"/>
    </row>
    <row r="15958" spans="1:12" s="236" customFormat="1" x14ac:dyDescent="0.25">
      <c r="A15958" s="272"/>
      <c r="B15958" s="273"/>
      <c r="C15958" s="272"/>
      <c r="D15958" s="272"/>
      <c r="E15958" s="217"/>
      <c r="F15958" s="285"/>
      <c r="I15958" s="149"/>
      <c r="J15958" s="149"/>
      <c r="K15958" s="149"/>
      <c r="L15958"/>
    </row>
    <row r="15959" spans="1:12" s="236" customFormat="1" ht="13" x14ac:dyDescent="0.25">
      <c r="A15959" s="272"/>
      <c r="B15959" s="229" t="s">
        <v>62</v>
      </c>
      <c r="C15959" s="272"/>
      <c r="D15959" s="272"/>
      <c r="E15959" s="217"/>
      <c r="F15959" s="285"/>
      <c r="I15959" s="149"/>
      <c r="J15959" s="149"/>
      <c r="K15959" s="149"/>
      <c r="L15959"/>
    </row>
    <row r="15960" spans="1:12" s="236" customFormat="1" x14ac:dyDescent="0.25">
      <c r="A15960" s="272"/>
      <c r="B15960" s="273"/>
      <c r="C15960" s="272"/>
      <c r="D15960" s="272"/>
      <c r="E15960" s="217"/>
      <c r="F15960" s="285"/>
      <c r="I15960" s="149"/>
      <c r="J15960" s="149"/>
      <c r="K15960" s="149"/>
      <c r="L15960"/>
    </row>
    <row r="15961" spans="1:12" s="236" customFormat="1" x14ac:dyDescent="0.25">
      <c r="A15961" s="272" t="s">
        <v>3185</v>
      </c>
      <c r="B15961" s="273" t="s">
        <v>2134</v>
      </c>
      <c r="C15961" s="272" t="s">
        <v>2</v>
      </c>
      <c r="D15961" s="272">
        <v>3</v>
      </c>
      <c r="E15961" s="217"/>
      <c r="F15961" s="285"/>
      <c r="I15961" s="149"/>
      <c r="J15961" s="149"/>
      <c r="K15961" s="149"/>
      <c r="L15961"/>
    </row>
    <row r="15962" spans="1:12" s="236" customFormat="1" x14ac:dyDescent="0.25">
      <c r="A15962" s="272" t="s">
        <v>3186</v>
      </c>
      <c r="B15962" s="273" t="s">
        <v>519</v>
      </c>
      <c r="C15962" s="272" t="s">
        <v>2</v>
      </c>
      <c r="D15962" s="281">
        <v>12</v>
      </c>
      <c r="E15962" s="217"/>
      <c r="F15962" s="285"/>
      <c r="I15962" s="149"/>
      <c r="J15962" s="149"/>
      <c r="K15962" s="149"/>
      <c r="L15962"/>
    </row>
    <row r="15963" spans="1:12" s="236" customFormat="1" ht="13" x14ac:dyDescent="0.25">
      <c r="A15963" s="224"/>
      <c r="B15963" s="273"/>
      <c r="C15963" s="272"/>
      <c r="D15963" s="281"/>
      <c r="E15963" s="217"/>
      <c r="F15963" s="285"/>
      <c r="I15963" s="149"/>
      <c r="J15963" s="149"/>
      <c r="K15963" s="149"/>
      <c r="L15963"/>
    </row>
    <row r="15964" spans="1:12" s="236" customFormat="1" ht="13" x14ac:dyDescent="0.25">
      <c r="A15964" s="272"/>
      <c r="B15964" s="229" t="s">
        <v>55</v>
      </c>
      <c r="C15964" s="272"/>
      <c r="D15964" s="272"/>
      <c r="E15964" s="217"/>
      <c r="F15964" s="285"/>
      <c r="I15964" s="149"/>
      <c r="J15964" s="149"/>
      <c r="K15964" s="149"/>
      <c r="L15964"/>
    </row>
    <row r="15965" spans="1:12" s="236" customFormat="1" ht="13" x14ac:dyDescent="0.25">
      <c r="A15965" s="272"/>
      <c r="B15965" s="229"/>
      <c r="C15965" s="272"/>
      <c r="D15965" s="272"/>
      <c r="E15965" s="217"/>
      <c r="F15965" s="285"/>
      <c r="I15965" s="149"/>
      <c r="J15965" s="149"/>
      <c r="K15965" s="149"/>
      <c r="L15965"/>
    </row>
    <row r="15966" spans="1:12" s="236" customFormat="1" ht="26" x14ac:dyDescent="0.25">
      <c r="A15966" s="272"/>
      <c r="B15966" s="229" t="s">
        <v>2138</v>
      </c>
      <c r="C15966" s="272"/>
      <c r="D15966" s="272"/>
      <c r="E15966" s="217"/>
      <c r="F15966" s="285"/>
      <c r="I15966" s="149"/>
      <c r="J15966" s="149"/>
      <c r="K15966" s="149"/>
      <c r="L15966"/>
    </row>
    <row r="15967" spans="1:12" s="236" customFormat="1" x14ac:dyDescent="0.25">
      <c r="A15967" s="272"/>
      <c r="B15967" s="273"/>
      <c r="C15967" s="272"/>
      <c r="D15967" s="272"/>
      <c r="E15967" s="217"/>
      <c r="F15967" s="285"/>
      <c r="I15967" s="149"/>
      <c r="J15967" s="149"/>
      <c r="K15967" s="149"/>
      <c r="L15967"/>
    </row>
    <row r="15968" spans="1:12" s="236" customFormat="1" x14ac:dyDescent="0.25">
      <c r="A15968" s="272" t="s">
        <v>3187</v>
      </c>
      <c r="B15968" s="273" t="s">
        <v>49</v>
      </c>
      <c r="C15968" s="272" t="s">
        <v>2</v>
      </c>
      <c r="D15968" s="272">
        <v>3</v>
      </c>
      <c r="E15968" s="217"/>
      <c r="F15968" s="285"/>
      <c r="I15968" s="149"/>
      <c r="J15968" s="149"/>
      <c r="K15968" s="149"/>
      <c r="L15968"/>
    </row>
    <row r="15969" spans="1:12" s="236" customFormat="1" x14ac:dyDescent="0.25">
      <c r="A15969" s="272"/>
      <c r="B15969" s="273"/>
      <c r="C15969" s="272"/>
      <c r="D15969" s="272"/>
      <c r="E15969" s="217"/>
      <c r="F15969" s="285"/>
      <c r="I15969" s="149"/>
      <c r="J15969" s="149"/>
      <c r="K15969" s="149"/>
      <c r="L15969"/>
    </row>
    <row r="15970" spans="1:12" s="236" customFormat="1" ht="25" x14ac:dyDescent="0.25">
      <c r="A15970" s="272" t="s">
        <v>3188</v>
      </c>
      <c r="B15970" s="273" t="s">
        <v>2139</v>
      </c>
      <c r="C15970" s="272" t="s">
        <v>2</v>
      </c>
      <c r="D15970" s="272">
        <v>3</v>
      </c>
      <c r="E15970" s="217"/>
      <c r="F15970" s="285"/>
      <c r="I15970" s="149"/>
      <c r="J15970" s="149"/>
      <c r="K15970" s="149"/>
      <c r="L15970"/>
    </row>
    <row r="15971" spans="1:12" s="236" customFormat="1" x14ac:dyDescent="0.25">
      <c r="A15971" s="220"/>
      <c r="B15971" s="233"/>
      <c r="C15971" s="220"/>
      <c r="D15971" s="220"/>
      <c r="E15971" s="260"/>
      <c r="F15971" s="263"/>
      <c r="I15971" s="149"/>
      <c r="J15971" s="149"/>
      <c r="K15971" s="149"/>
      <c r="L15971"/>
    </row>
    <row r="15972" spans="1:12" s="236" customFormat="1" x14ac:dyDescent="0.25">
      <c r="A15972" s="272"/>
      <c r="B15972" s="273"/>
      <c r="C15972" s="272"/>
      <c r="D15972" s="272"/>
      <c r="E15972" s="217"/>
      <c r="F15972" s="263"/>
      <c r="I15972" s="149"/>
      <c r="J15972" s="149"/>
      <c r="K15972" s="149"/>
      <c r="L15972"/>
    </row>
    <row r="15973" spans="1:12" s="236" customFormat="1" x14ac:dyDescent="0.25">
      <c r="A15973" s="272"/>
      <c r="B15973" s="273"/>
      <c r="C15973" s="272"/>
      <c r="D15973" s="272"/>
      <c r="E15973" s="217"/>
      <c r="F15973" s="263"/>
      <c r="I15973" s="149"/>
      <c r="J15973" s="149"/>
      <c r="K15973" s="149"/>
      <c r="L15973"/>
    </row>
    <row r="15974" spans="1:12" s="236" customFormat="1" x14ac:dyDescent="0.25">
      <c r="A15974" s="272"/>
      <c r="B15974" s="273"/>
      <c r="C15974" s="272"/>
      <c r="D15974" s="272"/>
      <c r="E15974" s="217"/>
      <c r="F15974" s="263"/>
      <c r="I15974" s="149"/>
      <c r="J15974" s="149"/>
      <c r="K15974" s="149"/>
      <c r="L15974"/>
    </row>
    <row r="15975" spans="1:12" s="236" customFormat="1" x14ac:dyDescent="0.25">
      <c r="A15975" s="272"/>
      <c r="B15975" s="273"/>
      <c r="C15975" s="272"/>
      <c r="D15975" s="272"/>
      <c r="E15975" s="217"/>
      <c r="F15975" s="263"/>
      <c r="I15975" s="149"/>
      <c r="J15975" s="149"/>
      <c r="K15975" s="149"/>
      <c r="L15975"/>
    </row>
    <row r="15976" spans="1:12" s="236" customFormat="1" x14ac:dyDescent="0.25">
      <c r="A15976" s="272"/>
      <c r="B15976" s="273"/>
      <c r="C15976" s="272"/>
      <c r="D15976" s="272"/>
      <c r="E15976" s="217"/>
      <c r="F15976" s="263"/>
      <c r="I15976" s="149"/>
      <c r="J15976" s="149"/>
      <c r="K15976" s="149"/>
      <c r="L15976"/>
    </row>
    <row r="15977" spans="1:12" s="236" customFormat="1" x14ac:dyDescent="0.25">
      <c r="A15977" s="272"/>
      <c r="B15977" s="273"/>
      <c r="C15977" s="272"/>
      <c r="D15977" s="272"/>
      <c r="E15977" s="217"/>
      <c r="F15977" s="263"/>
      <c r="I15977" s="149"/>
      <c r="J15977" s="149"/>
      <c r="K15977" s="149"/>
      <c r="L15977"/>
    </row>
    <row r="15978" spans="1:12" s="236" customFormat="1" x14ac:dyDescent="0.25">
      <c r="A15978" s="272"/>
      <c r="B15978" s="273"/>
      <c r="C15978" s="272"/>
      <c r="D15978" s="272"/>
      <c r="E15978" s="217"/>
      <c r="F15978" s="263"/>
      <c r="I15978" s="149"/>
      <c r="J15978" s="149"/>
      <c r="K15978" s="149"/>
      <c r="L15978"/>
    </row>
    <row r="15979" spans="1:12" s="236" customFormat="1" x14ac:dyDescent="0.25">
      <c r="A15979" s="272"/>
      <c r="B15979" s="273"/>
      <c r="C15979" s="272"/>
      <c r="D15979" s="272"/>
      <c r="E15979" s="217"/>
      <c r="F15979" s="263"/>
      <c r="I15979" s="149"/>
      <c r="J15979" s="149"/>
      <c r="K15979" s="149"/>
      <c r="L15979"/>
    </row>
    <row r="15980" spans="1:12" s="236" customFormat="1" x14ac:dyDescent="0.25">
      <c r="A15980" s="272"/>
      <c r="B15980" s="273"/>
      <c r="C15980" s="272"/>
      <c r="D15980" s="272"/>
      <c r="E15980" s="217"/>
      <c r="F15980" s="263"/>
      <c r="I15980" s="149"/>
      <c r="J15980" s="149"/>
      <c r="K15980" s="149"/>
      <c r="L15980"/>
    </row>
    <row r="15981" spans="1:12" s="236" customFormat="1" x14ac:dyDescent="0.25">
      <c r="A15981" s="272"/>
      <c r="B15981" s="273"/>
      <c r="C15981" s="272"/>
      <c r="D15981" s="272"/>
      <c r="E15981" s="217"/>
      <c r="F15981" s="263"/>
      <c r="I15981" s="149"/>
      <c r="J15981" s="149"/>
      <c r="K15981" s="149"/>
      <c r="L15981"/>
    </row>
    <row r="15982" spans="1:12" s="236" customFormat="1" x14ac:dyDescent="0.25">
      <c r="A15982" s="272"/>
      <c r="B15982" s="273"/>
      <c r="C15982" s="272"/>
      <c r="D15982" s="272"/>
      <c r="E15982" s="217"/>
      <c r="F15982" s="263"/>
      <c r="I15982" s="149"/>
      <c r="J15982" s="149"/>
      <c r="K15982" s="149"/>
      <c r="L15982"/>
    </row>
    <row r="15983" spans="1:12" s="236" customFormat="1" x14ac:dyDescent="0.25">
      <c r="A15983" s="272"/>
      <c r="B15983" s="273"/>
      <c r="C15983" s="272"/>
      <c r="D15983" s="272"/>
      <c r="E15983" s="217"/>
      <c r="F15983" s="263"/>
      <c r="I15983" s="149"/>
      <c r="J15983" s="149"/>
      <c r="K15983" s="149"/>
      <c r="L15983"/>
    </row>
    <row r="15984" spans="1:12" s="236" customFormat="1" x14ac:dyDescent="0.25">
      <c r="A15984" s="272"/>
      <c r="B15984" s="273"/>
      <c r="C15984" s="272"/>
      <c r="D15984" s="272"/>
      <c r="E15984" s="217"/>
      <c r="F15984" s="263"/>
      <c r="I15984" s="149"/>
      <c r="J15984" s="149"/>
      <c r="K15984" s="149"/>
      <c r="L15984"/>
    </row>
    <row r="15985" spans="1:12" s="236" customFormat="1" x14ac:dyDescent="0.25">
      <c r="A15985" s="272"/>
      <c r="B15985" s="273"/>
      <c r="C15985" s="272"/>
      <c r="D15985" s="272"/>
      <c r="E15985" s="217"/>
      <c r="F15985" s="263"/>
      <c r="I15985" s="149"/>
      <c r="J15985" s="149"/>
      <c r="K15985" s="149"/>
      <c r="L15985"/>
    </row>
    <row r="15986" spans="1:12" s="236" customFormat="1" x14ac:dyDescent="0.25">
      <c r="A15986" s="272"/>
      <c r="B15986" s="273"/>
      <c r="C15986" s="272"/>
      <c r="D15986" s="272"/>
      <c r="E15986" s="217"/>
      <c r="F15986" s="263"/>
      <c r="I15986" s="149"/>
      <c r="J15986" s="149"/>
      <c r="K15986" s="149"/>
      <c r="L15986"/>
    </row>
    <row r="15987" spans="1:12" s="236" customFormat="1" x14ac:dyDescent="0.25">
      <c r="A15987" s="272"/>
      <c r="B15987" s="273"/>
      <c r="C15987" s="272"/>
      <c r="D15987" s="272"/>
      <c r="E15987" s="217"/>
      <c r="F15987" s="263"/>
      <c r="I15987" s="149"/>
      <c r="J15987" s="149"/>
      <c r="K15987" s="149"/>
      <c r="L15987"/>
    </row>
    <row r="15988" spans="1:12" s="236" customFormat="1" x14ac:dyDescent="0.25">
      <c r="A15988" s="272"/>
      <c r="B15988" s="273"/>
      <c r="C15988" s="272"/>
      <c r="D15988" s="272"/>
      <c r="E15988" s="217"/>
      <c r="F15988" s="263"/>
      <c r="I15988" s="149"/>
      <c r="J15988" s="149"/>
      <c r="K15988" s="149"/>
      <c r="L15988"/>
    </row>
    <row r="15989" spans="1:12" s="236" customFormat="1" x14ac:dyDescent="0.25">
      <c r="A15989" s="272"/>
      <c r="B15989" s="273"/>
      <c r="C15989" s="272"/>
      <c r="D15989" s="272"/>
      <c r="E15989" s="217"/>
      <c r="F15989" s="263"/>
      <c r="I15989" s="149"/>
      <c r="J15989" s="149"/>
      <c r="K15989" s="149"/>
      <c r="L15989"/>
    </row>
    <row r="15990" spans="1:12" s="236" customFormat="1" x14ac:dyDescent="0.25">
      <c r="A15990" s="272"/>
      <c r="B15990" s="273"/>
      <c r="C15990" s="272"/>
      <c r="D15990" s="272"/>
      <c r="E15990" s="217"/>
      <c r="F15990" s="263"/>
      <c r="I15990" s="149"/>
      <c r="J15990" s="149"/>
      <c r="K15990" s="149"/>
      <c r="L15990"/>
    </row>
    <row r="15991" spans="1:12" s="236" customFormat="1" x14ac:dyDescent="0.25">
      <c r="A15991" s="272"/>
      <c r="B15991" s="273"/>
      <c r="C15991" s="272"/>
      <c r="D15991" s="272"/>
      <c r="E15991" s="217"/>
      <c r="F15991" s="263"/>
      <c r="I15991" s="149"/>
      <c r="J15991" s="149"/>
      <c r="K15991" s="149"/>
      <c r="L15991"/>
    </row>
    <row r="15992" spans="1:12" s="236" customFormat="1" x14ac:dyDescent="0.25">
      <c r="A15992" s="272"/>
      <c r="B15992" s="273"/>
      <c r="C15992" s="272"/>
      <c r="D15992" s="272"/>
      <c r="E15992" s="217"/>
      <c r="F15992" s="263"/>
      <c r="I15992" s="149"/>
      <c r="J15992" s="149"/>
      <c r="K15992" s="149"/>
      <c r="L15992"/>
    </row>
    <row r="15993" spans="1:12" s="236" customFormat="1" x14ac:dyDescent="0.25">
      <c r="A15993" s="272"/>
      <c r="B15993" s="273"/>
      <c r="C15993" s="272"/>
      <c r="D15993" s="272"/>
      <c r="E15993" s="217"/>
      <c r="F15993" s="263"/>
      <c r="I15993" s="149"/>
      <c r="J15993" s="149"/>
      <c r="K15993" s="149"/>
      <c r="L15993"/>
    </row>
    <row r="15994" spans="1:12" s="236" customFormat="1" x14ac:dyDescent="0.25">
      <c r="A15994" s="272"/>
      <c r="B15994" s="273"/>
      <c r="C15994" s="272"/>
      <c r="D15994" s="272"/>
      <c r="E15994" s="217"/>
      <c r="F15994" s="263"/>
      <c r="I15994" s="149"/>
      <c r="J15994" s="149"/>
      <c r="K15994" s="149"/>
      <c r="L15994"/>
    </row>
    <row r="15995" spans="1:12" s="236" customFormat="1" x14ac:dyDescent="0.25">
      <c r="A15995" s="272"/>
      <c r="B15995" s="273"/>
      <c r="C15995" s="272"/>
      <c r="D15995" s="272"/>
      <c r="E15995" s="217"/>
      <c r="F15995" s="263"/>
      <c r="I15995" s="149"/>
      <c r="J15995" s="149"/>
      <c r="K15995" s="149"/>
      <c r="L15995"/>
    </row>
    <row r="15996" spans="1:12" s="236" customFormat="1" x14ac:dyDescent="0.25">
      <c r="A15996" s="272"/>
      <c r="B15996" s="273"/>
      <c r="C15996" s="272"/>
      <c r="D15996" s="272"/>
      <c r="E15996" s="217"/>
      <c r="F15996" s="263"/>
      <c r="I15996" s="149"/>
      <c r="J15996" s="149"/>
      <c r="K15996" s="149"/>
      <c r="L15996"/>
    </row>
    <row r="15997" spans="1:12" s="236" customFormat="1" x14ac:dyDescent="0.25">
      <c r="A15997" s="272"/>
      <c r="B15997" s="273"/>
      <c r="C15997" s="272"/>
      <c r="D15997" s="272"/>
      <c r="E15997" s="217"/>
      <c r="F15997" s="263"/>
      <c r="I15997" s="149"/>
      <c r="J15997" s="149"/>
      <c r="K15997" s="149"/>
      <c r="L15997"/>
    </row>
    <row r="15998" spans="1:12" s="236" customFormat="1" x14ac:dyDescent="0.25">
      <c r="A15998" s="272"/>
      <c r="B15998" s="273"/>
      <c r="C15998" s="272"/>
      <c r="D15998" s="272"/>
      <c r="E15998" s="217"/>
      <c r="F15998" s="263"/>
      <c r="I15998" s="149"/>
      <c r="J15998" s="149"/>
      <c r="K15998" s="149"/>
      <c r="L15998"/>
    </row>
    <row r="15999" spans="1:12" s="236" customFormat="1" x14ac:dyDescent="0.25">
      <c r="A15999" s="272"/>
      <c r="B15999" s="273"/>
      <c r="C15999" s="272"/>
      <c r="D15999" s="272"/>
      <c r="E15999" s="217"/>
      <c r="F15999" s="263"/>
      <c r="I15999" s="149"/>
      <c r="J15999" s="149"/>
      <c r="K15999" s="149"/>
      <c r="L15999"/>
    </row>
    <row r="16000" spans="1:12" s="236" customFormat="1" x14ac:dyDescent="0.25">
      <c r="A16000" s="272"/>
      <c r="B16000" s="273"/>
      <c r="C16000" s="272"/>
      <c r="D16000" s="272"/>
      <c r="E16000" s="217"/>
      <c r="F16000" s="263"/>
      <c r="I16000" s="149"/>
      <c r="J16000" s="149"/>
      <c r="K16000" s="149"/>
      <c r="L16000"/>
    </row>
    <row r="16001" spans="1:12" s="236" customFormat="1" x14ac:dyDescent="0.25">
      <c r="A16001" s="272"/>
      <c r="B16001" s="273"/>
      <c r="C16001" s="272"/>
      <c r="D16001" s="272"/>
      <c r="E16001" s="217"/>
      <c r="F16001" s="263"/>
      <c r="I16001" s="149"/>
      <c r="J16001" s="149"/>
      <c r="K16001" s="149"/>
      <c r="L16001"/>
    </row>
    <row r="16002" spans="1:12" s="236" customFormat="1" x14ac:dyDescent="0.25">
      <c r="A16002" s="272"/>
      <c r="B16002" s="273"/>
      <c r="C16002" s="272"/>
      <c r="D16002" s="272"/>
      <c r="E16002" s="217"/>
      <c r="F16002" s="263"/>
      <c r="I16002" s="149"/>
      <c r="J16002" s="149"/>
      <c r="K16002" s="149"/>
      <c r="L16002"/>
    </row>
    <row r="16003" spans="1:12" s="236" customFormat="1" x14ac:dyDescent="0.25">
      <c r="A16003" s="272"/>
      <c r="B16003" s="273"/>
      <c r="C16003" s="272"/>
      <c r="D16003" s="272"/>
      <c r="E16003" s="217"/>
      <c r="F16003" s="263"/>
      <c r="I16003" s="149"/>
      <c r="J16003" s="149"/>
      <c r="K16003" s="149"/>
      <c r="L16003"/>
    </row>
    <row r="16004" spans="1:12" s="236" customFormat="1" x14ac:dyDescent="0.25">
      <c r="A16004" s="272"/>
      <c r="B16004" s="273"/>
      <c r="C16004" s="272"/>
      <c r="D16004" s="272"/>
      <c r="E16004" s="217"/>
      <c r="F16004" s="263"/>
      <c r="I16004" s="149"/>
      <c r="J16004" s="149"/>
      <c r="K16004" s="149"/>
      <c r="L16004"/>
    </row>
    <row r="16005" spans="1:12" s="236" customFormat="1" x14ac:dyDescent="0.25">
      <c r="A16005" s="272"/>
      <c r="B16005" s="273"/>
      <c r="C16005" s="272"/>
      <c r="D16005" s="272"/>
      <c r="E16005" s="217"/>
      <c r="F16005" s="263"/>
      <c r="I16005" s="149"/>
      <c r="J16005" s="149"/>
      <c r="K16005" s="149"/>
      <c r="L16005"/>
    </row>
    <row r="16006" spans="1:12" s="236" customFormat="1" x14ac:dyDescent="0.25">
      <c r="A16006" s="272"/>
      <c r="B16006" s="273"/>
      <c r="C16006" s="272"/>
      <c r="D16006" s="272"/>
      <c r="E16006" s="217"/>
      <c r="F16006" s="263"/>
      <c r="I16006" s="149"/>
      <c r="J16006" s="149"/>
      <c r="K16006" s="149"/>
      <c r="L16006"/>
    </row>
    <row r="16007" spans="1:12" s="236" customFormat="1" x14ac:dyDescent="0.25">
      <c r="A16007" s="272"/>
      <c r="B16007" s="273"/>
      <c r="C16007" s="272"/>
      <c r="D16007" s="272"/>
      <c r="E16007" s="217"/>
      <c r="F16007" s="263"/>
      <c r="I16007" s="149"/>
      <c r="J16007" s="149"/>
      <c r="K16007" s="149"/>
      <c r="L16007"/>
    </row>
    <row r="16008" spans="1:12" s="236" customFormat="1" x14ac:dyDescent="0.25">
      <c r="A16008" s="272"/>
      <c r="B16008" s="273"/>
      <c r="C16008" s="272"/>
      <c r="D16008" s="272"/>
      <c r="E16008" s="217"/>
      <c r="F16008" s="263"/>
      <c r="I16008" s="149"/>
      <c r="J16008" s="149"/>
      <c r="K16008" s="149"/>
      <c r="L16008"/>
    </row>
    <row r="16009" spans="1:12" s="236" customFormat="1" x14ac:dyDescent="0.25">
      <c r="A16009" s="272"/>
      <c r="B16009" s="273"/>
      <c r="C16009" s="272"/>
      <c r="D16009" s="272"/>
      <c r="E16009" s="217"/>
      <c r="F16009" s="263"/>
      <c r="I16009" s="149"/>
      <c r="J16009" s="149"/>
      <c r="K16009" s="149"/>
      <c r="L16009"/>
    </row>
    <row r="16010" spans="1:12" s="236" customFormat="1" x14ac:dyDescent="0.25">
      <c r="A16010" s="272"/>
      <c r="B16010" s="273"/>
      <c r="C16010" s="272"/>
      <c r="D16010" s="272"/>
      <c r="E16010" s="217"/>
      <c r="F16010" s="263"/>
      <c r="I16010" s="149"/>
      <c r="J16010" s="149"/>
      <c r="K16010" s="149"/>
      <c r="L16010"/>
    </row>
    <row r="16011" spans="1:12" s="236" customFormat="1" x14ac:dyDescent="0.25">
      <c r="A16011" s="272"/>
      <c r="B16011" s="273"/>
      <c r="C16011" s="272"/>
      <c r="D16011" s="272"/>
      <c r="E16011" s="217"/>
      <c r="F16011" s="263"/>
      <c r="I16011" s="149"/>
      <c r="J16011" s="149"/>
      <c r="K16011" s="149"/>
      <c r="L16011"/>
    </row>
    <row r="16012" spans="1:12" s="236" customFormat="1" x14ac:dyDescent="0.25">
      <c r="A16012" s="272"/>
      <c r="B16012" s="273"/>
      <c r="C16012" s="272"/>
      <c r="D16012" s="272"/>
      <c r="E16012" s="217"/>
      <c r="F16012" s="263"/>
      <c r="I16012" s="149"/>
      <c r="J16012" s="149"/>
      <c r="K16012" s="149"/>
      <c r="L16012"/>
    </row>
    <row r="16013" spans="1:12" s="236" customFormat="1" x14ac:dyDescent="0.25">
      <c r="A16013" s="272"/>
      <c r="B16013" s="273"/>
      <c r="C16013" s="272"/>
      <c r="D16013" s="272"/>
      <c r="E16013" s="217"/>
      <c r="F16013" s="263"/>
      <c r="I16013" s="149"/>
      <c r="J16013" s="149"/>
      <c r="K16013" s="149"/>
      <c r="L16013"/>
    </row>
    <row r="16014" spans="1:12" s="236" customFormat="1" x14ac:dyDescent="0.25">
      <c r="A16014" s="272"/>
      <c r="B16014" s="273"/>
      <c r="C16014" s="272"/>
      <c r="D16014" s="272"/>
      <c r="E16014" s="217"/>
      <c r="F16014" s="263"/>
      <c r="I16014" s="149"/>
      <c r="J16014" s="149"/>
      <c r="K16014" s="149"/>
      <c r="L16014"/>
    </row>
    <row r="16015" spans="1:12" s="236" customFormat="1" x14ac:dyDescent="0.25">
      <c r="A16015" s="272"/>
      <c r="B16015" s="273"/>
      <c r="C16015" s="272"/>
      <c r="D16015" s="272"/>
      <c r="E16015" s="217"/>
      <c r="F16015" s="263"/>
      <c r="I16015" s="149"/>
      <c r="J16015" s="149"/>
      <c r="K16015" s="149"/>
      <c r="L16015"/>
    </row>
    <row r="16016" spans="1:12" s="236" customFormat="1" x14ac:dyDescent="0.25">
      <c r="A16016" s="272"/>
      <c r="B16016" s="273"/>
      <c r="C16016" s="272"/>
      <c r="D16016" s="272"/>
      <c r="E16016" s="217"/>
      <c r="F16016" s="263"/>
      <c r="I16016" s="149"/>
      <c r="J16016" s="149"/>
      <c r="K16016" s="149"/>
      <c r="L16016"/>
    </row>
    <row r="16017" spans="1:12" s="236" customFormat="1" x14ac:dyDescent="0.25">
      <c r="A16017" s="272"/>
      <c r="B16017" s="273"/>
      <c r="C16017" s="272"/>
      <c r="D16017" s="272"/>
      <c r="E16017" s="217"/>
      <c r="F16017" s="263"/>
      <c r="I16017" s="149"/>
      <c r="J16017" s="149"/>
      <c r="K16017" s="149"/>
      <c r="L16017"/>
    </row>
    <row r="16018" spans="1:12" s="236" customFormat="1" x14ac:dyDescent="0.25">
      <c r="A16018" s="272"/>
      <c r="B16018" s="273"/>
      <c r="C16018" s="272"/>
      <c r="D16018" s="272"/>
      <c r="E16018" s="217"/>
      <c r="F16018" s="263"/>
      <c r="I16018" s="149"/>
      <c r="J16018" s="149"/>
      <c r="K16018" s="149"/>
      <c r="L16018"/>
    </row>
    <row r="16019" spans="1:12" s="236" customFormat="1" x14ac:dyDescent="0.25">
      <c r="A16019" s="272"/>
      <c r="B16019" s="273"/>
      <c r="C16019" s="272"/>
      <c r="D16019" s="272"/>
      <c r="E16019" s="217"/>
      <c r="F16019" s="263"/>
      <c r="I16019" s="149"/>
      <c r="J16019" s="149"/>
      <c r="K16019" s="149"/>
      <c r="L16019"/>
    </row>
    <row r="16020" spans="1:12" s="236" customFormat="1" x14ac:dyDescent="0.25">
      <c r="A16020" s="272"/>
      <c r="B16020" s="273"/>
      <c r="C16020" s="272"/>
      <c r="D16020" s="272"/>
      <c r="E16020" s="217"/>
      <c r="F16020" s="263"/>
      <c r="I16020" s="149"/>
      <c r="J16020" s="149"/>
      <c r="K16020" s="149"/>
      <c r="L16020"/>
    </row>
    <row r="16021" spans="1:12" s="236" customFormat="1" x14ac:dyDescent="0.25">
      <c r="A16021" s="272"/>
      <c r="B16021" s="273"/>
      <c r="C16021" s="272"/>
      <c r="D16021" s="272"/>
      <c r="E16021" s="217"/>
      <c r="F16021" s="263"/>
      <c r="I16021" s="149"/>
      <c r="J16021" s="149"/>
      <c r="K16021" s="149"/>
      <c r="L16021"/>
    </row>
    <row r="16022" spans="1:12" s="236" customFormat="1" x14ac:dyDescent="0.25">
      <c r="A16022" s="272"/>
      <c r="B16022" s="273"/>
      <c r="C16022" s="272"/>
      <c r="D16022" s="272"/>
      <c r="E16022" s="217"/>
      <c r="F16022" s="263"/>
      <c r="I16022" s="149"/>
      <c r="J16022" s="149"/>
      <c r="K16022" s="149"/>
      <c r="L16022"/>
    </row>
    <row r="16023" spans="1:12" s="236" customFormat="1" ht="13" x14ac:dyDescent="0.25">
      <c r="A16023" s="227"/>
      <c r="B16023" s="268" t="s">
        <v>2905</v>
      </c>
      <c r="C16023" s="227"/>
      <c r="D16023" s="227"/>
      <c r="E16023" s="258"/>
      <c r="F16023" s="270"/>
      <c r="I16023" s="149"/>
      <c r="J16023" s="149"/>
      <c r="K16023" s="149"/>
      <c r="L16023"/>
    </row>
    <row r="16024" spans="1:12" s="236" customFormat="1" ht="13" x14ac:dyDescent="0.25">
      <c r="A16024" s="227"/>
      <c r="B16024" s="247"/>
      <c r="C16024" s="227"/>
      <c r="D16024" s="227"/>
      <c r="E16024" s="258"/>
      <c r="F16024" s="263"/>
      <c r="I16024" s="149"/>
      <c r="J16024" s="149"/>
      <c r="K16024" s="149"/>
      <c r="L16024"/>
    </row>
    <row r="16025" spans="1:12" s="236" customFormat="1" ht="13" x14ac:dyDescent="0.25">
      <c r="A16025" s="227"/>
      <c r="B16025" s="247" t="s">
        <v>3120</v>
      </c>
      <c r="C16025" s="227"/>
      <c r="D16025" s="227"/>
      <c r="E16025" s="258"/>
      <c r="F16025" s="263"/>
      <c r="I16025" s="149"/>
      <c r="J16025" s="149"/>
      <c r="K16025" s="149"/>
      <c r="L16025"/>
    </row>
    <row r="16026" spans="1:12" s="236" customFormat="1" ht="13" x14ac:dyDescent="0.25">
      <c r="A16026" s="227"/>
      <c r="B16026" s="256"/>
      <c r="C16026" s="255"/>
      <c r="D16026" s="255"/>
      <c r="E16026" s="260"/>
      <c r="F16026" s="263"/>
      <c r="I16026" s="149"/>
      <c r="J16026" s="149"/>
      <c r="K16026" s="149"/>
      <c r="L16026"/>
    </row>
    <row r="16027" spans="1:12" s="236" customFormat="1" ht="13" x14ac:dyDescent="0.25">
      <c r="A16027" s="227"/>
      <c r="B16027" s="274"/>
      <c r="C16027" s="255"/>
      <c r="D16027" s="255"/>
      <c r="E16027" s="260"/>
      <c r="F16027" s="263"/>
      <c r="I16027" s="149"/>
      <c r="J16027" s="149"/>
      <c r="K16027" s="149"/>
      <c r="L16027"/>
    </row>
    <row r="16028" spans="1:12" s="236" customFormat="1" ht="13" x14ac:dyDescent="0.25">
      <c r="A16028" s="227"/>
      <c r="B16028" s="274" t="str">
        <f>B16025</f>
        <v>Block I: 2 Classroom Block:: I-8 Ironmongery</v>
      </c>
      <c r="C16028" s="255"/>
      <c r="D16028" s="255"/>
      <c r="E16028" s="260"/>
      <c r="F16028" s="263"/>
      <c r="I16028" s="149"/>
      <c r="J16028" s="149"/>
      <c r="K16028" s="149"/>
      <c r="L16028"/>
    </row>
    <row r="16029" spans="1:12" s="236" customFormat="1" ht="13" x14ac:dyDescent="0.25">
      <c r="A16029" s="227"/>
      <c r="B16029" s="254" t="s">
        <v>2933</v>
      </c>
      <c r="C16029" s="255" t="s">
        <v>2910</v>
      </c>
      <c r="D16029" s="255"/>
      <c r="E16029" s="260"/>
      <c r="F16029" s="263"/>
      <c r="I16029" s="149"/>
      <c r="J16029" s="149"/>
      <c r="K16029" s="149"/>
      <c r="L16029"/>
    </row>
    <row r="16030" spans="1:12" s="236" customFormat="1" ht="13" x14ac:dyDescent="0.25">
      <c r="A16030" s="227"/>
      <c r="B16030" s="256"/>
      <c r="C16030" s="255"/>
      <c r="D16030" s="255"/>
      <c r="E16030" s="260"/>
      <c r="F16030" s="263"/>
      <c r="I16030" s="149"/>
      <c r="J16030" s="149"/>
      <c r="K16030" s="149"/>
      <c r="L16030"/>
    </row>
    <row r="16031" spans="1:12" s="236" customFormat="1" ht="13" x14ac:dyDescent="0.25">
      <c r="A16031" s="227"/>
      <c r="B16031" s="269" t="s">
        <v>2909</v>
      </c>
      <c r="C16031" s="255">
        <v>232</v>
      </c>
      <c r="D16031" s="255"/>
      <c r="E16031" s="260"/>
      <c r="F16031" s="263"/>
      <c r="I16031" s="149"/>
      <c r="J16031" s="149"/>
      <c r="K16031" s="149"/>
      <c r="L16031"/>
    </row>
    <row r="16032" spans="1:12" s="236" customFormat="1" ht="13" x14ac:dyDescent="0.25">
      <c r="A16032" s="227"/>
      <c r="B16032" s="269"/>
      <c r="C16032" s="255"/>
      <c r="D16032" s="255"/>
      <c r="E16032" s="260"/>
      <c r="F16032" s="263"/>
      <c r="I16032" s="149"/>
      <c r="J16032" s="149"/>
      <c r="K16032" s="149"/>
      <c r="L16032"/>
    </row>
    <row r="16033" spans="1:12" s="236" customFormat="1" ht="13" x14ac:dyDescent="0.25">
      <c r="A16033" s="227"/>
      <c r="B16033" s="256"/>
      <c r="C16033" s="255"/>
      <c r="D16033" s="255"/>
      <c r="E16033" s="260"/>
      <c r="F16033" s="263"/>
      <c r="I16033" s="149"/>
      <c r="J16033" s="149"/>
      <c r="K16033" s="149"/>
      <c r="L16033"/>
    </row>
    <row r="16034" spans="1:12" s="236" customFormat="1" ht="13" x14ac:dyDescent="0.25">
      <c r="A16034" s="227"/>
      <c r="B16034" s="256"/>
      <c r="C16034" s="255"/>
      <c r="D16034" s="255"/>
      <c r="E16034" s="260"/>
      <c r="F16034" s="263"/>
      <c r="I16034" s="149"/>
      <c r="J16034" s="149"/>
      <c r="K16034" s="149"/>
      <c r="L16034"/>
    </row>
    <row r="16035" spans="1:12" s="236" customFormat="1" ht="13" x14ac:dyDescent="0.25">
      <c r="A16035" s="227"/>
      <c r="B16035" s="256"/>
      <c r="C16035" s="255"/>
      <c r="D16035" s="255"/>
      <c r="E16035" s="260"/>
      <c r="F16035" s="263"/>
      <c r="I16035" s="149"/>
      <c r="J16035" s="149"/>
      <c r="K16035" s="149"/>
      <c r="L16035"/>
    </row>
    <row r="16036" spans="1:12" s="236" customFormat="1" ht="13" x14ac:dyDescent="0.25">
      <c r="A16036" s="227"/>
      <c r="B16036" s="256"/>
      <c r="C16036" s="255"/>
      <c r="D16036" s="255"/>
      <c r="E16036" s="260"/>
      <c r="F16036" s="263"/>
      <c r="I16036" s="149"/>
      <c r="J16036" s="149"/>
      <c r="K16036" s="149"/>
      <c r="L16036"/>
    </row>
    <row r="16037" spans="1:12" s="236" customFormat="1" ht="13" x14ac:dyDescent="0.25">
      <c r="A16037" s="227"/>
      <c r="B16037" s="256"/>
      <c r="C16037" s="255"/>
      <c r="D16037" s="255"/>
      <c r="E16037" s="260"/>
      <c r="F16037" s="263"/>
      <c r="I16037" s="149"/>
      <c r="J16037" s="149"/>
      <c r="K16037" s="149"/>
      <c r="L16037"/>
    </row>
    <row r="16038" spans="1:12" s="236" customFormat="1" ht="13" x14ac:dyDescent="0.25">
      <c r="A16038" s="227"/>
      <c r="B16038" s="256"/>
      <c r="C16038" s="255"/>
      <c r="D16038" s="255"/>
      <c r="E16038" s="260"/>
      <c r="F16038" s="263"/>
      <c r="I16038" s="149"/>
      <c r="J16038" s="149"/>
      <c r="K16038" s="149"/>
      <c r="L16038"/>
    </row>
    <row r="16039" spans="1:12" s="236" customFormat="1" ht="13" x14ac:dyDescent="0.25">
      <c r="A16039" s="227"/>
      <c r="B16039" s="256"/>
      <c r="C16039" s="255"/>
      <c r="D16039" s="255"/>
      <c r="E16039" s="260"/>
      <c r="F16039" s="263"/>
      <c r="I16039" s="149"/>
      <c r="J16039" s="149"/>
      <c r="K16039" s="149"/>
      <c r="L16039"/>
    </row>
    <row r="16040" spans="1:12" s="236" customFormat="1" ht="13" x14ac:dyDescent="0.25">
      <c r="A16040" s="227"/>
      <c r="B16040" s="256"/>
      <c r="C16040" s="255"/>
      <c r="D16040" s="255"/>
      <c r="E16040" s="260"/>
      <c r="F16040" s="263"/>
      <c r="I16040" s="149"/>
      <c r="J16040" s="149"/>
      <c r="K16040" s="149"/>
      <c r="L16040"/>
    </row>
    <row r="16041" spans="1:12" s="236" customFormat="1" ht="13" x14ac:dyDescent="0.25">
      <c r="A16041" s="227"/>
      <c r="B16041" s="256"/>
      <c r="C16041" s="255"/>
      <c r="D16041" s="255"/>
      <c r="E16041" s="260"/>
      <c r="F16041" s="263"/>
      <c r="I16041" s="149"/>
      <c r="J16041" s="149"/>
      <c r="K16041" s="149"/>
      <c r="L16041"/>
    </row>
    <row r="16042" spans="1:12" s="236" customFormat="1" ht="13" x14ac:dyDescent="0.25">
      <c r="A16042" s="227"/>
      <c r="B16042" s="256"/>
      <c r="C16042" s="255"/>
      <c r="D16042" s="255"/>
      <c r="E16042" s="260"/>
      <c r="F16042" s="263"/>
      <c r="I16042" s="149"/>
      <c r="J16042" s="149"/>
      <c r="K16042" s="149"/>
      <c r="L16042"/>
    </row>
    <row r="16043" spans="1:12" s="236" customFormat="1" ht="13" x14ac:dyDescent="0.25">
      <c r="A16043" s="227"/>
      <c r="B16043" s="256"/>
      <c r="C16043" s="255"/>
      <c r="D16043" s="255"/>
      <c r="E16043" s="260"/>
      <c r="F16043" s="263"/>
      <c r="I16043" s="149"/>
      <c r="J16043" s="149"/>
      <c r="K16043" s="149"/>
      <c r="L16043"/>
    </row>
    <row r="16044" spans="1:12" s="236" customFormat="1" ht="13" x14ac:dyDescent="0.25">
      <c r="A16044" s="227"/>
      <c r="B16044" s="256"/>
      <c r="C16044" s="255"/>
      <c r="D16044" s="255"/>
      <c r="E16044" s="260"/>
      <c r="F16044" s="263"/>
      <c r="I16044" s="149"/>
      <c r="J16044" s="149"/>
      <c r="K16044" s="149"/>
      <c r="L16044"/>
    </row>
    <row r="16045" spans="1:12" s="236" customFormat="1" ht="13" x14ac:dyDescent="0.25">
      <c r="A16045" s="227"/>
      <c r="B16045" s="256"/>
      <c r="C16045" s="255"/>
      <c r="D16045" s="255"/>
      <c r="E16045" s="260"/>
      <c r="F16045" s="263"/>
      <c r="I16045" s="149"/>
      <c r="J16045" s="149"/>
      <c r="K16045" s="149"/>
      <c r="L16045"/>
    </row>
    <row r="16046" spans="1:12" s="236" customFormat="1" ht="13" x14ac:dyDescent="0.25">
      <c r="A16046" s="227"/>
      <c r="B16046" s="256"/>
      <c r="C16046" s="255"/>
      <c r="D16046" s="255"/>
      <c r="E16046" s="260"/>
      <c r="F16046" s="263"/>
      <c r="I16046" s="149"/>
      <c r="J16046" s="149"/>
      <c r="K16046" s="149"/>
      <c r="L16046"/>
    </row>
    <row r="16047" spans="1:12" s="236" customFormat="1" ht="13" x14ac:dyDescent="0.25">
      <c r="A16047" s="227"/>
      <c r="B16047" s="256"/>
      <c r="C16047" s="255"/>
      <c r="D16047" s="255"/>
      <c r="E16047" s="260"/>
      <c r="F16047" s="263"/>
      <c r="I16047" s="149"/>
      <c r="J16047" s="149"/>
      <c r="K16047" s="149"/>
      <c r="L16047"/>
    </row>
    <row r="16048" spans="1:12" s="236" customFormat="1" ht="13" x14ac:dyDescent="0.25">
      <c r="A16048" s="227"/>
      <c r="B16048" s="256"/>
      <c r="C16048" s="255"/>
      <c r="D16048" s="255"/>
      <c r="E16048" s="260"/>
      <c r="F16048" s="263"/>
      <c r="I16048" s="149"/>
      <c r="J16048" s="149"/>
      <c r="K16048" s="149"/>
      <c r="L16048"/>
    </row>
    <row r="16049" spans="1:12" s="236" customFormat="1" ht="13" x14ac:dyDescent="0.25">
      <c r="A16049" s="227"/>
      <c r="B16049" s="256"/>
      <c r="C16049" s="255"/>
      <c r="D16049" s="255"/>
      <c r="E16049" s="260"/>
      <c r="F16049" s="263"/>
      <c r="I16049" s="149"/>
      <c r="J16049" s="149"/>
      <c r="K16049" s="149"/>
      <c r="L16049"/>
    </row>
    <row r="16050" spans="1:12" s="236" customFormat="1" ht="13" x14ac:dyDescent="0.25">
      <c r="A16050" s="227"/>
      <c r="B16050" s="256"/>
      <c r="C16050" s="255"/>
      <c r="D16050" s="255"/>
      <c r="E16050" s="260"/>
      <c r="F16050" s="263"/>
      <c r="I16050" s="149"/>
      <c r="J16050" s="149"/>
      <c r="K16050" s="149"/>
      <c r="L16050"/>
    </row>
    <row r="16051" spans="1:12" s="236" customFormat="1" ht="13" x14ac:dyDescent="0.25">
      <c r="A16051" s="227"/>
      <c r="B16051" s="256"/>
      <c r="C16051" s="255"/>
      <c r="D16051" s="255"/>
      <c r="E16051" s="260"/>
      <c r="F16051" s="263"/>
      <c r="I16051" s="149"/>
      <c r="J16051" s="149"/>
      <c r="K16051" s="149"/>
      <c r="L16051"/>
    </row>
    <row r="16052" spans="1:12" s="236" customFormat="1" ht="13" x14ac:dyDescent="0.25">
      <c r="A16052" s="227"/>
      <c r="B16052" s="256"/>
      <c r="C16052" s="255"/>
      <c r="D16052" s="255"/>
      <c r="E16052" s="260"/>
      <c r="F16052" s="263"/>
      <c r="I16052" s="149"/>
      <c r="J16052" s="149"/>
      <c r="K16052" s="149"/>
      <c r="L16052"/>
    </row>
    <row r="16053" spans="1:12" s="236" customFormat="1" ht="13" x14ac:dyDescent="0.25">
      <c r="A16053" s="227"/>
      <c r="B16053" s="256"/>
      <c r="C16053" s="255"/>
      <c r="D16053" s="255"/>
      <c r="E16053" s="260"/>
      <c r="F16053" s="263"/>
      <c r="I16053" s="149"/>
      <c r="J16053" s="149"/>
      <c r="K16053" s="149"/>
      <c r="L16053"/>
    </row>
    <row r="16054" spans="1:12" s="236" customFormat="1" ht="13" x14ac:dyDescent="0.25">
      <c r="A16054" s="227"/>
      <c r="B16054" s="256"/>
      <c r="C16054" s="255"/>
      <c r="D16054" s="255"/>
      <c r="E16054" s="260"/>
      <c r="F16054" s="263"/>
      <c r="I16054" s="149"/>
      <c r="J16054" s="149"/>
      <c r="K16054" s="149"/>
      <c r="L16054"/>
    </row>
    <row r="16055" spans="1:12" s="236" customFormat="1" ht="13" x14ac:dyDescent="0.25">
      <c r="A16055" s="227"/>
      <c r="B16055" s="256"/>
      <c r="C16055" s="255"/>
      <c r="D16055" s="255"/>
      <c r="E16055" s="260"/>
      <c r="F16055" s="263"/>
      <c r="I16055" s="149"/>
      <c r="J16055" s="149"/>
      <c r="K16055" s="149"/>
      <c r="L16055"/>
    </row>
    <row r="16056" spans="1:12" s="236" customFormat="1" ht="13" x14ac:dyDescent="0.25">
      <c r="A16056" s="227"/>
      <c r="B16056" s="256"/>
      <c r="C16056" s="255"/>
      <c r="D16056" s="255"/>
      <c r="E16056" s="260"/>
      <c r="F16056" s="263"/>
      <c r="I16056" s="149"/>
      <c r="J16056" s="149"/>
      <c r="K16056" s="149"/>
      <c r="L16056"/>
    </row>
    <row r="16057" spans="1:12" s="236" customFormat="1" ht="13" x14ac:dyDescent="0.25">
      <c r="A16057" s="227"/>
      <c r="B16057" s="256"/>
      <c r="C16057" s="255"/>
      <c r="D16057" s="255"/>
      <c r="E16057" s="260"/>
      <c r="F16057" s="263"/>
      <c r="I16057" s="149"/>
      <c r="J16057" s="149"/>
      <c r="K16057" s="149"/>
      <c r="L16057"/>
    </row>
    <row r="16058" spans="1:12" s="236" customFormat="1" ht="13" x14ac:dyDescent="0.25">
      <c r="A16058" s="227"/>
      <c r="B16058" s="256"/>
      <c r="C16058" s="255"/>
      <c r="D16058" s="255"/>
      <c r="E16058" s="260"/>
      <c r="F16058" s="263"/>
      <c r="I16058" s="149"/>
      <c r="J16058" s="149"/>
      <c r="K16058" s="149"/>
      <c r="L16058"/>
    </row>
    <row r="16059" spans="1:12" s="236" customFormat="1" ht="13" x14ac:dyDescent="0.25">
      <c r="A16059" s="227"/>
      <c r="B16059" s="256"/>
      <c r="C16059" s="255"/>
      <c r="D16059" s="255"/>
      <c r="E16059" s="260"/>
      <c r="F16059" s="263"/>
      <c r="I16059" s="149"/>
      <c r="J16059" s="149"/>
      <c r="K16059" s="149"/>
      <c r="L16059"/>
    </row>
    <row r="16060" spans="1:12" s="236" customFormat="1" ht="13" x14ac:dyDescent="0.25">
      <c r="A16060" s="227"/>
      <c r="B16060" s="256"/>
      <c r="C16060" s="255"/>
      <c r="D16060" s="255"/>
      <c r="E16060" s="260"/>
      <c r="F16060" s="263"/>
      <c r="I16060" s="149"/>
      <c r="J16060" s="149"/>
      <c r="K16060" s="149"/>
      <c r="L16060"/>
    </row>
    <row r="16061" spans="1:12" s="236" customFormat="1" ht="13" x14ac:dyDescent="0.25">
      <c r="A16061" s="227"/>
      <c r="B16061" s="256"/>
      <c r="C16061" s="255"/>
      <c r="D16061" s="255"/>
      <c r="E16061" s="260"/>
      <c r="F16061" s="263"/>
      <c r="I16061" s="149"/>
      <c r="J16061" s="149"/>
      <c r="K16061" s="149"/>
      <c r="L16061"/>
    </row>
    <row r="16062" spans="1:12" s="236" customFormat="1" ht="13" x14ac:dyDescent="0.25">
      <c r="A16062" s="227"/>
      <c r="B16062" s="256"/>
      <c r="C16062" s="255"/>
      <c r="D16062" s="255"/>
      <c r="E16062" s="260"/>
      <c r="F16062" s="263"/>
      <c r="I16062" s="149"/>
      <c r="J16062" s="149"/>
      <c r="K16062" s="149"/>
      <c r="L16062"/>
    </row>
    <row r="16063" spans="1:12" s="236" customFormat="1" ht="13" x14ac:dyDescent="0.25">
      <c r="A16063" s="227"/>
      <c r="B16063" s="256"/>
      <c r="C16063" s="255"/>
      <c r="D16063" s="255"/>
      <c r="E16063" s="260"/>
      <c r="F16063" s="263"/>
      <c r="I16063" s="149"/>
      <c r="J16063" s="149"/>
      <c r="K16063" s="149"/>
      <c r="L16063"/>
    </row>
    <row r="16064" spans="1:12" s="236" customFormat="1" ht="13" x14ac:dyDescent="0.25">
      <c r="A16064" s="227"/>
      <c r="B16064" s="256"/>
      <c r="C16064" s="255"/>
      <c r="D16064" s="255"/>
      <c r="E16064" s="260"/>
      <c r="F16064" s="263"/>
      <c r="I16064" s="149"/>
      <c r="J16064" s="149"/>
      <c r="K16064" s="149"/>
      <c r="L16064"/>
    </row>
    <row r="16065" spans="1:12" s="236" customFormat="1" ht="13" x14ac:dyDescent="0.25">
      <c r="A16065" s="227"/>
      <c r="B16065" s="256"/>
      <c r="C16065" s="255"/>
      <c r="D16065" s="255"/>
      <c r="E16065" s="260"/>
      <c r="F16065" s="263"/>
      <c r="I16065" s="149"/>
      <c r="J16065" s="149"/>
      <c r="K16065" s="149"/>
      <c r="L16065"/>
    </row>
    <row r="16066" spans="1:12" s="236" customFormat="1" ht="13" x14ac:dyDescent="0.25">
      <c r="A16066" s="227"/>
      <c r="B16066" s="256"/>
      <c r="C16066" s="255"/>
      <c r="D16066" s="255"/>
      <c r="E16066" s="260"/>
      <c r="F16066" s="263"/>
      <c r="I16066" s="149"/>
      <c r="J16066" s="149"/>
      <c r="K16066" s="149"/>
      <c r="L16066"/>
    </row>
    <row r="16067" spans="1:12" s="236" customFormat="1" ht="13" x14ac:dyDescent="0.25">
      <c r="A16067" s="227"/>
      <c r="B16067" s="256"/>
      <c r="C16067" s="255"/>
      <c r="D16067" s="255"/>
      <c r="E16067" s="260"/>
      <c r="F16067" s="263"/>
      <c r="I16067" s="149"/>
      <c r="J16067" s="149"/>
      <c r="K16067" s="149"/>
      <c r="L16067"/>
    </row>
    <row r="16068" spans="1:12" s="236" customFormat="1" ht="13" x14ac:dyDescent="0.25">
      <c r="A16068" s="227"/>
      <c r="B16068" s="256"/>
      <c r="C16068" s="255"/>
      <c r="D16068" s="255"/>
      <c r="E16068" s="260"/>
      <c r="F16068" s="263"/>
      <c r="I16068" s="149"/>
      <c r="J16068" s="149"/>
      <c r="K16068" s="149"/>
      <c r="L16068"/>
    </row>
    <row r="16069" spans="1:12" s="236" customFormat="1" ht="13" x14ac:dyDescent="0.25">
      <c r="A16069" s="227"/>
      <c r="B16069" s="256"/>
      <c r="C16069" s="255"/>
      <c r="D16069" s="255"/>
      <c r="E16069" s="260"/>
      <c r="F16069" s="263"/>
      <c r="I16069" s="149"/>
      <c r="J16069" s="149"/>
      <c r="K16069" s="149"/>
      <c r="L16069"/>
    </row>
    <row r="16070" spans="1:12" s="236" customFormat="1" ht="13" x14ac:dyDescent="0.25">
      <c r="A16070" s="227"/>
      <c r="B16070" s="256"/>
      <c r="C16070" s="255"/>
      <c r="D16070" s="255"/>
      <c r="E16070" s="260"/>
      <c r="F16070" s="263"/>
      <c r="I16070" s="149"/>
      <c r="J16070" s="149"/>
      <c r="K16070" s="149"/>
      <c r="L16070"/>
    </row>
    <row r="16071" spans="1:12" s="236" customFormat="1" ht="13" x14ac:dyDescent="0.25">
      <c r="A16071" s="227"/>
      <c r="B16071" s="256"/>
      <c r="C16071" s="255"/>
      <c r="D16071" s="255"/>
      <c r="E16071" s="260"/>
      <c r="F16071" s="263"/>
      <c r="I16071" s="149"/>
      <c r="J16071" s="149"/>
      <c r="K16071" s="149"/>
      <c r="L16071"/>
    </row>
    <row r="16072" spans="1:12" s="236" customFormat="1" ht="13" x14ac:dyDescent="0.25">
      <c r="A16072" s="227"/>
      <c r="B16072" s="256"/>
      <c r="C16072" s="255"/>
      <c r="D16072" s="255"/>
      <c r="E16072" s="260"/>
      <c r="F16072" s="263"/>
      <c r="I16072" s="149"/>
      <c r="J16072" s="149"/>
      <c r="K16072" s="149"/>
      <c r="L16072"/>
    </row>
    <row r="16073" spans="1:12" s="236" customFormat="1" ht="13" x14ac:dyDescent="0.25">
      <c r="A16073" s="227"/>
      <c r="B16073" s="256"/>
      <c r="C16073" s="255"/>
      <c r="D16073" s="255"/>
      <c r="E16073" s="260"/>
      <c r="F16073" s="263"/>
      <c r="I16073" s="149"/>
      <c r="J16073" s="149"/>
      <c r="K16073" s="149"/>
      <c r="L16073"/>
    </row>
    <row r="16074" spans="1:12" s="236" customFormat="1" ht="13" x14ac:dyDescent="0.25">
      <c r="A16074" s="227"/>
      <c r="B16074" s="256"/>
      <c r="C16074" s="255"/>
      <c r="D16074" s="255"/>
      <c r="E16074" s="260"/>
      <c r="F16074" s="263"/>
      <c r="I16074" s="149"/>
      <c r="J16074" s="149"/>
      <c r="K16074" s="149"/>
      <c r="L16074"/>
    </row>
    <row r="16075" spans="1:12" s="236" customFormat="1" ht="13" x14ac:dyDescent="0.25">
      <c r="A16075" s="227"/>
      <c r="B16075" s="256"/>
      <c r="C16075" s="255"/>
      <c r="D16075" s="255"/>
      <c r="E16075" s="260"/>
      <c r="F16075" s="263"/>
      <c r="I16075" s="149"/>
      <c r="J16075" s="149"/>
      <c r="K16075" s="149"/>
      <c r="L16075"/>
    </row>
    <row r="16076" spans="1:12" s="236" customFormat="1" ht="13" x14ac:dyDescent="0.25">
      <c r="A16076" s="227"/>
      <c r="B16076" s="256"/>
      <c r="C16076" s="255"/>
      <c r="D16076" s="255"/>
      <c r="E16076" s="260"/>
      <c r="F16076" s="263"/>
      <c r="I16076" s="149"/>
      <c r="J16076" s="149"/>
      <c r="K16076" s="149"/>
      <c r="L16076"/>
    </row>
    <row r="16077" spans="1:12" s="236" customFormat="1" ht="13" x14ac:dyDescent="0.25">
      <c r="A16077" s="227"/>
      <c r="B16077" s="256"/>
      <c r="C16077" s="255"/>
      <c r="D16077" s="255"/>
      <c r="E16077" s="260"/>
      <c r="F16077" s="263"/>
      <c r="I16077" s="149"/>
      <c r="J16077" s="149"/>
      <c r="K16077" s="149"/>
      <c r="L16077"/>
    </row>
    <row r="16078" spans="1:12" s="236" customFormat="1" ht="13" x14ac:dyDescent="0.25">
      <c r="A16078" s="227"/>
      <c r="B16078" s="256"/>
      <c r="C16078" s="255"/>
      <c r="D16078" s="255"/>
      <c r="E16078" s="260"/>
      <c r="F16078" s="263"/>
      <c r="I16078" s="149"/>
      <c r="J16078" s="149"/>
      <c r="K16078" s="149"/>
      <c r="L16078"/>
    </row>
    <row r="16079" spans="1:12" s="236" customFormat="1" ht="13" x14ac:dyDescent="0.25">
      <c r="A16079" s="227"/>
      <c r="B16079" s="256"/>
      <c r="C16079" s="255"/>
      <c r="D16079" s="255"/>
      <c r="E16079" s="260"/>
      <c r="F16079" s="263"/>
      <c r="I16079" s="149"/>
      <c r="J16079" s="149"/>
      <c r="K16079" s="149"/>
      <c r="L16079"/>
    </row>
    <row r="16080" spans="1:12" s="236" customFormat="1" ht="13" x14ac:dyDescent="0.25">
      <c r="A16080" s="227"/>
      <c r="B16080" s="256"/>
      <c r="C16080" s="255"/>
      <c r="D16080" s="255"/>
      <c r="E16080" s="260"/>
      <c r="F16080" s="263"/>
      <c r="I16080" s="149"/>
      <c r="J16080" s="149"/>
      <c r="K16080" s="149"/>
      <c r="L16080"/>
    </row>
    <row r="16081" spans="1:12" s="236" customFormat="1" ht="13" x14ac:dyDescent="0.25">
      <c r="A16081" s="227"/>
      <c r="B16081" s="256"/>
      <c r="C16081" s="255"/>
      <c r="D16081" s="255"/>
      <c r="E16081" s="260"/>
      <c r="F16081" s="263"/>
      <c r="I16081" s="149"/>
      <c r="J16081" s="149"/>
      <c r="K16081" s="149"/>
      <c r="L16081"/>
    </row>
    <row r="16082" spans="1:12" s="236" customFormat="1" ht="13" x14ac:dyDescent="0.25">
      <c r="A16082" s="227"/>
      <c r="B16082" s="256"/>
      <c r="C16082" s="255"/>
      <c r="D16082" s="255"/>
      <c r="E16082" s="260"/>
      <c r="F16082" s="263"/>
      <c r="I16082" s="149"/>
      <c r="J16082" s="149"/>
      <c r="K16082" s="149"/>
      <c r="L16082"/>
    </row>
    <row r="16083" spans="1:12" s="236" customFormat="1" ht="13" x14ac:dyDescent="0.25">
      <c r="A16083" s="227"/>
      <c r="B16083" s="256"/>
      <c r="C16083" s="255"/>
      <c r="D16083" s="255"/>
      <c r="E16083" s="260"/>
      <c r="F16083" s="263"/>
      <c r="I16083" s="149"/>
      <c r="J16083" s="149"/>
      <c r="K16083" s="149"/>
      <c r="L16083"/>
    </row>
    <row r="16084" spans="1:12" s="236" customFormat="1" ht="13" x14ac:dyDescent="0.25">
      <c r="A16084" s="227"/>
      <c r="B16084" s="256"/>
      <c r="C16084" s="255"/>
      <c r="D16084" s="255"/>
      <c r="E16084" s="260"/>
      <c r="F16084" s="263"/>
      <c r="I16084" s="149"/>
      <c r="J16084" s="149"/>
      <c r="K16084" s="149"/>
      <c r="L16084"/>
    </row>
    <row r="16085" spans="1:12" s="236" customFormat="1" ht="13" x14ac:dyDescent="0.25">
      <c r="A16085" s="227"/>
      <c r="B16085" s="256"/>
      <c r="C16085" s="255"/>
      <c r="D16085" s="255"/>
      <c r="E16085" s="260"/>
      <c r="F16085" s="263"/>
      <c r="I16085" s="149"/>
      <c r="J16085" s="149"/>
      <c r="K16085" s="149"/>
      <c r="L16085"/>
    </row>
    <row r="16086" spans="1:12" s="236" customFormat="1" ht="13" x14ac:dyDescent="0.25">
      <c r="A16086" s="227"/>
      <c r="B16086" s="256"/>
      <c r="C16086" s="255"/>
      <c r="D16086" s="255"/>
      <c r="E16086" s="260"/>
      <c r="F16086" s="263"/>
      <c r="I16086" s="149"/>
      <c r="J16086" s="149"/>
      <c r="K16086" s="149"/>
      <c r="L16086"/>
    </row>
    <row r="16087" spans="1:12" s="236" customFormat="1" ht="13" x14ac:dyDescent="0.25">
      <c r="A16087" s="227"/>
      <c r="B16087" s="256"/>
      <c r="C16087" s="255"/>
      <c r="D16087" s="255"/>
      <c r="E16087" s="260"/>
      <c r="F16087" s="263"/>
      <c r="I16087" s="149"/>
      <c r="J16087" s="149"/>
      <c r="K16087" s="149"/>
      <c r="L16087"/>
    </row>
    <row r="16088" spans="1:12" s="236" customFormat="1" ht="13" x14ac:dyDescent="0.25">
      <c r="A16088" s="227"/>
      <c r="B16088" s="256"/>
      <c r="C16088" s="255"/>
      <c r="D16088" s="255"/>
      <c r="E16088" s="260"/>
      <c r="F16088" s="263"/>
      <c r="I16088" s="149"/>
      <c r="J16088" s="149"/>
      <c r="K16088" s="149"/>
      <c r="L16088"/>
    </row>
    <row r="16089" spans="1:12" s="236" customFormat="1" ht="13" x14ac:dyDescent="0.25">
      <c r="A16089" s="227"/>
      <c r="B16089" s="256"/>
      <c r="C16089" s="255"/>
      <c r="D16089" s="255"/>
      <c r="E16089" s="260"/>
      <c r="F16089" s="263"/>
      <c r="I16089" s="149"/>
      <c r="J16089" s="149"/>
      <c r="K16089" s="149"/>
      <c r="L16089"/>
    </row>
    <row r="16090" spans="1:12" s="236" customFormat="1" ht="13" x14ac:dyDescent="0.25">
      <c r="A16090" s="227"/>
      <c r="B16090" s="256"/>
      <c r="C16090" s="255"/>
      <c r="D16090" s="255"/>
      <c r="E16090" s="260"/>
      <c r="F16090" s="263"/>
      <c r="I16090" s="149"/>
      <c r="J16090" s="149"/>
      <c r="K16090" s="149"/>
      <c r="L16090"/>
    </row>
    <row r="16091" spans="1:12" s="236" customFormat="1" ht="13" x14ac:dyDescent="0.25">
      <c r="A16091" s="227"/>
      <c r="B16091" s="256"/>
      <c r="C16091" s="255"/>
      <c r="D16091" s="255"/>
      <c r="E16091" s="260"/>
      <c r="F16091" s="263"/>
      <c r="I16091" s="149"/>
      <c r="J16091" s="149"/>
      <c r="K16091" s="149"/>
      <c r="L16091"/>
    </row>
    <row r="16092" spans="1:12" s="236" customFormat="1" ht="13" x14ac:dyDescent="0.25">
      <c r="A16092" s="227"/>
      <c r="B16092" s="256"/>
      <c r="C16092" s="255"/>
      <c r="D16092" s="255"/>
      <c r="E16092" s="260"/>
      <c r="F16092" s="263"/>
      <c r="I16092" s="149"/>
      <c r="J16092" s="149"/>
      <c r="K16092" s="149"/>
      <c r="L16092"/>
    </row>
    <row r="16093" spans="1:12" s="236" customFormat="1" ht="13" x14ac:dyDescent="0.25">
      <c r="A16093" s="227"/>
      <c r="B16093" s="256"/>
      <c r="C16093" s="255"/>
      <c r="D16093" s="255"/>
      <c r="E16093" s="260"/>
      <c r="F16093" s="263"/>
      <c r="I16093" s="149"/>
      <c r="J16093" s="149"/>
      <c r="K16093" s="149"/>
      <c r="L16093"/>
    </row>
    <row r="16094" spans="1:12" s="236" customFormat="1" ht="13" x14ac:dyDescent="0.25">
      <c r="A16094" s="227"/>
      <c r="B16094" s="256"/>
      <c r="C16094" s="255"/>
      <c r="D16094" s="255"/>
      <c r="E16094" s="260"/>
      <c r="F16094" s="263"/>
      <c r="I16094" s="149"/>
      <c r="J16094" s="149"/>
      <c r="K16094" s="149"/>
      <c r="L16094"/>
    </row>
    <row r="16095" spans="1:12" s="236" customFormat="1" ht="13" x14ac:dyDescent="0.25">
      <c r="A16095" s="227"/>
      <c r="B16095" s="256"/>
      <c r="C16095" s="255"/>
      <c r="D16095" s="255"/>
      <c r="E16095" s="260"/>
      <c r="F16095" s="263"/>
      <c r="I16095" s="149"/>
      <c r="J16095" s="149"/>
      <c r="K16095" s="149"/>
      <c r="L16095"/>
    </row>
    <row r="16096" spans="1:12" s="236" customFormat="1" ht="13" x14ac:dyDescent="0.25">
      <c r="A16096" s="227"/>
      <c r="B16096" s="268" t="s">
        <v>1019</v>
      </c>
      <c r="C16096" s="227"/>
      <c r="D16096" s="227"/>
      <c r="E16096" s="258"/>
      <c r="F16096" s="270"/>
      <c r="I16096" s="149"/>
      <c r="J16096" s="149"/>
      <c r="K16096" s="149"/>
      <c r="L16096"/>
    </row>
    <row r="16097" spans="1:12" s="236" customFormat="1" ht="13" x14ac:dyDescent="0.25">
      <c r="A16097" s="227"/>
      <c r="B16097" s="247"/>
      <c r="C16097" s="227"/>
      <c r="D16097" s="227"/>
      <c r="E16097" s="258"/>
      <c r="F16097" s="263"/>
      <c r="I16097" s="149"/>
      <c r="J16097" s="149"/>
      <c r="K16097" s="149"/>
      <c r="L16097"/>
    </row>
    <row r="16098" spans="1:12" s="236" customFormat="1" ht="13" x14ac:dyDescent="0.25">
      <c r="A16098" s="227"/>
      <c r="B16098" s="247" t="str">
        <f>B16025</f>
        <v>Block I: 2 Classroom Block:: I-8 Ironmongery</v>
      </c>
      <c r="C16098" s="227"/>
      <c r="D16098" s="227"/>
      <c r="E16098" s="258"/>
      <c r="F16098" s="263"/>
      <c r="I16098" s="149"/>
      <c r="J16098" s="149"/>
      <c r="K16098" s="149"/>
      <c r="L16098"/>
    </row>
    <row r="16099" spans="1:12" s="236" customFormat="1" x14ac:dyDescent="0.25">
      <c r="A16099" s="220"/>
      <c r="B16099" s="233"/>
      <c r="C16099" s="220"/>
      <c r="D16099" s="220"/>
      <c r="E16099" s="260"/>
      <c r="F16099" s="263"/>
      <c r="I16099" s="149"/>
      <c r="J16099" s="149"/>
      <c r="K16099" s="149"/>
      <c r="L16099"/>
    </row>
    <row r="16100" spans="1:12" s="236" customFormat="1" ht="13" x14ac:dyDescent="0.25">
      <c r="A16100" s="224" t="s">
        <v>3189</v>
      </c>
      <c r="B16100" s="229" t="s">
        <v>20</v>
      </c>
      <c r="C16100" s="272"/>
      <c r="D16100" s="272"/>
      <c r="E16100" s="217"/>
      <c r="F16100" s="285"/>
      <c r="I16100" s="149"/>
      <c r="J16100" s="149"/>
      <c r="K16100" s="149"/>
      <c r="L16100"/>
    </row>
    <row r="16101" spans="1:12" s="236" customFormat="1" x14ac:dyDescent="0.25">
      <c r="A16101" s="272"/>
      <c r="B16101" s="273"/>
      <c r="C16101" s="272"/>
      <c r="D16101" s="272"/>
      <c r="E16101" s="217"/>
      <c r="F16101" s="285"/>
      <c r="I16101" s="149"/>
      <c r="J16101" s="149"/>
      <c r="K16101" s="149"/>
      <c r="L16101"/>
    </row>
    <row r="16102" spans="1:12" s="236" customFormat="1" ht="13" x14ac:dyDescent="0.25">
      <c r="A16102" s="272"/>
      <c r="B16102" s="229" t="s">
        <v>19</v>
      </c>
      <c r="C16102" s="272"/>
      <c r="D16102" s="272"/>
      <c r="E16102" s="217"/>
      <c r="F16102" s="285"/>
      <c r="I16102" s="149"/>
      <c r="J16102" s="149"/>
      <c r="K16102" s="149"/>
      <c r="L16102"/>
    </row>
    <row r="16103" spans="1:12" s="236" customFormat="1" x14ac:dyDescent="0.25">
      <c r="A16103" s="272"/>
      <c r="B16103" s="273"/>
      <c r="C16103" s="272"/>
      <c r="D16103" s="272"/>
      <c r="E16103" s="217"/>
      <c r="F16103" s="285"/>
      <c r="I16103" s="149"/>
      <c r="J16103" s="149"/>
      <c r="K16103" s="149"/>
      <c r="L16103"/>
    </row>
    <row r="16104" spans="1:12" s="236" customFormat="1" ht="13" x14ac:dyDescent="0.25">
      <c r="A16104" s="272"/>
      <c r="B16104" s="229" t="s">
        <v>18</v>
      </c>
      <c r="C16104" s="272"/>
      <c r="D16104" s="272"/>
      <c r="E16104" s="217"/>
      <c r="F16104" s="285"/>
      <c r="I16104" s="149"/>
      <c r="J16104" s="149"/>
      <c r="K16104" s="149"/>
      <c r="L16104"/>
    </row>
    <row r="16105" spans="1:12" s="236" customFormat="1" x14ac:dyDescent="0.25">
      <c r="A16105" s="272"/>
      <c r="B16105" s="273"/>
      <c r="C16105" s="272"/>
      <c r="D16105" s="272"/>
      <c r="E16105" s="217"/>
      <c r="F16105" s="285"/>
      <c r="I16105" s="149"/>
      <c r="J16105" s="149"/>
      <c r="K16105" s="149"/>
      <c r="L16105"/>
    </row>
    <row r="16106" spans="1:12" s="236" customFormat="1" ht="14.5" x14ac:dyDescent="0.25">
      <c r="A16106" s="272" t="s">
        <v>3190</v>
      </c>
      <c r="B16106" s="273" t="s">
        <v>2159</v>
      </c>
      <c r="C16106" s="272" t="s">
        <v>621</v>
      </c>
      <c r="D16106" s="281">
        <v>128.02000000000001</v>
      </c>
      <c r="E16106" s="217"/>
      <c r="F16106" s="285"/>
      <c r="I16106" s="149"/>
      <c r="J16106" s="149"/>
      <c r="K16106" s="149"/>
      <c r="L16106"/>
    </row>
    <row r="16107" spans="1:12" s="236" customFormat="1" ht="14.5" x14ac:dyDescent="0.25">
      <c r="A16107" s="272" t="s">
        <v>3191</v>
      </c>
      <c r="B16107" s="273" t="s">
        <v>2746</v>
      </c>
      <c r="C16107" s="272" t="s">
        <v>621</v>
      </c>
      <c r="D16107" s="272">
        <v>25.950000000000003</v>
      </c>
      <c r="E16107" s="217"/>
      <c r="F16107" s="285"/>
      <c r="I16107" s="149"/>
      <c r="J16107" s="149"/>
      <c r="K16107" s="149"/>
      <c r="L16107"/>
    </row>
    <row r="16108" spans="1:12" s="236" customFormat="1" x14ac:dyDescent="0.25">
      <c r="A16108" s="272"/>
      <c r="B16108" s="273"/>
      <c r="C16108" s="272"/>
      <c r="D16108" s="272"/>
      <c r="E16108" s="217"/>
      <c r="F16108" s="285"/>
      <c r="I16108" s="149"/>
      <c r="J16108" s="149"/>
      <c r="K16108" s="149"/>
      <c r="L16108"/>
    </row>
    <row r="16109" spans="1:12" s="236" customFormat="1" ht="13" x14ac:dyDescent="0.25">
      <c r="A16109" s="272"/>
      <c r="B16109" s="229" t="s">
        <v>17</v>
      </c>
      <c r="C16109" s="272"/>
      <c r="D16109" s="272"/>
      <c r="E16109" s="217"/>
      <c r="F16109" s="285"/>
      <c r="I16109" s="149"/>
      <c r="J16109" s="149"/>
      <c r="K16109" s="149"/>
      <c r="L16109"/>
    </row>
    <row r="16110" spans="1:12" s="236" customFormat="1" x14ac:dyDescent="0.25">
      <c r="A16110" s="272"/>
      <c r="B16110" s="273"/>
      <c r="C16110" s="272"/>
      <c r="D16110" s="272"/>
      <c r="E16110" s="217"/>
      <c r="F16110" s="285"/>
      <c r="I16110" s="149"/>
      <c r="J16110" s="149"/>
      <c r="K16110" s="149"/>
      <c r="L16110"/>
    </row>
    <row r="16111" spans="1:12" s="236" customFormat="1" ht="13" x14ac:dyDescent="0.25">
      <c r="A16111" s="272"/>
      <c r="B16111" s="229" t="s">
        <v>16</v>
      </c>
      <c r="C16111" s="272"/>
      <c r="D16111" s="272"/>
      <c r="E16111" s="217"/>
      <c r="F16111" s="285"/>
      <c r="I16111" s="149"/>
      <c r="J16111" s="149"/>
      <c r="K16111" s="149"/>
      <c r="L16111"/>
    </row>
    <row r="16112" spans="1:12" s="236" customFormat="1" x14ac:dyDescent="0.25">
      <c r="A16112" s="272"/>
      <c r="B16112" s="273"/>
      <c r="C16112" s="272"/>
      <c r="D16112" s="272"/>
      <c r="E16112" s="217"/>
      <c r="F16112" s="285"/>
      <c r="I16112" s="149"/>
      <c r="J16112" s="149"/>
      <c r="K16112" s="149"/>
      <c r="L16112"/>
    </row>
    <row r="16113" spans="1:12" s="236" customFormat="1" ht="14.5" x14ac:dyDescent="0.25">
      <c r="A16113" s="272" t="s">
        <v>3192</v>
      </c>
      <c r="B16113" s="273" t="s">
        <v>525</v>
      </c>
      <c r="C16113" s="272" t="s">
        <v>621</v>
      </c>
      <c r="D16113" s="281">
        <v>213.91999999999996</v>
      </c>
      <c r="E16113" s="217"/>
      <c r="F16113" s="285"/>
      <c r="I16113" s="149"/>
      <c r="J16113" s="149"/>
      <c r="K16113" s="149"/>
      <c r="L16113"/>
    </row>
    <row r="16114" spans="1:12" s="236" customFormat="1" ht="14.5" x14ac:dyDescent="0.25">
      <c r="A16114" s="272" t="s">
        <v>3193</v>
      </c>
      <c r="B16114" s="273" t="s">
        <v>295</v>
      </c>
      <c r="C16114" s="272" t="s">
        <v>621</v>
      </c>
      <c r="D16114" s="272">
        <v>10</v>
      </c>
      <c r="E16114" s="217"/>
      <c r="F16114" s="285"/>
      <c r="I16114" s="149"/>
      <c r="J16114" s="149"/>
      <c r="K16114" s="149"/>
      <c r="L16114"/>
    </row>
    <row r="16115" spans="1:12" s="236" customFormat="1" x14ac:dyDescent="0.25">
      <c r="A16115" s="272"/>
      <c r="B16115" s="273"/>
      <c r="C16115" s="272"/>
      <c r="D16115" s="272"/>
      <c r="E16115" s="217"/>
      <c r="F16115" s="285"/>
      <c r="I16115" s="149"/>
      <c r="J16115" s="149"/>
      <c r="K16115" s="149"/>
      <c r="L16115"/>
    </row>
    <row r="16116" spans="1:12" s="236" customFormat="1" ht="13" x14ac:dyDescent="0.25">
      <c r="A16116" s="272"/>
      <c r="B16116" s="229" t="s">
        <v>1028</v>
      </c>
      <c r="C16116" s="272"/>
      <c r="D16116" s="272"/>
      <c r="E16116" s="217"/>
      <c r="F16116" s="285"/>
      <c r="I16116" s="149"/>
      <c r="J16116" s="149"/>
      <c r="K16116" s="149"/>
      <c r="L16116"/>
    </row>
    <row r="16117" spans="1:12" s="236" customFormat="1" x14ac:dyDescent="0.25">
      <c r="A16117" s="272"/>
      <c r="B16117" s="273"/>
      <c r="C16117" s="272"/>
      <c r="D16117" s="272"/>
      <c r="E16117" s="217"/>
      <c r="F16117" s="285"/>
      <c r="I16117" s="149"/>
      <c r="J16117" s="149"/>
      <c r="K16117" s="149"/>
      <c r="L16117"/>
    </row>
    <row r="16118" spans="1:12" s="236" customFormat="1" ht="13" x14ac:dyDescent="0.25">
      <c r="A16118" s="272"/>
      <c r="B16118" s="229" t="s">
        <v>16</v>
      </c>
      <c r="C16118" s="272"/>
      <c r="D16118" s="272"/>
      <c r="E16118" s="217"/>
      <c r="F16118" s="285"/>
      <c r="I16118" s="149"/>
      <c r="J16118" s="149"/>
      <c r="K16118" s="149"/>
      <c r="L16118"/>
    </row>
    <row r="16119" spans="1:12" s="236" customFormat="1" x14ac:dyDescent="0.25">
      <c r="A16119" s="272"/>
      <c r="B16119" s="273"/>
      <c r="C16119" s="272"/>
      <c r="D16119" s="272"/>
      <c r="E16119" s="217"/>
      <c r="F16119" s="285"/>
      <c r="I16119" s="149"/>
      <c r="J16119" s="149"/>
      <c r="K16119" s="149"/>
      <c r="L16119"/>
    </row>
    <row r="16120" spans="1:12" s="236" customFormat="1" ht="14.5" x14ac:dyDescent="0.25">
      <c r="A16120" s="272" t="s">
        <v>3194</v>
      </c>
      <c r="B16120" s="273" t="s">
        <v>525</v>
      </c>
      <c r="C16120" s="272" t="s">
        <v>621</v>
      </c>
      <c r="D16120" s="281">
        <v>138.32</v>
      </c>
      <c r="E16120" s="217"/>
      <c r="F16120" s="285"/>
      <c r="I16120" s="149"/>
      <c r="J16120" s="149"/>
      <c r="K16120" s="149"/>
      <c r="L16120"/>
    </row>
    <row r="16121" spans="1:12" s="236" customFormat="1" ht="14.5" x14ac:dyDescent="0.25">
      <c r="A16121" s="272" t="s">
        <v>3195</v>
      </c>
      <c r="B16121" s="273" t="s">
        <v>295</v>
      </c>
      <c r="C16121" s="272" t="s">
        <v>621</v>
      </c>
      <c r="D16121" s="272">
        <v>10</v>
      </c>
      <c r="E16121" s="217"/>
      <c r="F16121" s="285"/>
      <c r="I16121" s="149"/>
      <c r="J16121" s="149"/>
      <c r="K16121" s="149"/>
      <c r="L16121"/>
    </row>
    <row r="16122" spans="1:12" s="236" customFormat="1" x14ac:dyDescent="0.25">
      <c r="A16122" s="272"/>
      <c r="B16122" s="273"/>
      <c r="C16122" s="272"/>
      <c r="D16122" s="272"/>
      <c r="E16122" s="217"/>
      <c r="F16122" s="285"/>
      <c r="I16122" s="149"/>
      <c r="J16122" s="149"/>
      <c r="K16122" s="149"/>
      <c r="L16122"/>
    </row>
    <row r="16123" spans="1:12" s="236" customFormat="1" ht="13" x14ac:dyDescent="0.25">
      <c r="A16123" s="272"/>
      <c r="B16123" s="225" t="s">
        <v>2151</v>
      </c>
      <c r="C16123" s="272"/>
      <c r="D16123" s="281"/>
      <c r="E16123" s="217"/>
      <c r="F16123" s="285"/>
      <c r="I16123" s="149"/>
      <c r="J16123" s="149"/>
      <c r="K16123" s="149"/>
      <c r="L16123"/>
    </row>
    <row r="16124" spans="1:12" s="236" customFormat="1" ht="13" x14ac:dyDescent="0.25">
      <c r="A16124" s="272"/>
      <c r="B16124" s="225"/>
      <c r="C16124" s="272"/>
      <c r="D16124" s="281"/>
      <c r="E16124" s="217"/>
      <c r="F16124" s="285"/>
      <c r="I16124" s="149"/>
      <c r="J16124" s="149"/>
      <c r="K16124" s="149"/>
      <c r="L16124"/>
    </row>
    <row r="16125" spans="1:12" s="236" customFormat="1" ht="39" x14ac:dyDescent="0.25">
      <c r="A16125" s="272"/>
      <c r="B16125" s="225" t="s">
        <v>2152</v>
      </c>
      <c r="C16125" s="272"/>
      <c r="D16125" s="281"/>
      <c r="E16125" s="217"/>
      <c r="F16125" s="285"/>
      <c r="I16125" s="149"/>
      <c r="J16125" s="149"/>
      <c r="K16125" s="149"/>
      <c r="L16125"/>
    </row>
    <row r="16126" spans="1:12" s="236" customFormat="1" ht="13" x14ac:dyDescent="0.25">
      <c r="A16126" s="272"/>
      <c r="B16126" s="225"/>
      <c r="C16126" s="272"/>
      <c r="D16126" s="281"/>
      <c r="E16126" s="217"/>
      <c r="F16126" s="285"/>
      <c r="I16126" s="149"/>
      <c r="J16126" s="149"/>
      <c r="K16126" s="149"/>
      <c r="L16126"/>
    </row>
    <row r="16127" spans="1:12" s="236" customFormat="1" ht="13" x14ac:dyDescent="0.25">
      <c r="A16127" s="272"/>
      <c r="B16127" s="225" t="s">
        <v>2153</v>
      </c>
      <c r="C16127" s="272"/>
      <c r="D16127" s="281"/>
      <c r="E16127" s="217"/>
      <c r="F16127" s="285"/>
      <c r="I16127" s="149"/>
      <c r="J16127" s="149"/>
      <c r="K16127" s="149"/>
      <c r="L16127"/>
    </row>
    <row r="16128" spans="1:12" s="236" customFormat="1" ht="13" x14ac:dyDescent="0.25">
      <c r="A16128" s="272"/>
      <c r="B16128" s="225"/>
      <c r="C16128" s="272"/>
      <c r="D16128" s="281"/>
      <c r="E16128" s="217"/>
      <c r="F16128" s="285"/>
      <c r="I16128" s="149"/>
      <c r="J16128" s="149"/>
      <c r="K16128" s="149"/>
      <c r="L16128"/>
    </row>
    <row r="16129" spans="1:12" s="236" customFormat="1" x14ac:dyDescent="0.25">
      <c r="A16129" s="272"/>
      <c r="B16129" s="226" t="s">
        <v>2154</v>
      </c>
      <c r="C16129" s="272"/>
      <c r="D16129" s="281"/>
      <c r="E16129" s="217"/>
      <c r="F16129" s="285"/>
      <c r="I16129" s="149"/>
      <c r="J16129" s="149"/>
      <c r="K16129" s="149"/>
      <c r="L16129"/>
    </row>
    <row r="16130" spans="1:12" s="236" customFormat="1" x14ac:dyDescent="0.25">
      <c r="A16130" s="272"/>
      <c r="B16130" s="226" t="s">
        <v>2155</v>
      </c>
      <c r="C16130" s="272"/>
      <c r="D16130" s="281"/>
      <c r="E16130" s="217"/>
      <c r="F16130" s="285"/>
      <c r="I16130" s="149"/>
      <c r="J16130" s="149"/>
      <c r="K16130" s="149"/>
      <c r="L16130"/>
    </row>
    <row r="16131" spans="1:12" s="236" customFormat="1" x14ac:dyDescent="0.25">
      <c r="A16131" s="272"/>
      <c r="B16131" s="226" t="s">
        <v>2156</v>
      </c>
      <c r="C16131" s="272"/>
      <c r="D16131" s="281"/>
      <c r="E16131" s="217"/>
      <c r="F16131" s="285"/>
      <c r="I16131" s="149"/>
      <c r="J16131" s="149"/>
      <c r="K16131" s="149"/>
      <c r="L16131"/>
    </row>
    <row r="16132" spans="1:12" s="236" customFormat="1" ht="25" x14ac:dyDescent="0.25">
      <c r="A16132" s="272"/>
      <c r="B16132" s="226" t="s">
        <v>2157</v>
      </c>
      <c r="C16132" s="272"/>
      <c r="D16132" s="281"/>
      <c r="E16132" s="217"/>
      <c r="F16132" s="285"/>
      <c r="I16132" s="149"/>
      <c r="J16132" s="149"/>
      <c r="K16132" s="149"/>
      <c r="L16132"/>
    </row>
    <row r="16133" spans="1:12" s="236" customFormat="1" x14ac:dyDescent="0.25">
      <c r="A16133" s="272"/>
      <c r="B16133" s="226" t="s">
        <v>2747</v>
      </c>
      <c r="C16133" s="272"/>
      <c r="D16133" s="281"/>
      <c r="E16133" s="217"/>
      <c r="F16133" s="285"/>
      <c r="I16133" s="149"/>
      <c r="J16133" s="149"/>
      <c r="K16133" s="149"/>
      <c r="L16133"/>
    </row>
    <row r="16134" spans="1:12" s="236" customFormat="1" ht="13" x14ac:dyDescent="0.25">
      <c r="A16134" s="272"/>
      <c r="B16134" s="225"/>
      <c r="C16134" s="272"/>
      <c r="D16134" s="281"/>
      <c r="E16134" s="217"/>
      <c r="F16134" s="285"/>
      <c r="I16134" s="149"/>
      <c r="J16134" s="149"/>
      <c r="K16134" s="149"/>
      <c r="L16134"/>
    </row>
    <row r="16135" spans="1:12" s="236" customFormat="1" ht="14.5" x14ac:dyDescent="0.25">
      <c r="A16135" s="272" t="s">
        <v>3196</v>
      </c>
      <c r="B16135" s="226" t="s">
        <v>2158</v>
      </c>
      <c r="C16135" s="272" t="s">
        <v>621</v>
      </c>
      <c r="D16135" s="281">
        <v>128.02000000000001</v>
      </c>
      <c r="E16135" s="217"/>
      <c r="F16135" s="285"/>
      <c r="I16135" s="149"/>
      <c r="J16135" s="149"/>
      <c r="K16135" s="149"/>
      <c r="L16135"/>
    </row>
    <row r="16136" spans="1:12" s="236" customFormat="1" x14ac:dyDescent="0.25">
      <c r="A16136" s="220"/>
      <c r="B16136" s="256"/>
      <c r="C16136" s="220"/>
      <c r="D16136" s="220"/>
      <c r="E16136" s="260"/>
      <c r="F16136" s="263"/>
      <c r="I16136" s="149"/>
      <c r="J16136" s="149"/>
      <c r="K16136" s="149"/>
      <c r="L16136"/>
    </row>
    <row r="16137" spans="1:12" s="236" customFormat="1" x14ac:dyDescent="0.25">
      <c r="A16137" s="272"/>
      <c r="B16137" s="273"/>
      <c r="C16137" s="272"/>
      <c r="D16137" s="272"/>
      <c r="E16137" s="217"/>
      <c r="F16137" s="263"/>
      <c r="I16137" s="149"/>
      <c r="J16137" s="149"/>
      <c r="K16137" s="149"/>
      <c r="L16137"/>
    </row>
    <row r="16138" spans="1:12" s="236" customFormat="1" x14ac:dyDescent="0.25">
      <c r="A16138" s="272"/>
      <c r="B16138" s="273"/>
      <c r="C16138" s="272"/>
      <c r="D16138" s="272"/>
      <c r="E16138" s="217"/>
      <c r="F16138" s="263"/>
      <c r="I16138" s="149"/>
      <c r="J16138" s="149"/>
      <c r="K16138" s="149"/>
      <c r="L16138"/>
    </row>
    <row r="16139" spans="1:12" s="236" customFormat="1" x14ac:dyDescent="0.25">
      <c r="A16139" s="272"/>
      <c r="B16139" s="273"/>
      <c r="C16139" s="272"/>
      <c r="D16139" s="272"/>
      <c r="E16139" s="217"/>
      <c r="F16139" s="263"/>
      <c r="I16139" s="149"/>
      <c r="J16139" s="149"/>
      <c r="K16139" s="149"/>
      <c r="L16139"/>
    </row>
    <row r="16140" spans="1:12" s="236" customFormat="1" x14ac:dyDescent="0.25">
      <c r="A16140" s="272"/>
      <c r="B16140" s="273"/>
      <c r="C16140" s="272"/>
      <c r="D16140" s="272"/>
      <c r="E16140" s="217"/>
      <c r="F16140" s="263"/>
      <c r="I16140" s="149"/>
      <c r="J16140" s="149"/>
      <c r="K16140" s="149"/>
      <c r="L16140"/>
    </row>
    <row r="16141" spans="1:12" s="236" customFormat="1" x14ac:dyDescent="0.25">
      <c r="A16141" s="272"/>
      <c r="B16141" s="273"/>
      <c r="C16141" s="272"/>
      <c r="D16141" s="272"/>
      <c r="E16141" s="217"/>
      <c r="F16141" s="263"/>
      <c r="I16141" s="149"/>
      <c r="J16141" s="149"/>
      <c r="K16141" s="149"/>
      <c r="L16141"/>
    </row>
    <row r="16142" spans="1:12" s="236" customFormat="1" x14ac:dyDescent="0.25">
      <c r="A16142" s="272"/>
      <c r="B16142" s="273"/>
      <c r="C16142" s="272"/>
      <c r="D16142" s="272"/>
      <c r="E16142" s="217"/>
      <c r="F16142" s="263"/>
      <c r="I16142" s="149"/>
      <c r="J16142" s="149"/>
      <c r="K16142" s="149"/>
      <c r="L16142"/>
    </row>
    <row r="16143" spans="1:12" s="236" customFormat="1" x14ac:dyDescent="0.25">
      <c r="A16143" s="272"/>
      <c r="B16143" s="273"/>
      <c r="C16143" s="272"/>
      <c r="D16143" s="272"/>
      <c r="E16143" s="217"/>
      <c r="F16143" s="263"/>
      <c r="I16143" s="149"/>
      <c r="J16143" s="149"/>
      <c r="K16143" s="149"/>
      <c r="L16143"/>
    </row>
    <row r="16144" spans="1:12" s="236" customFormat="1" x14ac:dyDescent="0.25">
      <c r="A16144" s="272"/>
      <c r="B16144" s="273"/>
      <c r="C16144" s="272"/>
      <c r="D16144" s="272"/>
      <c r="E16144" s="217"/>
      <c r="F16144" s="263"/>
      <c r="I16144" s="149"/>
      <c r="J16144" s="149"/>
      <c r="K16144" s="149"/>
      <c r="L16144"/>
    </row>
    <row r="16145" spans="1:12" s="236" customFormat="1" x14ac:dyDescent="0.25">
      <c r="A16145" s="272"/>
      <c r="B16145" s="273"/>
      <c r="C16145" s="272"/>
      <c r="D16145" s="272"/>
      <c r="E16145" s="217"/>
      <c r="F16145" s="263"/>
      <c r="I16145" s="149"/>
      <c r="J16145" s="149"/>
      <c r="K16145" s="149"/>
      <c r="L16145"/>
    </row>
    <row r="16146" spans="1:12" s="236" customFormat="1" x14ac:dyDescent="0.25">
      <c r="A16146" s="272"/>
      <c r="B16146" s="273"/>
      <c r="C16146" s="272"/>
      <c r="D16146" s="272"/>
      <c r="E16146" s="217"/>
      <c r="F16146" s="263"/>
      <c r="I16146" s="149"/>
      <c r="J16146" s="149"/>
      <c r="K16146" s="149"/>
      <c r="L16146"/>
    </row>
    <row r="16147" spans="1:12" s="236" customFormat="1" x14ac:dyDescent="0.25">
      <c r="A16147" s="272"/>
      <c r="B16147" s="273"/>
      <c r="C16147" s="272"/>
      <c r="D16147" s="272"/>
      <c r="E16147" s="217"/>
      <c r="F16147" s="263"/>
      <c r="I16147" s="149"/>
      <c r="J16147" s="149"/>
      <c r="K16147" s="149"/>
      <c r="L16147"/>
    </row>
    <row r="16148" spans="1:12" s="236" customFormat="1" x14ac:dyDescent="0.25">
      <c r="A16148" s="272"/>
      <c r="B16148" s="273"/>
      <c r="C16148" s="272"/>
      <c r="D16148" s="272"/>
      <c r="E16148" s="217"/>
      <c r="F16148" s="263"/>
      <c r="I16148" s="149"/>
      <c r="J16148" s="149"/>
      <c r="K16148" s="149"/>
      <c r="L16148"/>
    </row>
    <row r="16149" spans="1:12" s="236" customFormat="1" x14ac:dyDescent="0.25">
      <c r="A16149" s="272"/>
      <c r="B16149" s="273"/>
      <c r="C16149" s="272"/>
      <c r="D16149" s="272"/>
      <c r="E16149" s="217"/>
      <c r="F16149" s="263"/>
      <c r="I16149" s="149"/>
      <c r="J16149" s="149"/>
      <c r="K16149" s="149"/>
      <c r="L16149"/>
    </row>
    <row r="16150" spans="1:12" s="236" customFormat="1" x14ac:dyDescent="0.25">
      <c r="A16150" s="272"/>
      <c r="B16150" s="273"/>
      <c r="C16150" s="272"/>
      <c r="D16150" s="272"/>
      <c r="E16150" s="217"/>
      <c r="F16150" s="263"/>
      <c r="I16150" s="149"/>
      <c r="J16150" s="149"/>
      <c r="K16150" s="149"/>
      <c r="L16150"/>
    </row>
    <row r="16151" spans="1:12" s="236" customFormat="1" x14ac:dyDescent="0.25">
      <c r="A16151" s="272"/>
      <c r="B16151" s="273"/>
      <c r="C16151" s="272"/>
      <c r="D16151" s="272"/>
      <c r="E16151" s="217"/>
      <c r="F16151" s="263"/>
      <c r="I16151" s="149"/>
      <c r="J16151" s="149"/>
      <c r="K16151" s="149"/>
      <c r="L16151"/>
    </row>
    <row r="16152" spans="1:12" s="236" customFormat="1" x14ac:dyDescent="0.25">
      <c r="A16152" s="272"/>
      <c r="B16152" s="273"/>
      <c r="C16152" s="272"/>
      <c r="D16152" s="272"/>
      <c r="E16152" s="217"/>
      <c r="F16152" s="263"/>
      <c r="I16152" s="149"/>
      <c r="J16152" s="149"/>
      <c r="K16152" s="149"/>
      <c r="L16152"/>
    </row>
    <row r="16153" spans="1:12" s="236" customFormat="1" x14ac:dyDescent="0.25">
      <c r="A16153" s="272"/>
      <c r="B16153" s="273"/>
      <c r="C16153" s="272"/>
      <c r="D16153" s="272"/>
      <c r="E16153" s="217"/>
      <c r="F16153" s="263"/>
      <c r="I16153" s="149"/>
      <c r="J16153" s="149"/>
      <c r="K16153" s="149"/>
      <c r="L16153"/>
    </row>
    <row r="16154" spans="1:12" s="236" customFormat="1" x14ac:dyDescent="0.25">
      <c r="A16154" s="272"/>
      <c r="B16154" s="273"/>
      <c r="C16154" s="272"/>
      <c r="D16154" s="272"/>
      <c r="E16154" s="217"/>
      <c r="F16154" s="263"/>
      <c r="I16154" s="149"/>
      <c r="J16154" s="149"/>
      <c r="K16154" s="149"/>
      <c r="L16154"/>
    </row>
    <row r="16155" spans="1:12" s="236" customFormat="1" x14ac:dyDescent="0.25">
      <c r="A16155" s="272"/>
      <c r="B16155" s="273"/>
      <c r="C16155" s="272"/>
      <c r="D16155" s="272"/>
      <c r="E16155" s="217"/>
      <c r="F16155" s="263"/>
      <c r="I16155" s="149"/>
      <c r="J16155" s="149"/>
      <c r="K16155" s="149"/>
      <c r="L16155"/>
    </row>
    <row r="16156" spans="1:12" s="236" customFormat="1" x14ac:dyDescent="0.25">
      <c r="A16156" s="272"/>
      <c r="B16156" s="273"/>
      <c r="C16156" s="272"/>
      <c r="D16156" s="272"/>
      <c r="E16156" s="217"/>
      <c r="F16156" s="263"/>
      <c r="I16156" s="149"/>
      <c r="J16156" s="149"/>
      <c r="K16156" s="149"/>
      <c r="L16156"/>
    </row>
    <row r="16157" spans="1:12" s="236" customFormat="1" x14ac:dyDescent="0.25">
      <c r="A16157" s="272"/>
      <c r="B16157" s="273"/>
      <c r="C16157" s="272"/>
      <c r="D16157" s="272"/>
      <c r="E16157" s="217"/>
      <c r="F16157" s="263"/>
      <c r="I16157" s="149"/>
      <c r="J16157" s="149"/>
      <c r="K16157" s="149"/>
      <c r="L16157"/>
    </row>
    <row r="16158" spans="1:12" s="236" customFormat="1" x14ac:dyDescent="0.25">
      <c r="A16158" s="272"/>
      <c r="B16158" s="273"/>
      <c r="C16158" s="272"/>
      <c r="D16158" s="272"/>
      <c r="E16158" s="217"/>
      <c r="F16158" s="263"/>
      <c r="I16158" s="149"/>
      <c r="J16158" s="149"/>
      <c r="K16158" s="149"/>
      <c r="L16158"/>
    </row>
    <row r="16159" spans="1:12" s="236" customFormat="1" x14ac:dyDescent="0.25">
      <c r="A16159" s="272"/>
      <c r="B16159" s="273"/>
      <c r="C16159" s="272"/>
      <c r="D16159" s="272"/>
      <c r="E16159" s="217"/>
      <c r="F16159" s="263"/>
      <c r="I16159" s="149"/>
      <c r="J16159" s="149"/>
      <c r="K16159" s="149"/>
      <c r="L16159"/>
    </row>
    <row r="16160" spans="1:12" s="236" customFormat="1" x14ac:dyDescent="0.25">
      <c r="A16160" s="272"/>
      <c r="B16160" s="273"/>
      <c r="C16160" s="272"/>
      <c r="D16160" s="272"/>
      <c r="E16160" s="217"/>
      <c r="F16160" s="263"/>
      <c r="I16160" s="149"/>
      <c r="J16160" s="149"/>
      <c r="K16160" s="149"/>
      <c r="L16160"/>
    </row>
    <row r="16161" spans="1:12" s="236" customFormat="1" x14ac:dyDescent="0.25">
      <c r="A16161" s="272"/>
      <c r="B16161" s="273"/>
      <c r="C16161" s="272"/>
      <c r="D16161" s="272"/>
      <c r="E16161" s="217"/>
      <c r="F16161" s="263"/>
      <c r="I16161" s="149"/>
      <c r="J16161" s="149"/>
      <c r="K16161" s="149"/>
      <c r="L16161"/>
    </row>
    <row r="16162" spans="1:12" s="236" customFormat="1" x14ac:dyDescent="0.25">
      <c r="A16162" s="272"/>
      <c r="B16162" s="273"/>
      <c r="C16162" s="272"/>
      <c r="D16162" s="272"/>
      <c r="E16162" s="217"/>
      <c r="F16162" s="263"/>
      <c r="I16162" s="149"/>
      <c r="J16162" s="149"/>
      <c r="K16162" s="149"/>
      <c r="L16162"/>
    </row>
    <row r="16163" spans="1:12" s="236" customFormat="1" x14ac:dyDescent="0.25">
      <c r="A16163" s="272"/>
      <c r="B16163" s="273"/>
      <c r="C16163" s="272"/>
      <c r="D16163" s="272"/>
      <c r="E16163" s="217"/>
      <c r="F16163" s="263"/>
      <c r="I16163" s="149"/>
      <c r="J16163" s="149"/>
      <c r="K16163" s="149"/>
      <c r="L16163"/>
    </row>
    <row r="16164" spans="1:12" s="236" customFormat="1" x14ac:dyDescent="0.25">
      <c r="A16164" s="272"/>
      <c r="B16164" s="273"/>
      <c r="C16164" s="272"/>
      <c r="D16164" s="272"/>
      <c r="E16164" s="217"/>
      <c r="F16164" s="263"/>
      <c r="I16164" s="149"/>
      <c r="J16164" s="149"/>
      <c r="K16164" s="149"/>
      <c r="L16164"/>
    </row>
    <row r="16165" spans="1:12" s="236" customFormat="1" ht="13" x14ac:dyDescent="0.25">
      <c r="A16165" s="227"/>
      <c r="B16165" s="268" t="s">
        <v>2905</v>
      </c>
      <c r="C16165" s="227"/>
      <c r="D16165" s="227"/>
      <c r="E16165" s="258"/>
      <c r="F16165" s="270"/>
      <c r="I16165" s="149"/>
      <c r="J16165" s="149"/>
      <c r="K16165" s="149"/>
      <c r="L16165"/>
    </row>
    <row r="16166" spans="1:12" s="236" customFormat="1" ht="13" x14ac:dyDescent="0.25">
      <c r="A16166" s="227"/>
      <c r="B16166" s="247"/>
      <c r="C16166" s="227"/>
      <c r="D16166" s="227"/>
      <c r="E16166" s="258"/>
      <c r="F16166" s="263"/>
      <c r="I16166" s="149"/>
      <c r="J16166" s="149"/>
      <c r="K16166" s="149"/>
      <c r="L16166"/>
    </row>
    <row r="16167" spans="1:12" s="236" customFormat="1" ht="13" x14ac:dyDescent="0.25">
      <c r="A16167" s="227"/>
      <c r="B16167" s="247" t="s">
        <v>3121</v>
      </c>
      <c r="C16167" s="227"/>
      <c r="D16167" s="227"/>
      <c r="E16167" s="258"/>
      <c r="F16167" s="263"/>
      <c r="I16167" s="149"/>
      <c r="J16167" s="149"/>
      <c r="K16167" s="149"/>
      <c r="L16167"/>
    </row>
    <row r="16168" spans="1:12" s="236" customFormat="1" ht="13" x14ac:dyDescent="0.25">
      <c r="A16168" s="227"/>
      <c r="B16168" s="256"/>
      <c r="C16168" s="255"/>
      <c r="D16168" s="255"/>
      <c r="E16168" s="260"/>
      <c r="F16168" s="263"/>
      <c r="I16168" s="149"/>
      <c r="J16168" s="149"/>
      <c r="K16168" s="149"/>
      <c r="L16168"/>
    </row>
    <row r="16169" spans="1:12" s="236" customFormat="1" ht="13" x14ac:dyDescent="0.25">
      <c r="A16169" s="227"/>
      <c r="B16169" s="274"/>
      <c r="C16169" s="255"/>
      <c r="D16169" s="255"/>
      <c r="E16169" s="260"/>
      <c r="F16169" s="263"/>
      <c r="I16169" s="149"/>
      <c r="J16169" s="149"/>
      <c r="K16169" s="149"/>
      <c r="L16169"/>
    </row>
    <row r="16170" spans="1:12" s="236" customFormat="1" ht="13" x14ac:dyDescent="0.25">
      <c r="A16170" s="227"/>
      <c r="B16170" s="274" t="str">
        <f>B16167</f>
        <v>Block I: 2 Classroom Block:: I-9 Plastering</v>
      </c>
      <c r="C16170" s="255"/>
      <c r="D16170" s="255"/>
      <c r="E16170" s="260"/>
      <c r="F16170" s="263"/>
      <c r="I16170" s="149"/>
      <c r="J16170" s="149"/>
      <c r="K16170" s="149"/>
      <c r="L16170"/>
    </row>
    <row r="16171" spans="1:12" s="236" customFormat="1" ht="13" x14ac:dyDescent="0.25">
      <c r="A16171" s="227"/>
      <c r="B16171" s="254" t="s">
        <v>2933</v>
      </c>
      <c r="C16171" s="255" t="s">
        <v>2910</v>
      </c>
      <c r="D16171" s="255"/>
      <c r="E16171" s="260"/>
      <c r="F16171" s="263"/>
      <c r="I16171" s="149"/>
      <c r="J16171" s="149"/>
      <c r="K16171" s="149"/>
      <c r="L16171"/>
    </row>
    <row r="16172" spans="1:12" s="236" customFormat="1" ht="13" x14ac:dyDescent="0.25">
      <c r="A16172" s="227"/>
      <c r="B16172" s="256"/>
      <c r="C16172" s="255"/>
      <c r="D16172" s="255"/>
      <c r="E16172" s="260"/>
      <c r="F16172" s="263"/>
      <c r="I16172" s="149"/>
      <c r="J16172" s="149"/>
      <c r="K16172" s="149"/>
      <c r="L16172"/>
    </row>
    <row r="16173" spans="1:12" s="236" customFormat="1" ht="13" x14ac:dyDescent="0.25">
      <c r="A16173" s="227"/>
      <c r="B16173" s="269" t="s">
        <v>2909</v>
      </c>
      <c r="C16173" s="255">
        <v>234</v>
      </c>
      <c r="D16173" s="255"/>
      <c r="E16173" s="260"/>
      <c r="F16173" s="263"/>
      <c r="I16173" s="149"/>
      <c r="J16173" s="149"/>
      <c r="K16173" s="149"/>
      <c r="L16173"/>
    </row>
    <row r="16174" spans="1:12" s="236" customFormat="1" ht="13" x14ac:dyDescent="0.25">
      <c r="A16174" s="227"/>
      <c r="B16174" s="269"/>
      <c r="C16174" s="255"/>
      <c r="D16174" s="255"/>
      <c r="E16174" s="260"/>
      <c r="F16174" s="263"/>
      <c r="I16174" s="149"/>
      <c r="J16174" s="149"/>
      <c r="K16174" s="149"/>
      <c r="L16174"/>
    </row>
    <row r="16175" spans="1:12" s="236" customFormat="1" ht="13" x14ac:dyDescent="0.25">
      <c r="A16175" s="227"/>
      <c r="B16175" s="256"/>
      <c r="C16175" s="255"/>
      <c r="D16175" s="255"/>
      <c r="E16175" s="260"/>
      <c r="F16175" s="263"/>
      <c r="I16175" s="149"/>
      <c r="J16175" s="149"/>
      <c r="K16175" s="149"/>
      <c r="L16175"/>
    </row>
    <row r="16176" spans="1:12" s="236" customFormat="1" ht="13" x14ac:dyDescent="0.25">
      <c r="A16176" s="227"/>
      <c r="B16176" s="256"/>
      <c r="C16176" s="255"/>
      <c r="D16176" s="255"/>
      <c r="E16176" s="260"/>
      <c r="F16176" s="263"/>
      <c r="I16176" s="149"/>
      <c r="J16176" s="149"/>
      <c r="K16176" s="149"/>
      <c r="L16176"/>
    </row>
    <row r="16177" spans="1:12" s="236" customFormat="1" ht="13" x14ac:dyDescent="0.25">
      <c r="A16177" s="227"/>
      <c r="B16177" s="256"/>
      <c r="C16177" s="255"/>
      <c r="D16177" s="255"/>
      <c r="E16177" s="260"/>
      <c r="F16177" s="263"/>
      <c r="I16177" s="149"/>
      <c r="J16177" s="149"/>
      <c r="K16177" s="149"/>
      <c r="L16177"/>
    </row>
    <row r="16178" spans="1:12" s="236" customFormat="1" ht="13" x14ac:dyDescent="0.25">
      <c r="A16178" s="227"/>
      <c r="B16178" s="256"/>
      <c r="C16178" s="255"/>
      <c r="D16178" s="255"/>
      <c r="E16178" s="260"/>
      <c r="F16178" s="263"/>
      <c r="I16178" s="149"/>
      <c r="J16178" s="149"/>
      <c r="K16178" s="149"/>
      <c r="L16178"/>
    </row>
    <row r="16179" spans="1:12" s="236" customFormat="1" ht="13" x14ac:dyDescent="0.25">
      <c r="A16179" s="227"/>
      <c r="B16179" s="256"/>
      <c r="C16179" s="255"/>
      <c r="D16179" s="255"/>
      <c r="E16179" s="260"/>
      <c r="F16179" s="263"/>
      <c r="I16179" s="149"/>
      <c r="J16179" s="149"/>
      <c r="K16179" s="149"/>
      <c r="L16179"/>
    </row>
    <row r="16180" spans="1:12" s="236" customFormat="1" ht="13" x14ac:dyDescent="0.25">
      <c r="A16180" s="227"/>
      <c r="B16180" s="256"/>
      <c r="C16180" s="255"/>
      <c r="D16180" s="255"/>
      <c r="E16180" s="260"/>
      <c r="F16180" s="263"/>
      <c r="I16180" s="149"/>
      <c r="J16180" s="149"/>
      <c r="K16180" s="149"/>
      <c r="L16180"/>
    </row>
    <row r="16181" spans="1:12" s="236" customFormat="1" ht="13" x14ac:dyDescent="0.25">
      <c r="A16181" s="227"/>
      <c r="B16181" s="256"/>
      <c r="C16181" s="255"/>
      <c r="D16181" s="255"/>
      <c r="E16181" s="260"/>
      <c r="F16181" s="263"/>
      <c r="I16181" s="149"/>
      <c r="J16181" s="149"/>
      <c r="K16181" s="149"/>
      <c r="L16181"/>
    </row>
    <row r="16182" spans="1:12" s="236" customFormat="1" ht="13" x14ac:dyDescent="0.25">
      <c r="A16182" s="227"/>
      <c r="B16182" s="256"/>
      <c r="C16182" s="255"/>
      <c r="D16182" s="255"/>
      <c r="E16182" s="260"/>
      <c r="F16182" s="263"/>
      <c r="I16182" s="149"/>
      <c r="J16182" s="149"/>
      <c r="K16182" s="149"/>
      <c r="L16182"/>
    </row>
    <row r="16183" spans="1:12" s="236" customFormat="1" ht="13" x14ac:dyDescent="0.25">
      <c r="A16183" s="227"/>
      <c r="B16183" s="256"/>
      <c r="C16183" s="255"/>
      <c r="D16183" s="255"/>
      <c r="E16183" s="260"/>
      <c r="F16183" s="263"/>
      <c r="I16183" s="149"/>
      <c r="J16183" s="149"/>
      <c r="K16183" s="149"/>
      <c r="L16183"/>
    </row>
    <row r="16184" spans="1:12" s="236" customFormat="1" ht="13" x14ac:dyDescent="0.25">
      <c r="A16184" s="227"/>
      <c r="B16184" s="256"/>
      <c r="C16184" s="255"/>
      <c r="D16184" s="255"/>
      <c r="E16184" s="260"/>
      <c r="F16184" s="263"/>
      <c r="I16184" s="149"/>
      <c r="J16184" s="149"/>
      <c r="K16184" s="149"/>
      <c r="L16184"/>
    </row>
    <row r="16185" spans="1:12" s="236" customFormat="1" ht="13" x14ac:dyDescent="0.25">
      <c r="A16185" s="227"/>
      <c r="B16185" s="256"/>
      <c r="C16185" s="255"/>
      <c r="D16185" s="255"/>
      <c r="E16185" s="260"/>
      <c r="F16185" s="263"/>
      <c r="I16185" s="149"/>
      <c r="J16185" s="149"/>
      <c r="K16185" s="149"/>
      <c r="L16185"/>
    </row>
    <row r="16186" spans="1:12" s="236" customFormat="1" ht="13" x14ac:dyDescent="0.25">
      <c r="A16186" s="227"/>
      <c r="B16186" s="256"/>
      <c r="C16186" s="255"/>
      <c r="D16186" s="255"/>
      <c r="E16186" s="260"/>
      <c r="F16186" s="263"/>
      <c r="I16186" s="149"/>
      <c r="J16186" s="149"/>
      <c r="K16186" s="149"/>
      <c r="L16186"/>
    </row>
    <row r="16187" spans="1:12" s="236" customFormat="1" ht="13" x14ac:dyDescent="0.25">
      <c r="A16187" s="227"/>
      <c r="B16187" s="256"/>
      <c r="C16187" s="255"/>
      <c r="D16187" s="255"/>
      <c r="E16187" s="260"/>
      <c r="F16187" s="263"/>
      <c r="I16187" s="149"/>
      <c r="J16187" s="149"/>
      <c r="K16187" s="149"/>
      <c r="L16187"/>
    </row>
    <row r="16188" spans="1:12" s="236" customFormat="1" ht="13" x14ac:dyDescent="0.25">
      <c r="A16188" s="227"/>
      <c r="B16188" s="256"/>
      <c r="C16188" s="255"/>
      <c r="D16188" s="255"/>
      <c r="E16188" s="260"/>
      <c r="F16188" s="263"/>
      <c r="I16188" s="149"/>
      <c r="J16188" s="149"/>
      <c r="K16188" s="149"/>
      <c r="L16188"/>
    </row>
    <row r="16189" spans="1:12" s="236" customFormat="1" ht="13" x14ac:dyDescent="0.25">
      <c r="A16189" s="227"/>
      <c r="B16189" s="256"/>
      <c r="C16189" s="255"/>
      <c r="D16189" s="255"/>
      <c r="E16189" s="260"/>
      <c r="F16189" s="263"/>
      <c r="I16189" s="149"/>
      <c r="J16189" s="149"/>
      <c r="K16189" s="149"/>
      <c r="L16189"/>
    </row>
    <row r="16190" spans="1:12" s="236" customFormat="1" ht="13" x14ac:dyDescent="0.25">
      <c r="A16190" s="227"/>
      <c r="B16190" s="256"/>
      <c r="C16190" s="255"/>
      <c r="D16190" s="255"/>
      <c r="E16190" s="260"/>
      <c r="F16190" s="263"/>
      <c r="I16190" s="149"/>
      <c r="J16190" s="149"/>
      <c r="K16190" s="149"/>
      <c r="L16190"/>
    </row>
    <row r="16191" spans="1:12" s="236" customFormat="1" ht="13" x14ac:dyDescent="0.25">
      <c r="A16191" s="227"/>
      <c r="B16191" s="256"/>
      <c r="C16191" s="255"/>
      <c r="D16191" s="255"/>
      <c r="E16191" s="260"/>
      <c r="F16191" s="263"/>
      <c r="I16191" s="149"/>
      <c r="J16191" s="149"/>
      <c r="K16191" s="149"/>
      <c r="L16191"/>
    </row>
    <row r="16192" spans="1:12" s="236" customFormat="1" ht="13" x14ac:dyDescent="0.25">
      <c r="A16192" s="227"/>
      <c r="B16192" s="256"/>
      <c r="C16192" s="255"/>
      <c r="D16192" s="255"/>
      <c r="E16192" s="260"/>
      <c r="F16192" s="263"/>
      <c r="I16192" s="149"/>
      <c r="J16192" s="149"/>
      <c r="K16192" s="149"/>
      <c r="L16192"/>
    </row>
    <row r="16193" spans="1:12" s="236" customFormat="1" ht="13" x14ac:dyDescent="0.25">
      <c r="A16193" s="227"/>
      <c r="B16193" s="256"/>
      <c r="C16193" s="255"/>
      <c r="D16193" s="255"/>
      <c r="E16193" s="260"/>
      <c r="F16193" s="263"/>
      <c r="I16193" s="149"/>
      <c r="J16193" s="149"/>
      <c r="K16193" s="149"/>
      <c r="L16193"/>
    </row>
    <row r="16194" spans="1:12" s="236" customFormat="1" ht="13" x14ac:dyDescent="0.25">
      <c r="A16194" s="227"/>
      <c r="B16194" s="256"/>
      <c r="C16194" s="255"/>
      <c r="D16194" s="255"/>
      <c r="E16194" s="260"/>
      <c r="F16194" s="263"/>
      <c r="I16194" s="149"/>
      <c r="J16194" s="149"/>
      <c r="K16194" s="149"/>
      <c r="L16194"/>
    </row>
    <row r="16195" spans="1:12" s="236" customFormat="1" ht="13" x14ac:dyDescent="0.25">
      <c r="A16195" s="227"/>
      <c r="B16195" s="256"/>
      <c r="C16195" s="255"/>
      <c r="D16195" s="255"/>
      <c r="E16195" s="260"/>
      <c r="F16195" s="263"/>
      <c r="I16195" s="149"/>
      <c r="J16195" s="149"/>
      <c r="K16195" s="149"/>
      <c r="L16195"/>
    </row>
    <row r="16196" spans="1:12" s="236" customFormat="1" ht="13" x14ac:dyDescent="0.25">
      <c r="A16196" s="227"/>
      <c r="B16196" s="256"/>
      <c r="C16196" s="255"/>
      <c r="D16196" s="255"/>
      <c r="E16196" s="260"/>
      <c r="F16196" s="263"/>
      <c r="I16196" s="149"/>
      <c r="J16196" s="149"/>
      <c r="K16196" s="149"/>
      <c r="L16196"/>
    </row>
    <row r="16197" spans="1:12" s="236" customFormat="1" ht="13" x14ac:dyDescent="0.25">
      <c r="A16197" s="227"/>
      <c r="B16197" s="256"/>
      <c r="C16197" s="255"/>
      <c r="D16197" s="255"/>
      <c r="E16197" s="260"/>
      <c r="F16197" s="263"/>
      <c r="I16197" s="149"/>
      <c r="J16197" s="149"/>
      <c r="K16197" s="149"/>
      <c r="L16197"/>
    </row>
    <row r="16198" spans="1:12" s="236" customFormat="1" ht="13" x14ac:dyDescent="0.25">
      <c r="A16198" s="227"/>
      <c r="B16198" s="256"/>
      <c r="C16198" s="255"/>
      <c r="D16198" s="255"/>
      <c r="E16198" s="260"/>
      <c r="F16198" s="263"/>
      <c r="I16198" s="149"/>
      <c r="J16198" s="149"/>
      <c r="K16198" s="149"/>
      <c r="L16198"/>
    </row>
    <row r="16199" spans="1:12" s="236" customFormat="1" ht="13" x14ac:dyDescent="0.25">
      <c r="A16199" s="227"/>
      <c r="B16199" s="256"/>
      <c r="C16199" s="255"/>
      <c r="D16199" s="255"/>
      <c r="E16199" s="260"/>
      <c r="F16199" s="263"/>
      <c r="I16199" s="149"/>
      <c r="J16199" s="149"/>
      <c r="K16199" s="149"/>
      <c r="L16199"/>
    </row>
    <row r="16200" spans="1:12" s="236" customFormat="1" ht="13" x14ac:dyDescent="0.25">
      <c r="A16200" s="227"/>
      <c r="B16200" s="256"/>
      <c r="C16200" s="255"/>
      <c r="D16200" s="255"/>
      <c r="E16200" s="260"/>
      <c r="F16200" s="263"/>
      <c r="I16200" s="149"/>
      <c r="J16200" s="149"/>
      <c r="K16200" s="149"/>
      <c r="L16200"/>
    </row>
    <row r="16201" spans="1:12" s="236" customFormat="1" ht="13" x14ac:dyDescent="0.25">
      <c r="A16201" s="227"/>
      <c r="B16201" s="256"/>
      <c r="C16201" s="255"/>
      <c r="D16201" s="255"/>
      <c r="E16201" s="260"/>
      <c r="F16201" s="263"/>
      <c r="I16201" s="149"/>
      <c r="J16201" s="149"/>
      <c r="K16201" s="149"/>
      <c r="L16201"/>
    </row>
    <row r="16202" spans="1:12" s="236" customFormat="1" ht="13" x14ac:dyDescent="0.25">
      <c r="A16202" s="227"/>
      <c r="B16202" s="256"/>
      <c r="C16202" s="255"/>
      <c r="D16202" s="255"/>
      <c r="E16202" s="260"/>
      <c r="F16202" s="263"/>
      <c r="I16202" s="149"/>
      <c r="J16202" s="149"/>
      <c r="K16202" s="149"/>
      <c r="L16202"/>
    </row>
    <row r="16203" spans="1:12" s="236" customFormat="1" ht="13" x14ac:dyDescent="0.25">
      <c r="A16203" s="227"/>
      <c r="B16203" s="256"/>
      <c r="C16203" s="255"/>
      <c r="D16203" s="255"/>
      <c r="E16203" s="260"/>
      <c r="F16203" s="263"/>
      <c r="I16203" s="149"/>
      <c r="J16203" s="149"/>
      <c r="K16203" s="149"/>
      <c r="L16203"/>
    </row>
    <row r="16204" spans="1:12" s="236" customFormat="1" ht="13" x14ac:dyDescent="0.25">
      <c r="A16204" s="227"/>
      <c r="B16204" s="256"/>
      <c r="C16204" s="255"/>
      <c r="D16204" s="255"/>
      <c r="E16204" s="260"/>
      <c r="F16204" s="263"/>
      <c r="I16204" s="149"/>
      <c r="J16204" s="149"/>
      <c r="K16204" s="149"/>
      <c r="L16204"/>
    </row>
    <row r="16205" spans="1:12" s="236" customFormat="1" ht="13" x14ac:dyDescent="0.25">
      <c r="A16205" s="227"/>
      <c r="B16205" s="256"/>
      <c r="C16205" s="255"/>
      <c r="D16205" s="255"/>
      <c r="E16205" s="260"/>
      <c r="F16205" s="263"/>
      <c r="I16205" s="149"/>
      <c r="J16205" s="149"/>
      <c r="K16205" s="149"/>
      <c r="L16205"/>
    </row>
    <row r="16206" spans="1:12" s="236" customFormat="1" ht="13" x14ac:dyDescent="0.25">
      <c r="A16206" s="227"/>
      <c r="B16206" s="256"/>
      <c r="C16206" s="255"/>
      <c r="D16206" s="255"/>
      <c r="E16206" s="260"/>
      <c r="F16206" s="263"/>
      <c r="I16206" s="149"/>
      <c r="J16206" s="149"/>
      <c r="K16206" s="149"/>
      <c r="L16206"/>
    </row>
    <row r="16207" spans="1:12" s="236" customFormat="1" ht="13" x14ac:dyDescent="0.25">
      <c r="A16207" s="227"/>
      <c r="B16207" s="256"/>
      <c r="C16207" s="255"/>
      <c r="D16207" s="255"/>
      <c r="E16207" s="260"/>
      <c r="F16207" s="263"/>
      <c r="I16207" s="149"/>
      <c r="J16207" s="149"/>
      <c r="K16207" s="149"/>
      <c r="L16207"/>
    </row>
    <row r="16208" spans="1:12" s="236" customFormat="1" ht="13" x14ac:dyDescent="0.25">
      <c r="A16208" s="227"/>
      <c r="B16208" s="256"/>
      <c r="C16208" s="255"/>
      <c r="D16208" s="255"/>
      <c r="E16208" s="260"/>
      <c r="F16208" s="263"/>
      <c r="I16208" s="149"/>
      <c r="J16208" s="149"/>
      <c r="K16208" s="149"/>
      <c r="L16208"/>
    </row>
    <row r="16209" spans="1:12" s="236" customFormat="1" ht="13" x14ac:dyDescent="0.25">
      <c r="A16209" s="227"/>
      <c r="B16209" s="256"/>
      <c r="C16209" s="255"/>
      <c r="D16209" s="255"/>
      <c r="E16209" s="260"/>
      <c r="F16209" s="263"/>
      <c r="I16209" s="149"/>
      <c r="J16209" s="149"/>
      <c r="K16209" s="149"/>
      <c r="L16209"/>
    </row>
    <row r="16210" spans="1:12" s="236" customFormat="1" ht="13" x14ac:dyDescent="0.25">
      <c r="A16210" s="227"/>
      <c r="B16210" s="256"/>
      <c r="C16210" s="255"/>
      <c r="D16210" s="255"/>
      <c r="E16210" s="260"/>
      <c r="F16210" s="263"/>
      <c r="I16210" s="149"/>
      <c r="J16210" s="149"/>
      <c r="K16210" s="149"/>
      <c r="L16210"/>
    </row>
    <row r="16211" spans="1:12" s="236" customFormat="1" ht="13" x14ac:dyDescent="0.25">
      <c r="A16211" s="227"/>
      <c r="B16211" s="256"/>
      <c r="C16211" s="255"/>
      <c r="D16211" s="255"/>
      <c r="E16211" s="260"/>
      <c r="F16211" s="263"/>
      <c r="I16211" s="149"/>
      <c r="J16211" s="149"/>
      <c r="K16211" s="149"/>
      <c r="L16211"/>
    </row>
    <row r="16212" spans="1:12" s="236" customFormat="1" ht="13" x14ac:dyDescent="0.25">
      <c r="A16212" s="227"/>
      <c r="B16212" s="256"/>
      <c r="C16212" s="255"/>
      <c r="D16212" s="255"/>
      <c r="E16212" s="260"/>
      <c r="F16212" s="263"/>
      <c r="I16212" s="149"/>
      <c r="J16212" s="149"/>
      <c r="K16212" s="149"/>
      <c r="L16212"/>
    </row>
    <row r="16213" spans="1:12" s="236" customFormat="1" ht="13" x14ac:dyDescent="0.25">
      <c r="A16213" s="227"/>
      <c r="B16213" s="256"/>
      <c r="C16213" s="255"/>
      <c r="D16213" s="255"/>
      <c r="E16213" s="260"/>
      <c r="F16213" s="263"/>
      <c r="I16213" s="149"/>
      <c r="J16213" s="149"/>
      <c r="K16213" s="149"/>
      <c r="L16213"/>
    </row>
    <row r="16214" spans="1:12" s="236" customFormat="1" ht="13" x14ac:dyDescent="0.25">
      <c r="A16214" s="227"/>
      <c r="B16214" s="256"/>
      <c r="C16214" s="255"/>
      <c r="D16214" s="255"/>
      <c r="E16214" s="260"/>
      <c r="F16214" s="263"/>
      <c r="I16214" s="149"/>
      <c r="J16214" s="149"/>
      <c r="K16214" s="149"/>
      <c r="L16214"/>
    </row>
    <row r="16215" spans="1:12" s="236" customFormat="1" ht="13" x14ac:dyDescent="0.25">
      <c r="A16215" s="227"/>
      <c r="B16215" s="256"/>
      <c r="C16215" s="255"/>
      <c r="D16215" s="255"/>
      <c r="E16215" s="260"/>
      <c r="F16215" s="263"/>
      <c r="I16215" s="149"/>
      <c r="J16215" s="149"/>
      <c r="K16215" s="149"/>
      <c r="L16215"/>
    </row>
    <row r="16216" spans="1:12" s="236" customFormat="1" ht="13" x14ac:dyDescent="0.25">
      <c r="A16216" s="227"/>
      <c r="B16216" s="256"/>
      <c r="C16216" s="255"/>
      <c r="D16216" s="255"/>
      <c r="E16216" s="260"/>
      <c r="F16216" s="263"/>
      <c r="I16216" s="149"/>
      <c r="J16216" s="149"/>
      <c r="K16216" s="149"/>
      <c r="L16216"/>
    </row>
    <row r="16217" spans="1:12" s="236" customFormat="1" ht="13" x14ac:dyDescent="0.25">
      <c r="A16217" s="227"/>
      <c r="B16217" s="256"/>
      <c r="C16217" s="255"/>
      <c r="D16217" s="255"/>
      <c r="E16217" s="260"/>
      <c r="F16217" s="263"/>
      <c r="I16217" s="149"/>
      <c r="J16217" s="149"/>
      <c r="K16217" s="149"/>
      <c r="L16217"/>
    </row>
    <row r="16218" spans="1:12" s="236" customFormat="1" ht="13" x14ac:dyDescent="0.25">
      <c r="A16218" s="227"/>
      <c r="B16218" s="256"/>
      <c r="C16218" s="255"/>
      <c r="D16218" s="255"/>
      <c r="E16218" s="260"/>
      <c r="F16218" s="263"/>
      <c r="I16218" s="149"/>
      <c r="J16218" s="149"/>
      <c r="K16218" s="149"/>
      <c r="L16218"/>
    </row>
    <row r="16219" spans="1:12" s="236" customFormat="1" ht="13" x14ac:dyDescent="0.25">
      <c r="A16219" s="227"/>
      <c r="B16219" s="256"/>
      <c r="C16219" s="255"/>
      <c r="D16219" s="255"/>
      <c r="E16219" s="260"/>
      <c r="F16219" s="263"/>
      <c r="I16219" s="149"/>
      <c r="J16219" s="149"/>
      <c r="K16219" s="149"/>
      <c r="L16219"/>
    </row>
    <row r="16220" spans="1:12" s="236" customFormat="1" ht="13" x14ac:dyDescent="0.25">
      <c r="A16220" s="227"/>
      <c r="B16220" s="256"/>
      <c r="C16220" s="255"/>
      <c r="D16220" s="255"/>
      <c r="E16220" s="260"/>
      <c r="F16220" s="263"/>
      <c r="I16220" s="149"/>
      <c r="J16220" s="149"/>
      <c r="K16220" s="149"/>
      <c r="L16220"/>
    </row>
    <row r="16221" spans="1:12" s="236" customFormat="1" ht="13" x14ac:dyDescent="0.25">
      <c r="A16221" s="227"/>
      <c r="B16221" s="256"/>
      <c r="C16221" s="255"/>
      <c r="D16221" s="255"/>
      <c r="E16221" s="260"/>
      <c r="F16221" s="263"/>
      <c r="I16221" s="149"/>
      <c r="J16221" s="149"/>
      <c r="K16221" s="149"/>
      <c r="L16221"/>
    </row>
    <row r="16222" spans="1:12" s="236" customFormat="1" ht="13" x14ac:dyDescent="0.25">
      <c r="A16222" s="227"/>
      <c r="B16222" s="256"/>
      <c r="C16222" s="255"/>
      <c r="D16222" s="255"/>
      <c r="E16222" s="260"/>
      <c r="F16222" s="263"/>
      <c r="I16222" s="149"/>
      <c r="J16222" s="149"/>
      <c r="K16222" s="149"/>
      <c r="L16222"/>
    </row>
    <row r="16223" spans="1:12" s="236" customFormat="1" ht="13" x14ac:dyDescent="0.25">
      <c r="A16223" s="227"/>
      <c r="B16223" s="256"/>
      <c r="C16223" s="255"/>
      <c r="D16223" s="255"/>
      <c r="E16223" s="260"/>
      <c r="F16223" s="263"/>
      <c r="I16223" s="149"/>
      <c r="J16223" s="149"/>
      <c r="K16223" s="149"/>
      <c r="L16223"/>
    </row>
    <row r="16224" spans="1:12" s="236" customFormat="1" ht="13" x14ac:dyDescent="0.25">
      <c r="A16224" s="227"/>
      <c r="B16224" s="256"/>
      <c r="C16224" s="255"/>
      <c r="D16224" s="255"/>
      <c r="E16224" s="260"/>
      <c r="F16224" s="263"/>
      <c r="I16224" s="149"/>
      <c r="J16224" s="149"/>
      <c r="K16224" s="149"/>
      <c r="L16224"/>
    </row>
    <row r="16225" spans="1:12" s="236" customFormat="1" ht="13" x14ac:dyDescent="0.25">
      <c r="A16225" s="227"/>
      <c r="B16225" s="256"/>
      <c r="C16225" s="255"/>
      <c r="D16225" s="255"/>
      <c r="E16225" s="260"/>
      <c r="F16225" s="263"/>
      <c r="I16225" s="149"/>
      <c r="J16225" s="149"/>
      <c r="K16225" s="149"/>
      <c r="L16225"/>
    </row>
    <row r="16226" spans="1:12" s="236" customFormat="1" ht="13" x14ac:dyDescent="0.25">
      <c r="A16226" s="227"/>
      <c r="B16226" s="256"/>
      <c r="C16226" s="255"/>
      <c r="D16226" s="255"/>
      <c r="E16226" s="260"/>
      <c r="F16226" s="263"/>
      <c r="I16226" s="149"/>
      <c r="J16226" s="149"/>
      <c r="K16226" s="149"/>
      <c r="L16226"/>
    </row>
    <row r="16227" spans="1:12" s="236" customFormat="1" ht="13" x14ac:dyDescent="0.25">
      <c r="A16227" s="227"/>
      <c r="B16227" s="256"/>
      <c r="C16227" s="255"/>
      <c r="D16227" s="255"/>
      <c r="E16227" s="260"/>
      <c r="F16227" s="263"/>
      <c r="I16227" s="149"/>
      <c r="J16227" s="149"/>
      <c r="K16227" s="149"/>
      <c r="L16227"/>
    </row>
    <row r="16228" spans="1:12" s="236" customFormat="1" ht="13" x14ac:dyDescent="0.25">
      <c r="A16228" s="227"/>
      <c r="B16228" s="256"/>
      <c r="C16228" s="255"/>
      <c r="D16228" s="255"/>
      <c r="E16228" s="260"/>
      <c r="F16228" s="263"/>
      <c r="I16228" s="149"/>
      <c r="J16228" s="149"/>
      <c r="K16228" s="149"/>
      <c r="L16228"/>
    </row>
    <row r="16229" spans="1:12" s="236" customFormat="1" ht="13" x14ac:dyDescent="0.25">
      <c r="A16229" s="227"/>
      <c r="B16229" s="256"/>
      <c r="C16229" s="255"/>
      <c r="D16229" s="255"/>
      <c r="E16229" s="260"/>
      <c r="F16229" s="263"/>
      <c r="I16229" s="149"/>
      <c r="J16229" s="149"/>
      <c r="K16229" s="149"/>
      <c r="L16229"/>
    </row>
    <row r="16230" spans="1:12" s="236" customFormat="1" ht="13" x14ac:dyDescent="0.25">
      <c r="A16230" s="227"/>
      <c r="B16230" s="256"/>
      <c r="C16230" s="255"/>
      <c r="D16230" s="255"/>
      <c r="E16230" s="260"/>
      <c r="F16230" s="263"/>
      <c r="I16230" s="149"/>
      <c r="J16230" s="149"/>
      <c r="K16230" s="149"/>
      <c r="L16230"/>
    </row>
    <row r="16231" spans="1:12" s="236" customFormat="1" ht="13" x14ac:dyDescent="0.25">
      <c r="A16231" s="227"/>
      <c r="B16231" s="256"/>
      <c r="C16231" s="255"/>
      <c r="D16231" s="255"/>
      <c r="E16231" s="260"/>
      <c r="F16231" s="263"/>
      <c r="I16231" s="149"/>
      <c r="J16231" s="149"/>
      <c r="K16231" s="149"/>
      <c r="L16231"/>
    </row>
    <row r="16232" spans="1:12" s="236" customFormat="1" ht="13" x14ac:dyDescent="0.25">
      <c r="A16232" s="227"/>
      <c r="B16232" s="256"/>
      <c r="C16232" s="255"/>
      <c r="D16232" s="255"/>
      <c r="E16232" s="260"/>
      <c r="F16232" s="263"/>
      <c r="I16232" s="149"/>
      <c r="J16232" s="149"/>
      <c r="K16232" s="149"/>
      <c r="L16232"/>
    </row>
    <row r="16233" spans="1:12" s="236" customFormat="1" ht="13" x14ac:dyDescent="0.25">
      <c r="A16233" s="227"/>
      <c r="B16233" s="256"/>
      <c r="C16233" s="255"/>
      <c r="D16233" s="255"/>
      <c r="E16233" s="260"/>
      <c r="F16233" s="263"/>
      <c r="I16233" s="149"/>
      <c r="J16233" s="149"/>
      <c r="K16233" s="149"/>
      <c r="L16233"/>
    </row>
    <row r="16234" spans="1:12" s="236" customFormat="1" ht="13" x14ac:dyDescent="0.25">
      <c r="A16234" s="227"/>
      <c r="B16234" s="256"/>
      <c r="C16234" s="255"/>
      <c r="D16234" s="255"/>
      <c r="E16234" s="260"/>
      <c r="F16234" s="263"/>
      <c r="I16234" s="149"/>
      <c r="J16234" s="149"/>
      <c r="K16234" s="149"/>
      <c r="L16234"/>
    </row>
    <row r="16235" spans="1:12" s="236" customFormat="1" ht="13" x14ac:dyDescent="0.25">
      <c r="A16235" s="227"/>
      <c r="B16235" s="256"/>
      <c r="C16235" s="255"/>
      <c r="D16235" s="255"/>
      <c r="E16235" s="260"/>
      <c r="F16235" s="263"/>
      <c r="I16235" s="149"/>
      <c r="J16235" s="149"/>
      <c r="K16235" s="149"/>
      <c r="L16235"/>
    </row>
    <row r="16236" spans="1:12" s="236" customFormat="1" ht="13" x14ac:dyDescent="0.25">
      <c r="A16236" s="227"/>
      <c r="B16236" s="256"/>
      <c r="C16236" s="255"/>
      <c r="D16236" s="255"/>
      <c r="E16236" s="260"/>
      <c r="F16236" s="263"/>
      <c r="I16236" s="149"/>
      <c r="J16236" s="149"/>
      <c r="K16236" s="149"/>
      <c r="L16236"/>
    </row>
    <row r="16237" spans="1:12" s="236" customFormat="1" ht="13" x14ac:dyDescent="0.25">
      <c r="A16237" s="227"/>
      <c r="B16237" s="256"/>
      <c r="C16237" s="255"/>
      <c r="D16237" s="255"/>
      <c r="E16237" s="260"/>
      <c r="F16237" s="263"/>
      <c r="I16237" s="149"/>
      <c r="J16237" s="149"/>
      <c r="K16237" s="149"/>
      <c r="L16237"/>
    </row>
    <row r="16238" spans="1:12" s="236" customFormat="1" ht="13" x14ac:dyDescent="0.25">
      <c r="A16238" s="227"/>
      <c r="B16238" s="268" t="s">
        <v>1019</v>
      </c>
      <c r="C16238" s="227"/>
      <c r="D16238" s="227"/>
      <c r="E16238" s="258"/>
      <c r="F16238" s="270"/>
      <c r="I16238" s="149"/>
      <c r="J16238" s="149"/>
      <c r="K16238" s="149"/>
      <c r="L16238"/>
    </row>
    <row r="16239" spans="1:12" s="236" customFormat="1" ht="13" x14ac:dyDescent="0.25">
      <c r="A16239" s="227"/>
      <c r="B16239" s="247"/>
      <c r="C16239" s="227"/>
      <c r="D16239" s="227"/>
      <c r="E16239" s="258"/>
      <c r="F16239" s="263"/>
      <c r="I16239" s="149"/>
      <c r="J16239" s="149"/>
      <c r="K16239" s="149"/>
      <c r="L16239"/>
    </row>
    <row r="16240" spans="1:12" s="236" customFormat="1" ht="13" x14ac:dyDescent="0.25">
      <c r="A16240" s="227"/>
      <c r="B16240" s="247" t="str">
        <f>B16167</f>
        <v>Block I: 2 Classroom Block:: I-9 Plastering</v>
      </c>
      <c r="C16240" s="227"/>
      <c r="D16240" s="227"/>
      <c r="E16240" s="258"/>
      <c r="F16240" s="263"/>
      <c r="I16240" s="149"/>
      <c r="J16240" s="149"/>
      <c r="K16240" s="149"/>
      <c r="L16240"/>
    </row>
    <row r="16241" spans="1:12" s="236" customFormat="1" x14ac:dyDescent="0.25">
      <c r="A16241" s="220"/>
      <c r="B16241" s="233"/>
      <c r="C16241" s="220"/>
      <c r="D16241" s="220"/>
      <c r="E16241" s="260"/>
      <c r="F16241" s="263"/>
      <c r="I16241" s="149"/>
      <c r="J16241" s="149"/>
      <c r="K16241" s="149"/>
      <c r="L16241"/>
    </row>
    <row r="16242" spans="1:12" s="236" customFormat="1" ht="13" x14ac:dyDescent="0.25">
      <c r="A16242" s="224" t="s">
        <v>3197</v>
      </c>
      <c r="B16242" s="229" t="s">
        <v>296</v>
      </c>
      <c r="C16242" s="272"/>
      <c r="D16242" s="272"/>
      <c r="E16242" s="217"/>
      <c r="F16242" s="285"/>
      <c r="I16242" s="149"/>
      <c r="J16242" s="149"/>
      <c r="K16242" s="149"/>
      <c r="L16242"/>
    </row>
    <row r="16243" spans="1:12" s="236" customFormat="1" x14ac:dyDescent="0.25">
      <c r="A16243" s="272"/>
      <c r="B16243" s="273"/>
      <c r="C16243" s="272"/>
      <c r="D16243" s="272"/>
      <c r="E16243" s="217"/>
      <c r="F16243" s="285"/>
      <c r="I16243" s="149"/>
      <c r="J16243" s="149"/>
      <c r="K16243" s="149"/>
      <c r="L16243"/>
    </row>
    <row r="16244" spans="1:12" s="236" customFormat="1" ht="13" x14ac:dyDescent="0.25">
      <c r="A16244" s="272"/>
      <c r="B16244" s="229" t="s">
        <v>297</v>
      </c>
      <c r="C16244" s="272"/>
      <c r="D16244" s="272"/>
      <c r="E16244" s="217"/>
      <c r="F16244" s="285"/>
      <c r="I16244" s="149"/>
      <c r="J16244" s="149"/>
      <c r="K16244" s="149"/>
      <c r="L16244"/>
    </row>
    <row r="16245" spans="1:12" s="236" customFormat="1" x14ac:dyDescent="0.25">
      <c r="A16245" s="272"/>
      <c r="B16245" s="273"/>
      <c r="C16245" s="272"/>
      <c r="D16245" s="272"/>
      <c r="E16245" s="217"/>
      <c r="F16245" s="285"/>
      <c r="I16245" s="149"/>
      <c r="J16245" s="149"/>
      <c r="K16245" s="149"/>
      <c r="L16245"/>
    </row>
    <row r="16246" spans="1:12" s="236" customFormat="1" ht="13" x14ac:dyDescent="0.25">
      <c r="A16246" s="272"/>
      <c r="B16246" s="229" t="s">
        <v>298</v>
      </c>
      <c r="C16246" s="272"/>
      <c r="D16246" s="272"/>
      <c r="E16246" s="217"/>
      <c r="F16246" s="285"/>
      <c r="I16246" s="149"/>
      <c r="J16246" s="149"/>
      <c r="K16246" s="149"/>
      <c r="L16246"/>
    </row>
    <row r="16247" spans="1:12" s="236" customFormat="1" x14ac:dyDescent="0.25">
      <c r="A16247" s="272"/>
      <c r="B16247" s="273"/>
      <c r="C16247" s="272"/>
      <c r="D16247" s="272"/>
      <c r="E16247" s="217"/>
      <c r="F16247" s="285"/>
      <c r="I16247" s="149"/>
      <c r="J16247" s="149"/>
      <c r="K16247" s="149"/>
      <c r="L16247"/>
    </row>
    <row r="16248" spans="1:12" s="236" customFormat="1" ht="25" x14ac:dyDescent="0.25">
      <c r="A16248" s="272" t="s">
        <v>3198</v>
      </c>
      <c r="B16248" s="273" t="s">
        <v>2149</v>
      </c>
      <c r="C16248" s="272" t="s">
        <v>11</v>
      </c>
      <c r="D16248" s="272">
        <v>36</v>
      </c>
      <c r="E16248" s="217"/>
      <c r="F16248" s="285"/>
      <c r="I16248" s="149"/>
      <c r="J16248" s="149"/>
      <c r="K16248" s="149"/>
      <c r="L16248"/>
    </row>
    <row r="16249" spans="1:12" s="236" customFormat="1" x14ac:dyDescent="0.25">
      <c r="A16249" s="272"/>
      <c r="B16249" s="273"/>
      <c r="C16249" s="272"/>
      <c r="D16249" s="272"/>
      <c r="E16249" s="217"/>
      <c r="F16249" s="285"/>
      <c r="I16249" s="149"/>
      <c r="J16249" s="149"/>
      <c r="K16249" s="149"/>
      <c r="L16249"/>
    </row>
    <row r="16250" spans="1:12" s="236" customFormat="1" x14ac:dyDescent="0.25">
      <c r="A16250" s="272" t="s">
        <v>3199</v>
      </c>
      <c r="B16250" s="273" t="s">
        <v>2150</v>
      </c>
      <c r="C16250" s="272" t="s">
        <v>11</v>
      </c>
      <c r="D16250" s="272">
        <v>12</v>
      </c>
      <c r="E16250" s="217"/>
      <c r="F16250" s="285"/>
      <c r="I16250" s="149"/>
      <c r="J16250" s="149"/>
      <c r="K16250" s="149"/>
      <c r="L16250"/>
    </row>
    <row r="16251" spans="1:12" s="236" customFormat="1" x14ac:dyDescent="0.25">
      <c r="A16251" s="272"/>
      <c r="B16251" s="273"/>
      <c r="C16251" s="272"/>
      <c r="D16251" s="272"/>
      <c r="E16251" s="217"/>
      <c r="F16251" s="285"/>
      <c r="I16251" s="149"/>
      <c r="J16251" s="149"/>
      <c r="K16251" s="149"/>
      <c r="L16251"/>
    </row>
    <row r="16252" spans="1:12" s="236" customFormat="1" x14ac:dyDescent="0.25">
      <c r="A16252" s="272" t="s">
        <v>3200</v>
      </c>
      <c r="B16252" s="273" t="s">
        <v>303</v>
      </c>
      <c r="C16252" s="272" t="s">
        <v>2</v>
      </c>
      <c r="D16252" s="272">
        <v>8</v>
      </c>
      <c r="E16252" s="217"/>
      <c r="F16252" s="285"/>
      <c r="I16252" s="149"/>
      <c r="J16252" s="149"/>
      <c r="K16252" s="149"/>
      <c r="L16252"/>
    </row>
    <row r="16253" spans="1:12" s="236" customFormat="1" x14ac:dyDescent="0.25">
      <c r="A16253" s="272" t="s">
        <v>3201</v>
      </c>
      <c r="B16253" s="273" t="s">
        <v>304</v>
      </c>
      <c r="C16253" s="272" t="s">
        <v>2</v>
      </c>
      <c r="D16253" s="272">
        <v>4</v>
      </c>
      <c r="E16253" s="217"/>
      <c r="F16253" s="285"/>
      <c r="I16253" s="149"/>
      <c r="J16253" s="149"/>
      <c r="K16253" s="149"/>
      <c r="L16253"/>
    </row>
    <row r="16254" spans="1:12" s="236" customFormat="1" x14ac:dyDescent="0.25">
      <c r="A16254" s="272" t="s">
        <v>3202</v>
      </c>
      <c r="B16254" s="273" t="s">
        <v>305</v>
      </c>
      <c r="C16254" s="272" t="s">
        <v>2</v>
      </c>
      <c r="D16254" s="272">
        <v>4</v>
      </c>
      <c r="E16254" s="217"/>
      <c r="F16254" s="285"/>
      <c r="I16254" s="149"/>
      <c r="J16254" s="149"/>
      <c r="K16254" s="149"/>
      <c r="L16254"/>
    </row>
    <row r="16255" spans="1:12" s="236" customFormat="1" x14ac:dyDescent="0.25">
      <c r="A16255" s="272" t="s">
        <v>3203</v>
      </c>
      <c r="B16255" s="273" t="s">
        <v>306</v>
      </c>
      <c r="C16255" s="272" t="s">
        <v>2</v>
      </c>
      <c r="D16255" s="272">
        <v>4</v>
      </c>
      <c r="E16255" s="217"/>
      <c r="F16255" s="285"/>
      <c r="I16255" s="149"/>
      <c r="J16255" s="149"/>
      <c r="K16255" s="149"/>
      <c r="L16255"/>
    </row>
    <row r="16256" spans="1:12" s="236" customFormat="1" x14ac:dyDescent="0.25">
      <c r="A16256" s="272"/>
      <c r="B16256" s="273"/>
      <c r="C16256" s="272"/>
      <c r="D16256" s="272"/>
      <c r="E16256" s="217"/>
      <c r="F16256" s="285"/>
      <c r="I16256" s="149"/>
      <c r="J16256" s="149"/>
      <c r="K16256" s="149"/>
      <c r="L16256"/>
    </row>
    <row r="16257" spans="1:12" s="236" customFormat="1" ht="13" x14ac:dyDescent="0.25">
      <c r="A16257" s="272"/>
      <c r="B16257" s="229" t="s">
        <v>307</v>
      </c>
      <c r="C16257" s="272"/>
      <c r="D16257" s="272"/>
      <c r="E16257" s="217"/>
      <c r="F16257" s="285"/>
      <c r="I16257" s="149"/>
      <c r="J16257" s="149"/>
      <c r="K16257" s="149"/>
      <c r="L16257"/>
    </row>
    <row r="16258" spans="1:12" s="236" customFormat="1" x14ac:dyDescent="0.25">
      <c r="A16258" s="272"/>
      <c r="B16258" s="273"/>
      <c r="C16258" s="272"/>
      <c r="D16258" s="272"/>
      <c r="E16258" s="217"/>
      <c r="F16258" s="285"/>
      <c r="I16258" s="149"/>
      <c r="J16258" s="149"/>
      <c r="K16258" s="149"/>
      <c r="L16258"/>
    </row>
    <row r="16259" spans="1:12" s="236" customFormat="1" x14ac:dyDescent="0.25">
      <c r="A16259" s="272" t="s">
        <v>3204</v>
      </c>
      <c r="B16259" s="273" t="s">
        <v>311</v>
      </c>
      <c r="C16259" s="272" t="s">
        <v>2</v>
      </c>
      <c r="D16259" s="272">
        <v>2</v>
      </c>
      <c r="E16259" s="217"/>
      <c r="F16259" s="285"/>
      <c r="I16259" s="149"/>
      <c r="J16259" s="149"/>
      <c r="K16259" s="149"/>
      <c r="L16259"/>
    </row>
    <row r="16260" spans="1:12" s="236" customFormat="1" x14ac:dyDescent="0.25">
      <c r="A16260" s="272"/>
      <c r="B16260" s="273"/>
      <c r="C16260" s="272"/>
      <c r="D16260" s="272"/>
      <c r="E16260" s="217"/>
      <c r="F16260" s="285"/>
      <c r="I16260" s="149"/>
      <c r="J16260" s="149"/>
      <c r="K16260" s="149"/>
      <c r="L16260"/>
    </row>
    <row r="16261" spans="1:12" s="236" customFormat="1" ht="13" x14ac:dyDescent="0.25">
      <c r="A16261" s="272"/>
      <c r="B16261" s="229" t="s">
        <v>312</v>
      </c>
      <c r="C16261" s="272"/>
      <c r="D16261" s="272"/>
      <c r="E16261" s="217"/>
      <c r="F16261" s="285"/>
      <c r="I16261" s="149"/>
      <c r="J16261" s="149"/>
      <c r="K16261" s="149"/>
      <c r="L16261"/>
    </row>
    <row r="16262" spans="1:12" s="236" customFormat="1" ht="13" x14ac:dyDescent="0.25">
      <c r="A16262" s="272"/>
      <c r="B16262" s="229"/>
      <c r="C16262" s="272"/>
      <c r="D16262" s="272"/>
      <c r="E16262" s="217"/>
      <c r="F16262" s="285"/>
      <c r="I16262" s="149"/>
      <c r="J16262" s="149"/>
      <c r="K16262" s="149"/>
      <c r="L16262"/>
    </row>
    <row r="16263" spans="1:12" s="236" customFormat="1" ht="13" x14ac:dyDescent="0.25">
      <c r="A16263" s="272"/>
      <c r="B16263" s="229" t="s">
        <v>2748</v>
      </c>
      <c r="C16263" s="272"/>
      <c r="D16263" s="272"/>
      <c r="E16263" s="217"/>
      <c r="F16263" s="285"/>
      <c r="I16263" s="149"/>
      <c r="J16263" s="149"/>
      <c r="K16263" s="149"/>
      <c r="L16263"/>
    </row>
    <row r="16264" spans="1:12" s="236" customFormat="1" x14ac:dyDescent="0.25">
      <c r="A16264" s="272"/>
      <c r="B16264" s="273"/>
      <c r="C16264" s="272"/>
      <c r="D16264" s="272"/>
      <c r="E16264" s="217"/>
      <c r="F16264" s="285"/>
      <c r="I16264" s="149"/>
      <c r="J16264" s="149"/>
      <c r="K16264" s="149"/>
      <c r="L16264"/>
    </row>
    <row r="16265" spans="1:12" s="236" customFormat="1" ht="75" x14ac:dyDescent="0.25">
      <c r="A16265" s="272" t="s">
        <v>3205</v>
      </c>
      <c r="B16265" s="273" t="s">
        <v>2749</v>
      </c>
      <c r="C16265" s="272" t="s">
        <v>2</v>
      </c>
      <c r="D16265" s="272">
        <v>2</v>
      </c>
      <c r="E16265" s="217"/>
      <c r="F16265" s="285"/>
      <c r="I16265" s="149"/>
      <c r="J16265" s="149"/>
      <c r="K16265" s="149"/>
      <c r="L16265"/>
    </row>
    <row r="16266" spans="1:12" s="236" customFormat="1" ht="13" x14ac:dyDescent="0.25">
      <c r="A16266" s="272"/>
      <c r="B16266" s="229"/>
      <c r="C16266" s="272"/>
      <c r="D16266" s="272"/>
      <c r="E16266" s="217"/>
      <c r="F16266" s="285"/>
      <c r="I16266" s="149"/>
      <c r="J16266" s="149"/>
      <c r="K16266" s="149"/>
      <c r="L16266"/>
    </row>
    <row r="16267" spans="1:12" s="236" customFormat="1" x14ac:dyDescent="0.25">
      <c r="A16267" s="272"/>
      <c r="B16267" s="273"/>
      <c r="C16267" s="272"/>
      <c r="D16267" s="272"/>
      <c r="E16267" s="217"/>
      <c r="F16267" s="285"/>
      <c r="I16267" s="149"/>
      <c r="J16267" s="149"/>
      <c r="K16267" s="149"/>
      <c r="L16267"/>
    </row>
    <row r="16268" spans="1:12" s="236" customFormat="1" x14ac:dyDescent="0.25">
      <c r="A16268" s="272"/>
      <c r="B16268" s="273"/>
      <c r="C16268" s="272"/>
      <c r="D16268" s="272"/>
      <c r="E16268" s="217"/>
      <c r="F16268" s="263"/>
      <c r="I16268" s="149"/>
      <c r="J16268" s="149"/>
      <c r="K16268" s="149"/>
      <c r="L16268"/>
    </row>
    <row r="16269" spans="1:12" s="236" customFormat="1" x14ac:dyDescent="0.25">
      <c r="A16269" s="272"/>
      <c r="B16269" s="273"/>
      <c r="C16269" s="272"/>
      <c r="D16269" s="272"/>
      <c r="E16269" s="217"/>
      <c r="F16269" s="263"/>
      <c r="I16269" s="149"/>
      <c r="J16269" s="149"/>
      <c r="K16269" s="149"/>
      <c r="L16269"/>
    </row>
    <row r="16270" spans="1:12" s="236" customFormat="1" x14ac:dyDescent="0.25">
      <c r="A16270" s="272"/>
      <c r="B16270" s="273"/>
      <c r="C16270" s="272"/>
      <c r="D16270" s="272"/>
      <c r="E16270" s="217"/>
      <c r="F16270" s="263"/>
      <c r="I16270" s="149"/>
      <c r="J16270" s="149"/>
      <c r="K16270" s="149"/>
      <c r="L16270"/>
    </row>
    <row r="16271" spans="1:12" s="236" customFormat="1" x14ac:dyDescent="0.25">
      <c r="A16271" s="272"/>
      <c r="B16271" s="273"/>
      <c r="C16271" s="272"/>
      <c r="D16271" s="272"/>
      <c r="E16271" s="217"/>
      <c r="F16271" s="263"/>
      <c r="I16271" s="149"/>
      <c r="J16271" s="149"/>
      <c r="K16271" s="149"/>
      <c r="L16271"/>
    </row>
    <row r="16272" spans="1:12" s="236" customFormat="1" x14ac:dyDescent="0.25">
      <c r="A16272" s="272"/>
      <c r="B16272" s="273"/>
      <c r="C16272" s="272"/>
      <c r="D16272" s="272"/>
      <c r="E16272" s="217"/>
      <c r="F16272" s="263"/>
      <c r="I16272" s="149"/>
      <c r="J16272" s="149"/>
      <c r="K16272" s="149"/>
      <c r="L16272"/>
    </row>
    <row r="16273" spans="1:12" s="236" customFormat="1" x14ac:dyDescent="0.25">
      <c r="A16273" s="272"/>
      <c r="B16273" s="273"/>
      <c r="C16273" s="272"/>
      <c r="D16273" s="272"/>
      <c r="E16273" s="217"/>
      <c r="F16273" s="263"/>
      <c r="I16273" s="149"/>
      <c r="J16273" s="149"/>
      <c r="K16273" s="149"/>
      <c r="L16273"/>
    </row>
    <row r="16274" spans="1:12" s="236" customFormat="1" x14ac:dyDescent="0.25">
      <c r="A16274" s="272"/>
      <c r="B16274" s="273"/>
      <c r="C16274" s="272"/>
      <c r="D16274" s="272"/>
      <c r="E16274" s="217"/>
      <c r="F16274" s="263"/>
      <c r="I16274" s="149"/>
      <c r="J16274" s="149"/>
      <c r="K16274" s="149"/>
      <c r="L16274"/>
    </row>
    <row r="16275" spans="1:12" s="236" customFormat="1" x14ac:dyDescent="0.25">
      <c r="A16275" s="272"/>
      <c r="B16275" s="273"/>
      <c r="C16275" s="272"/>
      <c r="D16275" s="272"/>
      <c r="E16275" s="217"/>
      <c r="F16275" s="263"/>
      <c r="I16275" s="149"/>
      <c r="J16275" s="149"/>
      <c r="K16275" s="149"/>
      <c r="L16275"/>
    </row>
    <row r="16276" spans="1:12" s="236" customFormat="1" x14ac:dyDescent="0.25">
      <c r="A16276" s="272"/>
      <c r="B16276" s="273"/>
      <c r="C16276" s="272"/>
      <c r="D16276" s="272"/>
      <c r="E16276" s="217"/>
      <c r="F16276" s="263"/>
      <c r="I16276" s="149"/>
      <c r="J16276" s="149"/>
      <c r="K16276" s="149"/>
      <c r="L16276"/>
    </row>
    <row r="16277" spans="1:12" s="236" customFormat="1" x14ac:dyDescent="0.25">
      <c r="A16277" s="272"/>
      <c r="B16277" s="273"/>
      <c r="C16277" s="272"/>
      <c r="D16277" s="272"/>
      <c r="E16277" s="217"/>
      <c r="F16277" s="263"/>
      <c r="I16277" s="149"/>
      <c r="J16277" s="149"/>
      <c r="K16277" s="149"/>
      <c r="L16277"/>
    </row>
    <row r="16278" spans="1:12" s="236" customFormat="1" x14ac:dyDescent="0.25">
      <c r="A16278" s="272"/>
      <c r="B16278" s="273"/>
      <c r="C16278" s="272"/>
      <c r="D16278" s="272"/>
      <c r="E16278" s="217"/>
      <c r="F16278" s="263"/>
      <c r="I16278" s="149"/>
      <c r="J16278" s="149"/>
      <c r="K16278" s="149"/>
      <c r="L16278"/>
    </row>
    <row r="16279" spans="1:12" s="236" customFormat="1" x14ac:dyDescent="0.25">
      <c r="A16279" s="272"/>
      <c r="B16279" s="273"/>
      <c r="C16279" s="272"/>
      <c r="D16279" s="272"/>
      <c r="E16279" s="217"/>
      <c r="F16279" s="263"/>
      <c r="I16279" s="149"/>
      <c r="J16279" s="149"/>
      <c r="K16279" s="149"/>
      <c r="L16279"/>
    </row>
    <row r="16280" spans="1:12" s="236" customFormat="1" x14ac:dyDescent="0.25">
      <c r="A16280" s="272"/>
      <c r="B16280" s="273"/>
      <c r="C16280" s="272"/>
      <c r="D16280" s="272"/>
      <c r="E16280" s="217"/>
      <c r="F16280" s="263"/>
      <c r="I16280" s="149"/>
      <c r="J16280" s="149"/>
      <c r="K16280" s="149"/>
      <c r="L16280"/>
    </row>
    <row r="16281" spans="1:12" s="236" customFormat="1" x14ac:dyDescent="0.25">
      <c r="A16281" s="272"/>
      <c r="B16281" s="273"/>
      <c r="C16281" s="272"/>
      <c r="D16281" s="272"/>
      <c r="E16281" s="217"/>
      <c r="F16281" s="263"/>
      <c r="I16281" s="149"/>
      <c r="J16281" s="149"/>
      <c r="K16281" s="149"/>
      <c r="L16281"/>
    </row>
    <row r="16282" spans="1:12" s="236" customFormat="1" x14ac:dyDescent="0.25">
      <c r="A16282" s="272"/>
      <c r="B16282" s="273"/>
      <c r="C16282" s="272"/>
      <c r="D16282" s="272"/>
      <c r="E16282" s="217"/>
      <c r="F16282" s="263"/>
      <c r="I16282" s="149"/>
      <c r="J16282" s="149"/>
      <c r="K16282" s="149"/>
      <c r="L16282"/>
    </row>
    <row r="16283" spans="1:12" s="236" customFormat="1" x14ac:dyDescent="0.25">
      <c r="A16283" s="272"/>
      <c r="B16283" s="273"/>
      <c r="C16283" s="272"/>
      <c r="D16283" s="272"/>
      <c r="E16283" s="217"/>
      <c r="F16283" s="263"/>
      <c r="I16283" s="149"/>
      <c r="J16283" s="149"/>
      <c r="K16283" s="149"/>
      <c r="L16283"/>
    </row>
    <row r="16284" spans="1:12" s="236" customFormat="1" x14ac:dyDescent="0.25">
      <c r="A16284" s="272"/>
      <c r="B16284" s="273"/>
      <c r="C16284" s="272"/>
      <c r="D16284" s="272"/>
      <c r="E16284" s="217"/>
      <c r="F16284" s="263"/>
      <c r="I16284" s="149"/>
      <c r="J16284" s="149"/>
      <c r="K16284" s="149"/>
      <c r="L16284"/>
    </row>
    <row r="16285" spans="1:12" s="236" customFormat="1" x14ac:dyDescent="0.25">
      <c r="A16285" s="272"/>
      <c r="B16285" s="273"/>
      <c r="C16285" s="272"/>
      <c r="D16285" s="272"/>
      <c r="E16285" s="217"/>
      <c r="F16285" s="263"/>
      <c r="I16285" s="149"/>
      <c r="J16285" s="149"/>
      <c r="K16285" s="149"/>
      <c r="L16285"/>
    </row>
    <row r="16286" spans="1:12" s="236" customFormat="1" x14ac:dyDescent="0.25">
      <c r="A16286" s="272"/>
      <c r="B16286" s="273"/>
      <c r="C16286" s="272"/>
      <c r="D16286" s="272"/>
      <c r="E16286" s="217"/>
      <c r="F16286" s="263"/>
      <c r="I16286" s="149"/>
      <c r="J16286" s="149"/>
      <c r="K16286" s="149"/>
      <c r="L16286"/>
    </row>
    <row r="16287" spans="1:12" s="236" customFormat="1" x14ac:dyDescent="0.25">
      <c r="A16287" s="272"/>
      <c r="B16287" s="273"/>
      <c r="C16287" s="272"/>
      <c r="D16287" s="272"/>
      <c r="E16287" s="217"/>
      <c r="F16287" s="263"/>
      <c r="I16287" s="149"/>
      <c r="J16287" s="149"/>
      <c r="K16287" s="149"/>
      <c r="L16287"/>
    </row>
    <row r="16288" spans="1:12" s="236" customFormat="1" x14ac:dyDescent="0.25">
      <c r="A16288" s="272"/>
      <c r="B16288" s="273"/>
      <c r="C16288" s="272"/>
      <c r="D16288" s="272"/>
      <c r="E16288" s="217"/>
      <c r="F16288" s="263"/>
      <c r="I16288" s="149"/>
      <c r="J16288" s="149"/>
      <c r="K16288" s="149"/>
      <c r="L16288"/>
    </row>
    <row r="16289" spans="1:12" s="236" customFormat="1" x14ac:dyDescent="0.25">
      <c r="A16289" s="272"/>
      <c r="B16289" s="273"/>
      <c r="C16289" s="272"/>
      <c r="D16289" s="272"/>
      <c r="E16289" s="217"/>
      <c r="F16289" s="263"/>
      <c r="I16289" s="149"/>
      <c r="J16289" s="149"/>
      <c r="K16289" s="149"/>
      <c r="L16289"/>
    </row>
    <row r="16290" spans="1:12" s="236" customFormat="1" x14ac:dyDescent="0.25">
      <c r="A16290" s="272"/>
      <c r="B16290" s="273"/>
      <c r="C16290" s="272"/>
      <c r="D16290" s="272"/>
      <c r="E16290" s="217"/>
      <c r="F16290" s="263"/>
      <c r="I16290" s="149"/>
      <c r="J16290" s="149"/>
      <c r="K16290" s="149"/>
      <c r="L16290"/>
    </row>
    <row r="16291" spans="1:12" s="236" customFormat="1" x14ac:dyDescent="0.25">
      <c r="A16291" s="272"/>
      <c r="B16291" s="273"/>
      <c r="C16291" s="272"/>
      <c r="D16291" s="272"/>
      <c r="E16291" s="217"/>
      <c r="F16291" s="263"/>
      <c r="I16291" s="149"/>
      <c r="J16291" s="149"/>
      <c r="K16291" s="149"/>
      <c r="L16291"/>
    </row>
    <row r="16292" spans="1:12" s="236" customFormat="1" x14ac:dyDescent="0.25">
      <c r="A16292" s="272"/>
      <c r="B16292" s="273"/>
      <c r="C16292" s="272"/>
      <c r="D16292" s="272"/>
      <c r="E16292" s="217"/>
      <c r="F16292" s="263"/>
      <c r="I16292" s="149"/>
      <c r="J16292" s="149"/>
      <c r="K16292" s="149"/>
      <c r="L16292"/>
    </row>
    <row r="16293" spans="1:12" s="236" customFormat="1" x14ac:dyDescent="0.25">
      <c r="A16293" s="272"/>
      <c r="B16293" s="273"/>
      <c r="C16293" s="272"/>
      <c r="D16293" s="272"/>
      <c r="E16293" s="217"/>
      <c r="F16293" s="263"/>
      <c r="I16293" s="149"/>
      <c r="J16293" s="149"/>
      <c r="K16293" s="149"/>
      <c r="L16293"/>
    </row>
    <row r="16294" spans="1:12" s="236" customFormat="1" x14ac:dyDescent="0.25">
      <c r="A16294" s="272"/>
      <c r="B16294" s="273"/>
      <c r="C16294" s="272"/>
      <c r="D16294" s="272"/>
      <c r="E16294" s="217"/>
      <c r="F16294" s="263"/>
      <c r="I16294" s="149"/>
      <c r="J16294" s="149"/>
      <c r="K16294" s="149"/>
      <c r="L16294"/>
    </row>
    <row r="16295" spans="1:12" s="236" customFormat="1" x14ac:dyDescent="0.25">
      <c r="A16295" s="272"/>
      <c r="B16295" s="273"/>
      <c r="C16295" s="272"/>
      <c r="D16295" s="272"/>
      <c r="E16295" s="217"/>
      <c r="F16295" s="263"/>
      <c r="I16295" s="149"/>
      <c r="J16295" s="149"/>
      <c r="K16295" s="149"/>
      <c r="L16295"/>
    </row>
    <row r="16296" spans="1:12" s="236" customFormat="1" x14ac:dyDescent="0.25">
      <c r="A16296" s="272"/>
      <c r="B16296" s="273"/>
      <c r="C16296" s="272"/>
      <c r="D16296" s="272"/>
      <c r="E16296" s="217"/>
      <c r="F16296" s="263"/>
      <c r="I16296" s="149"/>
      <c r="J16296" s="149"/>
      <c r="K16296" s="149"/>
      <c r="L16296"/>
    </row>
    <row r="16297" spans="1:12" s="236" customFormat="1" x14ac:dyDescent="0.25">
      <c r="A16297" s="272"/>
      <c r="B16297" s="273"/>
      <c r="C16297" s="272"/>
      <c r="D16297" s="272"/>
      <c r="E16297" s="217"/>
      <c r="F16297" s="263"/>
      <c r="I16297" s="149"/>
      <c r="J16297" s="149"/>
      <c r="K16297" s="149"/>
      <c r="L16297"/>
    </row>
    <row r="16298" spans="1:12" s="236" customFormat="1" x14ac:dyDescent="0.25">
      <c r="A16298" s="272"/>
      <c r="B16298" s="273"/>
      <c r="C16298" s="272"/>
      <c r="D16298" s="272"/>
      <c r="E16298" s="217"/>
      <c r="F16298" s="263"/>
      <c r="I16298" s="149"/>
      <c r="J16298" s="149"/>
      <c r="K16298" s="149"/>
      <c r="L16298"/>
    </row>
    <row r="16299" spans="1:12" s="236" customFormat="1" x14ac:dyDescent="0.25">
      <c r="A16299" s="272"/>
      <c r="B16299" s="273"/>
      <c r="C16299" s="272"/>
      <c r="D16299" s="272"/>
      <c r="E16299" s="217"/>
      <c r="F16299" s="263"/>
      <c r="I16299" s="149"/>
      <c r="J16299" s="149"/>
      <c r="K16299" s="149"/>
      <c r="L16299"/>
    </row>
    <row r="16300" spans="1:12" s="236" customFormat="1" x14ac:dyDescent="0.25">
      <c r="A16300" s="272"/>
      <c r="B16300" s="273"/>
      <c r="C16300" s="272"/>
      <c r="D16300" s="272"/>
      <c r="E16300" s="217"/>
      <c r="F16300" s="263"/>
      <c r="I16300" s="149"/>
      <c r="J16300" s="149"/>
      <c r="K16300" s="149"/>
      <c r="L16300"/>
    </row>
    <row r="16301" spans="1:12" s="236" customFormat="1" x14ac:dyDescent="0.25">
      <c r="A16301" s="272"/>
      <c r="B16301" s="273"/>
      <c r="C16301" s="272"/>
      <c r="D16301" s="272"/>
      <c r="E16301" s="217"/>
      <c r="F16301" s="263"/>
      <c r="I16301" s="149"/>
      <c r="J16301" s="149"/>
      <c r="K16301" s="149"/>
      <c r="L16301"/>
    </row>
    <row r="16302" spans="1:12" s="236" customFormat="1" x14ac:dyDescent="0.25">
      <c r="A16302" s="272"/>
      <c r="B16302" s="273"/>
      <c r="C16302" s="272"/>
      <c r="D16302" s="272"/>
      <c r="E16302" s="217"/>
      <c r="F16302" s="263"/>
      <c r="I16302" s="149"/>
      <c r="J16302" s="149"/>
      <c r="K16302" s="149"/>
      <c r="L16302"/>
    </row>
    <row r="16303" spans="1:12" s="236" customFormat="1" x14ac:dyDescent="0.25">
      <c r="A16303" s="272"/>
      <c r="B16303" s="273"/>
      <c r="C16303" s="272"/>
      <c r="D16303" s="272"/>
      <c r="E16303" s="217"/>
      <c r="F16303" s="263"/>
      <c r="I16303" s="149"/>
      <c r="J16303" s="149"/>
      <c r="K16303" s="149"/>
      <c r="L16303"/>
    </row>
    <row r="16304" spans="1:12" s="236" customFormat="1" ht="13" x14ac:dyDescent="0.25">
      <c r="A16304" s="227"/>
      <c r="B16304" s="268" t="s">
        <v>2905</v>
      </c>
      <c r="C16304" s="227"/>
      <c r="D16304" s="227"/>
      <c r="E16304" s="258"/>
      <c r="F16304" s="270"/>
      <c r="I16304" s="149"/>
      <c r="J16304" s="149"/>
      <c r="K16304" s="149"/>
      <c r="L16304"/>
    </row>
    <row r="16305" spans="1:12" s="236" customFormat="1" ht="13" x14ac:dyDescent="0.25">
      <c r="A16305" s="227"/>
      <c r="B16305" s="247"/>
      <c r="C16305" s="227"/>
      <c r="D16305" s="227"/>
      <c r="E16305" s="258"/>
      <c r="F16305" s="263"/>
      <c r="I16305" s="149"/>
      <c r="J16305" s="149"/>
      <c r="K16305" s="149"/>
      <c r="L16305"/>
    </row>
    <row r="16306" spans="1:12" s="236" customFormat="1" ht="13" x14ac:dyDescent="0.25">
      <c r="A16306" s="227"/>
      <c r="B16306" s="247" t="s">
        <v>3122</v>
      </c>
      <c r="C16306" s="227"/>
      <c r="D16306" s="227"/>
      <c r="E16306" s="258"/>
      <c r="F16306" s="263"/>
      <c r="I16306" s="149"/>
      <c r="J16306" s="149"/>
      <c r="K16306" s="149"/>
      <c r="L16306"/>
    </row>
    <row r="16307" spans="1:12" s="236" customFormat="1" ht="13" x14ac:dyDescent="0.25">
      <c r="A16307" s="227"/>
      <c r="B16307" s="256"/>
      <c r="C16307" s="255"/>
      <c r="D16307" s="255"/>
      <c r="E16307" s="260"/>
      <c r="F16307" s="263"/>
      <c r="I16307" s="149"/>
      <c r="J16307" s="149"/>
      <c r="K16307" s="149"/>
      <c r="L16307"/>
    </row>
    <row r="16308" spans="1:12" s="236" customFormat="1" ht="13" x14ac:dyDescent="0.25">
      <c r="A16308" s="227"/>
      <c r="B16308" s="274"/>
      <c r="C16308" s="255"/>
      <c r="D16308" s="255"/>
      <c r="E16308" s="260"/>
      <c r="F16308" s="263"/>
      <c r="I16308" s="149"/>
      <c r="J16308" s="149"/>
      <c r="K16308" s="149"/>
      <c r="L16308"/>
    </row>
    <row r="16309" spans="1:12" s="236" customFormat="1" ht="13" x14ac:dyDescent="0.25">
      <c r="A16309" s="227"/>
      <c r="B16309" s="274" t="str">
        <f>B16306</f>
        <v>Block I: 2 Classroom Block:: I-10 Plumbing and Drainage</v>
      </c>
      <c r="C16309" s="255"/>
      <c r="D16309" s="255"/>
      <c r="E16309" s="260"/>
      <c r="F16309" s="263"/>
      <c r="I16309" s="149"/>
      <c r="J16309" s="149"/>
      <c r="K16309" s="149"/>
      <c r="L16309"/>
    </row>
    <row r="16310" spans="1:12" s="236" customFormat="1" ht="13" x14ac:dyDescent="0.25">
      <c r="A16310" s="227"/>
      <c r="B16310" s="254" t="s">
        <v>2933</v>
      </c>
      <c r="C16310" s="255" t="s">
        <v>2910</v>
      </c>
      <c r="D16310" s="255"/>
      <c r="E16310" s="260"/>
      <c r="F16310" s="263"/>
      <c r="I16310" s="149"/>
      <c r="J16310" s="149"/>
      <c r="K16310" s="149"/>
      <c r="L16310"/>
    </row>
    <row r="16311" spans="1:12" s="236" customFormat="1" ht="13" x14ac:dyDescent="0.25">
      <c r="A16311" s="227"/>
      <c r="B16311" s="256"/>
      <c r="C16311" s="255"/>
      <c r="D16311" s="255"/>
      <c r="E16311" s="260"/>
      <c r="F16311" s="263"/>
      <c r="I16311" s="149"/>
      <c r="J16311" s="149"/>
      <c r="K16311" s="149"/>
      <c r="L16311"/>
    </row>
    <row r="16312" spans="1:12" s="236" customFormat="1" ht="13" x14ac:dyDescent="0.25">
      <c r="A16312" s="227"/>
      <c r="B16312" s="269" t="s">
        <v>2909</v>
      </c>
      <c r="C16312" s="255">
        <v>236</v>
      </c>
      <c r="D16312" s="255"/>
      <c r="E16312" s="260"/>
      <c r="F16312" s="263"/>
      <c r="I16312" s="149"/>
      <c r="J16312" s="149"/>
      <c r="K16312" s="149"/>
      <c r="L16312"/>
    </row>
    <row r="16313" spans="1:12" s="236" customFormat="1" ht="13" x14ac:dyDescent="0.25">
      <c r="A16313" s="227"/>
      <c r="B16313" s="269"/>
      <c r="C16313" s="255"/>
      <c r="D16313" s="255"/>
      <c r="E16313" s="260"/>
      <c r="F16313" s="263"/>
      <c r="I16313" s="149"/>
      <c r="J16313" s="149"/>
      <c r="K16313" s="149"/>
      <c r="L16313"/>
    </row>
    <row r="16314" spans="1:12" s="236" customFormat="1" ht="13" x14ac:dyDescent="0.25">
      <c r="A16314" s="227"/>
      <c r="B16314" s="256"/>
      <c r="C16314" s="255"/>
      <c r="D16314" s="255"/>
      <c r="E16314" s="260"/>
      <c r="F16314" s="263"/>
      <c r="I16314" s="149"/>
      <c r="J16314" s="149"/>
      <c r="K16314" s="149"/>
      <c r="L16314"/>
    </row>
    <row r="16315" spans="1:12" s="236" customFormat="1" ht="13" x14ac:dyDescent="0.25">
      <c r="A16315" s="227"/>
      <c r="B16315" s="256"/>
      <c r="C16315" s="255"/>
      <c r="D16315" s="255"/>
      <c r="E16315" s="260"/>
      <c r="F16315" s="263"/>
      <c r="I16315" s="149"/>
      <c r="J16315" s="149"/>
      <c r="K16315" s="149"/>
      <c r="L16315"/>
    </row>
    <row r="16316" spans="1:12" s="236" customFormat="1" ht="13" x14ac:dyDescent="0.25">
      <c r="A16316" s="227"/>
      <c r="B16316" s="256"/>
      <c r="C16316" s="255"/>
      <c r="D16316" s="255"/>
      <c r="E16316" s="260"/>
      <c r="F16316" s="263"/>
      <c r="I16316" s="149"/>
      <c r="J16316" s="149"/>
      <c r="K16316" s="149"/>
      <c r="L16316"/>
    </row>
    <row r="16317" spans="1:12" s="236" customFormat="1" ht="13" x14ac:dyDescent="0.25">
      <c r="A16317" s="227"/>
      <c r="B16317" s="256"/>
      <c r="C16317" s="255"/>
      <c r="D16317" s="255"/>
      <c r="E16317" s="260"/>
      <c r="F16317" s="263"/>
      <c r="I16317" s="149"/>
      <c r="J16317" s="149"/>
      <c r="K16317" s="149"/>
      <c r="L16317"/>
    </row>
    <row r="16318" spans="1:12" s="236" customFormat="1" ht="13" x14ac:dyDescent="0.25">
      <c r="A16318" s="227"/>
      <c r="B16318" s="256"/>
      <c r="C16318" s="255"/>
      <c r="D16318" s="255"/>
      <c r="E16318" s="260"/>
      <c r="F16318" s="263"/>
      <c r="I16318" s="149"/>
      <c r="J16318" s="149"/>
      <c r="K16318" s="149"/>
      <c r="L16318"/>
    </row>
    <row r="16319" spans="1:12" s="236" customFormat="1" ht="13" x14ac:dyDescent="0.25">
      <c r="A16319" s="227"/>
      <c r="B16319" s="256"/>
      <c r="C16319" s="255"/>
      <c r="D16319" s="255"/>
      <c r="E16319" s="260"/>
      <c r="F16319" s="263"/>
      <c r="I16319" s="149"/>
      <c r="J16319" s="149"/>
      <c r="K16319" s="149"/>
      <c r="L16319"/>
    </row>
    <row r="16320" spans="1:12" s="236" customFormat="1" ht="13" x14ac:dyDescent="0.25">
      <c r="A16320" s="227"/>
      <c r="B16320" s="256"/>
      <c r="C16320" s="255"/>
      <c r="D16320" s="255"/>
      <c r="E16320" s="260"/>
      <c r="F16320" s="263"/>
      <c r="I16320" s="149"/>
      <c r="J16320" s="149"/>
      <c r="K16320" s="149"/>
      <c r="L16320"/>
    </row>
    <row r="16321" spans="1:12" s="236" customFormat="1" ht="13" x14ac:dyDescent="0.25">
      <c r="A16321" s="227"/>
      <c r="B16321" s="256"/>
      <c r="C16321" s="255"/>
      <c r="D16321" s="255"/>
      <c r="E16321" s="260"/>
      <c r="F16321" s="263"/>
      <c r="I16321" s="149"/>
      <c r="J16321" s="149"/>
      <c r="K16321" s="149"/>
      <c r="L16321"/>
    </row>
    <row r="16322" spans="1:12" s="236" customFormat="1" ht="13" x14ac:dyDescent="0.25">
      <c r="A16322" s="227"/>
      <c r="B16322" s="256"/>
      <c r="C16322" s="255"/>
      <c r="D16322" s="255"/>
      <c r="E16322" s="260"/>
      <c r="F16322" s="263"/>
      <c r="I16322" s="149"/>
      <c r="J16322" s="149"/>
      <c r="K16322" s="149"/>
      <c r="L16322"/>
    </row>
    <row r="16323" spans="1:12" s="236" customFormat="1" ht="13" x14ac:dyDescent="0.25">
      <c r="A16323" s="227"/>
      <c r="B16323" s="256"/>
      <c r="C16323" s="255"/>
      <c r="D16323" s="255"/>
      <c r="E16323" s="260"/>
      <c r="F16323" s="263"/>
      <c r="I16323" s="149"/>
      <c r="J16323" s="149"/>
      <c r="K16323" s="149"/>
      <c r="L16323"/>
    </row>
    <row r="16324" spans="1:12" s="236" customFormat="1" ht="13" x14ac:dyDescent="0.25">
      <c r="A16324" s="227"/>
      <c r="B16324" s="256"/>
      <c r="C16324" s="255"/>
      <c r="D16324" s="255"/>
      <c r="E16324" s="260"/>
      <c r="F16324" s="263"/>
      <c r="I16324" s="149"/>
      <c r="J16324" s="149"/>
      <c r="K16324" s="149"/>
      <c r="L16324"/>
    </row>
    <row r="16325" spans="1:12" s="236" customFormat="1" ht="13" x14ac:dyDescent="0.25">
      <c r="A16325" s="227"/>
      <c r="B16325" s="256"/>
      <c r="C16325" s="255"/>
      <c r="D16325" s="255"/>
      <c r="E16325" s="260"/>
      <c r="F16325" s="263"/>
      <c r="I16325" s="149"/>
      <c r="J16325" s="149"/>
      <c r="K16325" s="149"/>
      <c r="L16325"/>
    </row>
    <row r="16326" spans="1:12" s="236" customFormat="1" ht="13" x14ac:dyDescent="0.25">
      <c r="A16326" s="227"/>
      <c r="B16326" s="256"/>
      <c r="C16326" s="255"/>
      <c r="D16326" s="255"/>
      <c r="E16326" s="260"/>
      <c r="F16326" s="263"/>
      <c r="I16326" s="149"/>
      <c r="J16326" s="149"/>
      <c r="K16326" s="149"/>
      <c r="L16326"/>
    </row>
    <row r="16327" spans="1:12" s="236" customFormat="1" ht="13" x14ac:dyDescent="0.25">
      <c r="A16327" s="227"/>
      <c r="B16327" s="256"/>
      <c r="C16327" s="255"/>
      <c r="D16327" s="255"/>
      <c r="E16327" s="260"/>
      <c r="F16327" s="263"/>
      <c r="I16327" s="149"/>
      <c r="J16327" s="149"/>
      <c r="K16327" s="149"/>
      <c r="L16327"/>
    </row>
    <row r="16328" spans="1:12" s="236" customFormat="1" ht="13" x14ac:dyDescent="0.25">
      <c r="A16328" s="227"/>
      <c r="B16328" s="256"/>
      <c r="C16328" s="255"/>
      <c r="D16328" s="255"/>
      <c r="E16328" s="260"/>
      <c r="F16328" s="263"/>
      <c r="I16328" s="149"/>
      <c r="J16328" s="149"/>
      <c r="K16328" s="149"/>
      <c r="L16328"/>
    </row>
    <row r="16329" spans="1:12" s="236" customFormat="1" ht="13" x14ac:dyDescent="0.25">
      <c r="A16329" s="227"/>
      <c r="B16329" s="256"/>
      <c r="C16329" s="255"/>
      <c r="D16329" s="255"/>
      <c r="E16329" s="260"/>
      <c r="F16329" s="263"/>
      <c r="I16329" s="149"/>
      <c r="J16329" s="149"/>
      <c r="K16329" s="149"/>
      <c r="L16329"/>
    </row>
    <row r="16330" spans="1:12" s="236" customFormat="1" ht="13" x14ac:dyDescent="0.25">
      <c r="A16330" s="227"/>
      <c r="B16330" s="256"/>
      <c r="C16330" s="255"/>
      <c r="D16330" s="255"/>
      <c r="E16330" s="260"/>
      <c r="F16330" s="263"/>
      <c r="I16330" s="149"/>
      <c r="J16330" s="149"/>
      <c r="K16330" s="149"/>
      <c r="L16330"/>
    </row>
    <row r="16331" spans="1:12" s="236" customFormat="1" ht="13" x14ac:dyDescent="0.25">
      <c r="A16331" s="227"/>
      <c r="B16331" s="256"/>
      <c r="C16331" s="255"/>
      <c r="D16331" s="255"/>
      <c r="E16331" s="260"/>
      <c r="F16331" s="263"/>
      <c r="I16331" s="149"/>
      <c r="J16331" s="149"/>
      <c r="K16331" s="149"/>
      <c r="L16331"/>
    </row>
    <row r="16332" spans="1:12" s="236" customFormat="1" ht="13" x14ac:dyDescent="0.25">
      <c r="A16332" s="227"/>
      <c r="B16332" s="256"/>
      <c r="C16332" s="255"/>
      <c r="D16332" s="255"/>
      <c r="E16332" s="260"/>
      <c r="F16332" s="263"/>
      <c r="I16332" s="149"/>
      <c r="J16332" s="149"/>
      <c r="K16332" s="149"/>
      <c r="L16332"/>
    </row>
    <row r="16333" spans="1:12" s="236" customFormat="1" ht="13" x14ac:dyDescent="0.25">
      <c r="A16333" s="227"/>
      <c r="B16333" s="256"/>
      <c r="C16333" s="255"/>
      <c r="D16333" s="255"/>
      <c r="E16333" s="260"/>
      <c r="F16333" s="263"/>
      <c r="I16333" s="149"/>
      <c r="J16333" s="149"/>
      <c r="K16333" s="149"/>
      <c r="L16333"/>
    </row>
    <row r="16334" spans="1:12" s="236" customFormat="1" ht="13" x14ac:dyDescent="0.25">
      <c r="A16334" s="227"/>
      <c r="B16334" s="256"/>
      <c r="C16334" s="255"/>
      <c r="D16334" s="255"/>
      <c r="E16334" s="260"/>
      <c r="F16334" s="263"/>
      <c r="I16334" s="149"/>
      <c r="J16334" s="149"/>
      <c r="K16334" s="149"/>
      <c r="L16334"/>
    </row>
    <row r="16335" spans="1:12" s="236" customFormat="1" ht="13" x14ac:dyDescent="0.25">
      <c r="A16335" s="227"/>
      <c r="B16335" s="256"/>
      <c r="C16335" s="255"/>
      <c r="D16335" s="255"/>
      <c r="E16335" s="260"/>
      <c r="F16335" s="263"/>
      <c r="I16335" s="149"/>
      <c r="J16335" s="149"/>
      <c r="K16335" s="149"/>
      <c r="L16335"/>
    </row>
    <row r="16336" spans="1:12" s="236" customFormat="1" ht="13" x14ac:dyDescent="0.25">
      <c r="A16336" s="227"/>
      <c r="B16336" s="256"/>
      <c r="C16336" s="255"/>
      <c r="D16336" s="255"/>
      <c r="E16336" s="260"/>
      <c r="F16336" s="263"/>
      <c r="I16336" s="149"/>
      <c r="J16336" s="149"/>
      <c r="K16336" s="149"/>
      <c r="L16336"/>
    </row>
    <row r="16337" spans="1:12" s="236" customFormat="1" ht="13" x14ac:dyDescent="0.25">
      <c r="A16337" s="227"/>
      <c r="B16337" s="256"/>
      <c r="C16337" s="255"/>
      <c r="D16337" s="255"/>
      <c r="E16337" s="260"/>
      <c r="F16337" s="263"/>
      <c r="I16337" s="149"/>
      <c r="J16337" s="149"/>
      <c r="K16337" s="149"/>
      <c r="L16337"/>
    </row>
    <row r="16338" spans="1:12" s="236" customFormat="1" ht="13" x14ac:dyDescent="0.25">
      <c r="A16338" s="227"/>
      <c r="B16338" s="256"/>
      <c r="C16338" s="255"/>
      <c r="D16338" s="255"/>
      <c r="E16338" s="260"/>
      <c r="F16338" s="263"/>
      <c r="I16338" s="149"/>
      <c r="J16338" s="149"/>
      <c r="K16338" s="149"/>
      <c r="L16338"/>
    </row>
    <row r="16339" spans="1:12" s="236" customFormat="1" ht="13" x14ac:dyDescent="0.25">
      <c r="A16339" s="227"/>
      <c r="B16339" s="256"/>
      <c r="C16339" s="255"/>
      <c r="D16339" s="255"/>
      <c r="E16339" s="260"/>
      <c r="F16339" s="263"/>
      <c r="I16339" s="149"/>
      <c r="J16339" s="149"/>
      <c r="K16339" s="149"/>
      <c r="L16339"/>
    </row>
    <row r="16340" spans="1:12" s="236" customFormat="1" ht="13" x14ac:dyDescent="0.25">
      <c r="A16340" s="227"/>
      <c r="B16340" s="256"/>
      <c r="C16340" s="255"/>
      <c r="D16340" s="255"/>
      <c r="E16340" s="260"/>
      <c r="F16340" s="263"/>
      <c r="I16340" s="149"/>
      <c r="J16340" s="149"/>
      <c r="K16340" s="149"/>
      <c r="L16340"/>
    </row>
    <row r="16341" spans="1:12" s="236" customFormat="1" ht="13" x14ac:dyDescent="0.25">
      <c r="A16341" s="227"/>
      <c r="B16341" s="256"/>
      <c r="C16341" s="255"/>
      <c r="D16341" s="255"/>
      <c r="E16341" s="260"/>
      <c r="F16341" s="263"/>
      <c r="I16341" s="149"/>
      <c r="J16341" s="149"/>
      <c r="K16341" s="149"/>
      <c r="L16341"/>
    </row>
    <row r="16342" spans="1:12" s="236" customFormat="1" ht="13" x14ac:dyDescent="0.25">
      <c r="A16342" s="227"/>
      <c r="B16342" s="256"/>
      <c r="C16342" s="255"/>
      <c r="D16342" s="255"/>
      <c r="E16342" s="260"/>
      <c r="F16342" s="263"/>
      <c r="I16342" s="149"/>
      <c r="J16342" s="149"/>
      <c r="K16342" s="149"/>
      <c r="L16342"/>
    </row>
    <row r="16343" spans="1:12" s="236" customFormat="1" ht="13" x14ac:dyDescent="0.25">
      <c r="A16343" s="227"/>
      <c r="B16343" s="256"/>
      <c r="C16343" s="255"/>
      <c r="D16343" s="255"/>
      <c r="E16343" s="260"/>
      <c r="F16343" s="263"/>
      <c r="I16343" s="149"/>
      <c r="J16343" s="149"/>
      <c r="K16343" s="149"/>
      <c r="L16343"/>
    </row>
    <row r="16344" spans="1:12" s="236" customFormat="1" ht="13" x14ac:dyDescent="0.25">
      <c r="A16344" s="227"/>
      <c r="B16344" s="256"/>
      <c r="C16344" s="255"/>
      <c r="D16344" s="255"/>
      <c r="E16344" s="260"/>
      <c r="F16344" s="263"/>
      <c r="I16344" s="149"/>
      <c r="J16344" s="149"/>
      <c r="K16344" s="149"/>
      <c r="L16344"/>
    </row>
    <row r="16345" spans="1:12" s="236" customFormat="1" ht="13" x14ac:dyDescent="0.25">
      <c r="A16345" s="227"/>
      <c r="B16345" s="256"/>
      <c r="C16345" s="255"/>
      <c r="D16345" s="255"/>
      <c r="E16345" s="260"/>
      <c r="F16345" s="263"/>
      <c r="I16345" s="149"/>
      <c r="J16345" s="149"/>
      <c r="K16345" s="149"/>
      <c r="L16345"/>
    </row>
    <row r="16346" spans="1:12" s="236" customFormat="1" ht="13" x14ac:dyDescent="0.25">
      <c r="A16346" s="227"/>
      <c r="B16346" s="256"/>
      <c r="C16346" s="255"/>
      <c r="D16346" s="255"/>
      <c r="E16346" s="260"/>
      <c r="F16346" s="263"/>
      <c r="I16346" s="149"/>
      <c r="J16346" s="149"/>
      <c r="K16346" s="149"/>
      <c r="L16346"/>
    </row>
    <row r="16347" spans="1:12" s="236" customFormat="1" ht="13" x14ac:dyDescent="0.25">
      <c r="A16347" s="227"/>
      <c r="B16347" s="256"/>
      <c r="C16347" s="255"/>
      <c r="D16347" s="255"/>
      <c r="E16347" s="260"/>
      <c r="F16347" s="263"/>
      <c r="I16347" s="149"/>
      <c r="J16347" s="149"/>
      <c r="K16347" s="149"/>
      <c r="L16347"/>
    </row>
    <row r="16348" spans="1:12" s="236" customFormat="1" ht="13" x14ac:dyDescent="0.25">
      <c r="A16348" s="227"/>
      <c r="B16348" s="256"/>
      <c r="C16348" s="255"/>
      <c r="D16348" s="255"/>
      <c r="E16348" s="260"/>
      <c r="F16348" s="263"/>
      <c r="I16348" s="149"/>
      <c r="J16348" s="149"/>
      <c r="K16348" s="149"/>
      <c r="L16348"/>
    </row>
    <row r="16349" spans="1:12" s="236" customFormat="1" ht="13" x14ac:dyDescent="0.25">
      <c r="A16349" s="227"/>
      <c r="B16349" s="256"/>
      <c r="C16349" s="255"/>
      <c r="D16349" s="255"/>
      <c r="E16349" s="260"/>
      <c r="F16349" s="263"/>
      <c r="I16349" s="149"/>
      <c r="J16349" s="149"/>
      <c r="K16349" s="149"/>
      <c r="L16349"/>
    </row>
    <row r="16350" spans="1:12" s="236" customFormat="1" ht="13" x14ac:dyDescent="0.25">
      <c r="A16350" s="227"/>
      <c r="B16350" s="256"/>
      <c r="C16350" s="255"/>
      <c r="D16350" s="255"/>
      <c r="E16350" s="260"/>
      <c r="F16350" s="263"/>
      <c r="I16350" s="149"/>
      <c r="J16350" s="149"/>
      <c r="K16350" s="149"/>
      <c r="L16350"/>
    </row>
    <row r="16351" spans="1:12" s="236" customFormat="1" ht="13" x14ac:dyDescent="0.25">
      <c r="A16351" s="227"/>
      <c r="B16351" s="256"/>
      <c r="C16351" s="255"/>
      <c r="D16351" s="255"/>
      <c r="E16351" s="260"/>
      <c r="F16351" s="263"/>
      <c r="I16351" s="149"/>
      <c r="J16351" s="149"/>
      <c r="K16351" s="149"/>
      <c r="L16351"/>
    </row>
    <row r="16352" spans="1:12" s="236" customFormat="1" ht="13" x14ac:dyDescent="0.25">
      <c r="A16352" s="227"/>
      <c r="B16352" s="256"/>
      <c r="C16352" s="255"/>
      <c r="D16352" s="255"/>
      <c r="E16352" s="260"/>
      <c r="F16352" s="263"/>
      <c r="I16352" s="149"/>
      <c r="J16352" s="149"/>
      <c r="K16352" s="149"/>
      <c r="L16352"/>
    </row>
    <row r="16353" spans="1:12" s="236" customFormat="1" ht="13" x14ac:dyDescent="0.25">
      <c r="A16353" s="227"/>
      <c r="B16353" s="256"/>
      <c r="C16353" s="255"/>
      <c r="D16353" s="255"/>
      <c r="E16353" s="260"/>
      <c r="F16353" s="263"/>
      <c r="I16353" s="149"/>
      <c r="J16353" s="149"/>
      <c r="K16353" s="149"/>
      <c r="L16353"/>
    </row>
    <row r="16354" spans="1:12" s="236" customFormat="1" ht="13" x14ac:dyDescent="0.25">
      <c r="A16354" s="227"/>
      <c r="B16354" s="256"/>
      <c r="C16354" s="255"/>
      <c r="D16354" s="255"/>
      <c r="E16354" s="260"/>
      <c r="F16354" s="263"/>
      <c r="I16354" s="149"/>
      <c r="J16354" s="149"/>
      <c r="K16354" s="149"/>
      <c r="L16354"/>
    </row>
    <row r="16355" spans="1:12" s="236" customFormat="1" ht="13" x14ac:dyDescent="0.25">
      <c r="A16355" s="227"/>
      <c r="B16355" s="256"/>
      <c r="C16355" s="255"/>
      <c r="D16355" s="255"/>
      <c r="E16355" s="260"/>
      <c r="F16355" s="263"/>
      <c r="I16355" s="149"/>
      <c r="J16355" s="149"/>
      <c r="K16355" s="149"/>
      <c r="L16355"/>
    </row>
    <row r="16356" spans="1:12" s="236" customFormat="1" ht="13" x14ac:dyDescent="0.25">
      <c r="A16356" s="227"/>
      <c r="B16356" s="256"/>
      <c r="C16356" s="255"/>
      <c r="D16356" s="255"/>
      <c r="E16356" s="260"/>
      <c r="F16356" s="263"/>
      <c r="I16356" s="149"/>
      <c r="J16356" s="149"/>
      <c r="K16356" s="149"/>
      <c r="L16356"/>
    </row>
    <row r="16357" spans="1:12" s="236" customFormat="1" ht="13" x14ac:dyDescent="0.25">
      <c r="A16357" s="227"/>
      <c r="B16357" s="256"/>
      <c r="C16357" s="255"/>
      <c r="D16357" s="255"/>
      <c r="E16357" s="260"/>
      <c r="F16357" s="263"/>
      <c r="I16357" s="149"/>
      <c r="J16357" s="149"/>
      <c r="K16357" s="149"/>
      <c r="L16357"/>
    </row>
    <row r="16358" spans="1:12" s="236" customFormat="1" ht="13" x14ac:dyDescent="0.25">
      <c r="A16358" s="227"/>
      <c r="B16358" s="256"/>
      <c r="C16358" s="255"/>
      <c r="D16358" s="255"/>
      <c r="E16358" s="260"/>
      <c r="F16358" s="263"/>
      <c r="I16358" s="149"/>
      <c r="J16358" s="149"/>
      <c r="K16358" s="149"/>
      <c r="L16358"/>
    </row>
    <row r="16359" spans="1:12" s="236" customFormat="1" ht="13" x14ac:dyDescent="0.25">
      <c r="A16359" s="227"/>
      <c r="B16359" s="256"/>
      <c r="C16359" s="255"/>
      <c r="D16359" s="255"/>
      <c r="E16359" s="260"/>
      <c r="F16359" s="263"/>
      <c r="I16359" s="149"/>
      <c r="J16359" s="149"/>
      <c r="K16359" s="149"/>
      <c r="L16359"/>
    </row>
    <row r="16360" spans="1:12" s="236" customFormat="1" ht="13" x14ac:dyDescent="0.25">
      <c r="A16360" s="227"/>
      <c r="B16360" s="256"/>
      <c r="C16360" s="255"/>
      <c r="D16360" s="255"/>
      <c r="E16360" s="260"/>
      <c r="F16360" s="263"/>
      <c r="I16360" s="149"/>
      <c r="J16360" s="149"/>
      <c r="K16360" s="149"/>
      <c r="L16360"/>
    </row>
    <row r="16361" spans="1:12" s="236" customFormat="1" ht="13" x14ac:dyDescent="0.25">
      <c r="A16361" s="227"/>
      <c r="B16361" s="256"/>
      <c r="C16361" s="255"/>
      <c r="D16361" s="255"/>
      <c r="E16361" s="260"/>
      <c r="F16361" s="263"/>
      <c r="I16361" s="149"/>
      <c r="J16361" s="149"/>
      <c r="K16361" s="149"/>
      <c r="L16361"/>
    </row>
    <row r="16362" spans="1:12" s="236" customFormat="1" ht="13" x14ac:dyDescent="0.25">
      <c r="A16362" s="227"/>
      <c r="B16362" s="256"/>
      <c r="C16362" s="255"/>
      <c r="D16362" s="255"/>
      <c r="E16362" s="260"/>
      <c r="F16362" s="263"/>
      <c r="I16362" s="149"/>
      <c r="J16362" s="149"/>
      <c r="K16362" s="149"/>
      <c r="L16362"/>
    </row>
    <row r="16363" spans="1:12" s="236" customFormat="1" ht="13" x14ac:dyDescent="0.25">
      <c r="A16363" s="227"/>
      <c r="B16363" s="256"/>
      <c r="C16363" s="255"/>
      <c r="D16363" s="255"/>
      <c r="E16363" s="260"/>
      <c r="F16363" s="263"/>
      <c r="I16363" s="149"/>
      <c r="J16363" s="149"/>
      <c r="K16363" s="149"/>
      <c r="L16363"/>
    </row>
    <row r="16364" spans="1:12" s="236" customFormat="1" ht="13" x14ac:dyDescent="0.25">
      <c r="A16364" s="227"/>
      <c r="B16364" s="256"/>
      <c r="C16364" s="255"/>
      <c r="D16364" s="255"/>
      <c r="E16364" s="260"/>
      <c r="F16364" s="263"/>
      <c r="I16364" s="149"/>
      <c r="J16364" s="149"/>
      <c r="K16364" s="149"/>
      <c r="L16364"/>
    </row>
    <row r="16365" spans="1:12" s="236" customFormat="1" ht="13" x14ac:dyDescent="0.25">
      <c r="A16365" s="227"/>
      <c r="B16365" s="256"/>
      <c r="C16365" s="255"/>
      <c r="D16365" s="255"/>
      <c r="E16365" s="260"/>
      <c r="F16365" s="263"/>
      <c r="I16365" s="149"/>
      <c r="J16365" s="149"/>
      <c r="K16365" s="149"/>
      <c r="L16365"/>
    </row>
    <row r="16366" spans="1:12" s="236" customFormat="1" ht="13" x14ac:dyDescent="0.25">
      <c r="A16366" s="227"/>
      <c r="B16366" s="256"/>
      <c r="C16366" s="255"/>
      <c r="D16366" s="255"/>
      <c r="E16366" s="260"/>
      <c r="F16366" s="263"/>
      <c r="I16366" s="149"/>
      <c r="J16366" s="149"/>
      <c r="K16366" s="149"/>
      <c r="L16366"/>
    </row>
    <row r="16367" spans="1:12" s="236" customFormat="1" ht="13" x14ac:dyDescent="0.25">
      <c r="A16367" s="227"/>
      <c r="B16367" s="256"/>
      <c r="C16367" s="255"/>
      <c r="D16367" s="255"/>
      <c r="E16367" s="260"/>
      <c r="F16367" s="263"/>
      <c r="I16367" s="149"/>
      <c r="J16367" s="149"/>
      <c r="K16367" s="149"/>
      <c r="L16367"/>
    </row>
    <row r="16368" spans="1:12" s="236" customFormat="1" ht="13" x14ac:dyDescent="0.25">
      <c r="A16368" s="227"/>
      <c r="B16368" s="256"/>
      <c r="C16368" s="255"/>
      <c r="D16368" s="255"/>
      <c r="E16368" s="260"/>
      <c r="F16368" s="263"/>
      <c r="I16368" s="149"/>
      <c r="J16368" s="149"/>
      <c r="K16368" s="149"/>
      <c r="L16368"/>
    </row>
    <row r="16369" spans="1:12" s="236" customFormat="1" ht="13" x14ac:dyDescent="0.25">
      <c r="A16369" s="227"/>
      <c r="B16369" s="256"/>
      <c r="C16369" s="255"/>
      <c r="D16369" s="255"/>
      <c r="E16369" s="260"/>
      <c r="F16369" s="263"/>
      <c r="I16369" s="149"/>
      <c r="J16369" s="149"/>
      <c r="K16369" s="149"/>
      <c r="L16369"/>
    </row>
    <row r="16370" spans="1:12" s="236" customFormat="1" ht="13" x14ac:dyDescent="0.25">
      <c r="A16370" s="227"/>
      <c r="B16370" s="256"/>
      <c r="C16370" s="255"/>
      <c r="D16370" s="255"/>
      <c r="E16370" s="260"/>
      <c r="F16370" s="263"/>
      <c r="I16370" s="149"/>
      <c r="J16370" s="149"/>
      <c r="K16370" s="149"/>
      <c r="L16370"/>
    </row>
    <row r="16371" spans="1:12" s="236" customFormat="1" ht="13" x14ac:dyDescent="0.25">
      <c r="A16371" s="227"/>
      <c r="B16371" s="256"/>
      <c r="C16371" s="255"/>
      <c r="D16371" s="255"/>
      <c r="E16371" s="260"/>
      <c r="F16371" s="263"/>
      <c r="I16371" s="149"/>
      <c r="J16371" s="149"/>
      <c r="K16371" s="149"/>
      <c r="L16371"/>
    </row>
    <row r="16372" spans="1:12" s="236" customFormat="1" ht="13" x14ac:dyDescent="0.25">
      <c r="A16372" s="227"/>
      <c r="B16372" s="256"/>
      <c r="C16372" s="255"/>
      <c r="D16372" s="255"/>
      <c r="E16372" s="260"/>
      <c r="F16372" s="263"/>
      <c r="I16372" s="149"/>
      <c r="J16372" s="149"/>
      <c r="K16372" s="149"/>
      <c r="L16372"/>
    </row>
    <row r="16373" spans="1:12" s="236" customFormat="1" ht="13" x14ac:dyDescent="0.25">
      <c r="A16373" s="227"/>
      <c r="B16373" s="256"/>
      <c r="C16373" s="255"/>
      <c r="D16373" s="255"/>
      <c r="E16373" s="260"/>
      <c r="F16373" s="263"/>
      <c r="I16373" s="149"/>
      <c r="J16373" s="149"/>
      <c r="K16373" s="149"/>
      <c r="L16373"/>
    </row>
    <row r="16374" spans="1:12" s="236" customFormat="1" ht="13" x14ac:dyDescent="0.25">
      <c r="A16374" s="227"/>
      <c r="B16374" s="256"/>
      <c r="C16374" s="255"/>
      <c r="D16374" s="255"/>
      <c r="E16374" s="260"/>
      <c r="F16374" s="263"/>
      <c r="I16374" s="149"/>
      <c r="J16374" s="149"/>
      <c r="K16374" s="149"/>
      <c r="L16374"/>
    </row>
    <row r="16375" spans="1:12" s="236" customFormat="1" ht="13" x14ac:dyDescent="0.25">
      <c r="A16375" s="227"/>
      <c r="B16375" s="256"/>
      <c r="C16375" s="255"/>
      <c r="D16375" s="255"/>
      <c r="E16375" s="260"/>
      <c r="F16375" s="263"/>
      <c r="I16375" s="149"/>
      <c r="J16375" s="149"/>
      <c r="K16375" s="149"/>
      <c r="L16375"/>
    </row>
    <row r="16376" spans="1:12" s="236" customFormat="1" ht="13" x14ac:dyDescent="0.25">
      <c r="A16376" s="227"/>
      <c r="B16376" s="256"/>
      <c r="C16376" s="255"/>
      <c r="D16376" s="255"/>
      <c r="E16376" s="260"/>
      <c r="F16376" s="263"/>
      <c r="I16376" s="149"/>
      <c r="J16376" s="149"/>
      <c r="K16376" s="149"/>
      <c r="L16376"/>
    </row>
    <row r="16377" spans="1:12" s="236" customFormat="1" ht="13" x14ac:dyDescent="0.25">
      <c r="A16377" s="227"/>
      <c r="B16377" s="268" t="s">
        <v>1019</v>
      </c>
      <c r="C16377" s="227"/>
      <c r="D16377" s="227"/>
      <c r="E16377" s="258"/>
      <c r="F16377" s="270"/>
      <c r="I16377" s="149"/>
      <c r="J16377" s="149"/>
      <c r="K16377" s="149"/>
      <c r="L16377"/>
    </row>
    <row r="16378" spans="1:12" s="236" customFormat="1" ht="13" x14ac:dyDescent="0.25">
      <c r="A16378" s="227"/>
      <c r="B16378" s="247"/>
      <c r="C16378" s="227"/>
      <c r="D16378" s="227"/>
      <c r="E16378" s="258"/>
      <c r="F16378" s="263"/>
      <c r="I16378" s="149"/>
      <c r="J16378" s="149"/>
      <c r="K16378" s="149"/>
      <c r="L16378"/>
    </row>
    <row r="16379" spans="1:12" s="236" customFormat="1" ht="13" x14ac:dyDescent="0.25">
      <c r="A16379" s="227"/>
      <c r="B16379" s="247" t="str">
        <f>B16306</f>
        <v>Block I: 2 Classroom Block:: I-10 Plumbing and Drainage</v>
      </c>
      <c r="C16379" s="227"/>
      <c r="D16379" s="227"/>
      <c r="E16379" s="258"/>
      <c r="F16379" s="263"/>
      <c r="I16379" s="149"/>
      <c r="J16379" s="149"/>
      <c r="K16379" s="149"/>
      <c r="L16379"/>
    </row>
    <row r="16380" spans="1:12" s="236" customFormat="1" ht="13" x14ac:dyDescent="0.25">
      <c r="A16380" s="227"/>
      <c r="B16380" s="247"/>
      <c r="C16380" s="227"/>
      <c r="D16380" s="227"/>
      <c r="E16380" s="258"/>
      <c r="F16380" s="263"/>
      <c r="I16380" s="149"/>
      <c r="J16380" s="149"/>
      <c r="K16380" s="149"/>
      <c r="L16380"/>
    </row>
    <row r="16381" spans="1:12" s="236" customFormat="1" ht="13" x14ac:dyDescent="0.25">
      <c r="A16381" s="272" t="s">
        <v>3206</v>
      </c>
      <c r="B16381" s="229" t="s">
        <v>320</v>
      </c>
      <c r="C16381" s="272"/>
      <c r="D16381" s="272"/>
      <c r="E16381" s="217"/>
      <c r="F16381" s="285"/>
      <c r="I16381" s="149"/>
      <c r="J16381" s="149"/>
      <c r="K16381" s="149"/>
      <c r="L16381"/>
    </row>
    <row r="16382" spans="1:12" s="236" customFormat="1" ht="13" x14ac:dyDescent="0.25">
      <c r="A16382" s="272"/>
      <c r="B16382" s="232"/>
      <c r="C16382" s="283"/>
      <c r="D16382" s="272"/>
      <c r="E16382" s="217"/>
      <c r="F16382" s="285"/>
      <c r="I16382" s="149"/>
      <c r="J16382" s="149"/>
      <c r="K16382" s="149"/>
      <c r="L16382"/>
    </row>
    <row r="16383" spans="1:12" s="236" customFormat="1" ht="13" x14ac:dyDescent="0.25">
      <c r="A16383" s="272"/>
      <c r="B16383" s="229" t="s">
        <v>321</v>
      </c>
      <c r="C16383" s="272"/>
      <c r="D16383" s="272"/>
      <c r="E16383" s="217"/>
      <c r="F16383" s="285"/>
      <c r="I16383" s="149"/>
      <c r="J16383" s="149"/>
      <c r="K16383" s="149"/>
      <c r="L16383"/>
    </row>
    <row r="16384" spans="1:12" s="236" customFormat="1" ht="13" x14ac:dyDescent="0.25">
      <c r="A16384" s="272"/>
      <c r="B16384" s="229"/>
      <c r="C16384" s="272"/>
      <c r="D16384" s="272"/>
      <c r="E16384" s="217"/>
      <c r="F16384" s="285"/>
      <c r="I16384" s="149"/>
      <c r="J16384" s="149"/>
      <c r="K16384" s="149"/>
      <c r="L16384"/>
    </row>
    <row r="16385" spans="1:12" s="236" customFormat="1" ht="13" x14ac:dyDescent="0.25">
      <c r="A16385" s="272"/>
      <c r="B16385" s="229" t="s">
        <v>322</v>
      </c>
      <c r="C16385" s="272"/>
      <c r="D16385" s="272"/>
      <c r="E16385" s="217"/>
      <c r="F16385" s="285"/>
      <c r="I16385" s="149"/>
      <c r="J16385" s="149"/>
      <c r="K16385" s="149"/>
      <c r="L16385"/>
    </row>
    <row r="16386" spans="1:12" s="236" customFormat="1" ht="13" x14ac:dyDescent="0.25">
      <c r="A16386" s="272"/>
      <c r="B16386" s="229"/>
      <c r="C16386" s="272"/>
      <c r="D16386" s="272"/>
      <c r="E16386" s="217"/>
      <c r="F16386" s="285"/>
      <c r="I16386" s="149"/>
      <c r="J16386" s="149"/>
      <c r="K16386" s="149"/>
      <c r="L16386"/>
    </row>
    <row r="16387" spans="1:12" s="236" customFormat="1" ht="14.5" x14ac:dyDescent="0.25">
      <c r="A16387" s="272" t="s">
        <v>3207</v>
      </c>
      <c r="B16387" s="273" t="s">
        <v>2765</v>
      </c>
      <c r="C16387" s="272" t="s">
        <v>621</v>
      </c>
      <c r="D16387" s="272">
        <v>12</v>
      </c>
      <c r="E16387" s="217"/>
      <c r="F16387" s="285"/>
      <c r="I16387" s="149"/>
      <c r="J16387" s="149"/>
      <c r="K16387" s="149"/>
      <c r="L16387"/>
    </row>
    <row r="16388" spans="1:12" s="236" customFormat="1" x14ac:dyDescent="0.25">
      <c r="A16388" s="220"/>
      <c r="B16388" s="233"/>
      <c r="C16388" s="220"/>
      <c r="D16388" s="220"/>
      <c r="E16388" s="260"/>
      <c r="F16388" s="263"/>
      <c r="I16388" s="149"/>
      <c r="J16388" s="149"/>
      <c r="K16388" s="149"/>
      <c r="L16388"/>
    </row>
    <row r="16389" spans="1:12" s="236" customFormat="1" x14ac:dyDescent="0.25">
      <c r="A16389" s="220"/>
      <c r="B16389" s="233"/>
      <c r="C16389" s="220"/>
      <c r="D16389" s="220"/>
      <c r="E16389" s="260"/>
      <c r="F16389" s="263"/>
      <c r="I16389" s="149"/>
      <c r="J16389" s="149"/>
      <c r="K16389" s="149"/>
      <c r="L16389"/>
    </row>
    <row r="16390" spans="1:12" s="236" customFormat="1" x14ac:dyDescent="0.25">
      <c r="A16390" s="220"/>
      <c r="B16390" s="233"/>
      <c r="C16390" s="220"/>
      <c r="D16390" s="220"/>
      <c r="E16390" s="260"/>
      <c r="F16390" s="263"/>
      <c r="I16390" s="149"/>
      <c r="J16390" s="149"/>
      <c r="K16390" s="149"/>
      <c r="L16390"/>
    </row>
    <row r="16391" spans="1:12" s="236" customFormat="1" x14ac:dyDescent="0.25">
      <c r="A16391" s="220"/>
      <c r="B16391" s="233"/>
      <c r="C16391" s="220"/>
      <c r="D16391" s="220"/>
      <c r="E16391" s="260"/>
      <c r="F16391" s="263"/>
      <c r="I16391" s="149"/>
      <c r="J16391" s="149"/>
      <c r="K16391" s="149"/>
      <c r="L16391"/>
    </row>
    <row r="16392" spans="1:12" s="236" customFormat="1" x14ac:dyDescent="0.25">
      <c r="A16392" s="220"/>
      <c r="B16392" s="233"/>
      <c r="C16392" s="220"/>
      <c r="D16392" s="220"/>
      <c r="E16392" s="260"/>
      <c r="F16392" s="263"/>
      <c r="I16392" s="149"/>
      <c r="J16392" s="149"/>
      <c r="K16392" s="149"/>
      <c r="L16392"/>
    </row>
    <row r="16393" spans="1:12" s="236" customFormat="1" x14ac:dyDescent="0.25">
      <c r="A16393" s="220"/>
      <c r="B16393" s="233"/>
      <c r="C16393" s="220"/>
      <c r="D16393" s="220"/>
      <c r="E16393" s="260"/>
      <c r="F16393" s="263"/>
      <c r="I16393" s="149"/>
      <c r="J16393" s="149"/>
      <c r="K16393" s="149"/>
      <c r="L16393"/>
    </row>
    <row r="16394" spans="1:12" s="236" customFormat="1" x14ac:dyDescent="0.25">
      <c r="A16394" s="220"/>
      <c r="B16394" s="233"/>
      <c r="C16394" s="220"/>
      <c r="D16394" s="220"/>
      <c r="E16394" s="260"/>
      <c r="F16394" s="263"/>
      <c r="I16394" s="149"/>
      <c r="J16394" s="149"/>
      <c r="K16394" s="149"/>
      <c r="L16394"/>
    </row>
    <row r="16395" spans="1:12" s="236" customFormat="1" x14ac:dyDescent="0.25">
      <c r="A16395" s="220"/>
      <c r="B16395" s="233"/>
      <c r="C16395" s="220"/>
      <c r="D16395" s="220"/>
      <c r="E16395" s="260"/>
      <c r="F16395" s="263"/>
      <c r="I16395" s="149"/>
      <c r="J16395" s="149"/>
      <c r="K16395" s="149"/>
      <c r="L16395"/>
    </row>
    <row r="16396" spans="1:12" s="236" customFormat="1" ht="13" x14ac:dyDescent="0.25">
      <c r="A16396" s="220"/>
      <c r="B16396" s="230"/>
      <c r="C16396" s="220"/>
      <c r="D16396" s="220"/>
      <c r="E16396" s="260"/>
      <c r="F16396" s="263"/>
      <c r="I16396" s="149"/>
      <c r="J16396" s="149"/>
      <c r="K16396" s="149"/>
      <c r="L16396"/>
    </row>
    <row r="16397" spans="1:12" s="236" customFormat="1" ht="13" x14ac:dyDescent="0.25">
      <c r="A16397" s="220"/>
      <c r="B16397" s="230"/>
      <c r="C16397" s="220"/>
      <c r="D16397" s="220"/>
      <c r="E16397" s="260"/>
      <c r="F16397" s="263"/>
      <c r="I16397" s="149"/>
      <c r="J16397" s="149"/>
      <c r="K16397" s="149"/>
      <c r="L16397"/>
    </row>
    <row r="16398" spans="1:12" s="236" customFormat="1" ht="13" x14ac:dyDescent="0.25">
      <c r="A16398" s="220"/>
      <c r="B16398" s="230"/>
      <c r="C16398" s="220"/>
      <c r="D16398" s="220"/>
      <c r="E16398" s="260"/>
      <c r="F16398" s="263"/>
      <c r="I16398" s="149"/>
      <c r="J16398" s="149"/>
      <c r="K16398" s="149"/>
      <c r="L16398"/>
    </row>
    <row r="16399" spans="1:12" s="236" customFormat="1" x14ac:dyDescent="0.25">
      <c r="A16399" s="220"/>
      <c r="B16399" s="233"/>
      <c r="C16399" s="220"/>
      <c r="D16399" s="220"/>
      <c r="E16399" s="260"/>
      <c r="F16399" s="263"/>
      <c r="I16399" s="149"/>
      <c r="J16399" s="149"/>
      <c r="K16399" s="149"/>
      <c r="L16399"/>
    </row>
    <row r="16400" spans="1:12" s="236" customFormat="1" x14ac:dyDescent="0.25">
      <c r="A16400" s="220"/>
      <c r="B16400" s="233"/>
      <c r="C16400" s="220"/>
      <c r="D16400" s="220"/>
      <c r="E16400" s="260"/>
      <c r="F16400" s="263"/>
      <c r="I16400" s="149"/>
      <c r="J16400" s="149"/>
      <c r="K16400" s="149"/>
      <c r="L16400"/>
    </row>
    <row r="16401" spans="1:12" s="236" customFormat="1" x14ac:dyDescent="0.25">
      <c r="A16401" s="220"/>
      <c r="B16401" s="233"/>
      <c r="C16401" s="220"/>
      <c r="D16401" s="220"/>
      <c r="E16401" s="260"/>
      <c r="F16401" s="263"/>
      <c r="I16401" s="149"/>
      <c r="J16401" s="149"/>
      <c r="K16401" s="149"/>
      <c r="L16401"/>
    </row>
    <row r="16402" spans="1:12" s="236" customFormat="1" x14ac:dyDescent="0.25">
      <c r="A16402" s="272"/>
      <c r="B16402" s="273"/>
      <c r="C16402" s="272"/>
      <c r="D16402" s="272"/>
      <c r="E16402" s="217"/>
      <c r="F16402" s="263"/>
      <c r="I16402" s="149"/>
      <c r="J16402" s="149"/>
      <c r="K16402" s="149"/>
      <c r="L16402"/>
    </row>
    <row r="16403" spans="1:12" s="236" customFormat="1" x14ac:dyDescent="0.25">
      <c r="A16403" s="272"/>
      <c r="B16403" s="273"/>
      <c r="C16403" s="272"/>
      <c r="D16403" s="272"/>
      <c r="E16403" s="217"/>
      <c r="F16403" s="263"/>
      <c r="I16403" s="149"/>
      <c r="J16403" s="149"/>
      <c r="K16403" s="149"/>
      <c r="L16403"/>
    </row>
    <row r="16404" spans="1:12" s="236" customFormat="1" x14ac:dyDescent="0.25">
      <c r="A16404" s="272"/>
      <c r="B16404" s="273"/>
      <c r="C16404" s="272"/>
      <c r="D16404" s="272"/>
      <c r="E16404" s="217"/>
      <c r="F16404" s="263"/>
      <c r="I16404" s="149"/>
      <c r="J16404" s="149"/>
      <c r="K16404" s="149"/>
      <c r="L16404"/>
    </row>
    <row r="16405" spans="1:12" s="236" customFormat="1" x14ac:dyDescent="0.25">
      <c r="A16405" s="272"/>
      <c r="B16405" s="273"/>
      <c r="C16405" s="272"/>
      <c r="D16405" s="272"/>
      <c r="E16405" s="217"/>
      <c r="F16405" s="263"/>
      <c r="I16405" s="149"/>
      <c r="J16405" s="149"/>
      <c r="K16405" s="149"/>
      <c r="L16405"/>
    </row>
    <row r="16406" spans="1:12" s="236" customFormat="1" x14ac:dyDescent="0.25">
      <c r="A16406" s="272"/>
      <c r="B16406" s="273"/>
      <c r="C16406" s="272"/>
      <c r="D16406" s="272"/>
      <c r="E16406" s="217"/>
      <c r="F16406" s="263"/>
      <c r="I16406" s="149"/>
      <c r="J16406" s="149"/>
      <c r="K16406" s="149"/>
      <c r="L16406"/>
    </row>
    <row r="16407" spans="1:12" s="236" customFormat="1" x14ac:dyDescent="0.25">
      <c r="A16407" s="272"/>
      <c r="B16407" s="273"/>
      <c r="C16407" s="272"/>
      <c r="D16407" s="272"/>
      <c r="E16407" s="217"/>
      <c r="F16407" s="263"/>
      <c r="I16407" s="149"/>
      <c r="J16407" s="149"/>
      <c r="K16407" s="149"/>
      <c r="L16407"/>
    </row>
    <row r="16408" spans="1:12" s="236" customFormat="1" x14ac:dyDescent="0.25">
      <c r="A16408" s="272"/>
      <c r="B16408" s="273"/>
      <c r="C16408" s="272"/>
      <c r="D16408" s="272"/>
      <c r="E16408" s="217"/>
      <c r="F16408" s="263"/>
      <c r="I16408" s="149"/>
      <c r="J16408" s="149"/>
      <c r="K16408" s="149"/>
      <c r="L16408"/>
    </row>
    <row r="16409" spans="1:12" s="236" customFormat="1" x14ac:dyDescent="0.25">
      <c r="A16409" s="272"/>
      <c r="B16409" s="273"/>
      <c r="C16409" s="272"/>
      <c r="D16409" s="272"/>
      <c r="E16409" s="217"/>
      <c r="F16409" s="263"/>
      <c r="I16409" s="149"/>
      <c r="J16409" s="149"/>
      <c r="K16409" s="149"/>
      <c r="L16409"/>
    </row>
    <row r="16410" spans="1:12" s="236" customFormat="1" x14ac:dyDescent="0.25">
      <c r="A16410" s="272"/>
      <c r="B16410" s="273"/>
      <c r="C16410" s="272"/>
      <c r="D16410" s="272"/>
      <c r="E16410" s="217"/>
      <c r="F16410" s="263"/>
      <c r="I16410" s="149"/>
      <c r="J16410" s="149"/>
      <c r="K16410" s="149"/>
      <c r="L16410"/>
    </row>
    <row r="16411" spans="1:12" s="236" customFormat="1" x14ac:dyDescent="0.25">
      <c r="A16411" s="272"/>
      <c r="B16411" s="273"/>
      <c r="C16411" s="272"/>
      <c r="D16411" s="272"/>
      <c r="E16411" s="217"/>
      <c r="F16411" s="263"/>
      <c r="I16411" s="149"/>
      <c r="J16411" s="149"/>
      <c r="K16411" s="149"/>
      <c r="L16411"/>
    </row>
    <row r="16412" spans="1:12" s="236" customFormat="1" x14ac:dyDescent="0.25">
      <c r="A16412" s="272"/>
      <c r="B16412" s="273"/>
      <c r="C16412" s="272"/>
      <c r="D16412" s="272"/>
      <c r="E16412" s="217"/>
      <c r="F16412" s="263"/>
      <c r="I16412" s="149"/>
      <c r="J16412" s="149"/>
      <c r="K16412" s="149"/>
      <c r="L16412"/>
    </row>
    <row r="16413" spans="1:12" s="236" customFormat="1" x14ac:dyDescent="0.25">
      <c r="A16413" s="272"/>
      <c r="B16413" s="273"/>
      <c r="C16413" s="272"/>
      <c r="D16413" s="272"/>
      <c r="E16413" s="217"/>
      <c r="F16413" s="263"/>
      <c r="I16413" s="149"/>
      <c r="J16413" s="149"/>
      <c r="K16413" s="149"/>
      <c r="L16413"/>
    </row>
    <row r="16414" spans="1:12" s="236" customFormat="1" x14ac:dyDescent="0.25">
      <c r="A16414" s="272"/>
      <c r="B16414" s="273"/>
      <c r="C16414" s="272"/>
      <c r="D16414" s="272"/>
      <c r="E16414" s="217"/>
      <c r="F16414" s="263"/>
      <c r="I16414" s="149"/>
      <c r="J16414" s="149"/>
      <c r="K16414" s="149"/>
      <c r="L16414"/>
    </row>
    <row r="16415" spans="1:12" s="236" customFormat="1" x14ac:dyDescent="0.25">
      <c r="A16415" s="272"/>
      <c r="B16415" s="273"/>
      <c r="C16415" s="272"/>
      <c r="D16415" s="272"/>
      <c r="E16415" s="217"/>
      <c r="F16415" s="263"/>
      <c r="I16415" s="149"/>
      <c r="J16415" s="149"/>
      <c r="K16415" s="149"/>
      <c r="L16415"/>
    </row>
    <row r="16416" spans="1:12" s="236" customFormat="1" x14ac:dyDescent="0.25">
      <c r="A16416" s="272"/>
      <c r="B16416" s="273"/>
      <c r="C16416" s="272"/>
      <c r="D16416" s="272"/>
      <c r="E16416" s="217"/>
      <c r="F16416" s="263"/>
      <c r="I16416" s="149"/>
      <c r="J16416" s="149"/>
      <c r="K16416" s="149"/>
      <c r="L16416"/>
    </row>
    <row r="16417" spans="1:12" s="236" customFormat="1" x14ac:dyDescent="0.25">
      <c r="A16417" s="272"/>
      <c r="B16417" s="273"/>
      <c r="C16417" s="272"/>
      <c r="D16417" s="272"/>
      <c r="E16417" s="217"/>
      <c r="F16417" s="263"/>
      <c r="I16417" s="149"/>
      <c r="J16417" s="149"/>
      <c r="K16417" s="149"/>
      <c r="L16417"/>
    </row>
    <row r="16418" spans="1:12" s="236" customFormat="1" x14ac:dyDescent="0.25">
      <c r="A16418" s="272"/>
      <c r="B16418" s="273"/>
      <c r="C16418" s="272"/>
      <c r="D16418" s="272"/>
      <c r="E16418" s="217"/>
      <c r="F16418" s="263"/>
      <c r="I16418" s="149"/>
      <c r="J16418" s="149"/>
      <c r="K16418" s="149"/>
      <c r="L16418"/>
    </row>
    <row r="16419" spans="1:12" s="236" customFormat="1" x14ac:dyDescent="0.25">
      <c r="A16419" s="272"/>
      <c r="B16419" s="273"/>
      <c r="C16419" s="272"/>
      <c r="D16419" s="272"/>
      <c r="E16419" s="217"/>
      <c r="F16419" s="263"/>
      <c r="I16419" s="149"/>
      <c r="J16419" s="149"/>
      <c r="K16419" s="149"/>
      <c r="L16419"/>
    </row>
    <row r="16420" spans="1:12" s="236" customFormat="1" x14ac:dyDescent="0.25">
      <c r="A16420" s="272"/>
      <c r="B16420" s="273"/>
      <c r="C16420" s="272"/>
      <c r="D16420" s="272"/>
      <c r="E16420" s="217"/>
      <c r="F16420" s="263"/>
      <c r="I16420" s="149"/>
      <c r="J16420" s="149"/>
      <c r="K16420" s="149"/>
      <c r="L16420"/>
    </row>
    <row r="16421" spans="1:12" s="236" customFormat="1" x14ac:dyDescent="0.25">
      <c r="A16421" s="272"/>
      <c r="B16421" s="273"/>
      <c r="C16421" s="272"/>
      <c r="D16421" s="272"/>
      <c r="E16421" s="217"/>
      <c r="F16421" s="263"/>
      <c r="I16421" s="149"/>
      <c r="J16421" s="149"/>
      <c r="K16421" s="149"/>
      <c r="L16421"/>
    </row>
    <row r="16422" spans="1:12" s="236" customFormat="1" x14ac:dyDescent="0.25">
      <c r="A16422" s="272"/>
      <c r="B16422" s="273"/>
      <c r="C16422" s="272"/>
      <c r="D16422" s="272"/>
      <c r="E16422" s="217"/>
      <c r="F16422" s="263"/>
      <c r="I16422" s="149"/>
      <c r="J16422" s="149"/>
      <c r="K16422" s="149"/>
      <c r="L16422"/>
    </row>
    <row r="16423" spans="1:12" s="236" customFormat="1" x14ac:dyDescent="0.25">
      <c r="A16423" s="272"/>
      <c r="B16423" s="273"/>
      <c r="C16423" s="272"/>
      <c r="D16423" s="272"/>
      <c r="E16423" s="217"/>
      <c r="F16423" s="263"/>
      <c r="I16423" s="149"/>
      <c r="J16423" s="149"/>
      <c r="K16423" s="149"/>
      <c r="L16423"/>
    </row>
    <row r="16424" spans="1:12" s="236" customFormat="1" x14ac:dyDescent="0.25">
      <c r="A16424" s="272"/>
      <c r="B16424" s="273"/>
      <c r="C16424" s="272"/>
      <c r="D16424" s="272"/>
      <c r="E16424" s="217"/>
      <c r="F16424" s="263"/>
      <c r="I16424" s="149"/>
      <c r="J16424" s="149"/>
      <c r="K16424" s="149"/>
      <c r="L16424"/>
    </row>
    <row r="16425" spans="1:12" s="236" customFormat="1" x14ac:dyDescent="0.25">
      <c r="A16425" s="272"/>
      <c r="B16425" s="273"/>
      <c r="C16425" s="272"/>
      <c r="D16425" s="272"/>
      <c r="E16425" s="217"/>
      <c r="F16425" s="263"/>
      <c r="I16425" s="149"/>
      <c r="J16425" s="149"/>
      <c r="K16425" s="149"/>
      <c r="L16425"/>
    </row>
    <row r="16426" spans="1:12" s="236" customFormat="1" x14ac:dyDescent="0.25">
      <c r="A16426" s="272"/>
      <c r="B16426" s="273"/>
      <c r="C16426" s="272"/>
      <c r="D16426" s="272"/>
      <c r="E16426" s="217"/>
      <c r="F16426" s="263"/>
      <c r="I16426" s="149"/>
      <c r="J16426" s="149"/>
      <c r="K16426" s="149"/>
      <c r="L16426"/>
    </row>
    <row r="16427" spans="1:12" s="236" customFormat="1" x14ac:dyDescent="0.25">
      <c r="A16427" s="272"/>
      <c r="B16427" s="273"/>
      <c r="C16427" s="272"/>
      <c r="D16427" s="272"/>
      <c r="E16427" s="217"/>
      <c r="F16427" s="263"/>
      <c r="I16427" s="149"/>
      <c r="J16427" s="149"/>
      <c r="K16427" s="149"/>
      <c r="L16427"/>
    </row>
    <row r="16428" spans="1:12" s="236" customFormat="1" x14ac:dyDescent="0.25">
      <c r="A16428" s="272"/>
      <c r="B16428" s="273"/>
      <c r="C16428" s="272"/>
      <c r="D16428" s="272"/>
      <c r="E16428" s="217"/>
      <c r="F16428" s="263"/>
      <c r="I16428" s="149"/>
      <c r="J16428" s="149"/>
      <c r="K16428" s="149"/>
      <c r="L16428"/>
    </row>
    <row r="16429" spans="1:12" s="236" customFormat="1" x14ac:dyDescent="0.25">
      <c r="A16429" s="272"/>
      <c r="B16429" s="273"/>
      <c r="C16429" s="272"/>
      <c r="D16429" s="272"/>
      <c r="E16429" s="217"/>
      <c r="F16429" s="263"/>
      <c r="I16429" s="149"/>
      <c r="J16429" s="149"/>
      <c r="K16429" s="149"/>
      <c r="L16429"/>
    </row>
    <row r="16430" spans="1:12" s="236" customFormat="1" x14ac:dyDescent="0.25">
      <c r="A16430" s="272"/>
      <c r="B16430" s="273"/>
      <c r="C16430" s="272"/>
      <c r="D16430" s="272"/>
      <c r="E16430" s="217"/>
      <c r="F16430" s="263"/>
      <c r="I16430" s="149"/>
      <c r="J16430" s="149"/>
      <c r="K16430" s="149"/>
      <c r="L16430"/>
    </row>
    <row r="16431" spans="1:12" s="236" customFormat="1" x14ac:dyDescent="0.25">
      <c r="A16431" s="272"/>
      <c r="B16431" s="273"/>
      <c r="C16431" s="272"/>
      <c r="D16431" s="272"/>
      <c r="E16431" s="217"/>
      <c r="F16431" s="263"/>
      <c r="I16431" s="149"/>
      <c r="J16431" s="149"/>
      <c r="K16431" s="149"/>
      <c r="L16431"/>
    </row>
    <row r="16432" spans="1:12" s="236" customFormat="1" x14ac:dyDescent="0.25">
      <c r="A16432" s="272"/>
      <c r="B16432" s="273"/>
      <c r="C16432" s="272"/>
      <c r="D16432" s="272"/>
      <c r="E16432" s="217"/>
      <c r="F16432" s="263"/>
      <c r="I16432" s="149"/>
      <c r="J16432" s="149"/>
      <c r="K16432" s="149"/>
      <c r="L16432"/>
    </row>
    <row r="16433" spans="1:12" s="236" customFormat="1" x14ac:dyDescent="0.25">
      <c r="A16433" s="272"/>
      <c r="B16433" s="273"/>
      <c r="C16433" s="272"/>
      <c r="D16433" s="272"/>
      <c r="E16433" s="217"/>
      <c r="F16433" s="263"/>
      <c r="I16433" s="149"/>
      <c r="J16433" s="149"/>
      <c r="K16433" s="149"/>
      <c r="L16433"/>
    </row>
    <row r="16434" spans="1:12" s="236" customFormat="1" x14ac:dyDescent="0.25">
      <c r="A16434" s="272"/>
      <c r="B16434" s="273"/>
      <c r="C16434" s="272"/>
      <c r="D16434" s="272"/>
      <c r="E16434" s="217"/>
      <c r="F16434" s="263"/>
      <c r="I16434" s="149"/>
      <c r="J16434" s="149"/>
      <c r="K16434" s="149"/>
      <c r="L16434"/>
    </row>
    <row r="16435" spans="1:12" s="236" customFormat="1" x14ac:dyDescent="0.25">
      <c r="A16435" s="272"/>
      <c r="B16435" s="273"/>
      <c r="C16435" s="272"/>
      <c r="D16435" s="272"/>
      <c r="E16435" s="217"/>
      <c r="F16435" s="263"/>
      <c r="I16435" s="149"/>
      <c r="J16435" s="149"/>
      <c r="K16435" s="149"/>
      <c r="L16435"/>
    </row>
    <row r="16436" spans="1:12" s="236" customFormat="1" x14ac:dyDescent="0.25">
      <c r="A16436" s="272"/>
      <c r="B16436" s="273"/>
      <c r="C16436" s="272"/>
      <c r="D16436" s="272"/>
      <c r="E16436" s="217"/>
      <c r="F16436" s="263"/>
      <c r="I16436" s="149"/>
      <c r="J16436" s="149"/>
      <c r="K16436" s="149"/>
      <c r="L16436"/>
    </row>
    <row r="16437" spans="1:12" s="236" customFormat="1" x14ac:dyDescent="0.25">
      <c r="A16437" s="272"/>
      <c r="B16437" s="273"/>
      <c r="C16437" s="272"/>
      <c r="D16437" s="272"/>
      <c r="E16437" s="217"/>
      <c r="F16437" s="263"/>
      <c r="I16437" s="149"/>
      <c r="J16437" s="149"/>
      <c r="K16437" s="149"/>
      <c r="L16437"/>
    </row>
    <row r="16438" spans="1:12" s="236" customFormat="1" x14ac:dyDescent="0.25">
      <c r="A16438" s="272"/>
      <c r="B16438" s="273"/>
      <c r="C16438" s="272"/>
      <c r="D16438" s="272"/>
      <c r="E16438" s="217"/>
      <c r="F16438" s="263"/>
      <c r="I16438" s="149"/>
      <c r="J16438" s="149"/>
      <c r="K16438" s="149"/>
      <c r="L16438"/>
    </row>
    <row r="16439" spans="1:12" s="236" customFormat="1" x14ac:dyDescent="0.25">
      <c r="A16439" s="272"/>
      <c r="B16439" s="273"/>
      <c r="C16439" s="272"/>
      <c r="D16439" s="272"/>
      <c r="E16439" s="217"/>
      <c r="F16439" s="263"/>
      <c r="I16439" s="149"/>
      <c r="J16439" s="149"/>
      <c r="K16439" s="149"/>
      <c r="L16439"/>
    </row>
    <row r="16440" spans="1:12" s="236" customFormat="1" x14ac:dyDescent="0.25">
      <c r="A16440" s="272"/>
      <c r="B16440" s="273"/>
      <c r="C16440" s="272"/>
      <c r="D16440" s="272"/>
      <c r="E16440" s="217"/>
      <c r="F16440" s="263"/>
      <c r="I16440" s="149"/>
      <c r="J16440" s="149"/>
      <c r="K16440" s="149"/>
      <c r="L16440"/>
    </row>
    <row r="16441" spans="1:12" s="236" customFormat="1" x14ac:dyDescent="0.25">
      <c r="A16441" s="272"/>
      <c r="B16441" s="273"/>
      <c r="C16441" s="272"/>
      <c r="D16441" s="272"/>
      <c r="E16441" s="217"/>
      <c r="F16441" s="263"/>
      <c r="I16441" s="149"/>
      <c r="J16441" s="149"/>
      <c r="K16441" s="149"/>
      <c r="L16441"/>
    </row>
    <row r="16442" spans="1:12" s="236" customFormat="1" x14ac:dyDescent="0.25">
      <c r="A16442" s="272"/>
      <c r="B16442" s="273"/>
      <c r="C16442" s="272"/>
      <c r="D16442" s="272"/>
      <c r="E16442" s="217"/>
      <c r="F16442" s="263"/>
      <c r="I16442" s="149"/>
      <c r="J16442" s="149"/>
      <c r="K16442" s="149"/>
      <c r="L16442"/>
    </row>
    <row r="16443" spans="1:12" s="236" customFormat="1" x14ac:dyDescent="0.25">
      <c r="A16443" s="272"/>
      <c r="B16443" s="273"/>
      <c r="C16443" s="272"/>
      <c r="D16443" s="272"/>
      <c r="E16443" s="217"/>
      <c r="F16443" s="263"/>
      <c r="I16443" s="149"/>
      <c r="J16443" s="149"/>
      <c r="K16443" s="149"/>
      <c r="L16443"/>
    </row>
    <row r="16444" spans="1:12" s="236" customFormat="1" x14ac:dyDescent="0.25">
      <c r="A16444" s="272"/>
      <c r="B16444" s="273"/>
      <c r="C16444" s="272"/>
      <c r="D16444" s="272"/>
      <c r="E16444" s="217"/>
      <c r="F16444" s="263"/>
      <c r="I16444" s="149"/>
      <c r="J16444" s="149"/>
      <c r="K16444" s="149"/>
      <c r="L16444"/>
    </row>
    <row r="16445" spans="1:12" s="236" customFormat="1" x14ac:dyDescent="0.25">
      <c r="A16445" s="272"/>
      <c r="B16445" s="273"/>
      <c r="C16445" s="272"/>
      <c r="D16445" s="272"/>
      <c r="E16445" s="217"/>
      <c r="F16445" s="263"/>
      <c r="I16445" s="149"/>
      <c r="J16445" s="149"/>
      <c r="K16445" s="149"/>
      <c r="L16445"/>
    </row>
    <row r="16446" spans="1:12" s="236" customFormat="1" x14ac:dyDescent="0.25">
      <c r="A16446" s="272"/>
      <c r="B16446" s="273"/>
      <c r="C16446" s="272"/>
      <c r="D16446" s="272"/>
      <c r="E16446" s="217"/>
      <c r="F16446" s="263"/>
      <c r="I16446" s="149"/>
      <c r="J16446" s="149"/>
      <c r="K16446" s="149"/>
      <c r="L16446"/>
    </row>
    <row r="16447" spans="1:12" s="236" customFormat="1" x14ac:dyDescent="0.25">
      <c r="A16447" s="272"/>
      <c r="B16447" s="273"/>
      <c r="C16447" s="272"/>
      <c r="D16447" s="272"/>
      <c r="E16447" s="217"/>
      <c r="F16447" s="263"/>
      <c r="I16447" s="149"/>
      <c r="J16447" s="149"/>
      <c r="K16447" s="149"/>
      <c r="L16447"/>
    </row>
    <row r="16448" spans="1:12" s="236" customFormat="1" x14ac:dyDescent="0.25">
      <c r="A16448" s="272"/>
      <c r="B16448" s="273"/>
      <c r="C16448" s="272"/>
      <c r="D16448" s="272"/>
      <c r="E16448" s="217"/>
      <c r="F16448" s="263"/>
      <c r="I16448" s="149"/>
      <c r="J16448" s="149"/>
      <c r="K16448" s="149"/>
      <c r="L16448"/>
    </row>
    <row r="16449" spans="1:12" s="236" customFormat="1" x14ac:dyDescent="0.25">
      <c r="A16449" s="272"/>
      <c r="B16449" s="273"/>
      <c r="C16449" s="272"/>
      <c r="D16449" s="272"/>
      <c r="E16449" s="217"/>
      <c r="F16449" s="263"/>
      <c r="I16449" s="149"/>
      <c r="J16449" s="149"/>
      <c r="K16449" s="149"/>
      <c r="L16449"/>
    </row>
    <row r="16450" spans="1:12" s="236" customFormat="1" ht="13" x14ac:dyDescent="0.25">
      <c r="A16450" s="227"/>
      <c r="B16450" s="268" t="s">
        <v>2905</v>
      </c>
      <c r="C16450" s="227"/>
      <c r="D16450" s="227"/>
      <c r="E16450" s="258"/>
      <c r="F16450" s="270"/>
      <c r="I16450" s="149"/>
      <c r="J16450" s="149"/>
      <c r="K16450" s="149"/>
      <c r="L16450"/>
    </row>
    <row r="16451" spans="1:12" s="236" customFormat="1" ht="13" x14ac:dyDescent="0.25">
      <c r="A16451" s="227"/>
      <c r="B16451" s="247"/>
      <c r="C16451" s="227"/>
      <c r="D16451" s="227"/>
      <c r="E16451" s="258"/>
      <c r="F16451" s="263"/>
      <c r="I16451" s="149"/>
      <c r="J16451" s="149"/>
      <c r="K16451" s="149"/>
      <c r="L16451"/>
    </row>
    <row r="16452" spans="1:12" s="236" customFormat="1" ht="13" x14ac:dyDescent="0.25">
      <c r="A16452" s="227"/>
      <c r="B16452" s="247" t="s">
        <v>3123</v>
      </c>
      <c r="C16452" s="227"/>
      <c r="D16452" s="227"/>
      <c r="E16452" s="258"/>
      <c r="F16452" s="263"/>
      <c r="I16452" s="149"/>
      <c r="J16452" s="149"/>
      <c r="K16452" s="149"/>
      <c r="L16452"/>
    </row>
    <row r="16453" spans="1:12" s="236" customFormat="1" ht="13" x14ac:dyDescent="0.25">
      <c r="A16453" s="227"/>
      <c r="B16453" s="256"/>
      <c r="C16453" s="255"/>
      <c r="D16453" s="255"/>
      <c r="E16453" s="260"/>
      <c r="F16453" s="263"/>
      <c r="I16453" s="149"/>
      <c r="J16453" s="149"/>
      <c r="K16453" s="149"/>
      <c r="L16453"/>
    </row>
    <row r="16454" spans="1:12" s="236" customFormat="1" ht="13" x14ac:dyDescent="0.25">
      <c r="A16454" s="227"/>
      <c r="B16454" s="274"/>
      <c r="C16454" s="255"/>
      <c r="D16454" s="255"/>
      <c r="E16454" s="260"/>
      <c r="F16454" s="263"/>
      <c r="I16454" s="149"/>
      <c r="J16454" s="149"/>
      <c r="K16454" s="149"/>
      <c r="L16454"/>
    </row>
    <row r="16455" spans="1:12" s="236" customFormat="1" ht="13" x14ac:dyDescent="0.25">
      <c r="A16455" s="227"/>
      <c r="B16455" s="274" t="str">
        <f>B16452</f>
        <v>Block I: 2 Classroom Block:: I-11 Glazing</v>
      </c>
      <c r="C16455" s="255"/>
      <c r="D16455" s="255"/>
      <c r="E16455" s="260"/>
      <c r="F16455" s="263"/>
      <c r="I16455" s="149"/>
      <c r="J16455" s="149"/>
      <c r="K16455" s="149"/>
      <c r="L16455"/>
    </row>
    <row r="16456" spans="1:12" s="236" customFormat="1" ht="13" x14ac:dyDescent="0.25">
      <c r="A16456" s="227"/>
      <c r="B16456" s="254" t="s">
        <v>2933</v>
      </c>
      <c r="C16456" s="255" t="s">
        <v>2910</v>
      </c>
      <c r="D16456" s="255"/>
      <c r="E16456" s="260"/>
      <c r="F16456" s="263"/>
      <c r="I16456" s="149"/>
      <c r="J16456" s="149"/>
      <c r="K16456" s="149"/>
      <c r="L16456"/>
    </row>
    <row r="16457" spans="1:12" s="236" customFormat="1" ht="13" x14ac:dyDescent="0.25">
      <c r="A16457" s="227"/>
      <c r="B16457" s="256"/>
      <c r="C16457" s="255"/>
      <c r="D16457" s="255"/>
      <c r="E16457" s="260"/>
      <c r="F16457" s="263"/>
      <c r="I16457" s="149"/>
      <c r="J16457" s="149"/>
      <c r="K16457" s="149"/>
      <c r="L16457"/>
    </row>
    <row r="16458" spans="1:12" s="236" customFormat="1" ht="13" x14ac:dyDescent="0.25">
      <c r="A16458" s="227"/>
      <c r="B16458" s="269" t="s">
        <v>2909</v>
      </c>
      <c r="C16458" s="255">
        <v>238</v>
      </c>
      <c r="D16458" s="255"/>
      <c r="E16458" s="260"/>
      <c r="F16458" s="263"/>
      <c r="I16458" s="149"/>
      <c r="J16458" s="149"/>
      <c r="K16458" s="149"/>
      <c r="L16458"/>
    </row>
    <row r="16459" spans="1:12" s="236" customFormat="1" ht="13" x14ac:dyDescent="0.25">
      <c r="A16459" s="227"/>
      <c r="B16459" s="269"/>
      <c r="C16459" s="255"/>
      <c r="D16459" s="255"/>
      <c r="E16459" s="260"/>
      <c r="F16459" s="263"/>
      <c r="I16459" s="149"/>
      <c r="J16459" s="149"/>
      <c r="K16459" s="149"/>
      <c r="L16459"/>
    </row>
    <row r="16460" spans="1:12" s="236" customFormat="1" ht="13" x14ac:dyDescent="0.25">
      <c r="A16460" s="227"/>
      <c r="B16460" s="256"/>
      <c r="C16460" s="255"/>
      <c r="D16460" s="255"/>
      <c r="E16460" s="260"/>
      <c r="F16460" s="263"/>
      <c r="I16460" s="149"/>
      <c r="J16460" s="149"/>
      <c r="K16460" s="149"/>
      <c r="L16460"/>
    </row>
    <row r="16461" spans="1:12" s="236" customFormat="1" ht="13" x14ac:dyDescent="0.25">
      <c r="A16461" s="227"/>
      <c r="B16461" s="256"/>
      <c r="C16461" s="255"/>
      <c r="D16461" s="255"/>
      <c r="E16461" s="260"/>
      <c r="F16461" s="263"/>
      <c r="I16461" s="149"/>
      <c r="J16461" s="149"/>
      <c r="K16461" s="149"/>
      <c r="L16461"/>
    </row>
    <row r="16462" spans="1:12" s="236" customFormat="1" ht="13" x14ac:dyDescent="0.25">
      <c r="A16462" s="227"/>
      <c r="B16462" s="256"/>
      <c r="C16462" s="255"/>
      <c r="D16462" s="255"/>
      <c r="E16462" s="260"/>
      <c r="F16462" s="263"/>
      <c r="I16462" s="149"/>
      <c r="J16462" s="149"/>
      <c r="K16462" s="149"/>
      <c r="L16462"/>
    </row>
    <row r="16463" spans="1:12" s="236" customFormat="1" ht="13" x14ac:dyDescent="0.25">
      <c r="A16463" s="227"/>
      <c r="B16463" s="256"/>
      <c r="C16463" s="255"/>
      <c r="D16463" s="255"/>
      <c r="E16463" s="260"/>
      <c r="F16463" s="263"/>
      <c r="I16463" s="149"/>
      <c r="J16463" s="149"/>
      <c r="K16463" s="149"/>
      <c r="L16463"/>
    </row>
    <row r="16464" spans="1:12" s="236" customFormat="1" ht="13" x14ac:dyDescent="0.25">
      <c r="A16464" s="227"/>
      <c r="B16464" s="256"/>
      <c r="C16464" s="255"/>
      <c r="D16464" s="255"/>
      <c r="E16464" s="260"/>
      <c r="F16464" s="263"/>
      <c r="I16464" s="149"/>
      <c r="J16464" s="149"/>
      <c r="K16464" s="149"/>
      <c r="L16464"/>
    </row>
    <row r="16465" spans="1:12" s="236" customFormat="1" ht="13" x14ac:dyDescent="0.25">
      <c r="A16465" s="227"/>
      <c r="B16465" s="256"/>
      <c r="C16465" s="255"/>
      <c r="D16465" s="255"/>
      <c r="E16465" s="260"/>
      <c r="F16465" s="263"/>
      <c r="I16465" s="149"/>
      <c r="J16465" s="149"/>
      <c r="K16465" s="149"/>
      <c r="L16465"/>
    </row>
    <row r="16466" spans="1:12" s="236" customFormat="1" ht="13" x14ac:dyDescent="0.25">
      <c r="A16466" s="227"/>
      <c r="B16466" s="256"/>
      <c r="C16466" s="255"/>
      <c r="D16466" s="255"/>
      <c r="E16466" s="260"/>
      <c r="F16466" s="263"/>
      <c r="I16466" s="149"/>
      <c r="J16466" s="149"/>
      <c r="K16466" s="149"/>
      <c r="L16466"/>
    </row>
    <row r="16467" spans="1:12" s="236" customFormat="1" ht="13" x14ac:dyDescent="0.25">
      <c r="A16467" s="227"/>
      <c r="B16467" s="256"/>
      <c r="C16467" s="255"/>
      <c r="D16467" s="255"/>
      <c r="E16467" s="260"/>
      <c r="F16467" s="263"/>
      <c r="I16467" s="149"/>
      <c r="J16467" s="149"/>
      <c r="K16467" s="149"/>
      <c r="L16467"/>
    </row>
    <row r="16468" spans="1:12" s="236" customFormat="1" ht="13" x14ac:dyDescent="0.25">
      <c r="A16468" s="227"/>
      <c r="B16468" s="256"/>
      <c r="C16468" s="255"/>
      <c r="D16468" s="255"/>
      <c r="E16468" s="260"/>
      <c r="F16468" s="263"/>
      <c r="I16468" s="149"/>
      <c r="J16468" s="149"/>
      <c r="K16468" s="149"/>
      <c r="L16468"/>
    </row>
    <row r="16469" spans="1:12" s="236" customFormat="1" ht="13" x14ac:dyDescent="0.25">
      <c r="A16469" s="227"/>
      <c r="B16469" s="256"/>
      <c r="C16469" s="255"/>
      <c r="D16469" s="255"/>
      <c r="E16469" s="260"/>
      <c r="F16469" s="263"/>
      <c r="I16469" s="149"/>
      <c r="J16469" s="149"/>
      <c r="K16469" s="149"/>
      <c r="L16469"/>
    </row>
    <row r="16470" spans="1:12" s="236" customFormat="1" ht="13" x14ac:dyDescent="0.25">
      <c r="A16470" s="227"/>
      <c r="B16470" s="256"/>
      <c r="C16470" s="255"/>
      <c r="D16470" s="255"/>
      <c r="E16470" s="260"/>
      <c r="F16470" s="263"/>
      <c r="I16470" s="149"/>
      <c r="J16470" s="149"/>
      <c r="K16470" s="149"/>
      <c r="L16470"/>
    </row>
    <row r="16471" spans="1:12" s="236" customFormat="1" ht="13" x14ac:dyDescent="0.25">
      <c r="A16471" s="227"/>
      <c r="B16471" s="256"/>
      <c r="C16471" s="255"/>
      <c r="D16471" s="255"/>
      <c r="E16471" s="260"/>
      <c r="F16471" s="263"/>
      <c r="I16471" s="149"/>
      <c r="J16471" s="149"/>
      <c r="K16471" s="149"/>
      <c r="L16471"/>
    </row>
    <row r="16472" spans="1:12" s="236" customFormat="1" ht="13" x14ac:dyDescent="0.25">
      <c r="A16472" s="227"/>
      <c r="B16472" s="256"/>
      <c r="C16472" s="255"/>
      <c r="D16472" s="255"/>
      <c r="E16472" s="260"/>
      <c r="F16472" s="263"/>
      <c r="I16472" s="149"/>
      <c r="J16472" s="149"/>
      <c r="K16472" s="149"/>
      <c r="L16472"/>
    </row>
    <row r="16473" spans="1:12" s="236" customFormat="1" ht="13" x14ac:dyDescent="0.25">
      <c r="A16473" s="227"/>
      <c r="B16473" s="256"/>
      <c r="C16473" s="255"/>
      <c r="D16473" s="255"/>
      <c r="E16473" s="260"/>
      <c r="F16473" s="263"/>
      <c r="I16473" s="149"/>
      <c r="J16473" s="149"/>
      <c r="K16473" s="149"/>
      <c r="L16473"/>
    </row>
    <row r="16474" spans="1:12" s="236" customFormat="1" ht="13" x14ac:dyDescent="0.25">
      <c r="A16474" s="227"/>
      <c r="B16474" s="256"/>
      <c r="C16474" s="255"/>
      <c r="D16474" s="255"/>
      <c r="E16474" s="260"/>
      <c r="F16474" s="263"/>
      <c r="I16474" s="149"/>
      <c r="J16474" s="149"/>
      <c r="K16474" s="149"/>
      <c r="L16474"/>
    </row>
    <row r="16475" spans="1:12" s="236" customFormat="1" ht="13" x14ac:dyDescent="0.25">
      <c r="A16475" s="227"/>
      <c r="B16475" s="256"/>
      <c r="C16475" s="255"/>
      <c r="D16475" s="255"/>
      <c r="E16475" s="260"/>
      <c r="F16475" s="263"/>
      <c r="I16475" s="149"/>
      <c r="J16475" s="149"/>
      <c r="K16475" s="149"/>
      <c r="L16475"/>
    </row>
    <row r="16476" spans="1:12" s="236" customFormat="1" ht="13" x14ac:dyDescent="0.25">
      <c r="A16476" s="227"/>
      <c r="B16476" s="256"/>
      <c r="C16476" s="255"/>
      <c r="D16476" s="255"/>
      <c r="E16476" s="260"/>
      <c r="F16476" s="263"/>
      <c r="I16476" s="149"/>
      <c r="J16476" s="149"/>
      <c r="K16476" s="149"/>
      <c r="L16476"/>
    </row>
    <row r="16477" spans="1:12" s="236" customFormat="1" ht="13" x14ac:dyDescent="0.25">
      <c r="A16477" s="227"/>
      <c r="B16477" s="256"/>
      <c r="C16477" s="255"/>
      <c r="D16477" s="255"/>
      <c r="E16477" s="260"/>
      <c r="F16477" s="263"/>
      <c r="I16477" s="149"/>
      <c r="J16477" s="149"/>
      <c r="K16477" s="149"/>
      <c r="L16477"/>
    </row>
    <row r="16478" spans="1:12" s="236" customFormat="1" ht="13" x14ac:dyDescent="0.25">
      <c r="A16478" s="227"/>
      <c r="B16478" s="256"/>
      <c r="C16478" s="255"/>
      <c r="D16478" s="255"/>
      <c r="E16478" s="260"/>
      <c r="F16478" s="263"/>
      <c r="I16478" s="149"/>
      <c r="J16478" s="149"/>
      <c r="K16478" s="149"/>
      <c r="L16478"/>
    </row>
    <row r="16479" spans="1:12" s="236" customFormat="1" ht="13" x14ac:dyDescent="0.25">
      <c r="A16479" s="227"/>
      <c r="B16479" s="256"/>
      <c r="C16479" s="255"/>
      <c r="D16479" s="255"/>
      <c r="E16479" s="260"/>
      <c r="F16479" s="263"/>
      <c r="I16479" s="149"/>
      <c r="J16479" s="149"/>
      <c r="K16479" s="149"/>
      <c r="L16479"/>
    </row>
    <row r="16480" spans="1:12" s="236" customFormat="1" ht="13" x14ac:dyDescent="0.25">
      <c r="A16480" s="227"/>
      <c r="B16480" s="256"/>
      <c r="C16480" s="255"/>
      <c r="D16480" s="255"/>
      <c r="E16480" s="260"/>
      <c r="F16480" s="263"/>
      <c r="I16480" s="149"/>
      <c r="J16480" s="149"/>
      <c r="K16480" s="149"/>
      <c r="L16480"/>
    </row>
    <row r="16481" spans="1:12" s="236" customFormat="1" ht="13" x14ac:dyDescent="0.25">
      <c r="A16481" s="227"/>
      <c r="B16481" s="256"/>
      <c r="C16481" s="255"/>
      <c r="D16481" s="255"/>
      <c r="E16481" s="260"/>
      <c r="F16481" s="263"/>
      <c r="I16481" s="149"/>
      <c r="J16481" s="149"/>
      <c r="K16481" s="149"/>
      <c r="L16481"/>
    </row>
    <row r="16482" spans="1:12" s="236" customFormat="1" ht="13" x14ac:dyDescent="0.25">
      <c r="A16482" s="227"/>
      <c r="B16482" s="256"/>
      <c r="C16482" s="255"/>
      <c r="D16482" s="255"/>
      <c r="E16482" s="260"/>
      <c r="F16482" s="263"/>
      <c r="I16482" s="149"/>
      <c r="J16482" s="149"/>
      <c r="K16482" s="149"/>
      <c r="L16482"/>
    </row>
    <row r="16483" spans="1:12" s="236" customFormat="1" ht="13" x14ac:dyDescent="0.25">
      <c r="A16483" s="227"/>
      <c r="B16483" s="256"/>
      <c r="C16483" s="255"/>
      <c r="D16483" s="255"/>
      <c r="E16483" s="260"/>
      <c r="F16483" s="263"/>
      <c r="I16483" s="149"/>
      <c r="J16483" s="149"/>
      <c r="K16483" s="149"/>
      <c r="L16483"/>
    </row>
    <row r="16484" spans="1:12" s="236" customFormat="1" ht="13" x14ac:dyDescent="0.25">
      <c r="A16484" s="227"/>
      <c r="B16484" s="256"/>
      <c r="C16484" s="255"/>
      <c r="D16484" s="255"/>
      <c r="E16484" s="260"/>
      <c r="F16484" s="263"/>
      <c r="I16484" s="149"/>
      <c r="J16484" s="149"/>
      <c r="K16484" s="149"/>
      <c r="L16484"/>
    </row>
    <row r="16485" spans="1:12" s="236" customFormat="1" ht="13" x14ac:dyDescent="0.25">
      <c r="A16485" s="227"/>
      <c r="B16485" s="256"/>
      <c r="C16485" s="255"/>
      <c r="D16485" s="255"/>
      <c r="E16485" s="260"/>
      <c r="F16485" s="263"/>
      <c r="I16485" s="149"/>
      <c r="J16485" s="149"/>
      <c r="K16485" s="149"/>
      <c r="L16485"/>
    </row>
    <row r="16486" spans="1:12" s="236" customFormat="1" ht="13" x14ac:dyDescent="0.25">
      <c r="A16486" s="227"/>
      <c r="B16486" s="256"/>
      <c r="C16486" s="255"/>
      <c r="D16486" s="255"/>
      <c r="E16486" s="260"/>
      <c r="F16486" s="263"/>
      <c r="I16486" s="149"/>
      <c r="J16486" s="149"/>
      <c r="K16486" s="149"/>
      <c r="L16486"/>
    </row>
    <row r="16487" spans="1:12" s="236" customFormat="1" ht="13" x14ac:dyDescent="0.25">
      <c r="A16487" s="227"/>
      <c r="B16487" s="256"/>
      <c r="C16487" s="255"/>
      <c r="D16487" s="255"/>
      <c r="E16487" s="260"/>
      <c r="F16487" s="263"/>
      <c r="I16487" s="149"/>
      <c r="J16487" s="149"/>
      <c r="K16487" s="149"/>
      <c r="L16487"/>
    </row>
    <row r="16488" spans="1:12" s="236" customFormat="1" ht="13" x14ac:dyDescent="0.25">
      <c r="A16488" s="227"/>
      <c r="B16488" s="256"/>
      <c r="C16488" s="255"/>
      <c r="D16488" s="255"/>
      <c r="E16488" s="260"/>
      <c r="F16488" s="263"/>
      <c r="I16488" s="149"/>
      <c r="J16488" s="149"/>
      <c r="K16488" s="149"/>
      <c r="L16488"/>
    </row>
    <row r="16489" spans="1:12" s="236" customFormat="1" ht="13" x14ac:dyDescent="0.25">
      <c r="A16489" s="227"/>
      <c r="B16489" s="256"/>
      <c r="C16489" s="255"/>
      <c r="D16489" s="255"/>
      <c r="E16489" s="260"/>
      <c r="F16489" s="263"/>
      <c r="I16489" s="149"/>
      <c r="J16489" s="149"/>
      <c r="K16489" s="149"/>
      <c r="L16489"/>
    </row>
    <row r="16490" spans="1:12" s="236" customFormat="1" ht="13" x14ac:dyDescent="0.25">
      <c r="A16490" s="227"/>
      <c r="B16490" s="256"/>
      <c r="C16490" s="255"/>
      <c r="D16490" s="255"/>
      <c r="E16490" s="260"/>
      <c r="F16490" s="263"/>
      <c r="I16490" s="149"/>
      <c r="J16490" s="149"/>
      <c r="K16490" s="149"/>
      <c r="L16490"/>
    </row>
    <row r="16491" spans="1:12" s="236" customFormat="1" ht="13" x14ac:dyDescent="0.25">
      <c r="A16491" s="227"/>
      <c r="B16491" s="256"/>
      <c r="C16491" s="255"/>
      <c r="D16491" s="255"/>
      <c r="E16491" s="260"/>
      <c r="F16491" s="263"/>
      <c r="I16491" s="149"/>
      <c r="J16491" s="149"/>
      <c r="K16491" s="149"/>
      <c r="L16491"/>
    </row>
    <row r="16492" spans="1:12" s="236" customFormat="1" ht="13" x14ac:dyDescent="0.25">
      <c r="A16492" s="227"/>
      <c r="B16492" s="256"/>
      <c r="C16492" s="255"/>
      <c r="D16492" s="255"/>
      <c r="E16492" s="260"/>
      <c r="F16492" s="263"/>
      <c r="I16492" s="149"/>
      <c r="J16492" s="149"/>
      <c r="K16492" s="149"/>
      <c r="L16492"/>
    </row>
    <row r="16493" spans="1:12" s="236" customFormat="1" ht="13" x14ac:dyDescent="0.25">
      <c r="A16493" s="227"/>
      <c r="B16493" s="256"/>
      <c r="C16493" s="255"/>
      <c r="D16493" s="255"/>
      <c r="E16493" s="260"/>
      <c r="F16493" s="263"/>
      <c r="I16493" s="149"/>
      <c r="J16493" s="149"/>
      <c r="K16493" s="149"/>
      <c r="L16493"/>
    </row>
    <row r="16494" spans="1:12" s="236" customFormat="1" ht="13" x14ac:dyDescent="0.25">
      <c r="A16494" s="227"/>
      <c r="B16494" s="256"/>
      <c r="C16494" s="255"/>
      <c r="D16494" s="255"/>
      <c r="E16494" s="260"/>
      <c r="F16494" s="263"/>
      <c r="I16494" s="149"/>
      <c r="J16494" s="149"/>
      <c r="K16494" s="149"/>
      <c r="L16494"/>
    </row>
    <row r="16495" spans="1:12" s="236" customFormat="1" ht="13" x14ac:dyDescent="0.25">
      <c r="A16495" s="227"/>
      <c r="B16495" s="256"/>
      <c r="C16495" s="255"/>
      <c r="D16495" s="255"/>
      <c r="E16495" s="260"/>
      <c r="F16495" s="263"/>
      <c r="I16495" s="149"/>
      <c r="J16495" s="149"/>
      <c r="K16495" s="149"/>
      <c r="L16495"/>
    </row>
    <row r="16496" spans="1:12" s="236" customFormat="1" ht="13" x14ac:dyDescent="0.25">
      <c r="A16496" s="227"/>
      <c r="B16496" s="256"/>
      <c r="C16496" s="255"/>
      <c r="D16496" s="255"/>
      <c r="E16496" s="260"/>
      <c r="F16496" s="263"/>
      <c r="I16496" s="149"/>
      <c r="J16496" s="149"/>
      <c r="K16496" s="149"/>
      <c r="L16496"/>
    </row>
    <row r="16497" spans="1:12" s="236" customFormat="1" ht="13" x14ac:dyDescent="0.25">
      <c r="A16497" s="227"/>
      <c r="B16497" s="256"/>
      <c r="C16497" s="255"/>
      <c r="D16497" s="255"/>
      <c r="E16497" s="260"/>
      <c r="F16497" s="263"/>
      <c r="I16497" s="149"/>
      <c r="J16497" s="149"/>
      <c r="K16497" s="149"/>
      <c r="L16497"/>
    </row>
    <row r="16498" spans="1:12" s="236" customFormat="1" ht="13" x14ac:dyDescent="0.25">
      <c r="A16498" s="227"/>
      <c r="B16498" s="256"/>
      <c r="C16498" s="255"/>
      <c r="D16498" s="255"/>
      <c r="E16498" s="260"/>
      <c r="F16498" s="263"/>
      <c r="I16498" s="149"/>
      <c r="J16498" s="149"/>
      <c r="K16498" s="149"/>
      <c r="L16498"/>
    </row>
    <row r="16499" spans="1:12" s="236" customFormat="1" ht="13" x14ac:dyDescent="0.25">
      <c r="A16499" s="227"/>
      <c r="B16499" s="256"/>
      <c r="C16499" s="255"/>
      <c r="D16499" s="255"/>
      <c r="E16499" s="260"/>
      <c r="F16499" s="263"/>
      <c r="I16499" s="149"/>
      <c r="J16499" s="149"/>
      <c r="K16499" s="149"/>
      <c r="L16499"/>
    </row>
    <row r="16500" spans="1:12" s="236" customFormat="1" ht="13" x14ac:dyDescent="0.25">
      <c r="A16500" s="227"/>
      <c r="B16500" s="256"/>
      <c r="C16500" s="255"/>
      <c r="D16500" s="255"/>
      <c r="E16500" s="260"/>
      <c r="F16500" s="263"/>
      <c r="I16500" s="149"/>
      <c r="J16500" s="149"/>
      <c r="K16500" s="149"/>
      <c r="L16500"/>
    </row>
    <row r="16501" spans="1:12" s="236" customFormat="1" ht="13" x14ac:dyDescent="0.25">
      <c r="A16501" s="227"/>
      <c r="B16501" s="256"/>
      <c r="C16501" s="255"/>
      <c r="D16501" s="255"/>
      <c r="E16501" s="260"/>
      <c r="F16501" s="263"/>
      <c r="I16501" s="149"/>
      <c r="J16501" s="149"/>
      <c r="K16501" s="149"/>
      <c r="L16501"/>
    </row>
    <row r="16502" spans="1:12" s="236" customFormat="1" ht="13" x14ac:dyDescent="0.25">
      <c r="A16502" s="227"/>
      <c r="B16502" s="256"/>
      <c r="C16502" s="255"/>
      <c r="D16502" s="255"/>
      <c r="E16502" s="260"/>
      <c r="F16502" s="263"/>
      <c r="I16502" s="149"/>
      <c r="J16502" s="149"/>
      <c r="K16502" s="149"/>
      <c r="L16502"/>
    </row>
    <row r="16503" spans="1:12" s="236" customFormat="1" ht="13" x14ac:dyDescent="0.25">
      <c r="A16503" s="227"/>
      <c r="B16503" s="256"/>
      <c r="C16503" s="255"/>
      <c r="D16503" s="255"/>
      <c r="E16503" s="260"/>
      <c r="F16503" s="263"/>
      <c r="I16503" s="149"/>
      <c r="J16503" s="149"/>
      <c r="K16503" s="149"/>
      <c r="L16503"/>
    </row>
    <row r="16504" spans="1:12" s="236" customFormat="1" ht="13" x14ac:dyDescent="0.25">
      <c r="A16504" s="227"/>
      <c r="B16504" s="256"/>
      <c r="C16504" s="255"/>
      <c r="D16504" s="255"/>
      <c r="E16504" s="260"/>
      <c r="F16504" s="263"/>
      <c r="I16504" s="149"/>
      <c r="J16504" s="149"/>
      <c r="K16504" s="149"/>
      <c r="L16504"/>
    </row>
    <row r="16505" spans="1:12" s="236" customFormat="1" ht="13" x14ac:dyDescent="0.25">
      <c r="A16505" s="227"/>
      <c r="B16505" s="256"/>
      <c r="C16505" s="255"/>
      <c r="D16505" s="255"/>
      <c r="E16505" s="260"/>
      <c r="F16505" s="263"/>
      <c r="I16505" s="149"/>
      <c r="J16505" s="149"/>
      <c r="K16505" s="149"/>
      <c r="L16505"/>
    </row>
    <row r="16506" spans="1:12" s="236" customFormat="1" ht="13" x14ac:dyDescent="0.25">
      <c r="A16506" s="227"/>
      <c r="B16506" s="256"/>
      <c r="C16506" s="255"/>
      <c r="D16506" s="255"/>
      <c r="E16506" s="260"/>
      <c r="F16506" s="263"/>
      <c r="I16506" s="149"/>
      <c r="J16506" s="149"/>
      <c r="K16506" s="149"/>
      <c r="L16506"/>
    </row>
    <row r="16507" spans="1:12" s="236" customFormat="1" ht="13" x14ac:dyDescent="0.25">
      <c r="A16507" s="227"/>
      <c r="B16507" s="256"/>
      <c r="C16507" s="255"/>
      <c r="D16507" s="255"/>
      <c r="E16507" s="260"/>
      <c r="F16507" s="263"/>
      <c r="I16507" s="149"/>
      <c r="J16507" s="149"/>
      <c r="K16507" s="149"/>
      <c r="L16507"/>
    </row>
    <row r="16508" spans="1:12" s="236" customFormat="1" ht="13" x14ac:dyDescent="0.25">
      <c r="A16508" s="227"/>
      <c r="B16508" s="256"/>
      <c r="C16508" s="255"/>
      <c r="D16508" s="255"/>
      <c r="E16508" s="260"/>
      <c r="F16508" s="263"/>
      <c r="I16508" s="149"/>
      <c r="J16508" s="149"/>
      <c r="K16508" s="149"/>
      <c r="L16508"/>
    </row>
    <row r="16509" spans="1:12" s="236" customFormat="1" ht="13" x14ac:dyDescent="0.25">
      <c r="A16509" s="227"/>
      <c r="B16509" s="256"/>
      <c r="C16509" s="255"/>
      <c r="D16509" s="255"/>
      <c r="E16509" s="260"/>
      <c r="F16509" s="263"/>
      <c r="I16509" s="149"/>
      <c r="J16509" s="149"/>
      <c r="K16509" s="149"/>
      <c r="L16509"/>
    </row>
    <row r="16510" spans="1:12" s="236" customFormat="1" ht="13" x14ac:dyDescent="0.25">
      <c r="A16510" s="227"/>
      <c r="B16510" s="256"/>
      <c r="C16510" s="255"/>
      <c r="D16510" s="255"/>
      <c r="E16510" s="260"/>
      <c r="F16510" s="263"/>
      <c r="I16510" s="149"/>
      <c r="J16510" s="149"/>
      <c r="K16510" s="149"/>
      <c r="L16510"/>
    </row>
    <row r="16511" spans="1:12" s="236" customFormat="1" ht="13" x14ac:dyDescent="0.25">
      <c r="A16511" s="227"/>
      <c r="B16511" s="256"/>
      <c r="C16511" s="255"/>
      <c r="D16511" s="255"/>
      <c r="E16511" s="260"/>
      <c r="F16511" s="263"/>
      <c r="I16511" s="149"/>
      <c r="J16511" s="149"/>
      <c r="K16511" s="149"/>
      <c r="L16511"/>
    </row>
    <row r="16512" spans="1:12" s="236" customFormat="1" ht="13" x14ac:dyDescent="0.25">
      <c r="A16512" s="227"/>
      <c r="B16512" s="256"/>
      <c r="C16512" s="255"/>
      <c r="D16512" s="255"/>
      <c r="E16512" s="260"/>
      <c r="F16512" s="263"/>
      <c r="I16512" s="149"/>
      <c r="J16512" s="149"/>
      <c r="K16512" s="149"/>
      <c r="L16512"/>
    </row>
    <row r="16513" spans="1:12" s="236" customFormat="1" ht="13" x14ac:dyDescent="0.25">
      <c r="A16513" s="227"/>
      <c r="B16513" s="256"/>
      <c r="C16513" s="255"/>
      <c r="D16513" s="255"/>
      <c r="E16513" s="260"/>
      <c r="F16513" s="263"/>
      <c r="I16513" s="149"/>
      <c r="J16513" s="149"/>
      <c r="K16513" s="149"/>
      <c r="L16513"/>
    </row>
    <row r="16514" spans="1:12" s="236" customFormat="1" ht="13" x14ac:dyDescent="0.25">
      <c r="A16514" s="227"/>
      <c r="B16514" s="256"/>
      <c r="C16514" s="255"/>
      <c r="D16514" s="255"/>
      <c r="E16514" s="260"/>
      <c r="F16514" s="263"/>
      <c r="I16514" s="149"/>
      <c r="J16514" s="149"/>
      <c r="K16514" s="149"/>
      <c r="L16514"/>
    </row>
    <row r="16515" spans="1:12" s="236" customFormat="1" ht="13" x14ac:dyDescent="0.25">
      <c r="A16515" s="227"/>
      <c r="B16515" s="256"/>
      <c r="C16515" s="255"/>
      <c r="D16515" s="255"/>
      <c r="E16515" s="260"/>
      <c r="F16515" s="263"/>
      <c r="I16515" s="149"/>
      <c r="J16515" s="149"/>
      <c r="K16515" s="149"/>
      <c r="L16515"/>
    </row>
    <row r="16516" spans="1:12" s="236" customFormat="1" ht="13" x14ac:dyDescent="0.25">
      <c r="A16516" s="227"/>
      <c r="B16516" s="256"/>
      <c r="C16516" s="255"/>
      <c r="D16516" s="255"/>
      <c r="E16516" s="260"/>
      <c r="F16516" s="263"/>
      <c r="I16516" s="149"/>
      <c r="J16516" s="149"/>
      <c r="K16516" s="149"/>
      <c r="L16516"/>
    </row>
    <row r="16517" spans="1:12" s="236" customFormat="1" ht="13" x14ac:dyDescent="0.25">
      <c r="A16517" s="227"/>
      <c r="B16517" s="256"/>
      <c r="C16517" s="255"/>
      <c r="D16517" s="255"/>
      <c r="E16517" s="260"/>
      <c r="F16517" s="263"/>
      <c r="I16517" s="149"/>
      <c r="J16517" s="149"/>
      <c r="K16517" s="149"/>
      <c r="L16517"/>
    </row>
    <row r="16518" spans="1:12" s="236" customFormat="1" ht="13" x14ac:dyDescent="0.25">
      <c r="A16518" s="227"/>
      <c r="B16518" s="256"/>
      <c r="C16518" s="255"/>
      <c r="D16518" s="255"/>
      <c r="E16518" s="260"/>
      <c r="F16518" s="263"/>
      <c r="I16518" s="149"/>
      <c r="J16518" s="149"/>
      <c r="K16518" s="149"/>
      <c r="L16518"/>
    </row>
    <row r="16519" spans="1:12" s="236" customFormat="1" ht="13" x14ac:dyDescent="0.25">
      <c r="A16519" s="227"/>
      <c r="B16519" s="256"/>
      <c r="C16519" s="255"/>
      <c r="D16519" s="255"/>
      <c r="E16519" s="260"/>
      <c r="F16519" s="263"/>
      <c r="I16519" s="149"/>
      <c r="J16519" s="149"/>
      <c r="K16519" s="149"/>
      <c r="L16519"/>
    </row>
    <row r="16520" spans="1:12" s="236" customFormat="1" ht="13" x14ac:dyDescent="0.25">
      <c r="A16520" s="227"/>
      <c r="B16520" s="256"/>
      <c r="C16520" s="255"/>
      <c r="D16520" s="255"/>
      <c r="E16520" s="260"/>
      <c r="F16520" s="263"/>
      <c r="I16520" s="149"/>
      <c r="J16520" s="149"/>
      <c r="K16520" s="149"/>
      <c r="L16520"/>
    </row>
    <row r="16521" spans="1:12" s="236" customFormat="1" ht="13" x14ac:dyDescent="0.25">
      <c r="A16521" s="227"/>
      <c r="B16521" s="256"/>
      <c r="C16521" s="255"/>
      <c r="D16521" s="255"/>
      <c r="E16521" s="260"/>
      <c r="F16521" s="263"/>
      <c r="I16521" s="149"/>
      <c r="J16521" s="149"/>
      <c r="K16521" s="149"/>
      <c r="L16521"/>
    </row>
    <row r="16522" spans="1:12" s="236" customFormat="1" ht="13" x14ac:dyDescent="0.25">
      <c r="A16522" s="227"/>
      <c r="B16522" s="256"/>
      <c r="C16522" s="255"/>
      <c r="D16522" s="255"/>
      <c r="E16522" s="260"/>
      <c r="F16522" s="263"/>
      <c r="I16522" s="149"/>
      <c r="J16522" s="149"/>
      <c r="K16522" s="149"/>
      <c r="L16522"/>
    </row>
    <row r="16523" spans="1:12" s="236" customFormat="1" ht="13" x14ac:dyDescent="0.25">
      <c r="A16523" s="227"/>
      <c r="B16523" s="268" t="s">
        <v>1019</v>
      </c>
      <c r="C16523" s="227"/>
      <c r="D16523" s="227"/>
      <c r="E16523" s="258"/>
      <c r="F16523" s="270"/>
      <c r="I16523" s="149"/>
      <c r="J16523" s="149"/>
      <c r="K16523" s="149"/>
      <c r="L16523"/>
    </row>
    <row r="16524" spans="1:12" s="236" customFormat="1" ht="13" x14ac:dyDescent="0.25">
      <c r="A16524" s="227"/>
      <c r="B16524" s="247"/>
      <c r="C16524" s="227"/>
      <c r="D16524" s="227"/>
      <c r="E16524" s="258"/>
      <c r="F16524" s="263"/>
      <c r="I16524" s="149"/>
      <c r="J16524" s="149"/>
      <c r="K16524" s="149"/>
      <c r="L16524"/>
    </row>
    <row r="16525" spans="1:12" s="236" customFormat="1" ht="13" x14ac:dyDescent="0.25">
      <c r="A16525" s="227"/>
      <c r="B16525" s="247" t="str">
        <f>B16452</f>
        <v>Block I: 2 Classroom Block:: I-11 Glazing</v>
      </c>
      <c r="C16525" s="227"/>
      <c r="D16525" s="227"/>
      <c r="E16525" s="258"/>
      <c r="F16525" s="263"/>
      <c r="I16525" s="149"/>
      <c r="J16525" s="149"/>
      <c r="K16525" s="149"/>
      <c r="L16525"/>
    </row>
    <row r="16526" spans="1:12" s="236" customFormat="1" x14ac:dyDescent="0.25">
      <c r="A16526" s="220"/>
      <c r="B16526" s="233"/>
      <c r="C16526" s="220"/>
      <c r="D16526" s="220"/>
      <c r="E16526" s="260"/>
      <c r="F16526" s="263"/>
      <c r="I16526" s="149"/>
      <c r="J16526" s="149"/>
      <c r="K16526" s="149"/>
      <c r="L16526"/>
    </row>
    <row r="16527" spans="1:12" s="236" customFormat="1" ht="13" x14ac:dyDescent="0.25">
      <c r="A16527" s="224" t="s">
        <v>3208</v>
      </c>
      <c r="B16527" s="229" t="s">
        <v>324</v>
      </c>
      <c r="C16527" s="272"/>
      <c r="D16527" s="272"/>
      <c r="E16527" s="217"/>
      <c r="F16527" s="285"/>
      <c r="I16527" s="149"/>
      <c r="J16527" s="149"/>
      <c r="K16527" s="149"/>
      <c r="L16527"/>
    </row>
    <row r="16528" spans="1:12" s="236" customFormat="1" ht="13" x14ac:dyDescent="0.25">
      <c r="A16528" s="272"/>
      <c r="B16528" s="229"/>
      <c r="C16528" s="272"/>
      <c r="D16528" s="272"/>
      <c r="E16528" s="217"/>
      <c r="F16528" s="285"/>
      <c r="I16528" s="149"/>
      <c r="J16528" s="149"/>
      <c r="K16528" s="149"/>
      <c r="L16528"/>
    </row>
    <row r="16529" spans="1:12" s="236" customFormat="1" ht="26" x14ac:dyDescent="0.25">
      <c r="A16529" s="272"/>
      <c r="B16529" s="229" t="s">
        <v>2166</v>
      </c>
      <c r="C16529" s="272"/>
      <c r="D16529" s="272"/>
      <c r="E16529" s="217"/>
      <c r="F16529" s="285"/>
      <c r="I16529" s="149"/>
      <c r="J16529" s="149"/>
      <c r="K16529" s="149"/>
      <c r="L16529"/>
    </row>
    <row r="16530" spans="1:12" s="236" customFormat="1" x14ac:dyDescent="0.25">
      <c r="A16530" s="272"/>
      <c r="B16530" s="273"/>
      <c r="C16530" s="272"/>
      <c r="D16530" s="272"/>
      <c r="E16530" s="217"/>
      <c r="F16530" s="285"/>
      <c r="I16530" s="149"/>
      <c r="J16530" s="149"/>
      <c r="K16530" s="149"/>
      <c r="L16530"/>
    </row>
    <row r="16531" spans="1:12" s="236" customFormat="1" ht="14.5" x14ac:dyDescent="0.25">
      <c r="A16531" s="272" t="s">
        <v>3209</v>
      </c>
      <c r="B16531" s="273" t="s">
        <v>526</v>
      </c>
      <c r="C16531" s="272" t="s">
        <v>621</v>
      </c>
      <c r="D16531" s="272">
        <v>213.91999999999996</v>
      </c>
      <c r="E16531" s="217"/>
      <c r="F16531" s="285"/>
      <c r="I16531" s="149"/>
      <c r="J16531" s="149"/>
      <c r="K16531" s="149"/>
      <c r="L16531"/>
    </row>
    <row r="16532" spans="1:12" s="236" customFormat="1" ht="14.5" x14ac:dyDescent="0.25">
      <c r="A16532" s="272" t="s">
        <v>3210</v>
      </c>
      <c r="B16532" s="273" t="s">
        <v>1029</v>
      </c>
      <c r="C16532" s="272" t="s">
        <v>621</v>
      </c>
      <c r="D16532" s="272">
        <v>15</v>
      </c>
      <c r="E16532" s="217"/>
      <c r="F16532" s="285"/>
      <c r="I16532" s="149"/>
      <c r="J16532" s="149"/>
      <c r="K16532" s="149"/>
      <c r="L16532"/>
    </row>
    <row r="16533" spans="1:12" s="236" customFormat="1" ht="13" x14ac:dyDescent="0.25">
      <c r="A16533" s="272"/>
      <c r="B16533" s="229"/>
      <c r="C16533" s="272"/>
      <c r="D16533" s="272"/>
      <c r="E16533" s="217"/>
      <c r="F16533" s="285"/>
      <c r="I16533" s="149"/>
      <c r="J16533" s="149"/>
      <c r="K16533" s="149"/>
      <c r="L16533"/>
    </row>
    <row r="16534" spans="1:12" s="236" customFormat="1" ht="26" x14ac:dyDescent="0.25">
      <c r="A16534" s="272"/>
      <c r="B16534" s="229" t="s">
        <v>2166</v>
      </c>
      <c r="C16534" s="272"/>
      <c r="D16534" s="272"/>
      <c r="E16534" s="217"/>
      <c r="F16534" s="285"/>
      <c r="I16534" s="149"/>
      <c r="J16534" s="149"/>
      <c r="K16534" s="149"/>
      <c r="L16534"/>
    </row>
    <row r="16535" spans="1:12" s="236" customFormat="1" x14ac:dyDescent="0.25">
      <c r="A16535" s="272"/>
      <c r="B16535" s="273"/>
      <c r="C16535" s="272"/>
      <c r="D16535" s="272"/>
      <c r="E16535" s="217"/>
      <c r="F16535" s="285"/>
      <c r="I16535" s="149"/>
      <c r="J16535" s="149"/>
      <c r="K16535" s="149"/>
      <c r="L16535"/>
    </row>
    <row r="16536" spans="1:12" s="236" customFormat="1" ht="14.5" x14ac:dyDescent="0.25">
      <c r="A16536" s="272" t="s">
        <v>3211</v>
      </c>
      <c r="B16536" s="273" t="s">
        <v>527</v>
      </c>
      <c r="C16536" s="272" t="s">
        <v>621</v>
      </c>
      <c r="D16536" s="281">
        <v>138.32</v>
      </c>
      <c r="E16536" s="217"/>
      <c r="F16536" s="285"/>
      <c r="I16536" s="149"/>
      <c r="J16536" s="149"/>
      <c r="K16536" s="149"/>
      <c r="L16536"/>
    </row>
    <row r="16537" spans="1:12" s="236" customFormat="1" ht="14.5" x14ac:dyDescent="0.25">
      <c r="A16537" s="272" t="s">
        <v>3212</v>
      </c>
      <c r="B16537" s="273" t="s">
        <v>1029</v>
      </c>
      <c r="C16537" s="272" t="s">
        <v>621</v>
      </c>
      <c r="D16537" s="272">
        <v>18</v>
      </c>
      <c r="E16537" s="217"/>
      <c r="F16537" s="285"/>
      <c r="I16537" s="149"/>
      <c r="J16537" s="149"/>
      <c r="K16537" s="149"/>
      <c r="L16537"/>
    </row>
    <row r="16538" spans="1:12" s="236" customFormat="1" ht="13" x14ac:dyDescent="0.25">
      <c r="A16538" s="272"/>
      <c r="B16538" s="229"/>
      <c r="C16538" s="272"/>
      <c r="D16538" s="272"/>
      <c r="E16538" s="217"/>
      <c r="F16538" s="285"/>
      <c r="I16538" s="149"/>
      <c r="J16538" s="149"/>
      <c r="K16538" s="149"/>
      <c r="L16538"/>
    </row>
    <row r="16539" spans="1:12" s="236" customFormat="1" ht="26" x14ac:dyDescent="0.25">
      <c r="A16539" s="272"/>
      <c r="B16539" s="229" t="s">
        <v>2168</v>
      </c>
      <c r="C16539" s="272"/>
      <c r="D16539" s="272"/>
      <c r="E16539" s="217"/>
      <c r="F16539" s="285"/>
      <c r="I16539" s="149"/>
      <c r="J16539" s="149"/>
      <c r="K16539" s="149"/>
      <c r="L16539"/>
    </row>
    <row r="16540" spans="1:12" s="236" customFormat="1" ht="13" x14ac:dyDescent="0.25">
      <c r="A16540" s="272"/>
      <c r="B16540" s="229"/>
      <c r="C16540" s="272"/>
      <c r="D16540" s="272"/>
      <c r="E16540" s="217"/>
      <c r="F16540" s="285"/>
      <c r="I16540" s="149"/>
      <c r="J16540" s="149"/>
      <c r="K16540" s="149"/>
      <c r="L16540"/>
    </row>
    <row r="16541" spans="1:12" s="236" customFormat="1" x14ac:dyDescent="0.25">
      <c r="A16541" s="272" t="s">
        <v>3213</v>
      </c>
      <c r="B16541" s="273" t="s">
        <v>332</v>
      </c>
      <c r="C16541" s="272" t="s">
        <v>11</v>
      </c>
      <c r="D16541" s="272">
        <v>61</v>
      </c>
      <c r="E16541" s="217"/>
      <c r="F16541" s="285"/>
      <c r="I16541" s="149"/>
      <c r="J16541" s="149"/>
      <c r="K16541" s="149"/>
      <c r="L16541"/>
    </row>
    <row r="16542" spans="1:12" s="236" customFormat="1" ht="13" x14ac:dyDescent="0.25">
      <c r="A16542" s="272"/>
      <c r="B16542" s="229"/>
      <c r="C16542" s="272"/>
      <c r="D16542" s="272"/>
      <c r="E16542" s="217"/>
      <c r="F16542" s="285"/>
      <c r="I16542" s="149"/>
      <c r="J16542" s="149"/>
      <c r="K16542" s="149"/>
      <c r="L16542"/>
    </row>
    <row r="16543" spans="1:12" s="236" customFormat="1" ht="39" x14ac:dyDescent="0.25">
      <c r="A16543" s="272"/>
      <c r="B16543" s="229" t="s">
        <v>2169</v>
      </c>
      <c r="C16543" s="272"/>
      <c r="D16543" s="272"/>
      <c r="E16543" s="217"/>
      <c r="F16543" s="285"/>
      <c r="I16543" s="149"/>
      <c r="J16543" s="149"/>
      <c r="K16543" s="149"/>
      <c r="L16543"/>
    </row>
    <row r="16544" spans="1:12" s="236" customFormat="1" x14ac:dyDescent="0.25">
      <c r="A16544" s="272"/>
      <c r="B16544" s="273"/>
      <c r="C16544" s="272"/>
      <c r="D16544" s="272"/>
      <c r="E16544" s="217"/>
      <c r="F16544" s="285"/>
      <c r="I16544" s="149"/>
      <c r="J16544" s="149"/>
      <c r="K16544" s="149"/>
      <c r="L16544"/>
    </row>
    <row r="16545" spans="1:12" s="236" customFormat="1" ht="14.5" x14ac:dyDescent="0.25">
      <c r="A16545" s="272" t="s">
        <v>3214</v>
      </c>
      <c r="B16545" s="273" t="s">
        <v>336</v>
      </c>
      <c r="C16545" s="272" t="s">
        <v>621</v>
      </c>
      <c r="D16545" s="272">
        <v>3</v>
      </c>
      <c r="E16545" s="217"/>
      <c r="F16545" s="285"/>
      <c r="I16545" s="149"/>
      <c r="J16545" s="149"/>
      <c r="K16545" s="149"/>
      <c r="L16545"/>
    </row>
    <row r="16546" spans="1:12" s="236" customFormat="1" ht="14.5" x14ac:dyDescent="0.25">
      <c r="A16546" s="272" t="s">
        <v>3215</v>
      </c>
      <c r="B16546" s="273" t="s">
        <v>287</v>
      </c>
      <c r="C16546" s="272" t="s">
        <v>621</v>
      </c>
      <c r="D16546" s="272">
        <v>12</v>
      </c>
      <c r="E16546" s="217"/>
      <c r="F16546" s="285"/>
      <c r="I16546" s="149"/>
      <c r="J16546" s="149"/>
      <c r="K16546" s="149"/>
      <c r="L16546"/>
    </row>
    <row r="16547" spans="1:12" s="236" customFormat="1" x14ac:dyDescent="0.25">
      <c r="A16547" s="272"/>
      <c r="B16547" s="273"/>
      <c r="C16547" s="272"/>
      <c r="D16547" s="272"/>
      <c r="E16547" s="217"/>
      <c r="F16547" s="285"/>
      <c r="I16547" s="149"/>
      <c r="J16547" s="149"/>
      <c r="K16547" s="149"/>
      <c r="L16547"/>
    </row>
    <row r="16548" spans="1:12" s="236" customFormat="1" ht="26" x14ac:dyDescent="0.25">
      <c r="A16548" s="272"/>
      <c r="B16548" s="229" t="s">
        <v>2170</v>
      </c>
      <c r="C16548" s="272"/>
      <c r="D16548" s="272"/>
      <c r="E16548" s="217"/>
      <c r="F16548" s="285"/>
      <c r="I16548" s="149"/>
      <c r="J16548" s="149"/>
      <c r="K16548" s="149"/>
      <c r="L16548"/>
    </row>
    <row r="16549" spans="1:12" s="236" customFormat="1" x14ac:dyDescent="0.25">
      <c r="A16549" s="272"/>
      <c r="B16549" s="273"/>
      <c r="C16549" s="272"/>
      <c r="D16549" s="272"/>
      <c r="E16549" s="217"/>
      <c r="F16549" s="285"/>
      <c r="I16549" s="149"/>
      <c r="J16549" s="149"/>
      <c r="K16549" s="149"/>
      <c r="L16549"/>
    </row>
    <row r="16550" spans="1:12" s="236" customFormat="1" ht="14.5" x14ac:dyDescent="0.25">
      <c r="A16550" s="272" t="s">
        <v>3216</v>
      </c>
      <c r="B16550" s="273" t="s">
        <v>285</v>
      </c>
      <c r="C16550" s="272" t="s">
        <v>621</v>
      </c>
      <c r="D16550" s="272">
        <v>9</v>
      </c>
      <c r="E16550" s="217"/>
      <c r="F16550" s="285"/>
      <c r="I16550" s="149"/>
      <c r="J16550" s="149"/>
      <c r="K16550" s="149"/>
      <c r="L16550"/>
    </row>
    <row r="16551" spans="1:12" s="236" customFormat="1" x14ac:dyDescent="0.25">
      <c r="A16551" s="272" t="s">
        <v>3217</v>
      </c>
      <c r="B16551" s="273" t="s">
        <v>531</v>
      </c>
      <c r="C16551" s="272" t="s">
        <v>11</v>
      </c>
      <c r="D16551" s="272">
        <v>77</v>
      </c>
      <c r="E16551" s="217"/>
      <c r="F16551" s="285"/>
      <c r="I16551" s="149"/>
      <c r="J16551" s="149"/>
      <c r="K16551" s="149"/>
      <c r="L16551"/>
    </row>
    <row r="16552" spans="1:12" s="236" customFormat="1" ht="13" x14ac:dyDescent="0.25">
      <c r="A16552" s="272"/>
      <c r="B16552" s="229"/>
      <c r="C16552" s="272"/>
      <c r="D16552" s="272"/>
      <c r="E16552" s="217"/>
      <c r="F16552" s="285"/>
      <c r="I16552" s="149"/>
      <c r="J16552" s="149"/>
      <c r="K16552" s="149"/>
      <c r="L16552"/>
    </row>
    <row r="16553" spans="1:12" s="236" customFormat="1" ht="26" x14ac:dyDescent="0.25">
      <c r="A16553" s="272"/>
      <c r="B16553" s="229" t="s">
        <v>2218</v>
      </c>
      <c r="C16553" s="272"/>
      <c r="D16553" s="272"/>
      <c r="E16553" s="217"/>
      <c r="F16553" s="285"/>
      <c r="I16553" s="149"/>
      <c r="J16553" s="149"/>
      <c r="K16553" s="149"/>
      <c r="L16553"/>
    </row>
    <row r="16554" spans="1:12" s="236" customFormat="1" x14ac:dyDescent="0.25">
      <c r="A16554" s="272"/>
      <c r="B16554" s="273"/>
      <c r="C16554" s="272"/>
      <c r="D16554" s="272"/>
      <c r="E16554" s="217"/>
      <c r="F16554" s="285"/>
      <c r="I16554" s="149"/>
      <c r="J16554" s="149"/>
      <c r="K16554" s="149"/>
      <c r="L16554"/>
    </row>
    <row r="16555" spans="1:12" s="236" customFormat="1" x14ac:dyDescent="0.25">
      <c r="A16555" s="272" t="s">
        <v>3218</v>
      </c>
      <c r="B16555" s="273" t="s">
        <v>341</v>
      </c>
      <c r="C16555" s="272" t="s">
        <v>11</v>
      </c>
      <c r="D16555" s="272">
        <v>77</v>
      </c>
      <c r="E16555" s="217"/>
      <c r="F16555" s="285"/>
      <c r="I16555" s="149"/>
      <c r="J16555" s="149"/>
      <c r="K16555" s="149"/>
      <c r="L16555"/>
    </row>
    <row r="16556" spans="1:12" s="236" customFormat="1" x14ac:dyDescent="0.25">
      <c r="A16556" s="272"/>
      <c r="B16556" s="273"/>
      <c r="C16556" s="272"/>
      <c r="D16556" s="272"/>
      <c r="E16556" s="217"/>
      <c r="F16556" s="263"/>
      <c r="I16556" s="149"/>
      <c r="J16556" s="149"/>
      <c r="K16556" s="149"/>
      <c r="L16556"/>
    </row>
    <row r="16557" spans="1:12" s="236" customFormat="1" x14ac:dyDescent="0.25">
      <c r="A16557" s="272"/>
      <c r="B16557" s="273"/>
      <c r="C16557" s="272"/>
      <c r="D16557" s="272"/>
      <c r="E16557" s="217"/>
      <c r="F16557" s="263"/>
      <c r="I16557" s="149"/>
      <c r="J16557" s="149"/>
      <c r="K16557" s="149"/>
      <c r="L16557"/>
    </row>
    <row r="16558" spans="1:12" s="236" customFormat="1" x14ac:dyDescent="0.25">
      <c r="A16558" s="272"/>
      <c r="B16558" s="273"/>
      <c r="C16558" s="272"/>
      <c r="D16558" s="272"/>
      <c r="E16558" s="217"/>
      <c r="F16558" s="263"/>
      <c r="I16558" s="149"/>
      <c r="J16558" s="149"/>
      <c r="K16558" s="149"/>
      <c r="L16558"/>
    </row>
    <row r="16559" spans="1:12" s="236" customFormat="1" x14ac:dyDescent="0.25">
      <c r="A16559" s="272"/>
      <c r="B16559" s="273"/>
      <c r="C16559" s="272"/>
      <c r="D16559" s="272"/>
      <c r="E16559" s="217"/>
      <c r="F16559" s="263"/>
      <c r="I16559" s="149"/>
      <c r="J16559" s="149"/>
      <c r="K16559" s="149"/>
      <c r="L16559"/>
    </row>
    <row r="16560" spans="1:12" s="236" customFormat="1" x14ac:dyDescent="0.25">
      <c r="A16560" s="272"/>
      <c r="B16560" s="273"/>
      <c r="C16560" s="272"/>
      <c r="D16560" s="272"/>
      <c r="E16560" s="217"/>
      <c r="F16560" s="263"/>
      <c r="I16560" s="149"/>
      <c r="J16560" s="149"/>
      <c r="K16560" s="149"/>
      <c r="L16560"/>
    </row>
    <row r="16561" spans="1:12" s="236" customFormat="1" x14ac:dyDescent="0.25">
      <c r="A16561" s="272"/>
      <c r="B16561" s="273"/>
      <c r="C16561" s="272"/>
      <c r="D16561" s="272"/>
      <c r="E16561" s="217"/>
      <c r="F16561" s="263"/>
      <c r="I16561" s="149"/>
      <c r="J16561" s="149"/>
      <c r="K16561" s="149"/>
      <c r="L16561"/>
    </row>
    <row r="16562" spans="1:12" s="236" customFormat="1" x14ac:dyDescent="0.25">
      <c r="A16562" s="272"/>
      <c r="B16562" s="273"/>
      <c r="C16562" s="272"/>
      <c r="D16562" s="272"/>
      <c r="E16562" s="217"/>
      <c r="F16562" s="263"/>
      <c r="I16562" s="149"/>
      <c r="J16562" s="149"/>
      <c r="K16562" s="149"/>
      <c r="L16562"/>
    </row>
    <row r="16563" spans="1:12" s="236" customFormat="1" x14ac:dyDescent="0.25">
      <c r="A16563" s="272"/>
      <c r="B16563" s="273"/>
      <c r="C16563" s="272"/>
      <c r="D16563" s="272"/>
      <c r="E16563" s="217"/>
      <c r="F16563" s="263"/>
      <c r="I16563" s="149"/>
      <c r="J16563" s="149"/>
      <c r="K16563" s="149"/>
      <c r="L16563"/>
    </row>
    <row r="16564" spans="1:12" s="236" customFormat="1" x14ac:dyDescent="0.25">
      <c r="A16564" s="272"/>
      <c r="B16564" s="273"/>
      <c r="C16564" s="272"/>
      <c r="D16564" s="272"/>
      <c r="E16564" s="217"/>
      <c r="F16564" s="263"/>
      <c r="I16564" s="149"/>
      <c r="J16564" s="149"/>
      <c r="K16564" s="149"/>
      <c r="L16564"/>
    </row>
    <row r="16565" spans="1:12" s="236" customFormat="1" x14ac:dyDescent="0.25">
      <c r="A16565" s="272"/>
      <c r="B16565" s="273"/>
      <c r="C16565" s="272"/>
      <c r="D16565" s="272"/>
      <c r="E16565" s="217"/>
      <c r="F16565" s="263"/>
      <c r="I16565" s="149"/>
      <c r="J16565" s="149"/>
      <c r="K16565" s="149"/>
      <c r="L16565"/>
    </row>
    <row r="16566" spans="1:12" s="236" customFormat="1" x14ac:dyDescent="0.25">
      <c r="A16566" s="272"/>
      <c r="B16566" s="273"/>
      <c r="C16566" s="272"/>
      <c r="D16566" s="272"/>
      <c r="E16566" s="217"/>
      <c r="F16566" s="263"/>
      <c r="I16566" s="149"/>
      <c r="J16566" s="149"/>
      <c r="K16566" s="149"/>
      <c r="L16566"/>
    </row>
    <row r="16567" spans="1:12" s="236" customFormat="1" x14ac:dyDescent="0.25">
      <c r="A16567" s="272"/>
      <c r="B16567" s="273"/>
      <c r="C16567" s="272"/>
      <c r="D16567" s="272"/>
      <c r="E16567" s="217"/>
      <c r="F16567" s="263"/>
      <c r="I16567" s="149"/>
      <c r="J16567" s="149"/>
      <c r="K16567" s="149"/>
      <c r="L16567"/>
    </row>
    <row r="16568" spans="1:12" s="236" customFormat="1" x14ac:dyDescent="0.25">
      <c r="A16568" s="272"/>
      <c r="B16568" s="273"/>
      <c r="C16568" s="272"/>
      <c r="D16568" s="272"/>
      <c r="E16568" s="217"/>
      <c r="F16568" s="263"/>
      <c r="I16568" s="149"/>
      <c r="J16568" s="149"/>
      <c r="K16568" s="149"/>
      <c r="L16568"/>
    </row>
    <row r="16569" spans="1:12" s="236" customFormat="1" x14ac:dyDescent="0.25">
      <c r="A16569" s="272"/>
      <c r="B16569" s="273"/>
      <c r="C16569" s="272"/>
      <c r="D16569" s="272"/>
      <c r="E16569" s="217"/>
      <c r="F16569" s="263"/>
      <c r="I16569" s="149"/>
      <c r="J16569" s="149"/>
      <c r="K16569" s="149"/>
      <c r="L16569"/>
    </row>
    <row r="16570" spans="1:12" s="236" customFormat="1" x14ac:dyDescent="0.25">
      <c r="A16570" s="272"/>
      <c r="B16570" s="273"/>
      <c r="C16570" s="272"/>
      <c r="D16570" s="272"/>
      <c r="E16570" s="217"/>
      <c r="F16570" s="263"/>
      <c r="I16570" s="149"/>
      <c r="J16570" s="149"/>
      <c r="K16570" s="149"/>
      <c r="L16570"/>
    </row>
    <row r="16571" spans="1:12" s="236" customFormat="1" x14ac:dyDescent="0.25">
      <c r="A16571" s="272"/>
      <c r="B16571" s="273"/>
      <c r="C16571" s="272"/>
      <c r="D16571" s="272"/>
      <c r="E16571" s="217"/>
      <c r="F16571" s="263"/>
      <c r="I16571" s="149"/>
      <c r="J16571" s="149"/>
      <c r="K16571" s="149"/>
      <c r="L16571"/>
    </row>
    <row r="16572" spans="1:12" s="236" customFormat="1" x14ac:dyDescent="0.25">
      <c r="A16572" s="272"/>
      <c r="B16572" s="273"/>
      <c r="C16572" s="272"/>
      <c r="D16572" s="272"/>
      <c r="E16572" s="217"/>
      <c r="F16572" s="263"/>
      <c r="I16572" s="149"/>
      <c r="J16572" s="149"/>
      <c r="K16572" s="149"/>
      <c r="L16572"/>
    </row>
    <row r="16573" spans="1:12" s="236" customFormat="1" x14ac:dyDescent="0.25">
      <c r="A16573" s="272"/>
      <c r="B16573" s="273"/>
      <c r="C16573" s="272"/>
      <c r="D16573" s="272"/>
      <c r="E16573" s="217"/>
      <c r="F16573" s="263"/>
      <c r="I16573" s="149"/>
      <c r="J16573" s="149"/>
      <c r="K16573" s="149"/>
      <c r="L16573"/>
    </row>
    <row r="16574" spans="1:12" s="236" customFormat="1" x14ac:dyDescent="0.25">
      <c r="A16574" s="272"/>
      <c r="B16574" s="273"/>
      <c r="C16574" s="272"/>
      <c r="D16574" s="272"/>
      <c r="E16574" s="217"/>
      <c r="F16574" s="263"/>
      <c r="I16574" s="149"/>
      <c r="J16574" s="149"/>
      <c r="K16574" s="149"/>
      <c r="L16574"/>
    </row>
    <row r="16575" spans="1:12" s="236" customFormat="1" x14ac:dyDescent="0.25">
      <c r="A16575" s="272"/>
      <c r="B16575" s="273"/>
      <c r="C16575" s="272"/>
      <c r="D16575" s="272"/>
      <c r="E16575" s="217"/>
      <c r="F16575" s="263"/>
      <c r="I16575" s="149"/>
      <c r="J16575" s="149"/>
      <c r="K16575" s="149"/>
      <c r="L16575"/>
    </row>
    <row r="16576" spans="1:12" s="236" customFormat="1" x14ac:dyDescent="0.25">
      <c r="A16576" s="272"/>
      <c r="B16576" s="273"/>
      <c r="C16576" s="272"/>
      <c r="D16576" s="272"/>
      <c r="E16576" s="217"/>
      <c r="F16576" s="263"/>
      <c r="I16576" s="149"/>
      <c r="J16576" s="149"/>
      <c r="K16576" s="149"/>
      <c r="L16576"/>
    </row>
    <row r="16577" spans="1:12" s="236" customFormat="1" x14ac:dyDescent="0.25">
      <c r="A16577" s="272"/>
      <c r="B16577" s="273"/>
      <c r="C16577" s="272"/>
      <c r="D16577" s="272"/>
      <c r="E16577" s="217"/>
      <c r="F16577" s="263"/>
      <c r="I16577" s="149"/>
      <c r="J16577" s="149"/>
      <c r="K16577" s="149"/>
      <c r="L16577"/>
    </row>
    <row r="16578" spans="1:12" s="236" customFormat="1" x14ac:dyDescent="0.25">
      <c r="A16578" s="272"/>
      <c r="B16578" s="273"/>
      <c r="C16578" s="272"/>
      <c r="D16578" s="272"/>
      <c r="E16578" s="217"/>
      <c r="F16578" s="263"/>
      <c r="I16578" s="149"/>
      <c r="J16578" s="149"/>
      <c r="K16578" s="149"/>
      <c r="L16578"/>
    </row>
    <row r="16579" spans="1:12" s="236" customFormat="1" x14ac:dyDescent="0.25">
      <c r="A16579" s="272"/>
      <c r="B16579" s="273"/>
      <c r="C16579" s="272"/>
      <c r="D16579" s="272"/>
      <c r="E16579" s="217"/>
      <c r="F16579" s="263"/>
      <c r="I16579" s="149"/>
      <c r="J16579" s="149"/>
      <c r="K16579" s="149"/>
      <c r="L16579"/>
    </row>
    <row r="16580" spans="1:12" s="236" customFormat="1" x14ac:dyDescent="0.25">
      <c r="A16580" s="272"/>
      <c r="B16580" s="273"/>
      <c r="C16580" s="272"/>
      <c r="D16580" s="272"/>
      <c r="E16580" s="217"/>
      <c r="F16580" s="263"/>
      <c r="I16580" s="149"/>
      <c r="J16580" s="149"/>
      <c r="K16580" s="149"/>
      <c r="L16580"/>
    </row>
    <row r="16581" spans="1:12" s="236" customFormat="1" x14ac:dyDescent="0.25">
      <c r="A16581" s="272"/>
      <c r="B16581" s="273"/>
      <c r="C16581" s="272"/>
      <c r="D16581" s="272"/>
      <c r="E16581" s="217"/>
      <c r="F16581" s="263"/>
      <c r="I16581" s="149"/>
      <c r="J16581" s="149"/>
      <c r="K16581" s="149"/>
      <c r="L16581"/>
    </row>
    <row r="16582" spans="1:12" s="236" customFormat="1" x14ac:dyDescent="0.25">
      <c r="A16582" s="272"/>
      <c r="B16582" s="273"/>
      <c r="C16582" s="272"/>
      <c r="D16582" s="272"/>
      <c r="E16582" s="217"/>
      <c r="F16582" s="263"/>
      <c r="I16582" s="149"/>
      <c r="J16582" s="149"/>
      <c r="K16582" s="149"/>
      <c r="L16582"/>
    </row>
    <row r="16583" spans="1:12" s="236" customFormat="1" x14ac:dyDescent="0.25">
      <c r="A16583" s="272"/>
      <c r="B16583" s="273"/>
      <c r="C16583" s="272"/>
      <c r="D16583" s="272"/>
      <c r="E16583" s="217"/>
      <c r="F16583" s="263"/>
      <c r="I16583" s="149"/>
      <c r="J16583" s="149"/>
      <c r="K16583" s="149"/>
      <c r="L16583"/>
    </row>
    <row r="16584" spans="1:12" s="236" customFormat="1" x14ac:dyDescent="0.25">
      <c r="A16584" s="272"/>
      <c r="B16584" s="273"/>
      <c r="C16584" s="272"/>
      <c r="D16584" s="272"/>
      <c r="E16584" s="217"/>
      <c r="F16584" s="263"/>
      <c r="I16584" s="149"/>
      <c r="J16584" s="149"/>
      <c r="K16584" s="149"/>
      <c r="L16584"/>
    </row>
    <row r="16585" spans="1:12" s="236" customFormat="1" x14ac:dyDescent="0.25">
      <c r="A16585" s="272"/>
      <c r="B16585" s="273"/>
      <c r="C16585" s="272"/>
      <c r="D16585" s="272"/>
      <c r="E16585" s="217"/>
      <c r="F16585" s="263"/>
      <c r="I16585" s="149"/>
      <c r="J16585" s="149"/>
      <c r="K16585" s="149"/>
      <c r="L16585"/>
    </row>
    <row r="16586" spans="1:12" s="236" customFormat="1" x14ac:dyDescent="0.25">
      <c r="A16586" s="272"/>
      <c r="B16586" s="273"/>
      <c r="C16586" s="272"/>
      <c r="D16586" s="272"/>
      <c r="E16586" s="217"/>
      <c r="F16586" s="263"/>
      <c r="I16586" s="149"/>
      <c r="J16586" s="149"/>
      <c r="K16586" s="149"/>
      <c r="L16586"/>
    </row>
    <row r="16587" spans="1:12" s="236" customFormat="1" ht="13" x14ac:dyDescent="0.25">
      <c r="A16587" s="227"/>
      <c r="B16587" s="268" t="s">
        <v>2905</v>
      </c>
      <c r="C16587" s="227"/>
      <c r="D16587" s="227"/>
      <c r="E16587" s="258"/>
      <c r="F16587" s="270"/>
      <c r="I16587" s="149"/>
      <c r="J16587" s="149"/>
      <c r="K16587" s="149"/>
      <c r="L16587"/>
    </row>
    <row r="16588" spans="1:12" s="236" customFormat="1" ht="13" x14ac:dyDescent="0.25">
      <c r="A16588" s="227"/>
      <c r="B16588" s="247"/>
      <c r="C16588" s="227"/>
      <c r="D16588" s="227"/>
      <c r="E16588" s="258"/>
      <c r="F16588" s="263"/>
      <c r="I16588" s="149"/>
      <c r="J16588" s="149"/>
      <c r="K16588" s="149"/>
      <c r="L16588"/>
    </row>
    <row r="16589" spans="1:12" s="236" customFormat="1" ht="13" x14ac:dyDescent="0.25">
      <c r="A16589" s="227"/>
      <c r="B16589" s="247" t="s">
        <v>3124</v>
      </c>
      <c r="C16589" s="227"/>
      <c r="D16589" s="227"/>
      <c r="E16589" s="258"/>
      <c r="F16589" s="263"/>
      <c r="I16589" s="149"/>
      <c r="J16589" s="149"/>
      <c r="K16589" s="149"/>
      <c r="L16589"/>
    </row>
    <row r="16590" spans="1:12" s="236" customFormat="1" ht="13" x14ac:dyDescent="0.25">
      <c r="A16590" s="227"/>
      <c r="B16590" s="256"/>
      <c r="C16590" s="255"/>
      <c r="D16590" s="255"/>
      <c r="E16590" s="260"/>
      <c r="F16590" s="263"/>
      <c r="I16590" s="149"/>
      <c r="J16590" s="149"/>
      <c r="K16590" s="149"/>
      <c r="L16590"/>
    </row>
    <row r="16591" spans="1:12" s="236" customFormat="1" ht="13" x14ac:dyDescent="0.25">
      <c r="A16591" s="227"/>
      <c r="B16591" s="274"/>
      <c r="C16591" s="255"/>
      <c r="D16591" s="255"/>
      <c r="E16591" s="260"/>
      <c r="F16591" s="263"/>
      <c r="I16591" s="149"/>
      <c r="J16591" s="149"/>
      <c r="K16591" s="149"/>
      <c r="L16591"/>
    </row>
    <row r="16592" spans="1:12" s="236" customFormat="1" ht="13" x14ac:dyDescent="0.25">
      <c r="A16592" s="227"/>
      <c r="B16592" s="274" t="str">
        <f>B16589</f>
        <v>Block I: 2 Classroom Block:: I-12 Paintwork</v>
      </c>
      <c r="C16592" s="255"/>
      <c r="D16592" s="255"/>
      <c r="E16592" s="260"/>
      <c r="F16592" s="263"/>
      <c r="I16592" s="149"/>
      <c r="J16592" s="149"/>
      <c r="K16592" s="149"/>
      <c r="L16592"/>
    </row>
    <row r="16593" spans="1:12" s="236" customFormat="1" ht="13" x14ac:dyDescent="0.25">
      <c r="A16593" s="227"/>
      <c r="B16593" s="254" t="s">
        <v>2933</v>
      </c>
      <c r="C16593" s="255" t="s">
        <v>2910</v>
      </c>
      <c r="D16593" s="255"/>
      <c r="E16593" s="260"/>
      <c r="F16593" s="263"/>
      <c r="I16593" s="149"/>
      <c r="J16593" s="149"/>
      <c r="K16593" s="149"/>
      <c r="L16593"/>
    </row>
    <row r="16594" spans="1:12" s="236" customFormat="1" ht="13" x14ac:dyDescent="0.25">
      <c r="A16594" s="227"/>
      <c r="B16594" s="256"/>
      <c r="C16594" s="255"/>
      <c r="D16594" s="255"/>
      <c r="E16594" s="260"/>
      <c r="F16594" s="263"/>
      <c r="I16594" s="149"/>
      <c r="J16594" s="149"/>
      <c r="K16594" s="149"/>
      <c r="L16594"/>
    </row>
    <row r="16595" spans="1:12" s="236" customFormat="1" ht="13" x14ac:dyDescent="0.25">
      <c r="A16595" s="227"/>
      <c r="B16595" s="269" t="s">
        <v>2909</v>
      </c>
      <c r="C16595" s="255">
        <v>240</v>
      </c>
      <c r="D16595" s="255"/>
      <c r="E16595" s="260"/>
      <c r="F16595" s="263"/>
      <c r="I16595" s="149"/>
      <c r="J16595" s="149"/>
      <c r="K16595" s="149"/>
      <c r="L16595"/>
    </row>
    <row r="16596" spans="1:12" s="236" customFormat="1" ht="13" x14ac:dyDescent="0.25">
      <c r="A16596" s="227"/>
      <c r="B16596" s="269"/>
      <c r="C16596" s="255"/>
      <c r="D16596" s="255"/>
      <c r="E16596" s="260"/>
      <c r="F16596" s="263"/>
      <c r="I16596" s="149"/>
      <c r="J16596" s="149"/>
      <c r="K16596" s="149"/>
      <c r="L16596"/>
    </row>
    <row r="16597" spans="1:12" s="236" customFormat="1" ht="13" x14ac:dyDescent="0.25">
      <c r="A16597" s="227"/>
      <c r="B16597" s="256"/>
      <c r="C16597" s="255"/>
      <c r="D16597" s="255"/>
      <c r="E16597" s="260"/>
      <c r="F16597" s="263"/>
      <c r="I16597" s="149"/>
      <c r="J16597" s="149"/>
      <c r="K16597" s="149"/>
      <c r="L16597"/>
    </row>
    <row r="16598" spans="1:12" s="236" customFormat="1" ht="13" x14ac:dyDescent="0.25">
      <c r="A16598" s="227"/>
      <c r="B16598" s="256"/>
      <c r="C16598" s="255"/>
      <c r="D16598" s="255"/>
      <c r="E16598" s="260"/>
      <c r="F16598" s="263"/>
      <c r="I16598" s="149"/>
      <c r="J16598" s="149"/>
      <c r="K16598" s="149"/>
      <c r="L16598"/>
    </row>
    <row r="16599" spans="1:12" s="236" customFormat="1" ht="13" x14ac:dyDescent="0.25">
      <c r="A16599" s="227"/>
      <c r="B16599" s="256"/>
      <c r="C16599" s="255"/>
      <c r="D16599" s="255"/>
      <c r="E16599" s="260"/>
      <c r="F16599" s="263"/>
      <c r="I16599" s="149"/>
      <c r="J16599" s="149"/>
      <c r="K16599" s="149"/>
      <c r="L16599"/>
    </row>
    <row r="16600" spans="1:12" s="236" customFormat="1" ht="13" x14ac:dyDescent="0.25">
      <c r="A16600" s="227"/>
      <c r="B16600" s="256"/>
      <c r="C16600" s="255"/>
      <c r="D16600" s="255"/>
      <c r="E16600" s="260"/>
      <c r="F16600" s="263"/>
      <c r="I16600" s="149"/>
      <c r="J16600" s="149"/>
      <c r="K16600" s="149"/>
      <c r="L16600"/>
    </row>
    <row r="16601" spans="1:12" s="236" customFormat="1" ht="13" x14ac:dyDescent="0.25">
      <c r="A16601" s="227"/>
      <c r="B16601" s="256"/>
      <c r="C16601" s="255"/>
      <c r="D16601" s="255"/>
      <c r="E16601" s="260"/>
      <c r="F16601" s="263"/>
      <c r="I16601" s="149"/>
      <c r="J16601" s="149"/>
      <c r="K16601" s="149"/>
      <c r="L16601"/>
    </row>
    <row r="16602" spans="1:12" s="236" customFormat="1" ht="13" x14ac:dyDescent="0.25">
      <c r="A16602" s="227"/>
      <c r="B16602" s="256"/>
      <c r="C16602" s="255"/>
      <c r="D16602" s="255"/>
      <c r="E16602" s="260"/>
      <c r="F16602" s="263"/>
      <c r="I16602" s="149"/>
      <c r="J16602" s="149"/>
      <c r="K16602" s="149"/>
      <c r="L16602"/>
    </row>
    <row r="16603" spans="1:12" s="236" customFormat="1" ht="13" x14ac:dyDescent="0.25">
      <c r="A16603" s="227"/>
      <c r="B16603" s="256"/>
      <c r="C16603" s="255"/>
      <c r="D16603" s="255"/>
      <c r="E16603" s="260"/>
      <c r="F16603" s="263"/>
      <c r="I16603" s="149"/>
      <c r="J16603" s="149"/>
      <c r="K16603" s="149"/>
      <c r="L16603"/>
    </row>
    <row r="16604" spans="1:12" s="236" customFormat="1" ht="13" x14ac:dyDescent="0.25">
      <c r="A16604" s="227"/>
      <c r="B16604" s="256"/>
      <c r="C16604" s="255"/>
      <c r="D16604" s="255"/>
      <c r="E16604" s="260"/>
      <c r="F16604" s="263"/>
      <c r="I16604" s="149"/>
      <c r="J16604" s="149"/>
      <c r="K16604" s="149"/>
      <c r="L16604"/>
    </row>
    <row r="16605" spans="1:12" s="236" customFormat="1" ht="13" x14ac:dyDescent="0.25">
      <c r="A16605" s="227"/>
      <c r="B16605" s="256"/>
      <c r="C16605" s="255"/>
      <c r="D16605" s="255"/>
      <c r="E16605" s="260"/>
      <c r="F16605" s="263"/>
      <c r="I16605" s="149"/>
      <c r="J16605" s="149"/>
      <c r="K16605" s="149"/>
      <c r="L16605"/>
    </row>
    <row r="16606" spans="1:12" s="236" customFormat="1" ht="13" x14ac:dyDescent="0.25">
      <c r="A16606" s="227"/>
      <c r="B16606" s="256"/>
      <c r="C16606" s="255"/>
      <c r="D16606" s="255"/>
      <c r="E16606" s="260"/>
      <c r="F16606" s="263"/>
      <c r="I16606" s="149"/>
      <c r="J16606" s="149"/>
      <c r="K16606" s="149"/>
      <c r="L16606"/>
    </row>
    <row r="16607" spans="1:12" s="236" customFormat="1" ht="13" x14ac:dyDescent="0.25">
      <c r="A16607" s="227"/>
      <c r="B16607" s="256"/>
      <c r="C16607" s="255"/>
      <c r="D16607" s="255"/>
      <c r="E16607" s="260"/>
      <c r="F16607" s="263"/>
      <c r="I16607" s="149"/>
      <c r="J16607" s="149"/>
      <c r="K16607" s="149"/>
      <c r="L16607"/>
    </row>
    <row r="16608" spans="1:12" s="236" customFormat="1" ht="13" x14ac:dyDescent="0.25">
      <c r="A16608" s="227"/>
      <c r="B16608" s="256"/>
      <c r="C16608" s="255"/>
      <c r="D16608" s="255"/>
      <c r="E16608" s="260"/>
      <c r="F16608" s="263"/>
      <c r="I16608" s="149"/>
      <c r="J16608" s="149"/>
      <c r="K16608" s="149"/>
      <c r="L16608"/>
    </row>
    <row r="16609" spans="1:12" s="236" customFormat="1" ht="13" x14ac:dyDescent="0.25">
      <c r="A16609" s="227"/>
      <c r="B16609" s="256"/>
      <c r="C16609" s="255"/>
      <c r="D16609" s="255"/>
      <c r="E16609" s="260"/>
      <c r="F16609" s="263"/>
      <c r="I16609" s="149"/>
      <c r="J16609" s="149"/>
      <c r="K16609" s="149"/>
      <c r="L16609"/>
    </row>
    <row r="16610" spans="1:12" s="236" customFormat="1" ht="13" x14ac:dyDescent="0.25">
      <c r="A16610" s="227"/>
      <c r="B16610" s="256"/>
      <c r="C16610" s="255"/>
      <c r="D16610" s="255"/>
      <c r="E16610" s="260"/>
      <c r="F16610" s="263"/>
      <c r="I16610" s="149"/>
      <c r="J16610" s="149"/>
      <c r="K16610" s="149"/>
      <c r="L16610"/>
    </row>
    <row r="16611" spans="1:12" s="236" customFormat="1" ht="13" x14ac:dyDescent="0.25">
      <c r="A16611" s="227"/>
      <c r="B16611" s="256"/>
      <c r="C16611" s="255"/>
      <c r="D16611" s="255"/>
      <c r="E16611" s="260"/>
      <c r="F16611" s="263"/>
      <c r="I16611" s="149"/>
      <c r="J16611" s="149"/>
      <c r="K16611" s="149"/>
      <c r="L16611"/>
    </row>
    <row r="16612" spans="1:12" s="236" customFormat="1" ht="13" x14ac:dyDescent="0.25">
      <c r="A16612" s="227"/>
      <c r="B16612" s="256"/>
      <c r="C16612" s="255"/>
      <c r="D16612" s="255"/>
      <c r="E16612" s="260"/>
      <c r="F16612" s="263"/>
      <c r="I16612" s="149"/>
      <c r="J16612" s="149"/>
      <c r="K16612" s="149"/>
      <c r="L16612"/>
    </row>
    <row r="16613" spans="1:12" s="236" customFormat="1" ht="13" x14ac:dyDescent="0.25">
      <c r="A16613" s="227"/>
      <c r="B16613" s="256"/>
      <c r="C16613" s="255"/>
      <c r="D16613" s="255"/>
      <c r="E16613" s="260"/>
      <c r="F16613" s="263"/>
      <c r="I16613" s="149"/>
      <c r="J16613" s="149"/>
      <c r="K16613" s="149"/>
      <c r="L16613"/>
    </row>
    <row r="16614" spans="1:12" s="236" customFormat="1" ht="13" x14ac:dyDescent="0.25">
      <c r="A16614" s="227"/>
      <c r="B16614" s="256"/>
      <c r="C16614" s="255"/>
      <c r="D16614" s="255"/>
      <c r="E16614" s="260"/>
      <c r="F16614" s="263"/>
      <c r="I16614" s="149"/>
      <c r="J16614" s="149"/>
      <c r="K16614" s="149"/>
      <c r="L16614"/>
    </row>
    <row r="16615" spans="1:12" s="236" customFormat="1" ht="13" x14ac:dyDescent="0.25">
      <c r="A16615" s="227"/>
      <c r="B16615" s="256"/>
      <c r="C16615" s="255"/>
      <c r="D16615" s="255"/>
      <c r="E16615" s="260"/>
      <c r="F16615" s="263"/>
      <c r="I16615" s="149"/>
      <c r="J16615" s="149"/>
      <c r="K16615" s="149"/>
      <c r="L16615"/>
    </row>
    <row r="16616" spans="1:12" s="236" customFormat="1" ht="13" x14ac:dyDescent="0.25">
      <c r="A16616" s="227"/>
      <c r="B16616" s="256"/>
      <c r="C16616" s="255"/>
      <c r="D16616" s="255"/>
      <c r="E16616" s="260"/>
      <c r="F16616" s="263"/>
      <c r="I16616" s="149"/>
      <c r="J16616" s="149"/>
      <c r="K16616" s="149"/>
      <c r="L16616"/>
    </row>
    <row r="16617" spans="1:12" s="236" customFormat="1" ht="13" x14ac:dyDescent="0.25">
      <c r="A16617" s="227"/>
      <c r="B16617" s="256"/>
      <c r="C16617" s="255"/>
      <c r="D16617" s="255"/>
      <c r="E16617" s="260"/>
      <c r="F16617" s="263"/>
      <c r="I16617" s="149"/>
      <c r="J16617" s="149"/>
      <c r="K16617" s="149"/>
      <c r="L16617"/>
    </row>
    <row r="16618" spans="1:12" s="236" customFormat="1" ht="13" x14ac:dyDescent="0.25">
      <c r="A16618" s="227"/>
      <c r="B16618" s="256"/>
      <c r="C16618" s="255"/>
      <c r="D16618" s="255"/>
      <c r="E16618" s="260"/>
      <c r="F16618" s="263"/>
      <c r="I16618" s="149"/>
      <c r="J16618" s="149"/>
      <c r="K16618" s="149"/>
      <c r="L16618"/>
    </row>
    <row r="16619" spans="1:12" s="236" customFormat="1" ht="13" x14ac:dyDescent="0.25">
      <c r="A16619" s="227"/>
      <c r="B16619" s="256"/>
      <c r="C16619" s="255"/>
      <c r="D16619" s="255"/>
      <c r="E16619" s="260"/>
      <c r="F16619" s="263"/>
      <c r="I16619" s="149"/>
      <c r="J16619" s="149"/>
      <c r="K16619" s="149"/>
      <c r="L16619"/>
    </row>
    <row r="16620" spans="1:12" s="236" customFormat="1" ht="13" x14ac:dyDescent="0.25">
      <c r="A16620" s="227"/>
      <c r="B16620" s="256"/>
      <c r="C16620" s="255"/>
      <c r="D16620" s="255"/>
      <c r="E16620" s="260"/>
      <c r="F16620" s="263"/>
      <c r="I16620" s="149"/>
      <c r="J16620" s="149"/>
      <c r="K16620" s="149"/>
      <c r="L16620"/>
    </row>
    <row r="16621" spans="1:12" s="236" customFormat="1" ht="13" x14ac:dyDescent="0.25">
      <c r="A16621" s="227"/>
      <c r="B16621" s="256"/>
      <c r="C16621" s="255"/>
      <c r="D16621" s="255"/>
      <c r="E16621" s="260"/>
      <c r="F16621" s="263"/>
      <c r="I16621" s="149"/>
      <c r="J16621" s="149"/>
      <c r="K16621" s="149"/>
      <c r="L16621"/>
    </row>
    <row r="16622" spans="1:12" s="236" customFormat="1" ht="13" x14ac:dyDescent="0.25">
      <c r="A16622" s="227"/>
      <c r="B16622" s="256"/>
      <c r="C16622" s="255"/>
      <c r="D16622" s="255"/>
      <c r="E16622" s="260"/>
      <c r="F16622" s="263"/>
      <c r="I16622" s="149"/>
      <c r="J16622" s="149"/>
      <c r="K16622" s="149"/>
      <c r="L16622"/>
    </row>
    <row r="16623" spans="1:12" s="236" customFormat="1" ht="13" x14ac:dyDescent="0.25">
      <c r="A16623" s="227"/>
      <c r="B16623" s="256"/>
      <c r="C16623" s="255"/>
      <c r="D16623" s="255"/>
      <c r="E16623" s="260"/>
      <c r="F16623" s="263"/>
      <c r="I16623" s="149"/>
      <c r="J16623" s="149"/>
      <c r="K16623" s="149"/>
      <c r="L16623"/>
    </row>
    <row r="16624" spans="1:12" s="236" customFormat="1" ht="13" x14ac:dyDescent="0.25">
      <c r="A16624" s="227"/>
      <c r="B16624" s="256"/>
      <c r="C16624" s="255"/>
      <c r="D16624" s="255"/>
      <c r="E16624" s="260"/>
      <c r="F16624" s="263"/>
      <c r="I16624" s="149"/>
      <c r="J16624" s="149"/>
      <c r="K16624" s="149"/>
      <c r="L16624"/>
    </row>
    <row r="16625" spans="1:12" s="236" customFormat="1" ht="13" x14ac:dyDescent="0.25">
      <c r="A16625" s="227"/>
      <c r="B16625" s="256"/>
      <c r="C16625" s="255"/>
      <c r="D16625" s="255"/>
      <c r="E16625" s="260"/>
      <c r="F16625" s="263"/>
      <c r="I16625" s="149"/>
      <c r="J16625" s="149"/>
      <c r="K16625" s="149"/>
      <c r="L16625"/>
    </row>
    <row r="16626" spans="1:12" s="236" customFormat="1" ht="13" x14ac:dyDescent="0.25">
      <c r="A16626" s="227"/>
      <c r="B16626" s="256"/>
      <c r="C16626" s="255"/>
      <c r="D16626" s="255"/>
      <c r="E16626" s="260"/>
      <c r="F16626" s="263"/>
      <c r="I16626" s="149"/>
      <c r="J16626" s="149"/>
      <c r="K16626" s="149"/>
      <c r="L16626"/>
    </row>
    <row r="16627" spans="1:12" s="236" customFormat="1" ht="13" x14ac:dyDescent="0.25">
      <c r="A16627" s="227"/>
      <c r="B16627" s="256"/>
      <c r="C16627" s="255"/>
      <c r="D16627" s="255"/>
      <c r="E16627" s="260"/>
      <c r="F16627" s="263"/>
      <c r="I16627" s="149"/>
      <c r="J16627" s="149"/>
      <c r="K16627" s="149"/>
      <c r="L16627"/>
    </row>
    <row r="16628" spans="1:12" s="236" customFormat="1" ht="13" x14ac:dyDescent="0.25">
      <c r="A16628" s="227"/>
      <c r="B16628" s="256"/>
      <c r="C16628" s="255"/>
      <c r="D16628" s="255"/>
      <c r="E16628" s="260"/>
      <c r="F16628" s="263"/>
      <c r="I16628" s="149"/>
      <c r="J16628" s="149"/>
      <c r="K16628" s="149"/>
      <c r="L16628"/>
    </row>
    <row r="16629" spans="1:12" s="236" customFormat="1" ht="13" x14ac:dyDescent="0.25">
      <c r="A16629" s="227"/>
      <c r="B16629" s="256"/>
      <c r="C16629" s="255"/>
      <c r="D16629" s="255"/>
      <c r="E16629" s="260"/>
      <c r="F16629" s="263"/>
      <c r="I16629" s="149"/>
      <c r="J16629" s="149"/>
      <c r="K16629" s="149"/>
      <c r="L16629"/>
    </row>
    <row r="16630" spans="1:12" s="236" customFormat="1" ht="13" x14ac:dyDescent="0.25">
      <c r="A16630" s="227"/>
      <c r="B16630" s="256"/>
      <c r="C16630" s="255"/>
      <c r="D16630" s="255"/>
      <c r="E16630" s="260"/>
      <c r="F16630" s="263"/>
      <c r="I16630" s="149"/>
      <c r="J16630" s="149"/>
      <c r="K16630" s="149"/>
      <c r="L16630"/>
    </row>
    <row r="16631" spans="1:12" s="236" customFormat="1" ht="13" x14ac:dyDescent="0.25">
      <c r="A16631" s="227"/>
      <c r="B16631" s="256"/>
      <c r="C16631" s="255"/>
      <c r="D16631" s="255"/>
      <c r="E16631" s="260"/>
      <c r="F16631" s="263"/>
      <c r="I16631" s="149"/>
      <c r="J16631" s="149"/>
      <c r="K16631" s="149"/>
      <c r="L16631"/>
    </row>
    <row r="16632" spans="1:12" s="236" customFormat="1" ht="13" x14ac:dyDescent="0.25">
      <c r="A16632" s="227"/>
      <c r="B16632" s="256"/>
      <c r="C16632" s="255"/>
      <c r="D16632" s="255"/>
      <c r="E16632" s="260"/>
      <c r="F16632" s="263"/>
      <c r="I16632" s="149"/>
      <c r="J16632" s="149"/>
      <c r="K16632" s="149"/>
      <c r="L16632"/>
    </row>
    <row r="16633" spans="1:12" s="236" customFormat="1" ht="13" x14ac:dyDescent="0.25">
      <c r="A16633" s="227"/>
      <c r="B16633" s="256"/>
      <c r="C16633" s="255"/>
      <c r="D16633" s="255"/>
      <c r="E16633" s="260"/>
      <c r="F16633" s="263"/>
      <c r="I16633" s="149"/>
      <c r="J16633" s="149"/>
      <c r="K16633" s="149"/>
      <c r="L16633"/>
    </row>
    <row r="16634" spans="1:12" s="236" customFormat="1" ht="13" x14ac:dyDescent="0.25">
      <c r="A16634" s="227"/>
      <c r="B16634" s="256"/>
      <c r="C16634" s="255"/>
      <c r="D16634" s="255"/>
      <c r="E16634" s="260"/>
      <c r="F16634" s="263"/>
      <c r="I16634" s="149"/>
      <c r="J16634" s="149"/>
      <c r="K16634" s="149"/>
      <c r="L16634"/>
    </row>
    <row r="16635" spans="1:12" s="236" customFormat="1" ht="13" x14ac:dyDescent="0.25">
      <c r="A16635" s="227"/>
      <c r="B16635" s="256"/>
      <c r="C16635" s="255"/>
      <c r="D16635" s="255"/>
      <c r="E16635" s="260"/>
      <c r="F16635" s="263"/>
      <c r="I16635" s="149"/>
      <c r="J16635" s="149"/>
      <c r="K16635" s="149"/>
      <c r="L16635"/>
    </row>
    <row r="16636" spans="1:12" s="236" customFormat="1" ht="13" x14ac:dyDescent="0.25">
      <c r="A16636" s="227"/>
      <c r="B16636" s="256"/>
      <c r="C16636" s="255"/>
      <c r="D16636" s="255"/>
      <c r="E16636" s="260"/>
      <c r="F16636" s="263"/>
      <c r="I16636" s="149"/>
      <c r="J16636" s="149"/>
      <c r="K16636" s="149"/>
      <c r="L16636"/>
    </row>
    <row r="16637" spans="1:12" s="236" customFormat="1" ht="13" x14ac:dyDescent="0.25">
      <c r="A16637" s="227"/>
      <c r="B16637" s="256"/>
      <c r="C16637" s="255"/>
      <c r="D16637" s="255"/>
      <c r="E16637" s="260"/>
      <c r="F16637" s="263"/>
      <c r="I16637" s="149"/>
      <c r="J16637" s="149"/>
      <c r="K16637" s="149"/>
      <c r="L16637"/>
    </row>
    <row r="16638" spans="1:12" s="236" customFormat="1" ht="13" x14ac:dyDescent="0.25">
      <c r="A16638" s="227"/>
      <c r="B16638" s="256"/>
      <c r="C16638" s="255"/>
      <c r="D16638" s="255"/>
      <c r="E16638" s="260"/>
      <c r="F16638" s="263"/>
      <c r="I16638" s="149"/>
      <c r="J16638" s="149"/>
      <c r="K16638" s="149"/>
      <c r="L16638"/>
    </row>
    <row r="16639" spans="1:12" s="236" customFormat="1" ht="13" x14ac:dyDescent="0.25">
      <c r="A16639" s="227"/>
      <c r="B16639" s="256"/>
      <c r="C16639" s="255"/>
      <c r="D16639" s="255"/>
      <c r="E16639" s="260"/>
      <c r="F16639" s="263"/>
      <c r="I16639" s="149"/>
      <c r="J16639" s="149"/>
      <c r="K16639" s="149"/>
      <c r="L16639"/>
    </row>
    <row r="16640" spans="1:12" s="236" customFormat="1" ht="13" x14ac:dyDescent="0.25">
      <c r="A16640" s="227"/>
      <c r="B16640" s="256"/>
      <c r="C16640" s="255"/>
      <c r="D16640" s="255"/>
      <c r="E16640" s="260"/>
      <c r="F16640" s="263"/>
      <c r="I16640" s="149"/>
      <c r="J16640" s="149"/>
      <c r="K16640" s="149"/>
      <c r="L16640"/>
    </row>
    <row r="16641" spans="1:12" s="236" customFormat="1" ht="13" x14ac:dyDescent="0.25">
      <c r="A16641" s="227"/>
      <c r="B16641" s="256"/>
      <c r="C16641" s="255"/>
      <c r="D16641" s="255"/>
      <c r="E16641" s="260"/>
      <c r="F16641" s="263"/>
      <c r="I16641" s="149"/>
      <c r="J16641" s="149"/>
      <c r="K16641" s="149"/>
      <c r="L16641"/>
    </row>
    <row r="16642" spans="1:12" s="236" customFormat="1" ht="13" x14ac:dyDescent="0.25">
      <c r="A16642" s="227"/>
      <c r="B16642" s="256"/>
      <c r="C16642" s="255"/>
      <c r="D16642" s="255"/>
      <c r="E16642" s="260"/>
      <c r="F16642" s="263"/>
      <c r="I16642" s="149"/>
      <c r="J16642" s="149"/>
      <c r="K16642" s="149"/>
      <c r="L16642"/>
    </row>
    <row r="16643" spans="1:12" s="236" customFormat="1" ht="13" x14ac:dyDescent="0.25">
      <c r="A16643" s="227"/>
      <c r="B16643" s="256"/>
      <c r="C16643" s="255"/>
      <c r="D16643" s="255"/>
      <c r="E16643" s="260"/>
      <c r="F16643" s="263"/>
      <c r="I16643" s="149"/>
      <c r="J16643" s="149"/>
      <c r="K16643" s="149"/>
      <c r="L16643"/>
    </row>
    <row r="16644" spans="1:12" s="236" customFormat="1" ht="13" x14ac:dyDescent="0.25">
      <c r="A16644" s="227"/>
      <c r="B16644" s="256"/>
      <c r="C16644" s="255"/>
      <c r="D16644" s="255"/>
      <c r="E16644" s="260"/>
      <c r="F16644" s="263"/>
      <c r="I16644" s="149"/>
      <c r="J16644" s="149"/>
      <c r="K16644" s="149"/>
      <c r="L16644"/>
    </row>
    <row r="16645" spans="1:12" s="236" customFormat="1" ht="13" x14ac:dyDescent="0.25">
      <c r="A16645" s="227"/>
      <c r="B16645" s="256"/>
      <c r="C16645" s="255"/>
      <c r="D16645" s="255"/>
      <c r="E16645" s="260"/>
      <c r="F16645" s="263"/>
      <c r="I16645" s="149"/>
      <c r="J16645" s="149"/>
      <c r="K16645" s="149"/>
      <c r="L16645"/>
    </row>
    <row r="16646" spans="1:12" s="236" customFormat="1" ht="13" x14ac:dyDescent="0.25">
      <c r="A16646" s="227"/>
      <c r="B16646" s="256"/>
      <c r="C16646" s="255"/>
      <c r="D16646" s="255"/>
      <c r="E16646" s="260"/>
      <c r="F16646" s="263"/>
      <c r="I16646" s="149"/>
      <c r="J16646" s="149"/>
      <c r="K16646" s="149"/>
      <c r="L16646"/>
    </row>
    <row r="16647" spans="1:12" s="236" customFormat="1" ht="13" x14ac:dyDescent="0.25">
      <c r="A16647" s="227"/>
      <c r="B16647" s="256"/>
      <c r="C16647" s="255"/>
      <c r="D16647" s="255"/>
      <c r="E16647" s="260"/>
      <c r="F16647" s="263"/>
      <c r="I16647" s="149"/>
      <c r="J16647" s="149"/>
      <c r="K16647" s="149"/>
      <c r="L16647"/>
    </row>
    <row r="16648" spans="1:12" s="236" customFormat="1" ht="13" x14ac:dyDescent="0.25">
      <c r="A16648" s="227"/>
      <c r="B16648" s="256"/>
      <c r="C16648" s="255"/>
      <c r="D16648" s="255"/>
      <c r="E16648" s="260"/>
      <c r="F16648" s="263"/>
      <c r="I16648" s="149"/>
      <c r="J16648" s="149"/>
      <c r="K16648" s="149"/>
      <c r="L16648"/>
    </row>
    <row r="16649" spans="1:12" s="236" customFormat="1" ht="13" x14ac:dyDescent="0.25">
      <c r="A16649" s="227"/>
      <c r="B16649" s="256"/>
      <c r="C16649" s="255"/>
      <c r="D16649" s="255"/>
      <c r="E16649" s="260"/>
      <c r="F16649" s="263"/>
      <c r="I16649" s="149"/>
      <c r="J16649" s="149"/>
      <c r="K16649" s="149"/>
      <c r="L16649"/>
    </row>
    <row r="16650" spans="1:12" s="236" customFormat="1" ht="13" x14ac:dyDescent="0.25">
      <c r="A16650" s="227"/>
      <c r="B16650" s="256"/>
      <c r="C16650" s="255"/>
      <c r="D16650" s="255"/>
      <c r="E16650" s="260"/>
      <c r="F16650" s="263"/>
      <c r="I16650" s="149"/>
      <c r="J16650" s="149"/>
      <c r="K16650" s="149"/>
      <c r="L16650"/>
    </row>
    <row r="16651" spans="1:12" s="236" customFormat="1" ht="13" x14ac:dyDescent="0.25">
      <c r="A16651" s="227"/>
      <c r="B16651" s="256"/>
      <c r="C16651" s="255"/>
      <c r="D16651" s="255"/>
      <c r="E16651" s="260"/>
      <c r="F16651" s="263"/>
      <c r="I16651" s="149"/>
      <c r="J16651" s="149"/>
      <c r="K16651" s="149"/>
      <c r="L16651"/>
    </row>
    <row r="16652" spans="1:12" s="236" customFormat="1" ht="13" x14ac:dyDescent="0.25">
      <c r="A16652" s="227"/>
      <c r="B16652" s="256"/>
      <c r="C16652" s="255"/>
      <c r="D16652" s="255"/>
      <c r="E16652" s="260"/>
      <c r="F16652" s="263"/>
      <c r="I16652" s="149"/>
      <c r="J16652" s="149"/>
      <c r="K16652" s="149"/>
      <c r="L16652"/>
    </row>
    <row r="16653" spans="1:12" s="236" customFormat="1" ht="13" x14ac:dyDescent="0.25">
      <c r="A16653" s="227"/>
      <c r="B16653" s="256"/>
      <c r="C16653" s="255"/>
      <c r="D16653" s="255"/>
      <c r="E16653" s="260"/>
      <c r="F16653" s="263"/>
      <c r="I16653" s="149"/>
      <c r="J16653" s="149"/>
      <c r="K16653" s="149"/>
      <c r="L16653"/>
    </row>
    <row r="16654" spans="1:12" s="236" customFormat="1" ht="13" x14ac:dyDescent="0.25">
      <c r="A16654" s="227"/>
      <c r="B16654" s="256"/>
      <c r="C16654" s="255"/>
      <c r="D16654" s="255"/>
      <c r="E16654" s="260"/>
      <c r="F16654" s="263"/>
      <c r="I16654" s="149"/>
      <c r="J16654" s="149"/>
      <c r="K16654" s="149"/>
      <c r="L16654"/>
    </row>
    <row r="16655" spans="1:12" s="236" customFormat="1" ht="13" x14ac:dyDescent="0.25">
      <c r="A16655" s="227"/>
      <c r="B16655" s="256"/>
      <c r="C16655" s="255"/>
      <c r="D16655" s="255"/>
      <c r="E16655" s="260"/>
      <c r="F16655" s="263"/>
      <c r="I16655" s="149"/>
      <c r="J16655" s="149"/>
      <c r="K16655" s="149"/>
      <c r="L16655"/>
    </row>
    <row r="16656" spans="1:12" s="236" customFormat="1" ht="13" x14ac:dyDescent="0.25">
      <c r="A16656" s="227"/>
      <c r="B16656" s="256"/>
      <c r="C16656" s="255"/>
      <c r="D16656" s="255"/>
      <c r="E16656" s="260"/>
      <c r="F16656" s="263"/>
      <c r="I16656" s="149"/>
      <c r="J16656" s="149"/>
      <c r="K16656" s="149"/>
      <c r="L16656"/>
    </row>
    <row r="16657" spans="1:12" s="236" customFormat="1" ht="13" x14ac:dyDescent="0.25">
      <c r="A16657" s="227"/>
      <c r="B16657" s="256"/>
      <c r="C16657" s="255"/>
      <c r="D16657" s="255"/>
      <c r="E16657" s="260"/>
      <c r="F16657" s="263"/>
      <c r="I16657" s="149"/>
      <c r="J16657" s="149"/>
      <c r="K16657" s="149"/>
      <c r="L16657"/>
    </row>
    <row r="16658" spans="1:12" s="236" customFormat="1" ht="13" x14ac:dyDescent="0.25">
      <c r="A16658" s="227"/>
      <c r="B16658" s="256"/>
      <c r="C16658" s="255"/>
      <c r="D16658" s="255"/>
      <c r="E16658" s="260"/>
      <c r="F16658" s="263"/>
      <c r="I16658" s="149"/>
      <c r="J16658" s="149"/>
      <c r="K16658" s="149"/>
      <c r="L16658"/>
    </row>
    <row r="16659" spans="1:12" s="236" customFormat="1" ht="13" x14ac:dyDescent="0.25">
      <c r="A16659" s="227"/>
      <c r="B16659" s="256"/>
      <c r="C16659" s="255"/>
      <c r="D16659" s="255"/>
      <c r="E16659" s="260"/>
      <c r="F16659" s="263"/>
      <c r="I16659" s="149"/>
      <c r="J16659" s="149"/>
      <c r="K16659" s="149"/>
      <c r="L16659"/>
    </row>
    <row r="16660" spans="1:12" s="236" customFormat="1" ht="13" x14ac:dyDescent="0.25">
      <c r="A16660" s="227"/>
      <c r="B16660" s="268" t="s">
        <v>1019</v>
      </c>
      <c r="C16660" s="227"/>
      <c r="D16660" s="227"/>
      <c r="E16660" s="258"/>
      <c r="F16660" s="270"/>
      <c r="I16660" s="149"/>
      <c r="J16660" s="149"/>
      <c r="K16660" s="149"/>
      <c r="L16660"/>
    </row>
    <row r="16661" spans="1:12" s="236" customFormat="1" ht="13" x14ac:dyDescent="0.25">
      <c r="A16661" s="227"/>
      <c r="B16661" s="247"/>
      <c r="C16661" s="227"/>
      <c r="D16661" s="227"/>
      <c r="E16661" s="258"/>
      <c r="F16661" s="263"/>
      <c r="I16661" s="149"/>
      <c r="J16661" s="149"/>
      <c r="K16661" s="149"/>
      <c r="L16661"/>
    </row>
    <row r="16662" spans="1:12" s="236" customFormat="1" ht="13" x14ac:dyDescent="0.25">
      <c r="A16662" s="227"/>
      <c r="B16662" s="247" t="str">
        <f>B16589</f>
        <v>Block I: 2 Classroom Block:: I-12 Paintwork</v>
      </c>
      <c r="C16662" s="227"/>
      <c r="D16662" s="227"/>
      <c r="E16662" s="258"/>
      <c r="F16662" s="263"/>
      <c r="I16662" s="149"/>
      <c r="J16662" s="149"/>
      <c r="K16662" s="149"/>
      <c r="L16662"/>
    </row>
    <row r="16663" spans="1:12" s="236" customFormat="1" x14ac:dyDescent="0.25">
      <c r="A16663" s="220"/>
      <c r="B16663" s="233"/>
      <c r="C16663" s="220"/>
      <c r="D16663" s="220"/>
      <c r="E16663" s="260"/>
      <c r="F16663" s="263"/>
      <c r="I16663" s="149"/>
      <c r="J16663" s="149"/>
      <c r="K16663" s="149"/>
      <c r="L16663"/>
    </row>
    <row r="16664" spans="1:12" s="236" customFormat="1" ht="13" x14ac:dyDescent="0.25">
      <c r="A16664" s="227"/>
      <c r="B16664" s="256"/>
      <c r="C16664" s="255"/>
      <c r="D16664" s="255"/>
      <c r="E16664" s="260"/>
      <c r="F16664" s="263"/>
      <c r="I16664" s="149"/>
      <c r="J16664" s="149"/>
      <c r="K16664" s="149"/>
      <c r="L16664"/>
    </row>
    <row r="16665" spans="1:12" s="236" customFormat="1" ht="13" x14ac:dyDescent="0.25">
      <c r="A16665" s="227"/>
      <c r="B16665" s="274"/>
      <c r="C16665" s="255"/>
      <c r="D16665" s="255"/>
      <c r="E16665" s="260"/>
      <c r="F16665" s="263"/>
      <c r="I16665" s="149"/>
      <c r="J16665" s="149"/>
      <c r="K16665" s="149"/>
      <c r="L16665"/>
    </row>
    <row r="16666" spans="1:12" s="236" customFormat="1" ht="13" x14ac:dyDescent="0.25">
      <c r="A16666" s="227"/>
      <c r="B16666" s="254" t="s">
        <v>3112</v>
      </c>
      <c r="C16666" s="255"/>
      <c r="D16666" s="255"/>
      <c r="E16666" s="260"/>
      <c r="F16666" s="263"/>
      <c r="I16666" s="149"/>
      <c r="J16666" s="149"/>
      <c r="K16666" s="149"/>
      <c r="L16666"/>
    </row>
    <row r="16667" spans="1:12" s="236" customFormat="1" ht="13" x14ac:dyDescent="0.25">
      <c r="A16667" s="227"/>
      <c r="B16667" s="254" t="s">
        <v>2934</v>
      </c>
      <c r="C16667" s="255" t="s">
        <v>2910</v>
      </c>
      <c r="D16667" s="255"/>
      <c r="E16667" s="260"/>
      <c r="F16667" s="263"/>
      <c r="I16667" s="149"/>
      <c r="J16667" s="149"/>
      <c r="K16667" s="149"/>
      <c r="L16667"/>
    </row>
    <row r="16668" spans="1:12" s="236" customFormat="1" ht="13" x14ac:dyDescent="0.25">
      <c r="A16668" s="227"/>
      <c r="B16668" s="256"/>
      <c r="C16668" s="255"/>
      <c r="D16668" s="255"/>
      <c r="E16668" s="260"/>
      <c r="F16668" s="263"/>
      <c r="I16668" s="149"/>
      <c r="J16668" s="149"/>
      <c r="K16668" s="149"/>
      <c r="L16668"/>
    </row>
    <row r="16669" spans="1:12" s="236" customFormat="1" ht="13" x14ac:dyDescent="0.25">
      <c r="A16669" s="227"/>
      <c r="B16669" s="269"/>
      <c r="C16669" s="255"/>
      <c r="D16669" s="255"/>
      <c r="E16669" s="260"/>
      <c r="F16669" s="263"/>
      <c r="I16669" s="149"/>
      <c r="J16669" s="149"/>
      <c r="K16669" s="149"/>
      <c r="L16669"/>
    </row>
    <row r="16670" spans="1:12" s="236" customFormat="1" x14ac:dyDescent="0.25">
      <c r="A16670" s="276">
        <v>1</v>
      </c>
      <c r="B16670" s="275" t="s">
        <v>2925</v>
      </c>
      <c r="C16670" s="255">
        <f>C16672-2</f>
        <v>219</v>
      </c>
      <c r="D16670" s="255"/>
      <c r="E16670" s="260"/>
      <c r="F16670" s="263"/>
      <c r="I16670" s="149"/>
      <c r="J16670" s="149"/>
      <c r="K16670" s="149"/>
      <c r="L16670"/>
    </row>
    <row r="16671" spans="1:12" s="236" customFormat="1" x14ac:dyDescent="0.25">
      <c r="A16671" s="276"/>
      <c r="B16671" s="275"/>
      <c r="C16671" s="255"/>
      <c r="D16671" s="255"/>
      <c r="E16671" s="260"/>
      <c r="F16671" s="263"/>
      <c r="I16671" s="149"/>
      <c r="J16671" s="149"/>
      <c r="K16671" s="149"/>
      <c r="L16671"/>
    </row>
    <row r="16672" spans="1:12" s="236" customFormat="1" x14ac:dyDescent="0.25">
      <c r="A16672" s="276">
        <v>2</v>
      </c>
      <c r="B16672" s="275" t="s">
        <v>1654</v>
      </c>
      <c r="C16672" s="255">
        <f>C16674-2</f>
        <v>221</v>
      </c>
      <c r="D16672" s="255"/>
      <c r="E16672" s="260"/>
      <c r="F16672" s="263"/>
      <c r="I16672" s="149"/>
      <c r="J16672" s="149"/>
      <c r="K16672" s="149"/>
      <c r="L16672"/>
    </row>
    <row r="16673" spans="1:12" s="236" customFormat="1" x14ac:dyDescent="0.25">
      <c r="A16673" s="276"/>
      <c r="B16673" s="275"/>
      <c r="C16673" s="255"/>
      <c r="D16673" s="255"/>
      <c r="E16673" s="260"/>
      <c r="F16673" s="263"/>
      <c r="I16673" s="149"/>
      <c r="J16673" s="149"/>
      <c r="K16673" s="149"/>
      <c r="L16673"/>
    </row>
    <row r="16674" spans="1:12" s="236" customFormat="1" x14ac:dyDescent="0.25">
      <c r="A16674" s="276">
        <v>3</v>
      </c>
      <c r="B16674" s="275" t="s">
        <v>2926</v>
      </c>
      <c r="C16674" s="255">
        <f>C16676-2</f>
        <v>223</v>
      </c>
      <c r="D16674" s="255"/>
      <c r="E16674" s="260"/>
      <c r="F16674" s="263"/>
      <c r="I16674" s="149"/>
      <c r="J16674" s="149"/>
      <c r="K16674" s="149"/>
      <c r="L16674"/>
    </row>
    <row r="16675" spans="1:12" s="236" customFormat="1" x14ac:dyDescent="0.25">
      <c r="A16675" s="276"/>
      <c r="B16675" s="275"/>
      <c r="C16675" s="255"/>
      <c r="D16675" s="255"/>
      <c r="E16675" s="260"/>
      <c r="F16675" s="263"/>
      <c r="I16675" s="149"/>
      <c r="J16675" s="149"/>
      <c r="K16675" s="149"/>
      <c r="L16675"/>
    </row>
    <row r="16676" spans="1:12" s="236" customFormat="1" x14ac:dyDescent="0.25">
      <c r="A16676" s="276">
        <v>4</v>
      </c>
      <c r="B16676" s="275" t="s">
        <v>1076</v>
      </c>
      <c r="C16676" s="255">
        <f>C16678-2</f>
        <v>225</v>
      </c>
      <c r="D16676" s="255"/>
      <c r="E16676" s="260"/>
      <c r="F16676" s="263"/>
      <c r="I16676" s="149"/>
      <c r="J16676" s="149"/>
      <c r="K16676" s="149"/>
      <c r="L16676"/>
    </row>
    <row r="16677" spans="1:12" s="236" customFormat="1" x14ac:dyDescent="0.25">
      <c r="A16677" s="276"/>
      <c r="B16677" s="275"/>
      <c r="C16677" s="255"/>
      <c r="D16677" s="255"/>
      <c r="E16677" s="260"/>
      <c r="F16677" s="263"/>
      <c r="I16677" s="149"/>
      <c r="J16677" s="149"/>
      <c r="K16677" s="149"/>
      <c r="L16677"/>
    </row>
    <row r="16678" spans="1:12" s="236" customFormat="1" x14ac:dyDescent="0.25">
      <c r="A16678" s="276">
        <v>5</v>
      </c>
      <c r="B16678" s="275" t="s">
        <v>1653</v>
      </c>
      <c r="C16678" s="255">
        <f>C16680-2</f>
        <v>227</v>
      </c>
      <c r="D16678" s="255"/>
      <c r="E16678" s="260"/>
      <c r="F16678" s="263"/>
      <c r="I16678" s="149"/>
      <c r="J16678" s="149"/>
      <c r="K16678" s="149"/>
      <c r="L16678"/>
    </row>
    <row r="16679" spans="1:12" s="236" customFormat="1" x14ac:dyDescent="0.25">
      <c r="A16679" s="276"/>
      <c r="B16679" s="275"/>
      <c r="C16679" s="255"/>
      <c r="D16679" s="255"/>
      <c r="E16679" s="260"/>
      <c r="F16679" s="263"/>
      <c r="I16679" s="149"/>
      <c r="J16679" s="149"/>
      <c r="K16679" s="149"/>
      <c r="L16679"/>
    </row>
    <row r="16680" spans="1:12" s="236" customFormat="1" x14ac:dyDescent="0.25">
      <c r="A16680" s="276">
        <v>6</v>
      </c>
      <c r="B16680" s="275" t="s">
        <v>1652</v>
      </c>
      <c r="C16680" s="255">
        <f>C16682-2</f>
        <v>229</v>
      </c>
      <c r="D16680" s="255"/>
      <c r="E16680" s="260"/>
      <c r="F16680" s="263"/>
      <c r="I16680" s="149"/>
      <c r="J16680" s="149"/>
      <c r="K16680" s="149"/>
      <c r="L16680"/>
    </row>
    <row r="16681" spans="1:12" s="236" customFormat="1" x14ac:dyDescent="0.25">
      <c r="A16681" s="276"/>
      <c r="B16681" s="275"/>
      <c r="C16681" s="255"/>
      <c r="D16681" s="255"/>
      <c r="E16681" s="260"/>
      <c r="F16681" s="263"/>
      <c r="I16681" s="149"/>
      <c r="J16681" s="149"/>
      <c r="K16681" s="149"/>
      <c r="L16681"/>
    </row>
    <row r="16682" spans="1:12" s="236" customFormat="1" x14ac:dyDescent="0.25">
      <c r="A16682" s="276">
        <v>7</v>
      </c>
      <c r="B16682" s="275" t="s">
        <v>3074</v>
      </c>
      <c r="C16682" s="255">
        <f>C16684-2</f>
        <v>231</v>
      </c>
      <c r="D16682" s="255"/>
      <c r="E16682" s="260"/>
      <c r="F16682" s="263"/>
      <c r="I16682" s="149"/>
      <c r="J16682" s="149"/>
      <c r="K16682" s="149"/>
      <c r="L16682"/>
    </row>
    <row r="16683" spans="1:12" s="236" customFormat="1" x14ac:dyDescent="0.25">
      <c r="A16683" s="276"/>
      <c r="B16683" s="275"/>
      <c r="C16683" s="255"/>
      <c r="D16683" s="255"/>
      <c r="E16683" s="260"/>
      <c r="F16683" s="263"/>
      <c r="I16683" s="149"/>
      <c r="J16683" s="149"/>
      <c r="K16683" s="149"/>
      <c r="L16683"/>
    </row>
    <row r="16684" spans="1:12" s="236" customFormat="1" x14ac:dyDescent="0.25">
      <c r="A16684" s="276">
        <v>7</v>
      </c>
      <c r="B16684" s="275" t="s">
        <v>1066</v>
      </c>
      <c r="C16684" s="255">
        <f>C16686-2</f>
        <v>233</v>
      </c>
      <c r="D16684" s="255"/>
      <c r="E16684" s="260"/>
      <c r="F16684" s="263"/>
      <c r="I16684" s="149"/>
      <c r="J16684" s="149"/>
      <c r="K16684" s="149"/>
      <c r="L16684"/>
    </row>
    <row r="16685" spans="1:12" s="236" customFormat="1" x14ac:dyDescent="0.25">
      <c r="A16685" s="276"/>
      <c r="B16685" s="275"/>
      <c r="C16685" s="255"/>
      <c r="D16685" s="255"/>
      <c r="E16685" s="260"/>
      <c r="F16685" s="263"/>
      <c r="I16685" s="149"/>
      <c r="J16685" s="149"/>
      <c r="K16685" s="149"/>
      <c r="L16685"/>
    </row>
    <row r="16686" spans="1:12" s="236" customFormat="1" x14ac:dyDescent="0.25">
      <c r="A16686" s="276">
        <v>8</v>
      </c>
      <c r="B16686" s="275" t="s">
        <v>1651</v>
      </c>
      <c r="C16686" s="255">
        <f>C16688-2</f>
        <v>235</v>
      </c>
      <c r="D16686" s="255"/>
      <c r="E16686" s="260"/>
      <c r="F16686" s="263"/>
      <c r="I16686" s="149"/>
      <c r="J16686" s="149"/>
      <c r="K16686" s="149"/>
      <c r="L16686"/>
    </row>
    <row r="16687" spans="1:12" s="236" customFormat="1" x14ac:dyDescent="0.25">
      <c r="A16687" s="276"/>
      <c r="B16687" s="275"/>
      <c r="C16687" s="255"/>
      <c r="D16687" s="255"/>
      <c r="E16687" s="260"/>
      <c r="F16687" s="263"/>
      <c r="I16687" s="149"/>
      <c r="J16687" s="149"/>
      <c r="K16687" s="149"/>
      <c r="L16687"/>
    </row>
    <row r="16688" spans="1:12" s="236" customFormat="1" x14ac:dyDescent="0.25">
      <c r="A16688" s="276">
        <v>9</v>
      </c>
      <c r="B16688" s="275" t="s">
        <v>1649</v>
      </c>
      <c r="C16688" s="255">
        <f>C16690-2</f>
        <v>237</v>
      </c>
      <c r="D16688" s="255"/>
      <c r="E16688" s="260"/>
      <c r="F16688" s="263"/>
      <c r="I16688" s="149"/>
      <c r="J16688" s="149"/>
      <c r="K16688" s="149"/>
      <c r="L16688"/>
    </row>
    <row r="16689" spans="1:12" s="236" customFormat="1" x14ac:dyDescent="0.25">
      <c r="A16689" s="276"/>
      <c r="B16689" s="275"/>
      <c r="C16689" s="255"/>
      <c r="D16689" s="255"/>
      <c r="E16689" s="260"/>
      <c r="F16689" s="263"/>
      <c r="I16689" s="149"/>
      <c r="J16689" s="149"/>
      <c r="K16689" s="149"/>
      <c r="L16689"/>
    </row>
    <row r="16690" spans="1:12" s="236" customFormat="1" x14ac:dyDescent="0.25">
      <c r="A16690" s="276">
        <v>11</v>
      </c>
      <c r="B16690" s="275" t="s">
        <v>1648</v>
      </c>
      <c r="C16690" s="255">
        <f>C16692-2</f>
        <v>239</v>
      </c>
      <c r="D16690" s="255"/>
      <c r="E16690" s="260"/>
      <c r="F16690" s="263"/>
      <c r="I16690" s="149"/>
      <c r="J16690" s="149"/>
      <c r="K16690" s="149"/>
      <c r="L16690"/>
    </row>
    <row r="16691" spans="1:12" s="236" customFormat="1" x14ac:dyDescent="0.25">
      <c r="A16691" s="276"/>
      <c r="B16691" s="275"/>
      <c r="C16691" s="255"/>
      <c r="D16691" s="255"/>
      <c r="E16691" s="260"/>
      <c r="F16691" s="263"/>
      <c r="I16691" s="149"/>
      <c r="J16691" s="149"/>
      <c r="K16691" s="149"/>
      <c r="L16691"/>
    </row>
    <row r="16692" spans="1:12" s="236" customFormat="1" x14ac:dyDescent="0.25">
      <c r="A16692" s="276">
        <v>12</v>
      </c>
      <c r="B16692" s="275" t="s">
        <v>2927</v>
      </c>
      <c r="C16692" s="255">
        <v>241</v>
      </c>
      <c r="D16692" s="255"/>
      <c r="E16692" s="260"/>
      <c r="F16692" s="263"/>
      <c r="I16692" s="149"/>
      <c r="J16692" s="149"/>
      <c r="K16692" s="149"/>
      <c r="L16692"/>
    </row>
    <row r="16693" spans="1:12" s="236" customFormat="1" x14ac:dyDescent="0.25">
      <c r="A16693" s="276"/>
      <c r="B16693" s="275"/>
      <c r="C16693" s="255"/>
      <c r="D16693" s="255"/>
      <c r="E16693" s="260"/>
      <c r="F16693" s="263"/>
      <c r="I16693" s="149"/>
      <c r="J16693" s="149"/>
      <c r="K16693" s="149"/>
      <c r="L16693"/>
    </row>
    <row r="16694" spans="1:12" s="236" customFormat="1" x14ac:dyDescent="0.25">
      <c r="A16694" s="276"/>
      <c r="B16694" s="275"/>
      <c r="C16694" s="255"/>
      <c r="D16694" s="255"/>
      <c r="E16694" s="260"/>
      <c r="F16694" s="263"/>
      <c r="I16694" s="149"/>
      <c r="J16694" s="149"/>
      <c r="K16694" s="149"/>
      <c r="L16694"/>
    </row>
    <row r="16695" spans="1:12" s="236" customFormat="1" x14ac:dyDescent="0.25">
      <c r="A16695" s="276"/>
      <c r="B16695" s="275"/>
      <c r="C16695" s="255"/>
      <c r="D16695" s="255"/>
      <c r="E16695" s="260"/>
      <c r="F16695" s="263"/>
      <c r="I16695" s="149"/>
      <c r="J16695" s="149"/>
      <c r="K16695" s="149"/>
      <c r="L16695"/>
    </row>
    <row r="16696" spans="1:12" s="236" customFormat="1" x14ac:dyDescent="0.25">
      <c r="A16696" s="276"/>
      <c r="B16696" s="275"/>
      <c r="C16696" s="255"/>
      <c r="D16696" s="255"/>
      <c r="E16696" s="260"/>
      <c r="F16696" s="263"/>
      <c r="I16696" s="149"/>
      <c r="J16696" s="149"/>
      <c r="K16696" s="149"/>
      <c r="L16696"/>
    </row>
    <row r="16697" spans="1:12" s="236" customFormat="1" x14ac:dyDescent="0.25">
      <c r="A16697" s="276"/>
      <c r="B16697" s="275"/>
      <c r="C16697" s="255"/>
      <c r="D16697" s="255"/>
      <c r="E16697" s="260"/>
      <c r="F16697" s="263"/>
      <c r="I16697" s="149"/>
      <c r="J16697" s="149"/>
      <c r="K16697" s="149"/>
      <c r="L16697"/>
    </row>
    <row r="16698" spans="1:12" s="236" customFormat="1" x14ac:dyDescent="0.25">
      <c r="A16698" s="276"/>
      <c r="B16698" s="275"/>
      <c r="C16698" s="255"/>
      <c r="D16698" s="255"/>
      <c r="E16698" s="260"/>
      <c r="F16698" s="263"/>
      <c r="I16698" s="149"/>
      <c r="J16698" s="149"/>
      <c r="K16698" s="149"/>
      <c r="L16698"/>
    </row>
    <row r="16699" spans="1:12" s="236" customFormat="1" x14ac:dyDescent="0.25">
      <c r="A16699" s="276"/>
      <c r="B16699" s="275"/>
      <c r="C16699" s="255"/>
      <c r="D16699" s="255"/>
      <c r="E16699" s="260"/>
      <c r="F16699" s="263"/>
      <c r="I16699" s="149"/>
      <c r="J16699" s="149"/>
      <c r="K16699" s="149"/>
      <c r="L16699"/>
    </row>
    <row r="16700" spans="1:12" s="236" customFormat="1" x14ac:dyDescent="0.25">
      <c r="A16700" s="276"/>
      <c r="B16700" s="275"/>
      <c r="C16700" s="255"/>
      <c r="D16700" s="255"/>
      <c r="E16700" s="260"/>
      <c r="F16700" s="263"/>
      <c r="I16700" s="149"/>
      <c r="J16700" s="149"/>
      <c r="K16700" s="149"/>
      <c r="L16700"/>
    </row>
    <row r="16701" spans="1:12" s="236" customFormat="1" x14ac:dyDescent="0.25">
      <c r="A16701" s="276"/>
      <c r="B16701" s="275"/>
      <c r="C16701" s="255"/>
      <c r="D16701" s="255"/>
      <c r="E16701" s="260"/>
      <c r="F16701" s="263"/>
      <c r="I16701" s="149"/>
      <c r="J16701" s="149"/>
      <c r="K16701" s="149"/>
      <c r="L16701"/>
    </row>
    <row r="16702" spans="1:12" s="236" customFormat="1" x14ac:dyDescent="0.25">
      <c r="A16702" s="276"/>
      <c r="B16702" s="275"/>
      <c r="C16702" s="255"/>
      <c r="D16702" s="255"/>
      <c r="E16702" s="260"/>
      <c r="F16702" s="263"/>
      <c r="I16702" s="149"/>
      <c r="J16702" s="149"/>
      <c r="K16702" s="149"/>
      <c r="L16702"/>
    </row>
    <row r="16703" spans="1:12" s="236" customFormat="1" x14ac:dyDescent="0.25">
      <c r="A16703" s="276"/>
      <c r="B16703" s="275"/>
      <c r="C16703" s="255"/>
      <c r="D16703" s="255"/>
      <c r="E16703" s="260"/>
      <c r="F16703" s="263"/>
      <c r="I16703" s="149"/>
      <c r="J16703" s="149"/>
      <c r="K16703" s="149"/>
      <c r="L16703"/>
    </row>
    <row r="16704" spans="1:12" s="236" customFormat="1" x14ac:dyDescent="0.25">
      <c r="A16704" s="276"/>
      <c r="B16704" s="275"/>
      <c r="C16704" s="255"/>
      <c r="D16704" s="255"/>
      <c r="E16704" s="260"/>
      <c r="F16704" s="263"/>
      <c r="I16704" s="149"/>
      <c r="J16704" s="149"/>
      <c r="K16704" s="149"/>
      <c r="L16704"/>
    </row>
    <row r="16705" spans="1:12" s="236" customFormat="1" x14ac:dyDescent="0.25">
      <c r="A16705" s="276"/>
      <c r="B16705" s="275"/>
      <c r="C16705" s="255"/>
      <c r="D16705" s="255"/>
      <c r="E16705" s="260"/>
      <c r="F16705" s="263"/>
      <c r="I16705" s="149"/>
      <c r="J16705" s="149"/>
      <c r="K16705" s="149"/>
      <c r="L16705"/>
    </row>
    <row r="16706" spans="1:12" s="236" customFormat="1" x14ac:dyDescent="0.25">
      <c r="A16706" s="276"/>
      <c r="B16706" s="275"/>
      <c r="C16706" s="255"/>
      <c r="D16706" s="255"/>
      <c r="E16706" s="260"/>
      <c r="F16706" s="263"/>
      <c r="I16706" s="149"/>
      <c r="J16706" s="149"/>
      <c r="K16706" s="149"/>
      <c r="L16706"/>
    </row>
    <row r="16707" spans="1:12" s="236" customFormat="1" x14ac:dyDescent="0.25">
      <c r="A16707" s="276"/>
      <c r="B16707" s="275"/>
      <c r="C16707" s="255"/>
      <c r="D16707" s="255"/>
      <c r="E16707" s="260"/>
      <c r="F16707" s="263"/>
      <c r="I16707" s="149"/>
      <c r="J16707" s="149"/>
      <c r="K16707" s="149"/>
      <c r="L16707"/>
    </row>
    <row r="16708" spans="1:12" s="236" customFormat="1" x14ac:dyDescent="0.25">
      <c r="A16708" s="276"/>
      <c r="B16708" s="275"/>
      <c r="C16708" s="255"/>
      <c r="D16708" s="255"/>
      <c r="E16708" s="260"/>
      <c r="F16708" s="263"/>
      <c r="I16708" s="149"/>
      <c r="J16708" s="149"/>
      <c r="K16708" s="149"/>
      <c r="L16708"/>
    </row>
    <row r="16709" spans="1:12" s="236" customFormat="1" x14ac:dyDescent="0.25">
      <c r="A16709" s="276"/>
      <c r="B16709" s="275"/>
      <c r="C16709" s="255"/>
      <c r="D16709" s="255"/>
      <c r="E16709" s="260"/>
      <c r="F16709" s="263"/>
      <c r="I16709" s="149"/>
      <c r="J16709" s="149"/>
      <c r="K16709" s="149"/>
      <c r="L16709"/>
    </row>
    <row r="16710" spans="1:12" s="236" customFormat="1" x14ac:dyDescent="0.25">
      <c r="A16710" s="276"/>
      <c r="B16710" s="275"/>
      <c r="C16710" s="255"/>
      <c r="D16710" s="255"/>
      <c r="E16710" s="260"/>
      <c r="F16710" s="263"/>
      <c r="I16710" s="149"/>
      <c r="J16710" s="149"/>
      <c r="K16710" s="149"/>
      <c r="L16710"/>
    </row>
    <row r="16711" spans="1:12" s="236" customFormat="1" x14ac:dyDescent="0.25">
      <c r="A16711" s="276"/>
      <c r="B16711" s="275"/>
      <c r="C16711" s="255"/>
      <c r="D16711" s="255"/>
      <c r="E16711" s="260"/>
      <c r="F16711" s="263"/>
      <c r="I16711" s="149"/>
      <c r="J16711" s="149"/>
      <c r="K16711" s="149"/>
      <c r="L16711"/>
    </row>
    <row r="16712" spans="1:12" s="236" customFormat="1" x14ac:dyDescent="0.25">
      <c r="A16712" s="276"/>
      <c r="B16712" s="275"/>
      <c r="C16712" s="255"/>
      <c r="D16712" s="255"/>
      <c r="E16712" s="260"/>
      <c r="F16712" s="263"/>
      <c r="I16712" s="149"/>
      <c r="J16712" s="149"/>
      <c r="K16712" s="149"/>
      <c r="L16712"/>
    </row>
    <row r="16713" spans="1:12" s="236" customFormat="1" x14ac:dyDescent="0.25">
      <c r="A16713" s="276"/>
      <c r="B16713" s="275"/>
      <c r="C16713" s="255"/>
      <c r="D16713" s="255"/>
      <c r="E16713" s="260"/>
      <c r="F16713" s="263"/>
      <c r="I16713" s="149"/>
      <c r="J16713" s="149"/>
      <c r="K16713" s="149"/>
      <c r="L16713"/>
    </row>
    <row r="16714" spans="1:12" s="236" customFormat="1" x14ac:dyDescent="0.25">
      <c r="A16714" s="276"/>
      <c r="B16714" s="275"/>
      <c r="C16714" s="255"/>
      <c r="D16714" s="255"/>
      <c r="E16714" s="260"/>
      <c r="F16714" s="263"/>
      <c r="I16714" s="149"/>
      <c r="J16714" s="149"/>
      <c r="K16714" s="149"/>
      <c r="L16714"/>
    </row>
    <row r="16715" spans="1:12" s="236" customFormat="1" x14ac:dyDescent="0.25">
      <c r="A16715" s="276"/>
      <c r="B16715" s="275"/>
      <c r="C16715" s="255"/>
      <c r="D16715" s="255"/>
      <c r="E16715" s="260"/>
      <c r="F16715" s="263"/>
      <c r="I16715" s="149"/>
      <c r="J16715" s="149"/>
      <c r="K16715" s="149"/>
      <c r="L16715"/>
    </row>
    <row r="16716" spans="1:12" s="236" customFormat="1" x14ac:dyDescent="0.25">
      <c r="A16716" s="276"/>
      <c r="B16716" s="275"/>
      <c r="C16716" s="255"/>
      <c r="D16716" s="255"/>
      <c r="E16716" s="260"/>
      <c r="F16716" s="263"/>
      <c r="I16716" s="149"/>
      <c r="J16716" s="149"/>
      <c r="K16716" s="149"/>
      <c r="L16716"/>
    </row>
    <row r="16717" spans="1:12" s="236" customFormat="1" x14ac:dyDescent="0.25">
      <c r="A16717" s="276"/>
      <c r="B16717" s="275"/>
      <c r="C16717" s="255"/>
      <c r="D16717" s="255"/>
      <c r="E16717" s="260"/>
      <c r="F16717" s="263"/>
      <c r="I16717" s="149"/>
      <c r="J16717" s="149"/>
      <c r="K16717" s="149"/>
      <c r="L16717"/>
    </row>
    <row r="16718" spans="1:12" s="236" customFormat="1" x14ac:dyDescent="0.25">
      <c r="A16718" s="276"/>
      <c r="B16718" s="275"/>
      <c r="C16718" s="255"/>
      <c r="D16718" s="255"/>
      <c r="E16718" s="260"/>
      <c r="F16718" s="263"/>
      <c r="I16718" s="149"/>
      <c r="J16718" s="149"/>
      <c r="K16718" s="149"/>
      <c r="L16718"/>
    </row>
    <row r="16719" spans="1:12" s="236" customFormat="1" x14ac:dyDescent="0.25">
      <c r="A16719" s="276"/>
      <c r="B16719" s="275"/>
      <c r="C16719" s="255"/>
      <c r="D16719" s="255"/>
      <c r="E16719" s="260"/>
      <c r="F16719" s="263"/>
      <c r="I16719" s="149"/>
      <c r="J16719" s="149"/>
      <c r="K16719" s="149"/>
      <c r="L16719"/>
    </row>
    <row r="16720" spans="1:12" s="236" customFormat="1" x14ac:dyDescent="0.25">
      <c r="A16720" s="276"/>
      <c r="B16720" s="275"/>
      <c r="C16720" s="255"/>
      <c r="D16720" s="255"/>
      <c r="E16720" s="260"/>
      <c r="F16720" s="263"/>
      <c r="I16720" s="149"/>
      <c r="J16720" s="149"/>
      <c r="K16720" s="149"/>
      <c r="L16720"/>
    </row>
    <row r="16721" spans="1:12" s="236" customFormat="1" x14ac:dyDescent="0.25">
      <c r="A16721" s="276"/>
      <c r="B16721" s="275"/>
      <c r="C16721" s="255"/>
      <c r="D16721" s="255"/>
      <c r="E16721" s="260"/>
      <c r="F16721" s="263"/>
      <c r="I16721" s="149"/>
      <c r="J16721" s="149"/>
      <c r="K16721" s="149"/>
      <c r="L16721"/>
    </row>
    <row r="16722" spans="1:12" s="236" customFormat="1" x14ac:dyDescent="0.25">
      <c r="A16722" s="276"/>
      <c r="B16722" s="275"/>
      <c r="C16722" s="255"/>
      <c r="D16722" s="255"/>
      <c r="E16722" s="260"/>
      <c r="F16722" s="263"/>
      <c r="I16722" s="149"/>
      <c r="J16722" s="149"/>
      <c r="K16722" s="149"/>
      <c r="L16722"/>
    </row>
    <row r="16723" spans="1:12" s="236" customFormat="1" x14ac:dyDescent="0.25">
      <c r="A16723" s="276"/>
      <c r="B16723" s="275"/>
      <c r="C16723" s="255"/>
      <c r="D16723" s="255"/>
      <c r="E16723" s="260"/>
      <c r="F16723" s="263"/>
      <c r="I16723" s="149"/>
      <c r="J16723" s="149"/>
      <c r="K16723" s="149"/>
      <c r="L16723"/>
    </row>
    <row r="16724" spans="1:12" s="236" customFormat="1" x14ac:dyDescent="0.25">
      <c r="A16724" s="276"/>
      <c r="B16724" s="275"/>
      <c r="C16724" s="255"/>
      <c r="D16724" s="255"/>
      <c r="E16724" s="260"/>
      <c r="F16724" s="263"/>
      <c r="I16724" s="149"/>
      <c r="J16724" s="149"/>
      <c r="K16724" s="149"/>
      <c r="L16724"/>
    </row>
    <row r="16725" spans="1:12" s="236" customFormat="1" x14ac:dyDescent="0.25">
      <c r="A16725" s="276"/>
      <c r="B16725" s="275"/>
      <c r="C16725" s="255"/>
      <c r="D16725" s="255"/>
      <c r="E16725" s="260"/>
      <c r="F16725" s="263"/>
      <c r="I16725" s="149"/>
      <c r="J16725" s="149"/>
      <c r="K16725" s="149"/>
      <c r="L16725"/>
    </row>
    <row r="16726" spans="1:12" s="236" customFormat="1" x14ac:dyDescent="0.25">
      <c r="A16726" s="276"/>
      <c r="B16726" s="275"/>
      <c r="C16726" s="255"/>
      <c r="D16726" s="255"/>
      <c r="E16726" s="260"/>
      <c r="F16726" s="263"/>
      <c r="I16726" s="149"/>
      <c r="J16726" s="149"/>
      <c r="K16726" s="149"/>
      <c r="L16726"/>
    </row>
    <row r="16727" spans="1:12" s="236" customFormat="1" x14ac:dyDescent="0.25">
      <c r="A16727" s="276"/>
      <c r="B16727" s="275"/>
      <c r="C16727" s="255"/>
      <c r="D16727" s="255"/>
      <c r="E16727" s="260"/>
      <c r="F16727" s="263"/>
      <c r="I16727" s="149"/>
      <c r="J16727" s="149"/>
      <c r="K16727" s="149"/>
      <c r="L16727"/>
    </row>
    <row r="16728" spans="1:12" s="236" customFormat="1" x14ac:dyDescent="0.25">
      <c r="A16728" s="276"/>
      <c r="B16728" s="275"/>
      <c r="C16728" s="255"/>
      <c r="D16728" s="255"/>
      <c r="E16728" s="260"/>
      <c r="F16728" s="263"/>
      <c r="I16728" s="149"/>
      <c r="J16728" s="149"/>
      <c r="K16728" s="149"/>
      <c r="L16728"/>
    </row>
    <row r="16729" spans="1:12" s="236" customFormat="1" x14ac:dyDescent="0.25">
      <c r="A16729" s="276"/>
      <c r="B16729" s="275"/>
      <c r="C16729" s="255"/>
      <c r="D16729" s="255"/>
      <c r="E16729" s="260"/>
      <c r="F16729" s="263"/>
      <c r="I16729" s="149"/>
      <c r="J16729" s="149"/>
      <c r="K16729" s="149"/>
      <c r="L16729"/>
    </row>
    <row r="16730" spans="1:12" s="236" customFormat="1" x14ac:dyDescent="0.25">
      <c r="A16730" s="276"/>
      <c r="B16730" s="275"/>
      <c r="C16730" s="255"/>
      <c r="D16730" s="255"/>
      <c r="E16730" s="260"/>
      <c r="F16730" s="263"/>
      <c r="I16730" s="149"/>
      <c r="J16730" s="149"/>
      <c r="K16730" s="149"/>
      <c r="L16730"/>
    </row>
    <row r="16731" spans="1:12" s="236" customFormat="1" x14ac:dyDescent="0.25">
      <c r="A16731" s="276"/>
      <c r="B16731" s="275"/>
      <c r="C16731" s="255"/>
      <c r="D16731" s="255"/>
      <c r="E16731" s="260"/>
      <c r="F16731" s="263"/>
      <c r="I16731" s="149"/>
      <c r="J16731" s="149"/>
      <c r="K16731" s="149"/>
      <c r="L16731"/>
    </row>
    <row r="16732" spans="1:12" s="236" customFormat="1" ht="13" x14ac:dyDescent="0.25">
      <c r="A16732" s="227"/>
      <c r="B16732" s="256"/>
      <c r="C16732" s="255"/>
      <c r="D16732" s="255"/>
      <c r="E16732" s="260"/>
      <c r="F16732" s="263"/>
      <c r="I16732" s="149"/>
      <c r="J16732" s="149"/>
      <c r="K16732" s="149"/>
      <c r="L16732"/>
    </row>
    <row r="16733" spans="1:12" s="236" customFormat="1" ht="13" x14ac:dyDescent="0.25">
      <c r="A16733" s="227"/>
      <c r="B16733" s="268" t="s">
        <v>1637</v>
      </c>
      <c r="C16733" s="227"/>
      <c r="D16733" s="227"/>
      <c r="E16733" s="258"/>
      <c r="F16733" s="270"/>
      <c r="I16733" s="149"/>
      <c r="J16733" s="149"/>
      <c r="K16733" s="149"/>
      <c r="L16733"/>
    </row>
    <row r="16734" spans="1:12" s="236" customFormat="1" ht="13" x14ac:dyDescent="0.25">
      <c r="A16734" s="227"/>
      <c r="B16734" s="247"/>
      <c r="C16734" s="227"/>
      <c r="D16734" s="227"/>
      <c r="E16734" s="258"/>
      <c r="F16734" s="263"/>
      <c r="I16734" s="149"/>
      <c r="J16734" s="149"/>
      <c r="K16734" s="149"/>
      <c r="L16734"/>
    </row>
    <row r="16735" spans="1:12" s="236" customFormat="1" ht="13" x14ac:dyDescent="0.25">
      <c r="A16735" s="227"/>
      <c r="B16735" s="247" t="str">
        <f>B16666</f>
        <v>Block I: 2 Classroom Block:</v>
      </c>
      <c r="C16735" s="227"/>
      <c r="D16735" s="227"/>
      <c r="E16735" s="258"/>
      <c r="F16735" s="263"/>
      <c r="I16735" s="149"/>
      <c r="J16735" s="149"/>
      <c r="K16735" s="149"/>
      <c r="L16735"/>
    </row>
    <row r="16736" spans="1:12" s="236" customFormat="1" x14ac:dyDescent="0.25">
      <c r="A16736" s="220"/>
      <c r="B16736" s="233"/>
      <c r="C16736" s="220"/>
      <c r="D16736" s="220"/>
      <c r="E16736" s="260"/>
      <c r="F16736" s="263"/>
      <c r="I16736" s="149"/>
      <c r="J16736" s="149"/>
      <c r="K16736" s="149"/>
      <c r="L16736"/>
    </row>
    <row r="16737" spans="1:12" s="236" customFormat="1" ht="13" x14ac:dyDescent="0.25">
      <c r="A16737" s="220"/>
      <c r="B16737" s="230"/>
      <c r="C16737" s="220"/>
      <c r="D16737" s="220"/>
      <c r="E16737" s="260"/>
      <c r="F16737" s="263"/>
      <c r="I16737" s="149"/>
      <c r="J16737" s="149"/>
      <c r="K16737" s="149"/>
      <c r="L16737"/>
    </row>
    <row r="16738" spans="1:12" s="236" customFormat="1" x14ac:dyDescent="0.25">
      <c r="A16738" s="220"/>
      <c r="B16738" s="233"/>
      <c r="C16738" s="220"/>
      <c r="D16738" s="220"/>
      <c r="E16738" s="260"/>
      <c r="F16738" s="263"/>
      <c r="I16738" s="149"/>
      <c r="J16738" s="149"/>
      <c r="K16738" s="149"/>
      <c r="L16738"/>
    </row>
    <row r="16739" spans="1:12" s="1" customFormat="1" ht="13" x14ac:dyDescent="0.25">
      <c r="A16739" s="224" t="s">
        <v>3219</v>
      </c>
      <c r="B16739" s="229" t="s">
        <v>1646</v>
      </c>
      <c r="C16739" s="272"/>
      <c r="D16739" s="220"/>
      <c r="E16739" s="260"/>
      <c r="F16739" s="263"/>
      <c r="G16739" s="179"/>
      <c r="H16739" s="57"/>
      <c r="L16739"/>
    </row>
    <row r="16740" spans="1:12" s="1" customFormat="1" ht="13" x14ac:dyDescent="0.25">
      <c r="A16740" s="272"/>
      <c r="B16740" s="229"/>
      <c r="C16740" s="272"/>
      <c r="D16740" s="220"/>
      <c r="E16740" s="260"/>
      <c r="F16740" s="263"/>
      <c r="G16740" s="179"/>
      <c r="H16740" s="57"/>
      <c r="L16740"/>
    </row>
    <row r="16741" spans="1:12" s="1" customFormat="1" ht="13" x14ac:dyDescent="0.25">
      <c r="A16741" s="272"/>
      <c r="B16741" s="229" t="s">
        <v>487</v>
      </c>
      <c r="C16741" s="272"/>
      <c r="D16741" s="220"/>
      <c r="E16741" s="260"/>
      <c r="F16741" s="263"/>
      <c r="G16741" s="179"/>
      <c r="H16741" s="57"/>
      <c r="L16741"/>
    </row>
    <row r="16742" spans="1:12" s="1" customFormat="1" ht="13" x14ac:dyDescent="0.25">
      <c r="A16742" s="272"/>
      <c r="B16742" s="229"/>
      <c r="C16742" s="272"/>
      <c r="D16742" s="220"/>
      <c r="E16742" s="260"/>
      <c r="F16742" s="263"/>
      <c r="G16742" s="179"/>
      <c r="H16742" s="57"/>
      <c r="L16742"/>
    </row>
    <row r="16743" spans="1:12" s="1" customFormat="1" ht="13" x14ac:dyDescent="0.25">
      <c r="A16743" s="224" t="s">
        <v>2720</v>
      </c>
      <c r="B16743" s="229" t="s">
        <v>276</v>
      </c>
      <c r="C16743" s="272"/>
      <c r="D16743" s="220"/>
      <c r="E16743" s="260"/>
      <c r="F16743" s="263"/>
      <c r="G16743" s="179"/>
      <c r="H16743" s="57"/>
      <c r="L16743"/>
    </row>
    <row r="16744" spans="1:12" s="1" customFormat="1" ht="13" x14ac:dyDescent="0.25">
      <c r="A16744" s="272"/>
      <c r="B16744" s="229"/>
      <c r="C16744" s="272"/>
      <c r="D16744" s="220"/>
      <c r="E16744" s="260"/>
      <c r="F16744" s="263"/>
      <c r="G16744" s="179"/>
      <c r="H16744" s="57"/>
      <c r="L16744"/>
    </row>
    <row r="16745" spans="1:12" s="1" customFormat="1" ht="13" x14ac:dyDescent="0.25">
      <c r="A16745" s="272"/>
      <c r="B16745" s="229" t="s">
        <v>274</v>
      </c>
      <c r="C16745" s="272"/>
      <c r="D16745" s="220"/>
      <c r="E16745" s="260"/>
      <c r="F16745" s="263"/>
      <c r="G16745" s="179"/>
      <c r="H16745" s="57"/>
      <c r="L16745"/>
    </row>
    <row r="16746" spans="1:12" s="1" customFormat="1" ht="13" x14ac:dyDescent="0.25">
      <c r="A16746" s="272"/>
      <c r="B16746" s="229"/>
      <c r="C16746" s="272"/>
      <c r="D16746" s="220"/>
      <c r="E16746" s="260"/>
      <c r="F16746" s="263"/>
      <c r="G16746" s="179"/>
      <c r="H16746" s="57"/>
      <c r="L16746"/>
    </row>
    <row r="16747" spans="1:12" s="1" customFormat="1" ht="14.5" x14ac:dyDescent="0.25">
      <c r="A16747" s="272" t="s">
        <v>2721</v>
      </c>
      <c r="B16747" s="273" t="s">
        <v>548</v>
      </c>
      <c r="C16747" s="272" t="s">
        <v>2058</v>
      </c>
      <c r="D16747" s="220">
        <v>60</v>
      </c>
      <c r="E16747" s="260"/>
      <c r="F16747" s="263"/>
      <c r="G16747" s="179"/>
      <c r="H16747" s="57"/>
      <c r="L16747"/>
    </row>
    <row r="16748" spans="1:12" s="1" customFormat="1" x14ac:dyDescent="0.25">
      <c r="A16748" s="272"/>
      <c r="B16748" s="273"/>
      <c r="C16748" s="272"/>
      <c r="D16748" s="220"/>
      <c r="E16748" s="260"/>
      <c r="F16748" s="263"/>
      <c r="G16748" s="179"/>
      <c r="H16748" s="57"/>
      <c r="L16748"/>
    </row>
    <row r="16749" spans="1:12" s="1" customFormat="1" ht="13" x14ac:dyDescent="0.25">
      <c r="A16749" s="272"/>
      <c r="B16749" s="229" t="s">
        <v>2065</v>
      </c>
      <c r="C16749" s="272"/>
      <c r="D16749" s="220"/>
      <c r="E16749" s="260"/>
      <c r="F16749" s="263"/>
      <c r="G16749" s="179"/>
      <c r="H16749" s="57"/>
      <c r="L16749"/>
    </row>
    <row r="16750" spans="1:12" s="1" customFormat="1" ht="13" x14ac:dyDescent="0.25">
      <c r="A16750" s="272"/>
      <c r="B16750" s="229"/>
      <c r="C16750" s="272"/>
      <c r="D16750" s="220"/>
      <c r="E16750" s="260"/>
      <c r="F16750" s="263"/>
      <c r="G16750" s="179"/>
      <c r="H16750" s="57"/>
      <c r="L16750"/>
    </row>
    <row r="16751" spans="1:12" s="1" customFormat="1" ht="14.5" x14ac:dyDescent="0.25">
      <c r="A16751" s="272" t="s">
        <v>2722</v>
      </c>
      <c r="B16751" s="273" t="s">
        <v>271</v>
      </c>
      <c r="C16751" s="272" t="s">
        <v>2058</v>
      </c>
      <c r="D16751" s="220">
        <v>6</v>
      </c>
      <c r="E16751" s="260"/>
      <c r="F16751" s="263"/>
      <c r="G16751" s="179"/>
      <c r="H16751" s="57"/>
      <c r="L16751"/>
    </row>
    <row r="16752" spans="1:12" s="57" customFormat="1" ht="14.5" x14ac:dyDescent="0.25">
      <c r="A16752" s="272" t="s">
        <v>2723</v>
      </c>
      <c r="B16752" s="273" t="s">
        <v>270</v>
      </c>
      <c r="C16752" s="272" t="s">
        <v>2058</v>
      </c>
      <c r="D16752" s="220">
        <v>3</v>
      </c>
      <c r="E16752" s="260"/>
      <c r="F16752" s="263"/>
      <c r="G16752" s="179"/>
      <c r="I16752" s="1"/>
      <c r="J16752" s="1"/>
      <c r="K16752" s="1"/>
      <c r="L16752"/>
    </row>
    <row r="16753" spans="1:12" s="57" customFormat="1" x14ac:dyDescent="0.25">
      <c r="A16753" s="272"/>
      <c r="B16753" s="273"/>
      <c r="C16753" s="272"/>
      <c r="D16753" s="220"/>
      <c r="E16753" s="260"/>
      <c r="F16753" s="263"/>
      <c r="G16753" s="179"/>
      <c r="I16753" s="1"/>
      <c r="J16753" s="1"/>
      <c r="K16753" s="1"/>
      <c r="L16753"/>
    </row>
    <row r="16754" spans="1:12" s="57" customFormat="1" ht="13" x14ac:dyDescent="0.25">
      <c r="A16754" s="272"/>
      <c r="B16754" s="229" t="s">
        <v>269</v>
      </c>
      <c r="C16754" s="272"/>
      <c r="D16754" s="220"/>
      <c r="E16754" s="260"/>
      <c r="F16754" s="263"/>
      <c r="G16754" s="179"/>
      <c r="I16754" s="1"/>
      <c r="J16754" s="1"/>
      <c r="K16754" s="1"/>
      <c r="L16754"/>
    </row>
    <row r="16755" spans="1:12" s="57" customFormat="1" ht="13" x14ac:dyDescent="0.25">
      <c r="A16755" s="272"/>
      <c r="B16755" s="229"/>
      <c r="C16755" s="272"/>
      <c r="D16755" s="220"/>
      <c r="E16755" s="260"/>
      <c r="F16755" s="263"/>
      <c r="G16755" s="179"/>
      <c r="I16755" s="1"/>
      <c r="J16755" s="1"/>
      <c r="K16755" s="1"/>
      <c r="L16755"/>
    </row>
    <row r="16756" spans="1:12" s="57" customFormat="1" ht="25" x14ac:dyDescent="0.25">
      <c r="A16756" s="272" t="s">
        <v>2724</v>
      </c>
      <c r="B16756" s="273" t="s">
        <v>2096</v>
      </c>
      <c r="C16756" s="272" t="s">
        <v>2058</v>
      </c>
      <c r="D16756" s="220">
        <v>60</v>
      </c>
      <c r="E16756" s="260"/>
      <c r="F16756" s="263"/>
      <c r="G16756" s="179"/>
      <c r="I16756" s="1"/>
      <c r="J16756" s="1"/>
      <c r="K16756" s="1"/>
      <c r="L16756"/>
    </row>
    <row r="16757" spans="1:12" s="57" customFormat="1" x14ac:dyDescent="0.25">
      <c r="A16757" s="272"/>
      <c r="B16757" s="273"/>
      <c r="C16757" s="272"/>
      <c r="D16757" s="220"/>
      <c r="E16757" s="260"/>
      <c r="F16757" s="263"/>
      <c r="G16757" s="179"/>
      <c r="I16757" s="1"/>
      <c r="J16757" s="1"/>
      <c r="K16757" s="1"/>
      <c r="L16757"/>
    </row>
    <row r="16758" spans="1:12" s="57" customFormat="1" x14ac:dyDescent="0.25">
      <c r="A16758" s="272" t="s">
        <v>2725</v>
      </c>
      <c r="B16758" s="273" t="s">
        <v>2097</v>
      </c>
      <c r="C16758" s="272" t="s">
        <v>4</v>
      </c>
      <c r="D16758" s="220">
        <v>1</v>
      </c>
      <c r="E16758" s="260"/>
      <c r="F16758" s="263"/>
      <c r="G16758" s="179"/>
      <c r="I16758" s="1"/>
      <c r="J16758" s="1"/>
      <c r="K16758" s="1"/>
      <c r="L16758"/>
    </row>
    <row r="16759" spans="1:12" s="57" customFormat="1" x14ac:dyDescent="0.25">
      <c r="A16759" s="272"/>
      <c r="B16759" s="273"/>
      <c r="C16759" s="272"/>
      <c r="D16759" s="220"/>
      <c r="E16759" s="260"/>
      <c r="F16759" s="263"/>
      <c r="G16759" s="179"/>
      <c r="I16759" s="1"/>
      <c r="J16759" s="1"/>
      <c r="K16759" s="1"/>
      <c r="L16759"/>
    </row>
    <row r="16760" spans="1:12" s="57" customFormat="1" ht="13" x14ac:dyDescent="0.25">
      <c r="A16760" s="272"/>
      <c r="B16760" s="229" t="s">
        <v>257</v>
      </c>
      <c r="C16760" s="272"/>
      <c r="D16760" s="220"/>
      <c r="E16760" s="260"/>
      <c r="F16760" s="263"/>
      <c r="G16760" s="179"/>
      <c r="I16760" s="1"/>
      <c r="J16760" s="1"/>
      <c r="K16760" s="1"/>
      <c r="L16760"/>
    </row>
    <row r="16761" spans="1:12" s="57" customFormat="1" x14ac:dyDescent="0.25">
      <c r="A16761" s="272"/>
      <c r="B16761" s="273"/>
      <c r="C16761" s="272"/>
      <c r="D16761" s="220"/>
      <c r="E16761" s="260"/>
      <c r="F16761" s="263"/>
      <c r="G16761" s="179"/>
      <c r="I16761" s="1"/>
      <c r="J16761" s="1"/>
      <c r="K16761" s="1"/>
      <c r="L16761"/>
    </row>
    <row r="16762" spans="1:12" s="57" customFormat="1" ht="37.5" x14ac:dyDescent="0.25">
      <c r="A16762" s="272" t="s">
        <v>2726</v>
      </c>
      <c r="B16762" s="273" t="s">
        <v>2101</v>
      </c>
      <c r="C16762" s="272" t="s">
        <v>621</v>
      </c>
      <c r="D16762" s="220">
        <v>152</v>
      </c>
      <c r="E16762" s="260"/>
      <c r="F16762" s="263"/>
      <c r="G16762" s="179"/>
      <c r="I16762" s="1"/>
      <c r="J16762" s="1"/>
      <c r="K16762" s="1"/>
      <c r="L16762"/>
    </row>
    <row r="16763" spans="1:12" s="57" customFormat="1" x14ac:dyDescent="0.25">
      <c r="A16763" s="272"/>
      <c r="B16763" s="273"/>
      <c r="C16763" s="272"/>
      <c r="D16763" s="220"/>
      <c r="E16763" s="260"/>
      <c r="F16763" s="263"/>
      <c r="G16763" s="179"/>
      <c r="I16763" s="1"/>
      <c r="J16763" s="1"/>
      <c r="K16763" s="1"/>
      <c r="L16763"/>
    </row>
    <row r="16764" spans="1:12" s="57" customFormat="1" ht="13" x14ac:dyDescent="0.25">
      <c r="A16764" s="272"/>
      <c r="B16764" s="229" t="s">
        <v>637</v>
      </c>
      <c r="C16764" s="272"/>
      <c r="D16764" s="220"/>
      <c r="E16764" s="260"/>
      <c r="F16764" s="263"/>
      <c r="G16764" s="179"/>
      <c r="I16764" s="1"/>
      <c r="J16764" s="1"/>
      <c r="K16764" s="1"/>
      <c r="L16764"/>
    </row>
    <row r="16765" spans="1:12" s="57" customFormat="1" x14ac:dyDescent="0.25">
      <c r="A16765" s="272"/>
      <c r="B16765" s="273"/>
      <c r="C16765" s="272"/>
      <c r="D16765" s="220"/>
      <c r="E16765" s="260"/>
      <c r="F16765" s="263"/>
      <c r="G16765" s="179"/>
      <c r="I16765" s="1"/>
      <c r="J16765" s="1"/>
      <c r="K16765" s="1"/>
      <c r="L16765"/>
    </row>
    <row r="16766" spans="1:12" s="57" customFormat="1" ht="13" x14ac:dyDescent="0.25">
      <c r="A16766" s="272"/>
      <c r="B16766" s="229" t="s">
        <v>244</v>
      </c>
      <c r="C16766" s="221"/>
      <c r="D16766" s="220"/>
      <c r="E16766" s="260"/>
      <c r="F16766" s="263"/>
      <c r="G16766" s="179"/>
      <c r="I16766" s="1"/>
      <c r="J16766" s="1"/>
      <c r="K16766" s="1"/>
      <c r="L16766"/>
    </row>
    <row r="16767" spans="1:12" s="57" customFormat="1" x14ac:dyDescent="0.25">
      <c r="A16767" s="272"/>
      <c r="B16767" s="231"/>
      <c r="C16767" s="221"/>
      <c r="D16767" s="220"/>
      <c r="E16767" s="260"/>
      <c r="F16767" s="263"/>
      <c r="G16767" s="179"/>
      <c r="I16767" s="1"/>
      <c r="J16767" s="1"/>
      <c r="K16767" s="1"/>
      <c r="L16767"/>
    </row>
    <row r="16768" spans="1:12" s="1" customFormat="1" ht="25" x14ac:dyDescent="0.25">
      <c r="A16768" s="272" t="s">
        <v>2727</v>
      </c>
      <c r="B16768" s="273" t="s">
        <v>2731</v>
      </c>
      <c r="C16768" s="272" t="s">
        <v>2058</v>
      </c>
      <c r="D16768" s="220">
        <v>31</v>
      </c>
      <c r="E16768" s="260"/>
      <c r="F16768" s="263"/>
      <c r="G16768" s="179"/>
      <c r="H16768" s="57"/>
      <c r="L16768"/>
    </row>
    <row r="16769" spans="1:12" s="1" customFormat="1" x14ac:dyDescent="0.25">
      <c r="A16769" s="272"/>
      <c r="B16769" s="273"/>
      <c r="C16769" s="272"/>
      <c r="D16769" s="220"/>
      <c r="E16769" s="260"/>
      <c r="F16769" s="263"/>
      <c r="G16769" s="179"/>
      <c r="H16769" s="57"/>
      <c r="L16769"/>
    </row>
    <row r="16770" spans="1:12" s="1" customFormat="1" ht="14.5" x14ac:dyDescent="0.25">
      <c r="A16770" s="272" t="s">
        <v>2728</v>
      </c>
      <c r="B16770" s="273" t="s">
        <v>1086</v>
      </c>
      <c r="C16770" s="272" t="s">
        <v>2058</v>
      </c>
      <c r="D16770" s="220">
        <v>20</v>
      </c>
      <c r="E16770" s="260"/>
      <c r="F16770" s="263"/>
      <c r="G16770" s="179"/>
      <c r="H16770" s="57"/>
      <c r="L16770"/>
    </row>
    <row r="16771" spans="1:12" s="1" customFormat="1" x14ac:dyDescent="0.25">
      <c r="A16771" s="272"/>
      <c r="B16771" s="273"/>
      <c r="C16771" s="272"/>
      <c r="D16771" s="220"/>
      <c r="E16771" s="260"/>
      <c r="F16771" s="263"/>
      <c r="G16771" s="179"/>
      <c r="H16771" s="57"/>
      <c r="L16771"/>
    </row>
    <row r="16772" spans="1:12" s="1" customFormat="1" ht="13" x14ac:dyDescent="0.25">
      <c r="A16772" s="272"/>
      <c r="B16772" s="229" t="s">
        <v>1087</v>
      </c>
      <c r="C16772" s="272"/>
      <c r="D16772" s="220"/>
      <c r="E16772" s="260"/>
      <c r="F16772" s="263"/>
      <c r="G16772" s="179"/>
      <c r="H16772" s="57"/>
      <c r="L16772"/>
    </row>
    <row r="16773" spans="1:12" s="1" customFormat="1" x14ac:dyDescent="0.25">
      <c r="A16773" s="272"/>
      <c r="B16773" s="273"/>
      <c r="C16773" s="272"/>
      <c r="D16773" s="220"/>
      <c r="E16773" s="260"/>
      <c r="F16773" s="263"/>
      <c r="G16773" s="179"/>
      <c r="H16773" s="57"/>
      <c r="L16773"/>
    </row>
    <row r="16774" spans="1:12" s="1" customFormat="1" x14ac:dyDescent="0.25">
      <c r="A16774" s="272" t="s">
        <v>2729</v>
      </c>
      <c r="B16774" s="273" t="s">
        <v>1088</v>
      </c>
      <c r="C16774" s="272" t="s">
        <v>11</v>
      </c>
      <c r="D16774" s="220">
        <v>380</v>
      </c>
      <c r="E16774" s="260"/>
      <c r="F16774" s="263"/>
      <c r="G16774" s="292"/>
      <c r="H16774" s="214"/>
      <c r="L16774"/>
    </row>
    <row r="16775" spans="1:12" s="1" customFormat="1" x14ac:dyDescent="0.25">
      <c r="A16775" s="272"/>
      <c r="B16775" s="273"/>
      <c r="C16775" s="272"/>
      <c r="D16775" s="220"/>
      <c r="E16775" s="260"/>
      <c r="F16775" s="263"/>
      <c r="G16775" s="292"/>
      <c r="H16775" s="214"/>
      <c r="L16775"/>
    </row>
    <row r="16776" spans="1:12" s="1" customFormat="1" ht="13" x14ac:dyDescent="0.25">
      <c r="A16776" s="224"/>
      <c r="B16776" s="229"/>
      <c r="C16776" s="272"/>
      <c r="D16776" s="220"/>
      <c r="E16776" s="260"/>
      <c r="F16776" s="263"/>
      <c r="G16776" s="292"/>
      <c r="H16776" s="214"/>
      <c r="L16776"/>
    </row>
    <row r="16777" spans="1:12" s="1" customFormat="1" ht="13" x14ac:dyDescent="0.25">
      <c r="A16777" s="224"/>
      <c r="B16777" s="229"/>
      <c r="C16777" s="272"/>
      <c r="D16777" s="220"/>
      <c r="E16777" s="260"/>
      <c r="F16777" s="263"/>
      <c r="G16777" s="292"/>
      <c r="H16777" s="214"/>
      <c r="L16777"/>
    </row>
    <row r="16778" spans="1:12" s="1" customFormat="1" ht="13" x14ac:dyDescent="0.25">
      <c r="A16778" s="224"/>
      <c r="B16778" s="229"/>
      <c r="C16778" s="272"/>
      <c r="D16778" s="220"/>
      <c r="E16778" s="260"/>
      <c r="F16778" s="263"/>
      <c r="G16778" s="292"/>
      <c r="H16778" s="214"/>
      <c r="L16778"/>
    </row>
    <row r="16779" spans="1:12" s="1" customFormat="1" ht="13" x14ac:dyDescent="0.25">
      <c r="A16779" s="224"/>
      <c r="B16779" s="229"/>
      <c r="C16779" s="272"/>
      <c r="D16779" s="220"/>
      <c r="E16779" s="260"/>
      <c r="F16779" s="263"/>
      <c r="G16779" s="292"/>
      <c r="H16779" s="214"/>
      <c r="L16779"/>
    </row>
    <row r="16780" spans="1:12" s="1" customFormat="1" x14ac:dyDescent="0.25">
      <c r="A16780" s="272"/>
      <c r="B16780" s="295"/>
      <c r="C16780" s="279"/>
      <c r="D16780" s="220"/>
      <c r="E16780" s="260"/>
      <c r="F16780" s="263"/>
      <c r="G16780" s="292"/>
      <c r="H16780" s="214"/>
      <c r="L16780"/>
    </row>
    <row r="16781" spans="1:12" s="1" customFormat="1" ht="13" x14ac:dyDescent="0.25">
      <c r="A16781" s="272"/>
      <c r="B16781" s="229"/>
      <c r="C16781" s="272"/>
      <c r="D16781" s="220"/>
      <c r="E16781" s="260"/>
      <c r="F16781" s="263"/>
      <c r="G16781" s="292"/>
      <c r="H16781" s="214"/>
      <c r="L16781"/>
    </row>
    <row r="16782" spans="1:12" s="1" customFormat="1" ht="13" x14ac:dyDescent="0.25">
      <c r="A16782" s="272"/>
      <c r="B16782" s="296"/>
      <c r="C16782" s="272"/>
      <c r="D16782" s="220"/>
      <c r="E16782" s="260"/>
      <c r="F16782" s="263"/>
      <c r="G16782" s="292"/>
      <c r="H16782" s="214"/>
      <c r="L16782"/>
    </row>
    <row r="16783" spans="1:12" s="1" customFormat="1" x14ac:dyDescent="0.25">
      <c r="A16783" s="272"/>
      <c r="B16783" s="273"/>
      <c r="C16783" s="272"/>
      <c r="D16783" s="220"/>
      <c r="E16783" s="260"/>
      <c r="F16783" s="263"/>
      <c r="G16783" s="292"/>
      <c r="H16783" s="214"/>
      <c r="L16783"/>
    </row>
    <row r="16784" spans="1:12" s="1" customFormat="1" x14ac:dyDescent="0.25">
      <c r="A16784" s="272"/>
      <c r="B16784" s="295"/>
      <c r="C16784" s="279"/>
      <c r="D16784" s="220"/>
      <c r="E16784" s="260"/>
      <c r="F16784" s="263"/>
      <c r="G16784" s="292"/>
      <c r="H16784" s="214"/>
      <c r="L16784"/>
    </row>
    <row r="16785" spans="1:12" s="1" customFormat="1" x14ac:dyDescent="0.25">
      <c r="A16785" s="272"/>
      <c r="B16785" s="273"/>
      <c r="C16785" s="272"/>
      <c r="D16785" s="272"/>
      <c r="E16785" s="260"/>
      <c r="F16785" s="263"/>
      <c r="G16785" s="292"/>
      <c r="H16785" s="214"/>
      <c r="L16785"/>
    </row>
    <row r="16786" spans="1:12" s="1" customFormat="1" x14ac:dyDescent="0.25">
      <c r="A16786" s="272"/>
      <c r="B16786" s="280"/>
      <c r="C16786" s="279"/>
      <c r="D16786" s="279"/>
      <c r="E16786" s="260"/>
      <c r="F16786" s="264"/>
      <c r="G16786" s="292"/>
      <c r="H16786" s="214"/>
      <c r="L16786"/>
    </row>
    <row r="16787" spans="1:12" s="1" customFormat="1" x14ac:dyDescent="0.25">
      <c r="A16787" s="272"/>
      <c r="B16787" s="273"/>
      <c r="C16787" s="272"/>
      <c r="D16787" s="272"/>
      <c r="E16787" s="260"/>
      <c r="F16787" s="263"/>
      <c r="G16787" s="292"/>
      <c r="H16787" s="214"/>
      <c r="L16787"/>
    </row>
    <row r="16788" spans="1:12" s="1" customFormat="1" ht="13" x14ac:dyDescent="0.25">
      <c r="A16788" s="272"/>
      <c r="B16788" s="284"/>
      <c r="C16788" s="272"/>
      <c r="D16788" s="272"/>
      <c r="E16788" s="260"/>
      <c r="F16788" s="263"/>
      <c r="G16788" s="292"/>
      <c r="H16788" s="214"/>
      <c r="L16788"/>
    </row>
    <row r="16789" spans="1:12" s="1" customFormat="1" x14ac:dyDescent="0.25">
      <c r="A16789" s="272"/>
      <c r="B16789" s="273"/>
      <c r="C16789" s="272"/>
      <c r="D16789" s="272"/>
      <c r="E16789" s="260"/>
      <c r="F16789" s="263"/>
      <c r="G16789" s="292"/>
      <c r="H16789" s="214"/>
      <c r="L16789"/>
    </row>
    <row r="16790" spans="1:12" s="1" customFormat="1" x14ac:dyDescent="0.25">
      <c r="A16790" s="272"/>
      <c r="B16790" s="280"/>
      <c r="C16790" s="279"/>
      <c r="D16790" s="279"/>
      <c r="E16790" s="260"/>
      <c r="F16790" s="264"/>
      <c r="G16790" s="292"/>
      <c r="H16790" s="214"/>
      <c r="L16790"/>
    </row>
    <row r="16791" spans="1:12" s="1" customFormat="1" x14ac:dyDescent="0.25">
      <c r="A16791" s="272"/>
      <c r="B16791" s="280"/>
      <c r="C16791" s="279"/>
      <c r="D16791" s="279"/>
      <c r="E16791" s="260"/>
      <c r="F16791" s="264"/>
      <c r="G16791" s="292"/>
      <c r="H16791" s="214"/>
      <c r="L16791"/>
    </row>
    <row r="16792" spans="1:12" s="1" customFormat="1" ht="13" x14ac:dyDescent="0.25">
      <c r="A16792" s="224"/>
      <c r="B16792" s="273"/>
      <c r="C16792" s="272"/>
      <c r="D16792" s="272"/>
      <c r="E16792" s="260"/>
      <c r="F16792" s="263"/>
      <c r="G16792" s="292"/>
      <c r="H16792" s="214"/>
      <c r="L16792"/>
    </row>
    <row r="16793" spans="1:12" s="1" customFormat="1" ht="13" x14ac:dyDescent="0.25">
      <c r="A16793" s="224"/>
      <c r="B16793" s="273"/>
      <c r="C16793" s="272"/>
      <c r="D16793" s="272"/>
      <c r="E16793" s="260"/>
      <c r="F16793" s="263"/>
      <c r="G16793" s="292"/>
      <c r="H16793" s="214"/>
      <c r="L16793"/>
    </row>
    <row r="16794" spans="1:12" s="1" customFormat="1" ht="13" x14ac:dyDescent="0.25">
      <c r="A16794" s="224"/>
      <c r="B16794" s="273"/>
      <c r="C16794" s="272"/>
      <c r="D16794" s="272"/>
      <c r="E16794" s="260"/>
      <c r="F16794" s="263"/>
      <c r="G16794" s="292"/>
      <c r="H16794" s="214"/>
      <c r="L16794"/>
    </row>
    <row r="16795" spans="1:12" s="1" customFormat="1" ht="13" x14ac:dyDescent="0.25">
      <c r="A16795" s="224"/>
      <c r="B16795" s="284"/>
      <c r="C16795" s="272"/>
      <c r="D16795" s="272"/>
      <c r="E16795" s="260"/>
      <c r="F16795" s="263"/>
      <c r="G16795" s="292"/>
      <c r="H16795" s="214"/>
      <c r="L16795"/>
    </row>
    <row r="16796" spans="1:12" s="1" customFormat="1" ht="13" x14ac:dyDescent="0.25">
      <c r="A16796" s="224"/>
      <c r="B16796" s="282"/>
      <c r="C16796" s="272"/>
      <c r="D16796" s="272"/>
      <c r="E16796" s="260"/>
      <c r="F16796" s="263"/>
      <c r="G16796" s="292"/>
      <c r="H16796" s="214"/>
      <c r="L16796"/>
    </row>
    <row r="16797" spans="1:12" s="1" customFormat="1" x14ac:dyDescent="0.25">
      <c r="A16797" s="272"/>
      <c r="B16797" s="280"/>
      <c r="C16797" s="279"/>
      <c r="D16797" s="279"/>
      <c r="E16797" s="260"/>
      <c r="F16797" s="264"/>
      <c r="G16797" s="292"/>
      <c r="H16797" s="214"/>
      <c r="L16797"/>
    </row>
    <row r="16798" spans="1:12" s="1" customFormat="1" x14ac:dyDescent="0.25">
      <c r="A16798" s="272"/>
      <c r="B16798" s="280"/>
      <c r="C16798" s="279"/>
      <c r="D16798" s="279"/>
      <c r="E16798" s="260"/>
      <c r="F16798" s="264"/>
      <c r="G16798" s="292"/>
      <c r="H16798" s="214"/>
      <c r="L16798"/>
    </row>
    <row r="16799" spans="1:12" s="1" customFormat="1" x14ac:dyDescent="0.25">
      <c r="A16799" s="272"/>
      <c r="B16799" s="280"/>
      <c r="C16799" s="279"/>
      <c r="D16799" s="279"/>
      <c r="E16799" s="260"/>
      <c r="F16799" s="264"/>
      <c r="G16799" s="292"/>
      <c r="H16799" s="214"/>
      <c r="L16799"/>
    </row>
    <row r="16800" spans="1:12" s="1" customFormat="1" ht="13" x14ac:dyDescent="0.25">
      <c r="A16800" s="224"/>
      <c r="B16800" s="282"/>
      <c r="C16800" s="272"/>
      <c r="D16800" s="272"/>
      <c r="E16800" s="260"/>
      <c r="F16800" s="263"/>
      <c r="G16800" s="292"/>
      <c r="H16800" s="214"/>
      <c r="L16800"/>
    </row>
    <row r="16801" spans="1:12" ht="13" x14ac:dyDescent="0.25">
      <c r="A16801" s="227"/>
      <c r="B16801" s="256"/>
      <c r="C16801" s="255"/>
      <c r="D16801" s="255"/>
      <c r="E16801" s="260"/>
      <c r="F16801" s="263"/>
    </row>
    <row r="16802" spans="1:12" ht="13" x14ac:dyDescent="0.25">
      <c r="A16802" s="227"/>
      <c r="B16802" s="268" t="s">
        <v>2905</v>
      </c>
      <c r="C16802" s="227"/>
      <c r="D16802" s="227"/>
      <c r="E16802" s="258"/>
      <c r="F16802" s="270"/>
    </row>
    <row r="16803" spans="1:12" s="236" customFormat="1" ht="13" x14ac:dyDescent="0.25">
      <c r="A16803" s="227"/>
      <c r="B16803" s="286"/>
      <c r="C16803" s="227"/>
      <c r="D16803" s="227"/>
      <c r="E16803" s="258"/>
      <c r="F16803" s="263"/>
      <c r="I16803" s="149"/>
      <c r="J16803" s="149"/>
      <c r="K16803" s="149"/>
      <c r="L16803"/>
    </row>
    <row r="16804" spans="1:12" s="236" customFormat="1" ht="13" x14ac:dyDescent="0.25">
      <c r="A16804" s="227"/>
      <c r="B16804" s="286" t="str">
        <f>B16739</f>
        <v>External Works</v>
      </c>
      <c r="C16804" s="227"/>
      <c r="D16804" s="227"/>
      <c r="E16804" s="258"/>
      <c r="F16804" s="263"/>
      <c r="I16804" s="149"/>
      <c r="J16804" s="149"/>
      <c r="K16804" s="149"/>
      <c r="L16804"/>
    </row>
    <row r="16805" spans="1:12" s="236" customFormat="1" x14ac:dyDescent="0.25">
      <c r="A16805" s="220"/>
      <c r="B16805" s="233"/>
      <c r="C16805" s="220"/>
      <c r="D16805" s="220"/>
      <c r="E16805" s="260"/>
      <c r="F16805" s="263"/>
      <c r="I16805" s="149"/>
      <c r="J16805" s="149"/>
      <c r="K16805" s="149"/>
      <c r="L16805"/>
    </row>
    <row r="16806" spans="1:12" s="236" customFormat="1" ht="13" x14ac:dyDescent="0.25">
      <c r="A16806" s="227"/>
      <c r="B16806" s="256"/>
      <c r="C16806" s="255"/>
      <c r="D16806" s="255"/>
      <c r="E16806" s="260"/>
      <c r="F16806" s="263"/>
      <c r="I16806" s="149"/>
      <c r="J16806" s="149"/>
      <c r="K16806" s="149"/>
      <c r="L16806"/>
    </row>
    <row r="16807" spans="1:12" s="236" customFormat="1" ht="13" x14ac:dyDescent="0.25">
      <c r="A16807" s="227"/>
      <c r="B16807" s="274"/>
      <c r="C16807" s="255"/>
      <c r="D16807" s="255"/>
      <c r="E16807" s="260"/>
      <c r="F16807" s="263"/>
      <c r="I16807" s="149"/>
      <c r="J16807" s="149"/>
      <c r="K16807" s="149"/>
      <c r="L16807"/>
    </row>
    <row r="16808" spans="1:12" s="236" customFormat="1" ht="13" x14ac:dyDescent="0.25">
      <c r="A16808" s="227"/>
      <c r="B16808" s="274" t="str">
        <f>B16804</f>
        <v>External Works</v>
      </c>
      <c r="C16808" s="255"/>
      <c r="D16808" s="255"/>
      <c r="E16808" s="260"/>
      <c r="F16808" s="263"/>
      <c r="I16808" s="149"/>
      <c r="J16808" s="149"/>
      <c r="K16808" s="149"/>
      <c r="L16808"/>
    </row>
    <row r="16809" spans="1:12" s="236" customFormat="1" ht="13" x14ac:dyDescent="0.25">
      <c r="A16809" s="227"/>
      <c r="B16809" s="254" t="s">
        <v>2934</v>
      </c>
      <c r="C16809" s="255" t="s">
        <v>2910</v>
      </c>
      <c r="D16809" s="255"/>
      <c r="E16809" s="260"/>
      <c r="F16809" s="263"/>
      <c r="I16809" s="149"/>
      <c r="J16809" s="149"/>
      <c r="K16809" s="149"/>
      <c r="L16809"/>
    </row>
    <row r="16810" spans="1:12" s="236" customFormat="1" ht="13" x14ac:dyDescent="0.25">
      <c r="A16810" s="227"/>
      <c r="B16810" s="256"/>
      <c r="C16810" s="255"/>
      <c r="D16810" s="255"/>
      <c r="E16810" s="260"/>
      <c r="F16810" s="263"/>
      <c r="I16810" s="149"/>
      <c r="J16810" s="149"/>
      <c r="K16810" s="149"/>
      <c r="L16810"/>
    </row>
    <row r="16811" spans="1:12" s="236" customFormat="1" ht="13" x14ac:dyDescent="0.25">
      <c r="A16811" s="227"/>
      <c r="B16811" s="269"/>
      <c r="C16811" s="255"/>
      <c r="D16811" s="255"/>
      <c r="E16811" s="260"/>
      <c r="F16811" s="263"/>
      <c r="I16811" s="149"/>
      <c r="J16811" s="149"/>
      <c r="K16811" s="149"/>
      <c r="L16811"/>
    </row>
    <row r="16812" spans="1:12" s="236" customFormat="1" x14ac:dyDescent="0.25">
      <c r="A16812" s="276"/>
      <c r="B16812" s="269" t="s">
        <v>3100</v>
      </c>
      <c r="C16812" s="255">
        <v>243</v>
      </c>
      <c r="D16812" s="255"/>
      <c r="E16812" s="260"/>
      <c r="F16812" s="263"/>
      <c r="I16812" s="149"/>
      <c r="J16812" s="149"/>
      <c r="K16812" s="149"/>
      <c r="L16812"/>
    </row>
    <row r="16813" spans="1:12" s="236" customFormat="1" x14ac:dyDescent="0.25">
      <c r="A16813" s="276"/>
      <c r="B16813" s="275"/>
      <c r="C16813" s="255"/>
      <c r="D16813" s="255"/>
      <c r="E16813" s="260"/>
      <c r="F16813" s="263"/>
      <c r="I16813" s="149"/>
      <c r="J16813" s="149"/>
      <c r="K16813" s="149"/>
      <c r="L16813"/>
    </row>
    <row r="16814" spans="1:12" s="236" customFormat="1" x14ac:dyDescent="0.25">
      <c r="A16814" s="276"/>
      <c r="B16814" s="275"/>
      <c r="C16814" s="255"/>
      <c r="D16814" s="255"/>
      <c r="E16814" s="260"/>
      <c r="F16814" s="263"/>
      <c r="I16814" s="149"/>
      <c r="J16814" s="149"/>
      <c r="K16814" s="149"/>
      <c r="L16814"/>
    </row>
    <row r="16815" spans="1:12" s="236" customFormat="1" x14ac:dyDescent="0.25">
      <c r="A16815" s="276"/>
      <c r="B16815" s="275"/>
      <c r="C16815" s="255"/>
      <c r="D16815" s="255"/>
      <c r="E16815" s="260"/>
      <c r="F16815" s="263"/>
      <c r="I16815" s="149"/>
      <c r="J16815" s="149"/>
      <c r="K16815" s="149"/>
      <c r="L16815"/>
    </row>
    <row r="16816" spans="1:12" s="236" customFormat="1" x14ac:dyDescent="0.25">
      <c r="A16816" s="276"/>
      <c r="B16816" s="275"/>
      <c r="C16816" s="255"/>
      <c r="D16816" s="255"/>
      <c r="E16816" s="260"/>
      <c r="F16816" s="263"/>
      <c r="I16816" s="149"/>
      <c r="J16816" s="149"/>
      <c r="K16816" s="149"/>
      <c r="L16816"/>
    </row>
    <row r="16817" spans="1:12" s="236" customFormat="1" x14ac:dyDescent="0.25">
      <c r="A16817" s="276"/>
      <c r="B16817" s="275"/>
      <c r="C16817" s="255"/>
      <c r="D16817" s="255"/>
      <c r="E16817" s="260"/>
      <c r="F16817" s="263"/>
      <c r="I16817" s="149"/>
      <c r="J16817" s="149"/>
      <c r="K16817" s="149"/>
      <c r="L16817"/>
    </row>
    <row r="16818" spans="1:12" s="236" customFormat="1" x14ac:dyDescent="0.25">
      <c r="A16818" s="276"/>
      <c r="B16818" s="275"/>
      <c r="C16818" s="255"/>
      <c r="D16818" s="255"/>
      <c r="E16818" s="260"/>
      <c r="F16818" s="263"/>
      <c r="I16818" s="149"/>
      <c r="J16818" s="149"/>
      <c r="K16818" s="149"/>
      <c r="L16818"/>
    </row>
    <row r="16819" spans="1:12" s="236" customFormat="1" x14ac:dyDescent="0.25">
      <c r="A16819" s="276"/>
      <c r="B16819" s="275"/>
      <c r="C16819" s="255"/>
      <c r="D16819" s="255"/>
      <c r="E16819" s="260"/>
      <c r="F16819" s="263"/>
      <c r="I16819" s="149"/>
      <c r="J16819" s="149"/>
      <c r="K16819" s="149"/>
      <c r="L16819"/>
    </row>
    <row r="16820" spans="1:12" s="236" customFormat="1" x14ac:dyDescent="0.25">
      <c r="A16820" s="276"/>
      <c r="B16820" s="275"/>
      <c r="C16820" s="255"/>
      <c r="D16820" s="255"/>
      <c r="E16820" s="260"/>
      <c r="F16820" s="263"/>
      <c r="I16820" s="149"/>
      <c r="J16820" s="149"/>
      <c r="K16820" s="149"/>
      <c r="L16820"/>
    </row>
    <row r="16821" spans="1:12" s="236" customFormat="1" x14ac:dyDescent="0.25">
      <c r="A16821" s="276"/>
      <c r="B16821" s="275"/>
      <c r="C16821" s="255"/>
      <c r="D16821" s="255"/>
      <c r="E16821" s="260"/>
      <c r="F16821" s="263"/>
      <c r="I16821" s="149"/>
      <c r="J16821" s="149"/>
      <c r="K16821" s="149"/>
      <c r="L16821"/>
    </row>
    <row r="16822" spans="1:12" s="236" customFormat="1" x14ac:dyDescent="0.25">
      <c r="A16822" s="276"/>
      <c r="B16822" s="275"/>
      <c r="C16822" s="255"/>
      <c r="D16822" s="255"/>
      <c r="E16822" s="260"/>
      <c r="F16822" s="263"/>
      <c r="I16822" s="149"/>
      <c r="J16822" s="149"/>
      <c r="K16822" s="149"/>
      <c r="L16822"/>
    </row>
    <row r="16823" spans="1:12" s="236" customFormat="1" x14ac:dyDescent="0.25">
      <c r="A16823" s="276"/>
      <c r="B16823" s="275"/>
      <c r="C16823" s="255"/>
      <c r="D16823" s="255"/>
      <c r="E16823" s="260"/>
      <c r="F16823" s="263"/>
      <c r="I16823" s="149"/>
      <c r="J16823" s="149"/>
      <c r="K16823" s="149"/>
      <c r="L16823"/>
    </row>
    <row r="16824" spans="1:12" s="236" customFormat="1" x14ac:dyDescent="0.25">
      <c r="A16824" s="276"/>
      <c r="B16824" s="275"/>
      <c r="C16824" s="255"/>
      <c r="D16824" s="255"/>
      <c r="E16824" s="260"/>
      <c r="F16824" s="263"/>
      <c r="I16824" s="149"/>
      <c r="J16824" s="149"/>
      <c r="K16824" s="149"/>
      <c r="L16824"/>
    </row>
    <row r="16825" spans="1:12" s="236" customFormat="1" x14ac:dyDescent="0.25">
      <c r="A16825" s="276"/>
      <c r="B16825" s="275"/>
      <c r="C16825" s="255"/>
      <c r="D16825" s="255"/>
      <c r="E16825" s="260"/>
      <c r="F16825" s="263"/>
      <c r="I16825" s="149"/>
      <c r="J16825" s="149"/>
      <c r="K16825" s="149"/>
      <c r="L16825"/>
    </row>
    <row r="16826" spans="1:12" s="236" customFormat="1" x14ac:dyDescent="0.25">
      <c r="A16826" s="276"/>
      <c r="B16826" s="275"/>
      <c r="C16826" s="255"/>
      <c r="D16826" s="255"/>
      <c r="E16826" s="260"/>
      <c r="F16826" s="263"/>
      <c r="I16826" s="149"/>
      <c r="J16826" s="149"/>
      <c r="K16826" s="149"/>
      <c r="L16826"/>
    </row>
    <row r="16827" spans="1:12" s="236" customFormat="1" x14ac:dyDescent="0.25">
      <c r="A16827" s="276"/>
      <c r="B16827" s="275"/>
      <c r="C16827" s="255"/>
      <c r="D16827" s="255"/>
      <c r="E16827" s="260"/>
      <c r="F16827" s="263"/>
      <c r="I16827" s="149"/>
      <c r="J16827" s="149"/>
      <c r="K16827" s="149"/>
      <c r="L16827"/>
    </row>
    <row r="16828" spans="1:12" s="236" customFormat="1" x14ac:dyDescent="0.25">
      <c r="A16828" s="276"/>
      <c r="B16828" s="275"/>
      <c r="C16828" s="255"/>
      <c r="D16828" s="255"/>
      <c r="E16828" s="260"/>
      <c r="F16828" s="263"/>
      <c r="I16828" s="149"/>
      <c r="J16828" s="149"/>
      <c r="K16828" s="149"/>
      <c r="L16828"/>
    </row>
    <row r="16829" spans="1:12" s="236" customFormat="1" x14ac:dyDescent="0.25">
      <c r="A16829" s="276"/>
      <c r="B16829" s="275"/>
      <c r="C16829" s="255"/>
      <c r="D16829" s="255"/>
      <c r="E16829" s="260"/>
      <c r="F16829" s="263"/>
      <c r="I16829" s="149"/>
      <c r="J16829" s="149"/>
      <c r="K16829" s="149"/>
      <c r="L16829"/>
    </row>
    <row r="16830" spans="1:12" s="236" customFormat="1" x14ac:dyDescent="0.25">
      <c r="A16830" s="276"/>
      <c r="B16830" s="275"/>
      <c r="C16830" s="255"/>
      <c r="D16830" s="255"/>
      <c r="E16830" s="260"/>
      <c r="F16830" s="263"/>
      <c r="I16830" s="149"/>
      <c r="J16830" s="149"/>
      <c r="K16830" s="149"/>
      <c r="L16830"/>
    </row>
    <row r="16831" spans="1:12" s="236" customFormat="1" x14ac:dyDescent="0.25">
      <c r="A16831" s="276"/>
      <c r="B16831" s="275"/>
      <c r="C16831" s="255"/>
      <c r="D16831" s="255"/>
      <c r="E16831" s="260"/>
      <c r="F16831" s="263"/>
      <c r="I16831" s="149"/>
      <c r="J16831" s="149"/>
      <c r="K16831" s="149"/>
      <c r="L16831"/>
    </row>
    <row r="16832" spans="1:12" s="236" customFormat="1" x14ac:dyDescent="0.25">
      <c r="A16832" s="276"/>
      <c r="B16832" s="275"/>
      <c r="C16832" s="255"/>
      <c r="D16832" s="255"/>
      <c r="E16832" s="260"/>
      <c r="F16832" s="263"/>
      <c r="I16832" s="149"/>
      <c r="J16832" s="149"/>
      <c r="K16832" s="149"/>
      <c r="L16832"/>
    </row>
    <row r="16833" spans="1:12" s="236" customFormat="1" x14ac:dyDescent="0.25">
      <c r="A16833" s="276"/>
      <c r="B16833" s="275"/>
      <c r="C16833" s="255"/>
      <c r="D16833" s="255"/>
      <c r="E16833" s="260"/>
      <c r="F16833" s="263"/>
      <c r="I16833" s="149"/>
      <c r="J16833" s="149"/>
      <c r="K16833" s="149"/>
      <c r="L16833"/>
    </row>
    <row r="16834" spans="1:12" s="236" customFormat="1" x14ac:dyDescent="0.25">
      <c r="A16834" s="276"/>
      <c r="B16834" s="275"/>
      <c r="C16834" s="255"/>
      <c r="D16834" s="255"/>
      <c r="E16834" s="260"/>
      <c r="F16834" s="263"/>
      <c r="I16834" s="149"/>
      <c r="J16834" s="149"/>
      <c r="K16834" s="149"/>
      <c r="L16834"/>
    </row>
    <row r="16835" spans="1:12" s="236" customFormat="1" x14ac:dyDescent="0.25">
      <c r="A16835" s="276"/>
      <c r="B16835" s="275"/>
      <c r="C16835" s="255"/>
      <c r="D16835" s="255"/>
      <c r="E16835" s="260"/>
      <c r="F16835" s="263"/>
      <c r="I16835" s="149"/>
      <c r="J16835" s="149"/>
      <c r="K16835" s="149"/>
      <c r="L16835"/>
    </row>
    <row r="16836" spans="1:12" s="236" customFormat="1" x14ac:dyDescent="0.25">
      <c r="A16836" s="276"/>
      <c r="B16836" s="275"/>
      <c r="C16836" s="255"/>
      <c r="D16836" s="255"/>
      <c r="E16836" s="260"/>
      <c r="F16836" s="263"/>
      <c r="I16836" s="149"/>
      <c r="J16836" s="149"/>
      <c r="K16836" s="149"/>
      <c r="L16836"/>
    </row>
    <row r="16837" spans="1:12" s="236" customFormat="1" x14ac:dyDescent="0.25">
      <c r="A16837" s="276"/>
      <c r="B16837" s="275"/>
      <c r="C16837" s="255"/>
      <c r="D16837" s="255"/>
      <c r="E16837" s="260"/>
      <c r="F16837" s="263"/>
      <c r="I16837" s="149"/>
      <c r="J16837" s="149"/>
      <c r="K16837" s="149"/>
      <c r="L16837"/>
    </row>
    <row r="16838" spans="1:12" s="236" customFormat="1" x14ac:dyDescent="0.25">
      <c r="A16838" s="276"/>
      <c r="B16838" s="275"/>
      <c r="C16838" s="255"/>
      <c r="D16838" s="255"/>
      <c r="E16838" s="260"/>
      <c r="F16838" s="263"/>
      <c r="I16838" s="149"/>
      <c r="J16838" s="149"/>
      <c r="K16838" s="149"/>
      <c r="L16838"/>
    </row>
    <row r="16839" spans="1:12" s="236" customFormat="1" x14ac:dyDescent="0.25">
      <c r="A16839" s="276"/>
      <c r="B16839" s="275"/>
      <c r="C16839" s="255"/>
      <c r="D16839" s="255"/>
      <c r="E16839" s="260"/>
      <c r="F16839" s="263"/>
      <c r="I16839" s="149"/>
      <c r="J16839" s="149"/>
      <c r="K16839" s="149"/>
      <c r="L16839"/>
    </row>
    <row r="16840" spans="1:12" s="236" customFormat="1" x14ac:dyDescent="0.25">
      <c r="A16840" s="276"/>
      <c r="B16840" s="275"/>
      <c r="C16840" s="255"/>
      <c r="D16840" s="255"/>
      <c r="E16840" s="260"/>
      <c r="F16840" s="263"/>
      <c r="I16840" s="149"/>
      <c r="J16840" s="149"/>
      <c r="K16840" s="149"/>
      <c r="L16840"/>
    </row>
    <row r="16841" spans="1:12" s="236" customFormat="1" x14ac:dyDescent="0.25">
      <c r="A16841" s="276"/>
      <c r="B16841" s="275"/>
      <c r="C16841" s="255"/>
      <c r="D16841" s="255"/>
      <c r="E16841" s="260"/>
      <c r="F16841" s="263"/>
      <c r="I16841" s="149"/>
      <c r="J16841" s="149"/>
      <c r="K16841" s="149"/>
      <c r="L16841"/>
    </row>
    <row r="16842" spans="1:12" s="236" customFormat="1" x14ac:dyDescent="0.25">
      <c r="A16842" s="276"/>
      <c r="B16842" s="275"/>
      <c r="C16842" s="255"/>
      <c r="D16842" s="255"/>
      <c r="E16842" s="260"/>
      <c r="F16842" s="263"/>
      <c r="I16842" s="149"/>
      <c r="J16842" s="149"/>
      <c r="K16842" s="149"/>
      <c r="L16842"/>
    </row>
    <row r="16843" spans="1:12" s="236" customFormat="1" x14ac:dyDescent="0.25">
      <c r="A16843" s="276"/>
      <c r="B16843" s="275"/>
      <c r="C16843" s="255"/>
      <c r="D16843" s="255"/>
      <c r="E16843" s="260"/>
      <c r="F16843" s="263"/>
      <c r="I16843" s="149"/>
      <c r="J16843" s="149"/>
      <c r="K16843" s="149"/>
      <c r="L16843"/>
    </row>
    <row r="16844" spans="1:12" s="236" customFormat="1" x14ac:dyDescent="0.25">
      <c r="A16844" s="276"/>
      <c r="B16844" s="275"/>
      <c r="C16844" s="255"/>
      <c r="D16844" s="255"/>
      <c r="E16844" s="260"/>
      <c r="F16844" s="263"/>
      <c r="I16844" s="149"/>
      <c r="J16844" s="149"/>
      <c r="K16844" s="149"/>
      <c r="L16844"/>
    </row>
    <row r="16845" spans="1:12" s="236" customFormat="1" x14ac:dyDescent="0.25">
      <c r="A16845" s="276"/>
      <c r="B16845" s="275"/>
      <c r="C16845" s="255"/>
      <c r="D16845" s="255"/>
      <c r="E16845" s="260"/>
      <c r="F16845" s="263"/>
      <c r="I16845" s="149"/>
      <c r="J16845" s="149"/>
      <c r="K16845" s="149"/>
      <c r="L16845"/>
    </row>
    <row r="16846" spans="1:12" s="236" customFormat="1" x14ac:dyDescent="0.25">
      <c r="A16846" s="276"/>
      <c r="B16846" s="275"/>
      <c r="C16846" s="255"/>
      <c r="D16846" s="255"/>
      <c r="E16846" s="260"/>
      <c r="F16846" s="263"/>
      <c r="I16846" s="149"/>
      <c r="J16846" s="149"/>
      <c r="K16846" s="149"/>
      <c r="L16846"/>
    </row>
    <row r="16847" spans="1:12" s="236" customFormat="1" x14ac:dyDescent="0.25">
      <c r="A16847" s="276"/>
      <c r="B16847" s="275"/>
      <c r="C16847" s="255"/>
      <c r="D16847" s="255"/>
      <c r="E16847" s="260"/>
      <c r="F16847" s="263"/>
      <c r="I16847" s="149"/>
      <c r="J16847" s="149"/>
      <c r="K16847" s="149"/>
      <c r="L16847"/>
    </row>
    <row r="16848" spans="1:12" s="236" customFormat="1" x14ac:dyDescent="0.25">
      <c r="A16848" s="276"/>
      <c r="B16848" s="275"/>
      <c r="C16848" s="255"/>
      <c r="D16848" s="255"/>
      <c r="E16848" s="260"/>
      <c r="F16848" s="263"/>
      <c r="I16848" s="149"/>
      <c r="J16848" s="149"/>
      <c r="K16848" s="149"/>
      <c r="L16848"/>
    </row>
    <row r="16849" spans="1:12" s="236" customFormat="1" x14ac:dyDescent="0.25">
      <c r="A16849" s="276"/>
      <c r="B16849" s="275"/>
      <c r="C16849" s="255"/>
      <c r="D16849" s="255"/>
      <c r="E16849" s="260"/>
      <c r="F16849" s="263"/>
      <c r="I16849" s="149"/>
      <c r="J16849" s="149"/>
      <c r="K16849" s="149"/>
      <c r="L16849"/>
    </row>
    <row r="16850" spans="1:12" s="236" customFormat="1" x14ac:dyDescent="0.25">
      <c r="A16850" s="276"/>
      <c r="B16850" s="275"/>
      <c r="C16850" s="255"/>
      <c r="D16850" s="255"/>
      <c r="E16850" s="260"/>
      <c r="F16850" s="263"/>
      <c r="I16850" s="149"/>
      <c r="J16850" s="149"/>
      <c r="K16850" s="149"/>
      <c r="L16850"/>
    </row>
    <row r="16851" spans="1:12" s="236" customFormat="1" x14ac:dyDescent="0.25">
      <c r="A16851" s="276"/>
      <c r="B16851" s="275"/>
      <c r="C16851" s="255"/>
      <c r="D16851" s="255"/>
      <c r="E16851" s="260"/>
      <c r="F16851" s="263"/>
      <c r="I16851" s="149"/>
      <c r="J16851" s="149"/>
      <c r="K16851" s="149"/>
      <c r="L16851"/>
    </row>
    <row r="16852" spans="1:12" s="236" customFormat="1" x14ac:dyDescent="0.25">
      <c r="A16852" s="276"/>
      <c r="B16852" s="275"/>
      <c r="C16852" s="255"/>
      <c r="D16852" s="255"/>
      <c r="E16852" s="260"/>
      <c r="F16852" s="263"/>
      <c r="I16852" s="149"/>
      <c r="J16852" s="149"/>
      <c r="K16852" s="149"/>
      <c r="L16852"/>
    </row>
    <row r="16853" spans="1:12" s="236" customFormat="1" x14ac:dyDescent="0.25">
      <c r="A16853" s="276"/>
      <c r="B16853" s="275"/>
      <c r="C16853" s="255"/>
      <c r="D16853" s="255"/>
      <c r="E16853" s="260"/>
      <c r="F16853" s="263"/>
      <c r="I16853" s="149"/>
      <c r="J16853" s="149"/>
      <c r="K16853" s="149"/>
      <c r="L16853"/>
    </row>
    <row r="16854" spans="1:12" s="236" customFormat="1" x14ac:dyDescent="0.25">
      <c r="A16854" s="276"/>
      <c r="B16854" s="275"/>
      <c r="C16854" s="255"/>
      <c r="D16854" s="255"/>
      <c r="E16854" s="260"/>
      <c r="F16854" s="263"/>
      <c r="I16854" s="149"/>
      <c r="J16854" s="149"/>
      <c r="K16854" s="149"/>
      <c r="L16854"/>
    </row>
    <row r="16855" spans="1:12" s="236" customFormat="1" x14ac:dyDescent="0.25">
      <c r="A16855" s="276"/>
      <c r="B16855" s="275"/>
      <c r="C16855" s="255"/>
      <c r="D16855" s="255"/>
      <c r="E16855" s="260"/>
      <c r="F16855" s="263"/>
      <c r="I16855" s="149"/>
      <c r="J16855" s="149"/>
      <c r="K16855" s="149"/>
      <c r="L16855"/>
    </row>
    <row r="16856" spans="1:12" s="236" customFormat="1" x14ac:dyDescent="0.25">
      <c r="A16856" s="276"/>
      <c r="B16856" s="275"/>
      <c r="C16856" s="255"/>
      <c r="D16856" s="255"/>
      <c r="E16856" s="260"/>
      <c r="F16856" s="263"/>
      <c r="I16856" s="149"/>
      <c r="J16856" s="149"/>
      <c r="K16856" s="149"/>
      <c r="L16856"/>
    </row>
    <row r="16857" spans="1:12" s="236" customFormat="1" x14ac:dyDescent="0.25">
      <c r="A16857" s="276"/>
      <c r="B16857" s="275"/>
      <c r="C16857" s="255"/>
      <c r="D16857" s="255"/>
      <c r="E16857" s="260"/>
      <c r="F16857" s="263"/>
      <c r="I16857" s="149"/>
      <c r="J16857" s="149"/>
      <c r="K16857" s="149"/>
      <c r="L16857"/>
    </row>
    <row r="16858" spans="1:12" s="236" customFormat="1" x14ac:dyDescent="0.25">
      <c r="A16858" s="276"/>
      <c r="B16858" s="275"/>
      <c r="C16858" s="255"/>
      <c r="D16858" s="255"/>
      <c r="E16858" s="260"/>
      <c r="F16858" s="263"/>
      <c r="I16858" s="149"/>
      <c r="J16858" s="149"/>
      <c r="K16858" s="149"/>
      <c r="L16858"/>
    </row>
    <row r="16859" spans="1:12" s="236" customFormat="1" x14ac:dyDescent="0.25">
      <c r="A16859" s="276"/>
      <c r="B16859" s="275"/>
      <c r="C16859" s="255"/>
      <c r="D16859" s="255"/>
      <c r="E16859" s="260"/>
      <c r="F16859" s="263"/>
      <c r="I16859" s="149"/>
      <c r="J16859" s="149"/>
      <c r="K16859" s="149"/>
      <c r="L16859"/>
    </row>
    <row r="16860" spans="1:12" s="236" customFormat="1" x14ac:dyDescent="0.25">
      <c r="A16860" s="276"/>
      <c r="B16860" s="275"/>
      <c r="C16860" s="255"/>
      <c r="D16860" s="255"/>
      <c r="E16860" s="260"/>
      <c r="F16860" s="263"/>
      <c r="I16860" s="149"/>
      <c r="J16860" s="149"/>
      <c r="K16860" s="149"/>
      <c r="L16860"/>
    </row>
    <row r="16861" spans="1:12" s="236" customFormat="1" x14ac:dyDescent="0.25">
      <c r="A16861" s="276"/>
      <c r="B16861" s="275"/>
      <c r="C16861" s="255"/>
      <c r="D16861" s="255"/>
      <c r="E16861" s="260"/>
      <c r="F16861" s="263"/>
      <c r="I16861" s="149"/>
      <c r="J16861" s="149"/>
      <c r="K16861" s="149"/>
      <c r="L16861"/>
    </row>
    <row r="16862" spans="1:12" s="236" customFormat="1" x14ac:dyDescent="0.25">
      <c r="A16862" s="276"/>
      <c r="B16862" s="275"/>
      <c r="C16862" s="255"/>
      <c r="D16862" s="255"/>
      <c r="E16862" s="260"/>
      <c r="F16862" s="263"/>
      <c r="I16862" s="149"/>
      <c r="J16862" s="149"/>
      <c r="K16862" s="149"/>
      <c r="L16862"/>
    </row>
    <row r="16863" spans="1:12" s="236" customFormat="1" x14ac:dyDescent="0.25">
      <c r="A16863" s="276"/>
      <c r="B16863" s="275"/>
      <c r="C16863" s="255"/>
      <c r="D16863" s="255"/>
      <c r="E16863" s="260"/>
      <c r="F16863" s="263"/>
      <c r="I16863" s="149"/>
      <c r="J16863" s="149"/>
      <c r="K16863" s="149"/>
      <c r="L16863"/>
    </row>
    <row r="16864" spans="1:12" s="236" customFormat="1" x14ac:dyDescent="0.25">
      <c r="A16864" s="276"/>
      <c r="B16864" s="275"/>
      <c r="C16864" s="255"/>
      <c r="D16864" s="255"/>
      <c r="E16864" s="260"/>
      <c r="F16864" s="263"/>
      <c r="I16864" s="149"/>
      <c r="J16864" s="149"/>
      <c r="K16864" s="149"/>
      <c r="L16864"/>
    </row>
    <row r="16865" spans="1:12" s="236" customFormat="1" x14ac:dyDescent="0.25">
      <c r="A16865" s="276"/>
      <c r="B16865" s="275"/>
      <c r="C16865" s="255"/>
      <c r="D16865" s="255"/>
      <c r="E16865" s="260"/>
      <c r="F16865" s="263"/>
      <c r="I16865" s="149"/>
      <c r="J16865" s="149"/>
      <c r="K16865" s="149"/>
      <c r="L16865"/>
    </row>
    <row r="16866" spans="1:12" s="236" customFormat="1" x14ac:dyDescent="0.25">
      <c r="A16866" s="276"/>
      <c r="B16866" s="275"/>
      <c r="C16866" s="255"/>
      <c r="D16866" s="255"/>
      <c r="E16866" s="260"/>
      <c r="F16866" s="263"/>
      <c r="I16866" s="149"/>
      <c r="J16866" s="149"/>
      <c r="K16866" s="149"/>
      <c r="L16866"/>
    </row>
    <row r="16867" spans="1:12" x14ac:dyDescent="0.25">
      <c r="A16867" s="276"/>
      <c r="B16867" s="275"/>
      <c r="C16867" s="255"/>
      <c r="D16867" s="255"/>
      <c r="E16867" s="260"/>
      <c r="F16867" s="263"/>
    </row>
    <row r="16868" spans="1:12" x14ac:dyDescent="0.25">
      <c r="A16868" s="276"/>
      <c r="B16868" s="275"/>
      <c r="C16868" s="255"/>
      <c r="D16868" s="255"/>
      <c r="E16868" s="260"/>
      <c r="F16868" s="263"/>
    </row>
    <row r="16869" spans="1:12" x14ac:dyDescent="0.25">
      <c r="A16869" s="276"/>
      <c r="B16869" s="275"/>
      <c r="C16869" s="255"/>
      <c r="D16869" s="255"/>
      <c r="E16869" s="260"/>
      <c r="F16869" s="263"/>
    </row>
    <row r="16870" spans="1:12" x14ac:dyDescent="0.25">
      <c r="A16870" s="276"/>
      <c r="B16870" s="275"/>
      <c r="C16870" s="255"/>
      <c r="D16870" s="255"/>
      <c r="E16870" s="260"/>
      <c r="F16870" s="263"/>
    </row>
    <row r="16871" spans="1:12" x14ac:dyDescent="0.25">
      <c r="A16871" s="276"/>
      <c r="B16871" s="275"/>
      <c r="C16871" s="255"/>
      <c r="D16871" s="255"/>
      <c r="E16871" s="260"/>
      <c r="F16871" s="263"/>
    </row>
    <row r="16872" spans="1:12" x14ac:dyDescent="0.25">
      <c r="A16872" s="276"/>
      <c r="B16872" s="275"/>
      <c r="C16872" s="255"/>
      <c r="D16872" s="255"/>
      <c r="E16872" s="260"/>
      <c r="F16872" s="263"/>
    </row>
    <row r="16873" spans="1:12" x14ac:dyDescent="0.25">
      <c r="A16873" s="276"/>
      <c r="B16873" s="275"/>
      <c r="C16873" s="255"/>
      <c r="D16873" s="255"/>
      <c r="E16873" s="260"/>
      <c r="F16873" s="263"/>
    </row>
    <row r="16874" spans="1:12" ht="13" x14ac:dyDescent="0.25">
      <c r="A16874" s="227"/>
      <c r="B16874" s="256"/>
      <c r="C16874" s="255"/>
      <c r="D16874" s="255"/>
      <c r="E16874" s="260"/>
      <c r="F16874" s="263"/>
    </row>
    <row r="16875" spans="1:12" ht="13" x14ac:dyDescent="0.25">
      <c r="A16875" s="227"/>
      <c r="B16875" s="268" t="s">
        <v>1637</v>
      </c>
      <c r="C16875" s="227"/>
      <c r="D16875" s="227"/>
      <c r="E16875" s="258"/>
      <c r="F16875" s="270"/>
    </row>
    <row r="16876" spans="1:12" ht="13" x14ac:dyDescent="0.25">
      <c r="A16876" s="227"/>
      <c r="B16876" s="247"/>
      <c r="C16876" s="227"/>
      <c r="D16876" s="227"/>
      <c r="E16876" s="258"/>
      <c r="F16876" s="263"/>
    </row>
    <row r="16877" spans="1:12" ht="13" x14ac:dyDescent="0.25">
      <c r="A16877" s="227"/>
      <c r="B16877" s="247" t="str">
        <f>B16808</f>
        <v>External Works</v>
      </c>
      <c r="C16877" s="227"/>
      <c r="D16877" s="227"/>
      <c r="E16877" s="258"/>
      <c r="F16877" s="263"/>
    </row>
    <row r="16878" spans="1:12" s="1" customFormat="1" ht="13" x14ac:dyDescent="0.25">
      <c r="A16878" s="224"/>
      <c r="B16878" s="273"/>
      <c r="C16878" s="272"/>
      <c r="D16878" s="272"/>
      <c r="E16878" s="260"/>
      <c r="F16878" s="263"/>
      <c r="G16878" s="215"/>
      <c r="H16878" s="57"/>
      <c r="L16878"/>
    </row>
    <row r="16879" spans="1:12" ht="13" x14ac:dyDescent="0.25">
      <c r="A16879" s="220"/>
      <c r="B16879" s="230"/>
      <c r="C16879" s="220"/>
      <c r="D16879" s="220"/>
      <c r="E16879" s="260"/>
      <c r="F16879" s="263"/>
    </row>
    <row r="16880" spans="1:12" x14ac:dyDescent="0.25">
      <c r="A16880" s="220"/>
      <c r="B16880" s="233"/>
      <c r="C16880" s="220"/>
      <c r="D16880" s="220"/>
      <c r="E16880" s="260"/>
      <c r="F16880" s="263"/>
    </row>
    <row r="16881" spans="1:12" ht="13" x14ac:dyDescent="0.25">
      <c r="A16881" s="220"/>
      <c r="B16881" s="230" t="s">
        <v>488</v>
      </c>
      <c r="C16881" s="220"/>
      <c r="D16881" s="220"/>
      <c r="E16881" s="260"/>
      <c r="F16881" s="263"/>
    </row>
    <row r="16882" spans="1:12" x14ac:dyDescent="0.25">
      <c r="A16882" s="220"/>
      <c r="B16882" s="233"/>
      <c r="C16882" s="220"/>
      <c r="D16882" s="220"/>
      <c r="E16882" s="260"/>
      <c r="F16882" s="263"/>
    </row>
    <row r="16883" spans="1:12" s="236" customFormat="1" ht="13" x14ac:dyDescent="0.25">
      <c r="A16883" s="272"/>
      <c r="B16883" s="229" t="s">
        <v>3055</v>
      </c>
      <c r="C16883" s="272"/>
      <c r="D16883" s="272"/>
      <c r="E16883" s="217"/>
      <c r="F16883" s="285"/>
      <c r="I16883" s="149"/>
      <c r="J16883" s="149"/>
      <c r="K16883" s="149"/>
      <c r="L16883"/>
    </row>
    <row r="16884" spans="1:12" s="236" customFormat="1" x14ac:dyDescent="0.25">
      <c r="A16884" s="272"/>
      <c r="B16884" s="273"/>
      <c r="C16884" s="272"/>
      <c r="D16884" s="272"/>
      <c r="E16884" s="217"/>
      <c r="F16884" s="285"/>
      <c r="I16884" s="149"/>
      <c r="J16884" s="149"/>
      <c r="K16884" s="149"/>
      <c r="L16884"/>
    </row>
    <row r="16885" spans="1:12" s="236" customFormat="1" ht="13" x14ac:dyDescent="0.25">
      <c r="A16885" s="272"/>
      <c r="B16885" s="229" t="s">
        <v>3054</v>
      </c>
      <c r="C16885" s="272"/>
      <c r="D16885" s="272"/>
      <c r="E16885" s="217"/>
      <c r="F16885" s="285"/>
      <c r="I16885" s="149"/>
      <c r="J16885" s="149"/>
      <c r="K16885" s="149"/>
      <c r="L16885"/>
    </row>
    <row r="16886" spans="1:12" s="236" customFormat="1" ht="13" x14ac:dyDescent="0.25">
      <c r="A16886" s="272"/>
      <c r="B16886" s="229"/>
      <c r="C16886" s="272"/>
      <c r="D16886" s="272"/>
      <c r="E16886" s="217"/>
      <c r="F16886" s="285"/>
      <c r="I16886" s="149"/>
      <c r="J16886" s="149"/>
      <c r="K16886" s="149"/>
      <c r="L16886"/>
    </row>
    <row r="16887" spans="1:12" s="236" customFormat="1" ht="62.5" x14ac:dyDescent="0.25">
      <c r="A16887" s="272"/>
      <c r="B16887" s="273" t="s">
        <v>3053</v>
      </c>
      <c r="C16887" s="272"/>
      <c r="D16887" s="272"/>
      <c r="E16887" s="217"/>
      <c r="F16887" s="285"/>
      <c r="I16887" s="149"/>
      <c r="J16887" s="149"/>
      <c r="K16887" s="149"/>
      <c r="L16887"/>
    </row>
    <row r="16888" spans="1:12" s="236" customFormat="1" x14ac:dyDescent="0.25">
      <c r="A16888" s="272"/>
      <c r="B16888" s="273"/>
      <c r="C16888" s="272"/>
      <c r="D16888" s="272"/>
      <c r="E16888" s="217"/>
      <c r="F16888" s="285"/>
      <c r="I16888" s="149"/>
      <c r="J16888" s="149"/>
      <c r="K16888" s="149"/>
      <c r="L16888"/>
    </row>
    <row r="16889" spans="1:12" s="236" customFormat="1" x14ac:dyDescent="0.25">
      <c r="A16889" s="272" t="s">
        <v>3220</v>
      </c>
      <c r="B16889" s="273" t="s">
        <v>3052</v>
      </c>
      <c r="C16889" s="272" t="s">
        <v>3042</v>
      </c>
      <c r="D16889" s="272">
        <v>7</v>
      </c>
      <c r="E16889" s="217"/>
      <c r="F16889" s="285"/>
      <c r="I16889" s="149"/>
      <c r="J16889" s="149"/>
      <c r="K16889" s="149"/>
      <c r="L16889"/>
    </row>
    <row r="16890" spans="1:12" s="236" customFormat="1" x14ac:dyDescent="0.25">
      <c r="A16890" s="272" t="s">
        <v>3221</v>
      </c>
      <c r="B16890" s="273" t="s">
        <v>3051</v>
      </c>
      <c r="C16890" s="272" t="s">
        <v>3042</v>
      </c>
      <c r="D16890" s="272">
        <v>1</v>
      </c>
      <c r="E16890" s="217"/>
      <c r="F16890" s="285"/>
      <c r="I16890" s="149"/>
      <c r="J16890" s="149"/>
      <c r="K16890" s="149"/>
      <c r="L16890"/>
    </row>
    <row r="16891" spans="1:12" s="236" customFormat="1" x14ac:dyDescent="0.25">
      <c r="A16891" s="272" t="s">
        <v>3222</v>
      </c>
      <c r="B16891" s="273" t="s">
        <v>3050</v>
      </c>
      <c r="C16891" s="272" t="s">
        <v>3042</v>
      </c>
      <c r="D16891" s="272">
        <v>1</v>
      </c>
      <c r="E16891" s="217"/>
      <c r="F16891" s="285"/>
      <c r="I16891" s="149"/>
      <c r="J16891" s="149"/>
      <c r="K16891" s="149"/>
      <c r="L16891"/>
    </row>
    <row r="16892" spans="1:12" s="236" customFormat="1" x14ac:dyDescent="0.25">
      <c r="A16892" s="272"/>
      <c r="B16892" s="273"/>
      <c r="C16892" s="272"/>
      <c r="D16892" s="272"/>
      <c r="E16892" s="217"/>
      <c r="F16892" s="285"/>
      <c r="I16892" s="149"/>
      <c r="J16892" s="149"/>
      <c r="K16892" s="149"/>
      <c r="L16892"/>
    </row>
    <row r="16893" spans="1:12" s="236" customFormat="1" ht="13" x14ac:dyDescent="0.25">
      <c r="A16893" s="272"/>
      <c r="B16893" s="229" t="s">
        <v>3049</v>
      </c>
      <c r="C16893" s="272"/>
      <c r="D16893" s="272"/>
      <c r="E16893" s="217"/>
      <c r="F16893" s="285"/>
      <c r="I16893" s="149"/>
      <c r="J16893" s="149"/>
      <c r="K16893" s="149"/>
      <c r="L16893"/>
    </row>
    <row r="16894" spans="1:12" s="236" customFormat="1" ht="13" x14ac:dyDescent="0.25">
      <c r="A16894" s="272"/>
      <c r="B16894" s="229"/>
      <c r="C16894" s="272"/>
      <c r="D16894" s="272"/>
      <c r="E16894" s="217"/>
      <c r="F16894" s="285"/>
      <c r="I16894" s="149"/>
      <c r="J16894" s="149"/>
      <c r="K16894" s="149"/>
      <c r="L16894"/>
    </row>
    <row r="16895" spans="1:12" s="236" customFormat="1" ht="39" x14ac:dyDescent="0.25">
      <c r="A16895" s="272"/>
      <c r="B16895" s="229" t="s">
        <v>3048</v>
      </c>
      <c r="C16895" s="272"/>
      <c r="D16895" s="272"/>
      <c r="E16895" s="217"/>
      <c r="F16895" s="285"/>
      <c r="I16895" s="149"/>
      <c r="J16895" s="149"/>
      <c r="K16895" s="149"/>
      <c r="L16895"/>
    </row>
    <row r="16896" spans="1:12" s="236" customFormat="1" x14ac:dyDescent="0.25">
      <c r="A16896" s="272"/>
      <c r="B16896" s="273"/>
      <c r="C16896" s="272"/>
      <c r="D16896" s="272"/>
      <c r="E16896" s="217"/>
      <c r="F16896" s="285"/>
      <c r="I16896" s="149"/>
      <c r="J16896" s="149"/>
      <c r="K16896" s="149"/>
      <c r="L16896"/>
    </row>
    <row r="16897" spans="1:12" s="236" customFormat="1" x14ac:dyDescent="0.25">
      <c r="A16897" s="272"/>
      <c r="B16897" s="273" t="s">
        <v>3045</v>
      </c>
      <c r="C16897" s="272"/>
      <c r="D16897" s="272"/>
      <c r="E16897" s="217"/>
      <c r="F16897" s="285"/>
      <c r="I16897" s="149"/>
      <c r="J16897" s="149"/>
      <c r="K16897" s="149"/>
      <c r="L16897"/>
    </row>
    <row r="16898" spans="1:12" s="236" customFormat="1" x14ac:dyDescent="0.25">
      <c r="A16898" s="272" t="s">
        <v>3223</v>
      </c>
      <c r="B16898" s="273" t="s">
        <v>3044</v>
      </c>
      <c r="C16898" s="272" t="s">
        <v>11</v>
      </c>
      <c r="D16898" s="272">
        <v>150</v>
      </c>
      <c r="E16898" s="217"/>
      <c r="F16898" s="285"/>
      <c r="I16898" s="149"/>
      <c r="J16898" s="149"/>
      <c r="K16898" s="149"/>
      <c r="L16898"/>
    </row>
    <row r="16899" spans="1:12" s="236" customFormat="1" x14ac:dyDescent="0.25">
      <c r="A16899" s="272" t="s">
        <v>3224</v>
      </c>
      <c r="B16899" s="273" t="s">
        <v>3043</v>
      </c>
      <c r="C16899" s="272" t="s">
        <v>11</v>
      </c>
      <c r="D16899" s="272">
        <v>75</v>
      </c>
      <c r="E16899" s="217"/>
      <c r="F16899" s="285"/>
      <c r="I16899" s="149"/>
      <c r="J16899" s="149"/>
      <c r="K16899" s="149"/>
      <c r="L16899"/>
    </row>
    <row r="16900" spans="1:12" s="236" customFormat="1" x14ac:dyDescent="0.25">
      <c r="A16900" s="272"/>
      <c r="B16900" s="273"/>
      <c r="C16900" s="272"/>
      <c r="D16900" s="272"/>
      <c r="E16900" s="217"/>
      <c r="F16900" s="285"/>
      <c r="I16900" s="149"/>
      <c r="J16900" s="149"/>
      <c r="K16900" s="149"/>
      <c r="L16900"/>
    </row>
    <row r="16901" spans="1:12" s="236" customFormat="1" ht="13" x14ac:dyDescent="0.25">
      <c r="A16901" s="272"/>
      <c r="B16901" s="229" t="s">
        <v>3047</v>
      </c>
      <c r="C16901" s="272"/>
      <c r="D16901" s="272"/>
      <c r="E16901" s="217"/>
      <c r="F16901" s="285"/>
      <c r="I16901" s="149"/>
      <c r="J16901" s="149"/>
      <c r="K16901" s="149"/>
      <c r="L16901"/>
    </row>
    <row r="16902" spans="1:12" s="236" customFormat="1" ht="13" x14ac:dyDescent="0.25">
      <c r="A16902" s="272"/>
      <c r="B16902" s="229"/>
      <c r="C16902" s="272"/>
      <c r="D16902" s="272"/>
      <c r="E16902" s="217"/>
      <c r="F16902" s="285"/>
      <c r="I16902" s="149"/>
      <c r="J16902" s="149"/>
      <c r="K16902" s="149"/>
      <c r="L16902"/>
    </row>
    <row r="16903" spans="1:12" s="236" customFormat="1" ht="39" x14ac:dyDescent="0.25">
      <c r="A16903" s="272"/>
      <c r="B16903" s="229" t="s">
        <v>3046</v>
      </c>
      <c r="C16903" s="272"/>
      <c r="D16903" s="272"/>
      <c r="E16903" s="217"/>
      <c r="F16903" s="285"/>
      <c r="I16903" s="149"/>
      <c r="J16903" s="149"/>
      <c r="K16903" s="149"/>
      <c r="L16903"/>
    </row>
    <row r="16904" spans="1:12" s="236" customFormat="1" x14ac:dyDescent="0.25">
      <c r="A16904" s="272"/>
      <c r="B16904" s="273"/>
      <c r="C16904" s="272"/>
      <c r="D16904" s="272"/>
      <c r="E16904" s="217"/>
      <c r="F16904" s="285"/>
      <c r="I16904" s="149"/>
      <c r="J16904" s="149"/>
      <c r="K16904" s="149"/>
      <c r="L16904"/>
    </row>
    <row r="16905" spans="1:12" s="236" customFormat="1" ht="13" x14ac:dyDescent="0.25">
      <c r="A16905" s="272"/>
      <c r="B16905" s="229" t="s">
        <v>3045</v>
      </c>
      <c r="C16905" s="272"/>
      <c r="D16905" s="272"/>
      <c r="E16905" s="217"/>
      <c r="F16905" s="285"/>
      <c r="I16905" s="149"/>
      <c r="J16905" s="149"/>
      <c r="K16905" s="149"/>
      <c r="L16905"/>
    </row>
    <row r="16906" spans="1:12" s="236" customFormat="1" x14ac:dyDescent="0.25">
      <c r="A16906" s="272"/>
      <c r="B16906" s="273"/>
      <c r="C16906" s="272"/>
      <c r="D16906" s="272"/>
      <c r="E16906" s="217"/>
      <c r="F16906" s="285"/>
      <c r="I16906" s="149"/>
      <c r="J16906" s="149"/>
      <c r="K16906" s="149"/>
      <c r="L16906"/>
    </row>
    <row r="16907" spans="1:12" s="236" customFormat="1" x14ac:dyDescent="0.25">
      <c r="A16907" s="272" t="s">
        <v>3225</v>
      </c>
      <c r="B16907" s="273" t="s">
        <v>3044</v>
      </c>
      <c r="C16907" s="272" t="s">
        <v>3042</v>
      </c>
      <c r="D16907" s="272">
        <v>16</v>
      </c>
      <c r="E16907" s="217"/>
      <c r="F16907" s="285"/>
      <c r="I16907" s="149"/>
      <c r="J16907" s="149"/>
      <c r="K16907" s="149"/>
      <c r="L16907"/>
    </row>
    <row r="16908" spans="1:12" s="236" customFormat="1" x14ac:dyDescent="0.25">
      <c r="A16908" s="272" t="s">
        <v>3226</v>
      </c>
      <c r="B16908" s="273" t="s">
        <v>3043</v>
      </c>
      <c r="C16908" s="272" t="s">
        <v>3042</v>
      </c>
      <c r="D16908" s="272">
        <v>2</v>
      </c>
      <c r="E16908" s="217"/>
      <c r="F16908" s="285"/>
      <c r="I16908" s="149"/>
      <c r="J16908" s="149"/>
      <c r="K16908" s="149"/>
      <c r="L16908"/>
    </row>
    <row r="16909" spans="1:12" s="236" customFormat="1" x14ac:dyDescent="0.25">
      <c r="A16909" s="272"/>
      <c r="B16909" s="273"/>
      <c r="C16909" s="272"/>
      <c r="D16909" s="272"/>
      <c r="E16909" s="217"/>
      <c r="F16909" s="285"/>
      <c r="I16909" s="149"/>
      <c r="J16909" s="149"/>
      <c r="K16909" s="149"/>
      <c r="L16909"/>
    </row>
    <row r="16910" spans="1:12" s="236" customFormat="1" ht="13" x14ac:dyDescent="0.25">
      <c r="A16910" s="272"/>
      <c r="B16910" s="229" t="s">
        <v>3041</v>
      </c>
      <c r="C16910" s="272"/>
      <c r="D16910" s="272"/>
      <c r="E16910" s="217"/>
      <c r="F16910" s="285"/>
      <c r="I16910" s="149"/>
      <c r="J16910" s="149"/>
      <c r="K16910" s="149"/>
      <c r="L16910"/>
    </row>
    <row r="16911" spans="1:12" s="236" customFormat="1" ht="13" x14ac:dyDescent="0.25">
      <c r="A16911" s="272"/>
      <c r="B16911" s="229"/>
      <c r="C16911" s="272"/>
      <c r="D16911" s="272"/>
      <c r="E16911" s="217"/>
      <c r="F16911" s="285"/>
      <c r="I16911" s="149"/>
      <c r="J16911" s="149"/>
      <c r="K16911" s="149"/>
      <c r="L16911"/>
    </row>
    <row r="16912" spans="1:12" s="236" customFormat="1" x14ac:dyDescent="0.25">
      <c r="A16912" s="272" t="s">
        <v>3227</v>
      </c>
      <c r="B16912" s="273" t="s">
        <v>3040</v>
      </c>
      <c r="C16912" s="272" t="s">
        <v>11</v>
      </c>
      <c r="D16912" s="272">
        <v>1200</v>
      </c>
      <c r="E16912" s="217"/>
      <c r="F16912" s="285"/>
      <c r="I16912" s="149"/>
      <c r="J16912" s="149"/>
      <c r="K16912" s="149"/>
      <c r="L16912"/>
    </row>
    <row r="16913" spans="1:12" s="236" customFormat="1" x14ac:dyDescent="0.25">
      <c r="A16913" s="272"/>
      <c r="B16913" s="273"/>
      <c r="C16913" s="272"/>
      <c r="D16913" s="272"/>
      <c r="E16913" s="217"/>
      <c r="F16913" s="285"/>
      <c r="I16913" s="149"/>
      <c r="J16913" s="149"/>
      <c r="K16913" s="149"/>
      <c r="L16913"/>
    </row>
    <row r="16914" spans="1:12" s="236" customFormat="1" ht="13" x14ac:dyDescent="0.25">
      <c r="A16914" s="272"/>
      <c r="B16914" s="229" t="s">
        <v>3039</v>
      </c>
      <c r="C16914" s="272"/>
      <c r="D16914" s="272"/>
      <c r="E16914" s="217"/>
      <c r="F16914" s="285"/>
      <c r="I16914" s="149"/>
      <c r="J16914" s="149"/>
      <c r="K16914" s="149"/>
      <c r="L16914"/>
    </row>
    <row r="16915" spans="1:12" s="236" customFormat="1" x14ac:dyDescent="0.25">
      <c r="A16915" s="272"/>
      <c r="B16915" s="273"/>
      <c r="C16915" s="272"/>
      <c r="D16915" s="272"/>
      <c r="E16915" s="217"/>
      <c r="F16915" s="285"/>
      <c r="I16915" s="149"/>
      <c r="J16915" s="149"/>
      <c r="K16915" s="149"/>
      <c r="L16915"/>
    </row>
    <row r="16916" spans="1:12" s="236" customFormat="1" ht="25" x14ac:dyDescent="0.25">
      <c r="A16916" s="272" t="s">
        <v>3228</v>
      </c>
      <c r="B16916" s="273" t="s">
        <v>3038</v>
      </c>
      <c r="C16916" s="272" t="s">
        <v>3036</v>
      </c>
      <c r="D16916" s="272">
        <v>1</v>
      </c>
      <c r="E16916" s="217"/>
      <c r="F16916" s="285"/>
      <c r="I16916" s="149"/>
      <c r="J16916" s="149"/>
      <c r="K16916" s="149"/>
      <c r="L16916"/>
    </row>
    <row r="16917" spans="1:12" s="236" customFormat="1" x14ac:dyDescent="0.25">
      <c r="A16917" s="272"/>
      <c r="B16917" s="273"/>
      <c r="C16917" s="272"/>
      <c r="D16917" s="272"/>
      <c r="E16917" s="217"/>
      <c r="F16917" s="285"/>
      <c r="I16917" s="149"/>
      <c r="J16917" s="149"/>
      <c r="K16917" s="149"/>
      <c r="L16917"/>
    </row>
    <row r="16918" spans="1:12" s="236" customFormat="1" ht="25" x14ac:dyDescent="0.25">
      <c r="A16918" s="287" t="s">
        <v>3220</v>
      </c>
      <c r="B16918" s="273" t="s">
        <v>3037</v>
      </c>
      <c r="C16918" s="272" t="s">
        <v>3036</v>
      </c>
      <c r="D16918" s="272">
        <v>8</v>
      </c>
      <c r="E16918" s="217"/>
      <c r="F16918" s="285"/>
      <c r="I16918" s="149"/>
      <c r="J16918" s="149"/>
      <c r="K16918" s="149"/>
      <c r="L16918"/>
    </row>
    <row r="16919" spans="1:12" s="236" customFormat="1" x14ac:dyDescent="0.25">
      <c r="A16919" s="272"/>
      <c r="B16919" s="273"/>
      <c r="C16919" s="272"/>
      <c r="D16919" s="272"/>
      <c r="E16919" s="217"/>
      <c r="F16919" s="285"/>
      <c r="I16919" s="149"/>
      <c r="J16919" s="149"/>
      <c r="K16919" s="149"/>
      <c r="L16919"/>
    </row>
    <row r="16920" spans="1:12" s="236" customFormat="1" ht="13" x14ac:dyDescent="0.25">
      <c r="A16920" s="272"/>
      <c r="B16920" s="229" t="s">
        <v>3035</v>
      </c>
      <c r="C16920" s="272"/>
      <c r="D16920" s="272"/>
      <c r="E16920" s="217"/>
      <c r="F16920" s="285"/>
      <c r="I16920" s="149"/>
      <c r="J16920" s="149"/>
      <c r="K16920" s="149"/>
      <c r="L16920"/>
    </row>
    <row r="16921" spans="1:12" s="236" customFormat="1" x14ac:dyDescent="0.25">
      <c r="A16921" s="272"/>
      <c r="B16921" s="273"/>
      <c r="C16921" s="272"/>
      <c r="D16921" s="272"/>
      <c r="E16921" s="217"/>
      <c r="F16921" s="285"/>
      <c r="I16921" s="149"/>
      <c r="J16921" s="149"/>
      <c r="K16921" s="149"/>
      <c r="L16921"/>
    </row>
    <row r="16922" spans="1:12" s="236" customFormat="1" ht="25" x14ac:dyDescent="0.25">
      <c r="A16922" s="272" t="s">
        <v>3229</v>
      </c>
      <c r="B16922" s="273" t="s">
        <v>3034</v>
      </c>
      <c r="C16922" s="272" t="s">
        <v>2</v>
      </c>
      <c r="D16922" s="272">
        <v>1</v>
      </c>
      <c r="E16922" s="217"/>
      <c r="F16922" s="285"/>
      <c r="I16922" s="149"/>
      <c r="J16922" s="149"/>
      <c r="K16922" s="149"/>
      <c r="L16922"/>
    </row>
    <row r="16923" spans="1:12" s="236" customFormat="1" x14ac:dyDescent="0.25">
      <c r="A16923" s="272"/>
      <c r="B16923" s="273"/>
      <c r="C16923" s="272"/>
      <c r="D16923" s="272"/>
      <c r="E16923" s="217"/>
      <c r="F16923" s="285"/>
      <c r="I16923" s="149"/>
      <c r="J16923" s="149"/>
      <c r="K16923" s="149"/>
      <c r="L16923"/>
    </row>
    <row r="16924" spans="1:12" s="236" customFormat="1" ht="25" x14ac:dyDescent="0.25">
      <c r="A16924" s="272" t="s">
        <v>3230</v>
      </c>
      <c r="B16924" s="273" t="s">
        <v>3033</v>
      </c>
      <c r="C16924" s="272" t="s">
        <v>2</v>
      </c>
      <c r="D16924" s="272">
        <v>1</v>
      </c>
      <c r="E16924" s="217"/>
      <c r="F16924" s="285"/>
      <c r="I16924" s="149"/>
      <c r="J16924" s="149"/>
      <c r="K16924" s="149"/>
      <c r="L16924"/>
    </row>
    <row r="16925" spans="1:12" s="236" customFormat="1" x14ac:dyDescent="0.25">
      <c r="A16925" s="272"/>
      <c r="B16925" s="273"/>
      <c r="C16925" s="272"/>
      <c r="D16925" s="272"/>
      <c r="E16925" s="217"/>
      <c r="F16925" s="285"/>
      <c r="I16925" s="149"/>
      <c r="J16925" s="149"/>
      <c r="K16925" s="149"/>
      <c r="L16925"/>
    </row>
    <row r="16926" spans="1:12" s="236" customFormat="1" ht="25" x14ac:dyDescent="0.25">
      <c r="A16926" s="272" t="s">
        <v>3231</v>
      </c>
      <c r="B16926" s="273" t="s">
        <v>3032</v>
      </c>
      <c r="C16926" s="272" t="s">
        <v>11</v>
      </c>
      <c r="D16926" s="272">
        <v>80</v>
      </c>
      <c r="E16926" s="217"/>
      <c r="F16926" s="285"/>
      <c r="I16926" s="149"/>
      <c r="J16926" s="149"/>
      <c r="K16926" s="149"/>
      <c r="L16926"/>
    </row>
    <row r="16927" spans="1:12" s="236" customFormat="1" x14ac:dyDescent="0.25">
      <c r="A16927" s="272"/>
      <c r="B16927" s="273"/>
      <c r="C16927" s="272"/>
      <c r="D16927" s="272"/>
      <c r="E16927" s="217"/>
      <c r="F16927" s="285"/>
      <c r="I16927" s="149"/>
      <c r="J16927" s="149"/>
      <c r="K16927" s="149"/>
      <c r="L16927"/>
    </row>
    <row r="16928" spans="1:12" s="236" customFormat="1" ht="37.5" x14ac:dyDescent="0.25">
      <c r="A16928" s="272" t="s">
        <v>3232</v>
      </c>
      <c r="B16928" s="273" t="s">
        <v>3031</v>
      </c>
      <c r="C16928" s="272" t="s">
        <v>2</v>
      </c>
      <c r="D16928" s="272">
        <v>80</v>
      </c>
      <c r="E16928" s="217"/>
      <c r="F16928" s="285"/>
      <c r="I16928" s="149"/>
      <c r="J16928" s="149"/>
      <c r="K16928" s="149"/>
      <c r="L16928"/>
    </row>
    <row r="16929" spans="1:12" s="236" customFormat="1" x14ac:dyDescent="0.25">
      <c r="A16929" s="272"/>
      <c r="B16929" s="273"/>
      <c r="C16929" s="272"/>
      <c r="D16929" s="272"/>
      <c r="E16929" s="217"/>
      <c r="F16929" s="285"/>
      <c r="I16929" s="149"/>
      <c r="J16929" s="149"/>
      <c r="K16929" s="149"/>
      <c r="L16929"/>
    </row>
    <row r="16930" spans="1:12" s="236" customFormat="1" x14ac:dyDescent="0.25">
      <c r="A16930" s="272"/>
      <c r="B16930" s="273"/>
      <c r="C16930" s="272"/>
      <c r="D16930" s="272"/>
      <c r="E16930" s="217"/>
      <c r="F16930" s="285"/>
      <c r="I16930" s="149"/>
      <c r="J16930" s="149"/>
      <c r="K16930" s="149"/>
      <c r="L16930"/>
    </row>
    <row r="16931" spans="1:12" s="236" customFormat="1" x14ac:dyDescent="0.25">
      <c r="A16931" s="272"/>
      <c r="B16931" s="273"/>
      <c r="C16931" s="272"/>
      <c r="D16931" s="272"/>
      <c r="E16931" s="217"/>
      <c r="F16931" s="285"/>
      <c r="I16931" s="149"/>
      <c r="J16931" s="149"/>
      <c r="K16931" s="149"/>
      <c r="L16931"/>
    </row>
    <row r="16932" spans="1:12" s="236" customFormat="1" ht="13" x14ac:dyDescent="0.25">
      <c r="A16932" s="227"/>
      <c r="B16932" s="256"/>
      <c r="C16932" s="255"/>
      <c r="D16932" s="255"/>
      <c r="E16932" s="260"/>
      <c r="F16932" s="263"/>
      <c r="I16932" s="149"/>
      <c r="J16932" s="149"/>
      <c r="K16932" s="149"/>
      <c r="L16932"/>
    </row>
    <row r="16933" spans="1:12" s="236" customFormat="1" ht="13" x14ac:dyDescent="0.25">
      <c r="A16933" s="227"/>
      <c r="B16933" s="268" t="s">
        <v>2905</v>
      </c>
      <c r="C16933" s="227"/>
      <c r="D16933" s="227"/>
      <c r="E16933" s="258"/>
      <c r="F16933" s="270"/>
      <c r="I16933" s="149"/>
      <c r="J16933" s="149"/>
      <c r="K16933" s="149"/>
      <c r="L16933"/>
    </row>
    <row r="16934" spans="1:12" s="236" customFormat="1" ht="13" x14ac:dyDescent="0.25">
      <c r="A16934" s="227"/>
      <c r="B16934" s="286"/>
      <c r="C16934" s="227"/>
      <c r="D16934" s="227"/>
      <c r="E16934" s="258"/>
      <c r="F16934" s="263"/>
      <c r="I16934" s="149"/>
      <c r="J16934" s="149"/>
      <c r="K16934" s="149"/>
      <c r="L16934"/>
    </row>
    <row r="16935" spans="1:12" s="236" customFormat="1" ht="13" x14ac:dyDescent="0.25">
      <c r="A16935" s="227"/>
      <c r="B16935" s="286" t="str">
        <f>B16881</f>
        <v>Electrical Works</v>
      </c>
      <c r="C16935" s="227"/>
      <c r="D16935" s="227"/>
      <c r="E16935" s="258"/>
      <c r="F16935" s="263"/>
      <c r="I16935" s="149"/>
      <c r="J16935" s="149"/>
      <c r="K16935" s="149"/>
      <c r="L16935"/>
    </row>
    <row r="16936" spans="1:12" s="236" customFormat="1" ht="13" x14ac:dyDescent="0.25">
      <c r="A16936" s="227"/>
      <c r="B16936" s="286"/>
      <c r="C16936" s="227"/>
      <c r="D16936" s="227"/>
      <c r="E16936" s="258"/>
      <c r="F16936" s="263"/>
      <c r="I16936" s="149"/>
      <c r="J16936" s="149"/>
      <c r="K16936" s="149"/>
      <c r="L16936"/>
    </row>
    <row r="16937" spans="1:12" s="236" customFormat="1" ht="25" x14ac:dyDescent="0.25">
      <c r="A16937" s="272" t="s">
        <v>3233</v>
      </c>
      <c r="B16937" s="273" t="s">
        <v>3030</v>
      </c>
      <c r="C16937" s="272" t="s">
        <v>2</v>
      </c>
      <c r="D16937" s="272">
        <v>60</v>
      </c>
      <c r="E16937" s="217"/>
      <c r="F16937" s="285"/>
      <c r="I16937" s="149"/>
      <c r="J16937" s="149"/>
      <c r="K16937" s="149"/>
      <c r="L16937"/>
    </row>
    <row r="16938" spans="1:12" s="236" customFormat="1" x14ac:dyDescent="0.25">
      <c r="A16938" s="272"/>
      <c r="B16938" s="273"/>
      <c r="C16938" s="272"/>
      <c r="D16938" s="272"/>
      <c r="E16938" s="217"/>
      <c r="F16938" s="285"/>
      <c r="I16938" s="149"/>
      <c r="J16938" s="149"/>
      <c r="K16938" s="149"/>
      <c r="L16938"/>
    </row>
    <row r="16939" spans="1:12" s="236" customFormat="1" ht="25" x14ac:dyDescent="0.25">
      <c r="A16939" s="272" t="s">
        <v>3234</v>
      </c>
      <c r="B16939" s="273" t="s">
        <v>3029</v>
      </c>
      <c r="C16939" s="272" t="s">
        <v>2</v>
      </c>
      <c r="D16939" s="272">
        <v>24</v>
      </c>
      <c r="E16939" s="217"/>
      <c r="F16939" s="285"/>
      <c r="I16939" s="149"/>
      <c r="J16939" s="149"/>
      <c r="K16939" s="149"/>
      <c r="L16939"/>
    </row>
    <row r="16940" spans="1:12" s="236" customFormat="1" x14ac:dyDescent="0.25">
      <c r="A16940" s="272"/>
      <c r="B16940" s="273"/>
      <c r="C16940" s="272"/>
      <c r="D16940" s="272"/>
      <c r="E16940" s="217"/>
      <c r="F16940" s="285"/>
      <c r="I16940" s="149"/>
      <c r="J16940" s="149"/>
      <c r="K16940" s="149"/>
      <c r="L16940"/>
    </row>
    <row r="16941" spans="1:12" s="236" customFormat="1" ht="25" x14ac:dyDescent="0.25">
      <c r="A16941" s="272" t="s">
        <v>3235</v>
      </c>
      <c r="B16941" s="273" t="s">
        <v>3028</v>
      </c>
      <c r="C16941" s="272" t="s">
        <v>2</v>
      </c>
      <c r="D16941" s="272">
        <v>24</v>
      </c>
      <c r="E16941" s="217"/>
      <c r="F16941" s="285"/>
      <c r="I16941" s="149"/>
      <c r="J16941" s="149"/>
      <c r="K16941" s="149"/>
      <c r="L16941"/>
    </row>
    <row r="16942" spans="1:12" s="236" customFormat="1" x14ac:dyDescent="0.25">
      <c r="A16942" s="272"/>
      <c r="B16942" s="273"/>
      <c r="C16942" s="272"/>
      <c r="D16942" s="272"/>
      <c r="E16942" s="217"/>
      <c r="F16942" s="285"/>
      <c r="I16942" s="149"/>
      <c r="J16942" s="149"/>
      <c r="K16942" s="149"/>
      <c r="L16942"/>
    </row>
    <row r="16943" spans="1:12" s="236" customFormat="1" x14ac:dyDescent="0.25">
      <c r="A16943" s="272" t="s">
        <v>3236</v>
      </c>
      <c r="B16943" s="273" t="s">
        <v>3027</v>
      </c>
      <c r="C16943" s="272" t="s">
        <v>11</v>
      </c>
      <c r="D16943" s="272">
        <v>120</v>
      </c>
      <c r="E16943" s="217"/>
      <c r="F16943" s="285"/>
      <c r="I16943" s="149"/>
      <c r="J16943" s="149"/>
      <c r="K16943" s="149"/>
      <c r="L16943"/>
    </row>
    <row r="16944" spans="1:12" s="236" customFormat="1" x14ac:dyDescent="0.25">
      <c r="A16944" s="272"/>
      <c r="B16944" s="273"/>
      <c r="C16944" s="272"/>
      <c r="D16944" s="272"/>
      <c r="E16944" s="217"/>
      <c r="F16944" s="285"/>
      <c r="I16944" s="149"/>
      <c r="J16944" s="149"/>
      <c r="K16944" s="149"/>
      <c r="L16944"/>
    </row>
    <row r="16945" spans="1:12" s="236" customFormat="1" x14ac:dyDescent="0.25">
      <c r="A16945" s="272" t="s">
        <v>3237</v>
      </c>
      <c r="B16945" s="273" t="s">
        <v>3026</v>
      </c>
      <c r="C16945" s="272" t="s">
        <v>11</v>
      </c>
      <c r="D16945" s="272">
        <v>120</v>
      </c>
      <c r="E16945" s="217"/>
      <c r="F16945" s="285"/>
      <c r="I16945" s="149"/>
      <c r="J16945" s="149"/>
      <c r="K16945" s="149"/>
      <c r="L16945"/>
    </row>
    <row r="16946" spans="1:12" s="236" customFormat="1" x14ac:dyDescent="0.25">
      <c r="A16946" s="272"/>
      <c r="B16946" s="273"/>
      <c r="C16946" s="272"/>
      <c r="D16946" s="272"/>
      <c r="E16946" s="217"/>
      <c r="F16946" s="285"/>
      <c r="I16946" s="149"/>
      <c r="J16946" s="149"/>
      <c r="K16946" s="149"/>
      <c r="L16946"/>
    </row>
    <row r="16947" spans="1:12" s="236" customFormat="1" ht="13" x14ac:dyDescent="0.25">
      <c r="A16947" s="272"/>
      <c r="B16947" s="229" t="s">
        <v>3025</v>
      </c>
      <c r="C16947" s="272"/>
      <c r="D16947" s="272"/>
      <c r="E16947" s="217"/>
      <c r="F16947" s="285"/>
      <c r="I16947" s="149"/>
      <c r="J16947" s="149"/>
      <c r="K16947" s="149"/>
      <c r="L16947"/>
    </row>
    <row r="16948" spans="1:12" s="236" customFormat="1" ht="13" x14ac:dyDescent="0.25">
      <c r="A16948" s="272"/>
      <c r="B16948" s="229"/>
      <c r="C16948" s="272"/>
      <c r="D16948" s="272"/>
      <c r="E16948" s="217"/>
      <c r="F16948" s="285"/>
      <c r="I16948" s="149"/>
      <c r="J16948" s="149"/>
      <c r="K16948" s="149"/>
      <c r="L16948"/>
    </row>
    <row r="16949" spans="1:12" s="236" customFormat="1" ht="39" x14ac:dyDescent="0.25">
      <c r="A16949" s="272"/>
      <c r="B16949" s="229" t="s">
        <v>3024</v>
      </c>
      <c r="C16949" s="272"/>
      <c r="D16949" s="272"/>
      <c r="E16949" s="217"/>
      <c r="F16949" s="285"/>
      <c r="I16949" s="149"/>
      <c r="J16949" s="149"/>
      <c r="K16949" s="149"/>
      <c r="L16949"/>
    </row>
    <row r="16950" spans="1:12" s="236" customFormat="1" x14ac:dyDescent="0.25">
      <c r="A16950" s="272"/>
      <c r="B16950" s="273"/>
      <c r="C16950" s="272"/>
      <c r="D16950" s="272"/>
      <c r="E16950" s="217"/>
      <c r="F16950" s="285"/>
      <c r="I16950" s="149"/>
      <c r="J16950" s="149"/>
      <c r="K16950" s="149"/>
      <c r="L16950"/>
    </row>
    <row r="16951" spans="1:12" s="236" customFormat="1" ht="25" x14ac:dyDescent="0.25">
      <c r="A16951" s="287" t="s">
        <v>3221</v>
      </c>
      <c r="B16951" s="273" t="s">
        <v>3023</v>
      </c>
      <c r="C16951" s="272" t="s">
        <v>11</v>
      </c>
      <c r="D16951" s="272">
        <v>45</v>
      </c>
      <c r="E16951" s="217"/>
      <c r="F16951" s="285"/>
      <c r="I16951" s="149"/>
      <c r="J16951" s="149"/>
      <c r="K16951" s="149"/>
      <c r="L16951"/>
    </row>
    <row r="16952" spans="1:12" s="236" customFormat="1" x14ac:dyDescent="0.25">
      <c r="A16952" s="272"/>
      <c r="B16952" s="273"/>
      <c r="C16952" s="272"/>
      <c r="D16952" s="272"/>
      <c r="E16952" s="217"/>
      <c r="F16952" s="285"/>
      <c r="I16952" s="149"/>
      <c r="J16952" s="149"/>
      <c r="K16952" s="149"/>
      <c r="L16952"/>
    </row>
    <row r="16953" spans="1:12" s="236" customFormat="1" ht="26" x14ac:dyDescent="0.25">
      <c r="A16953" s="272"/>
      <c r="B16953" s="229" t="s">
        <v>3022</v>
      </c>
      <c r="C16953" s="272"/>
      <c r="D16953" s="272"/>
      <c r="E16953" s="217"/>
      <c r="F16953" s="285"/>
      <c r="I16953" s="149"/>
      <c r="J16953" s="149"/>
      <c r="K16953" s="149"/>
      <c r="L16953"/>
    </row>
    <row r="16954" spans="1:12" s="236" customFormat="1" x14ac:dyDescent="0.25">
      <c r="A16954" s="272"/>
      <c r="B16954" s="273"/>
      <c r="C16954" s="272"/>
      <c r="D16954" s="272"/>
      <c r="E16954" s="217"/>
      <c r="F16954" s="285"/>
      <c r="I16954" s="149"/>
      <c r="J16954" s="149"/>
      <c r="K16954" s="149"/>
      <c r="L16954"/>
    </row>
    <row r="16955" spans="1:12" s="236" customFormat="1" x14ac:dyDescent="0.25">
      <c r="A16955" s="272" t="s">
        <v>3238</v>
      </c>
      <c r="B16955" s="273" t="s">
        <v>3021</v>
      </c>
      <c r="C16955" s="272" t="s">
        <v>2</v>
      </c>
      <c r="D16955" s="272">
        <v>2</v>
      </c>
      <c r="E16955" s="217"/>
      <c r="F16955" s="285"/>
      <c r="I16955" s="149"/>
      <c r="J16955" s="149"/>
      <c r="K16955" s="149"/>
      <c r="L16955"/>
    </row>
    <row r="16956" spans="1:12" s="236" customFormat="1" x14ac:dyDescent="0.25">
      <c r="A16956" s="272"/>
      <c r="B16956" s="273"/>
      <c r="C16956" s="272"/>
      <c r="D16956" s="272"/>
      <c r="E16956" s="217"/>
      <c r="F16956" s="285"/>
      <c r="I16956" s="149"/>
      <c r="J16956" s="149"/>
      <c r="K16956" s="149"/>
      <c r="L16956"/>
    </row>
    <row r="16957" spans="1:12" s="236" customFormat="1" x14ac:dyDescent="0.25">
      <c r="A16957" s="272" t="s">
        <v>3239</v>
      </c>
      <c r="B16957" s="273" t="s">
        <v>3020</v>
      </c>
      <c r="C16957" s="272" t="s">
        <v>2</v>
      </c>
      <c r="D16957" s="272">
        <v>2</v>
      </c>
      <c r="E16957" s="217"/>
      <c r="F16957" s="285"/>
      <c r="I16957" s="149"/>
      <c r="J16957" s="149"/>
      <c r="K16957" s="149"/>
      <c r="L16957"/>
    </row>
    <row r="16958" spans="1:12" s="236" customFormat="1" x14ac:dyDescent="0.25">
      <c r="A16958" s="272"/>
      <c r="B16958" s="273"/>
      <c r="C16958" s="272"/>
      <c r="D16958" s="272"/>
      <c r="E16958" s="217"/>
      <c r="F16958" s="285"/>
      <c r="I16958" s="149"/>
      <c r="J16958" s="149"/>
      <c r="K16958" s="149"/>
      <c r="L16958"/>
    </row>
    <row r="16959" spans="1:12" s="236" customFormat="1" ht="13" x14ac:dyDescent="0.25">
      <c r="A16959" s="272"/>
      <c r="B16959" s="229" t="s">
        <v>3019</v>
      </c>
      <c r="C16959" s="272"/>
      <c r="D16959" s="272"/>
      <c r="E16959" s="217"/>
      <c r="F16959" s="285"/>
      <c r="I16959" s="149"/>
      <c r="J16959" s="149"/>
      <c r="K16959" s="149"/>
      <c r="L16959"/>
    </row>
    <row r="16960" spans="1:12" s="236" customFormat="1" x14ac:dyDescent="0.25">
      <c r="A16960" s="272"/>
      <c r="B16960" s="273"/>
      <c r="C16960" s="272"/>
      <c r="D16960" s="272"/>
      <c r="E16960" s="217"/>
      <c r="F16960" s="285"/>
      <c r="I16960" s="149"/>
      <c r="J16960" s="149"/>
      <c r="K16960" s="149"/>
      <c r="L16960"/>
    </row>
    <row r="16961" spans="1:12" s="236" customFormat="1" ht="13" x14ac:dyDescent="0.25">
      <c r="A16961" s="272"/>
      <c r="B16961" s="229" t="s">
        <v>3018</v>
      </c>
      <c r="C16961" s="272"/>
      <c r="D16961" s="272"/>
      <c r="E16961" s="217"/>
      <c r="F16961" s="285"/>
      <c r="I16961" s="149"/>
      <c r="J16961" s="149"/>
      <c r="K16961" s="149"/>
      <c r="L16961"/>
    </row>
    <row r="16962" spans="1:12" s="236" customFormat="1" ht="13" x14ac:dyDescent="0.25">
      <c r="A16962" s="272"/>
      <c r="B16962" s="229"/>
      <c r="C16962" s="272"/>
      <c r="D16962" s="272"/>
      <c r="E16962" s="217"/>
      <c r="F16962" s="285"/>
      <c r="I16962" s="149"/>
      <c r="J16962" s="149"/>
      <c r="K16962" s="149"/>
      <c r="L16962"/>
    </row>
    <row r="16963" spans="1:12" s="236" customFormat="1" ht="13" x14ac:dyDescent="0.25">
      <c r="A16963" s="272"/>
      <c r="B16963" s="229" t="s">
        <v>3017</v>
      </c>
      <c r="C16963" s="272"/>
      <c r="D16963" s="272"/>
      <c r="E16963" s="217"/>
      <c r="F16963" s="285"/>
      <c r="I16963" s="149"/>
      <c r="J16963" s="149"/>
      <c r="K16963" s="149"/>
      <c r="L16963"/>
    </row>
    <row r="16964" spans="1:12" s="236" customFormat="1" x14ac:dyDescent="0.25">
      <c r="A16964" s="272"/>
      <c r="B16964" s="273"/>
      <c r="C16964" s="272"/>
      <c r="D16964" s="272"/>
      <c r="E16964" s="217"/>
      <c r="F16964" s="285"/>
      <c r="I16964" s="149"/>
      <c r="J16964" s="149"/>
      <c r="K16964" s="149"/>
      <c r="L16964"/>
    </row>
    <row r="16965" spans="1:12" s="236" customFormat="1" x14ac:dyDescent="0.25">
      <c r="A16965" s="272" t="s">
        <v>3240</v>
      </c>
      <c r="B16965" s="273" t="s">
        <v>3016</v>
      </c>
      <c r="C16965" s="272" t="s">
        <v>11</v>
      </c>
      <c r="D16965" s="272">
        <v>100</v>
      </c>
      <c r="E16965" s="217"/>
      <c r="F16965" s="285"/>
      <c r="I16965" s="149"/>
      <c r="J16965" s="149"/>
      <c r="K16965" s="149"/>
      <c r="L16965"/>
    </row>
    <row r="16966" spans="1:12" s="236" customFormat="1" x14ac:dyDescent="0.25">
      <c r="A16966" s="272" t="s">
        <v>3241</v>
      </c>
      <c r="B16966" s="273" t="s">
        <v>3015</v>
      </c>
      <c r="C16966" s="272" t="s">
        <v>2</v>
      </c>
      <c r="D16966" s="272">
        <v>4</v>
      </c>
      <c r="E16966" s="217"/>
      <c r="F16966" s="285"/>
      <c r="I16966" s="149"/>
      <c r="J16966" s="149"/>
      <c r="K16966" s="149"/>
      <c r="L16966"/>
    </row>
    <row r="16967" spans="1:12" s="236" customFormat="1" x14ac:dyDescent="0.25">
      <c r="A16967" s="272" t="s">
        <v>3242</v>
      </c>
      <c r="B16967" s="273" t="s">
        <v>3014</v>
      </c>
      <c r="C16967" s="272" t="s">
        <v>11</v>
      </c>
      <c r="D16967" s="272">
        <v>50</v>
      </c>
      <c r="E16967" s="217"/>
      <c r="F16967" s="285"/>
      <c r="I16967" s="149"/>
      <c r="J16967" s="149"/>
      <c r="K16967" s="149"/>
      <c r="L16967"/>
    </row>
    <row r="16968" spans="1:12" s="236" customFormat="1" x14ac:dyDescent="0.25">
      <c r="A16968" s="272"/>
      <c r="B16968" s="273"/>
      <c r="C16968" s="272"/>
      <c r="D16968" s="272"/>
      <c r="E16968" s="217"/>
      <c r="F16968" s="285"/>
      <c r="I16968" s="149"/>
      <c r="J16968" s="149"/>
      <c r="K16968" s="149"/>
      <c r="L16968"/>
    </row>
    <row r="16969" spans="1:12" s="236" customFormat="1" ht="13" x14ac:dyDescent="0.25">
      <c r="A16969" s="272"/>
      <c r="B16969" s="229" t="s">
        <v>3013</v>
      </c>
      <c r="C16969" s="272"/>
      <c r="D16969" s="272"/>
      <c r="E16969" s="217"/>
      <c r="F16969" s="285"/>
      <c r="I16969" s="149"/>
      <c r="J16969" s="149"/>
      <c r="K16969" s="149"/>
      <c r="L16969"/>
    </row>
    <row r="16970" spans="1:12" s="236" customFormat="1" x14ac:dyDescent="0.25">
      <c r="A16970" s="272"/>
      <c r="B16970" s="273"/>
      <c r="C16970" s="272"/>
      <c r="D16970" s="272"/>
      <c r="E16970" s="217"/>
      <c r="F16970" s="285"/>
      <c r="I16970" s="149"/>
      <c r="J16970" s="149"/>
      <c r="K16970" s="149"/>
      <c r="L16970"/>
    </row>
    <row r="16971" spans="1:12" s="236" customFormat="1" ht="13" x14ac:dyDescent="0.25">
      <c r="A16971" s="272"/>
      <c r="B16971" s="229" t="s">
        <v>3012</v>
      </c>
      <c r="C16971" s="272"/>
      <c r="D16971" s="272"/>
      <c r="E16971" s="217"/>
      <c r="F16971" s="285"/>
      <c r="I16971" s="149"/>
      <c r="J16971" s="149"/>
      <c r="K16971" s="149"/>
      <c r="L16971"/>
    </row>
    <row r="16972" spans="1:12" s="236" customFormat="1" ht="13" x14ac:dyDescent="0.25">
      <c r="A16972" s="272"/>
      <c r="B16972" s="229"/>
      <c r="C16972" s="272"/>
      <c r="D16972" s="272"/>
      <c r="E16972" s="217"/>
      <c r="F16972" s="285"/>
      <c r="I16972" s="149"/>
      <c r="J16972" s="149"/>
      <c r="K16972" s="149"/>
      <c r="L16972"/>
    </row>
    <row r="16973" spans="1:12" s="236" customFormat="1" ht="26" x14ac:dyDescent="0.25">
      <c r="A16973" s="272"/>
      <c r="B16973" s="229" t="s">
        <v>3011</v>
      </c>
      <c r="C16973" s="272"/>
      <c r="D16973" s="272"/>
      <c r="E16973" s="217"/>
      <c r="F16973" s="285"/>
      <c r="I16973" s="149"/>
      <c r="J16973" s="149"/>
      <c r="K16973" s="149"/>
      <c r="L16973"/>
    </row>
    <row r="16974" spans="1:12" s="236" customFormat="1" x14ac:dyDescent="0.25">
      <c r="A16974" s="272"/>
      <c r="B16974" s="273"/>
      <c r="C16974" s="272"/>
      <c r="D16974" s="272"/>
      <c r="E16974" s="217"/>
      <c r="F16974" s="285"/>
      <c r="I16974" s="149"/>
      <c r="J16974" s="149"/>
      <c r="K16974" s="149"/>
      <c r="L16974"/>
    </row>
    <row r="16975" spans="1:12" s="236" customFormat="1" x14ac:dyDescent="0.25">
      <c r="A16975" s="272" t="s">
        <v>3243</v>
      </c>
      <c r="B16975" s="273" t="s">
        <v>3010</v>
      </c>
      <c r="C16975" s="272" t="s">
        <v>11</v>
      </c>
      <c r="D16975" s="272">
        <v>1200</v>
      </c>
      <c r="E16975" s="217"/>
      <c r="F16975" s="285"/>
      <c r="I16975" s="149"/>
      <c r="J16975" s="149"/>
      <c r="K16975" s="149"/>
      <c r="L16975"/>
    </row>
    <row r="16976" spans="1:12" s="236" customFormat="1" x14ac:dyDescent="0.25">
      <c r="A16976" s="272" t="s">
        <v>3244</v>
      </c>
      <c r="B16976" s="273" t="s">
        <v>3009</v>
      </c>
      <c r="C16976" s="272" t="s">
        <v>11</v>
      </c>
      <c r="D16976" s="272">
        <v>800</v>
      </c>
      <c r="E16976" s="217"/>
      <c r="F16976" s="285"/>
      <c r="I16976" s="149"/>
      <c r="J16976" s="149"/>
      <c r="K16976" s="149"/>
      <c r="L16976"/>
    </row>
    <row r="16977" spans="1:12" s="236" customFormat="1" x14ac:dyDescent="0.25">
      <c r="A16977" s="272" t="s">
        <v>3245</v>
      </c>
      <c r="B16977" s="273" t="s">
        <v>3008</v>
      </c>
      <c r="C16977" s="272" t="s">
        <v>11</v>
      </c>
      <c r="D16977" s="272">
        <v>800</v>
      </c>
      <c r="E16977" s="217"/>
      <c r="F16977" s="285"/>
      <c r="I16977" s="149"/>
      <c r="J16977" s="149"/>
      <c r="K16977" s="149"/>
      <c r="L16977"/>
    </row>
    <row r="16978" spans="1:12" s="236" customFormat="1" x14ac:dyDescent="0.25">
      <c r="A16978" s="272" t="s">
        <v>3246</v>
      </c>
      <c r="B16978" s="273" t="s">
        <v>3007</v>
      </c>
      <c r="C16978" s="272" t="s">
        <v>11</v>
      </c>
      <c r="D16978" s="272">
        <v>20</v>
      </c>
      <c r="E16978" s="217"/>
      <c r="F16978" s="285"/>
      <c r="I16978" s="149"/>
      <c r="J16978" s="149"/>
      <c r="K16978" s="149"/>
      <c r="L16978"/>
    </row>
    <row r="16979" spans="1:12" s="236" customFormat="1" x14ac:dyDescent="0.25">
      <c r="A16979" s="287" t="s">
        <v>3222</v>
      </c>
      <c r="B16979" s="273" t="s">
        <v>3006</v>
      </c>
      <c r="C16979" s="272" t="s">
        <v>11</v>
      </c>
      <c r="D16979" s="272">
        <v>50</v>
      </c>
      <c r="E16979" s="217"/>
      <c r="F16979" s="285"/>
      <c r="I16979" s="149"/>
      <c r="J16979" s="149"/>
      <c r="K16979" s="149"/>
      <c r="L16979"/>
    </row>
    <row r="16980" spans="1:12" s="236" customFormat="1" x14ac:dyDescent="0.25">
      <c r="A16980" s="272"/>
      <c r="B16980" s="273"/>
      <c r="C16980" s="272"/>
      <c r="D16980" s="272"/>
      <c r="E16980" s="217"/>
      <c r="F16980" s="285"/>
      <c r="I16980" s="149"/>
      <c r="J16980" s="149"/>
      <c r="K16980" s="149"/>
      <c r="L16980"/>
    </row>
    <row r="16981" spans="1:12" s="236" customFormat="1" ht="13" x14ac:dyDescent="0.25">
      <c r="A16981" s="272"/>
      <c r="B16981" s="229" t="s">
        <v>3005</v>
      </c>
      <c r="C16981" s="272"/>
      <c r="D16981" s="272"/>
      <c r="E16981" s="217"/>
      <c r="F16981" s="285"/>
      <c r="I16981" s="149"/>
      <c r="J16981" s="149"/>
      <c r="K16981" s="149"/>
      <c r="L16981"/>
    </row>
    <row r="16982" spans="1:12" s="236" customFormat="1" x14ac:dyDescent="0.25">
      <c r="A16982" s="272"/>
      <c r="B16982" s="273"/>
      <c r="C16982" s="272"/>
      <c r="D16982" s="272"/>
      <c r="E16982" s="217"/>
      <c r="F16982" s="285"/>
      <c r="I16982" s="149"/>
      <c r="J16982" s="149"/>
      <c r="K16982" s="149"/>
      <c r="L16982"/>
    </row>
    <row r="16983" spans="1:12" s="236" customFormat="1" ht="26" x14ac:dyDescent="0.25">
      <c r="A16983" s="272"/>
      <c r="B16983" s="229" t="s">
        <v>3004</v>
      </c>
      <c r="C16983" s="272"/>
      <c r="D16983" s="272"/>
      <c r="E16983" s="217"/>
      <c r="F16983" s="285"/>
      <c r="I16983" s="149"/>
      <c r="J16983" s="149"/>
      <c r="K16983" s="149"/>
      <c r="L16983"/>
    </row>
    <row r="16984" spans="1:12" s="236" customFormat="1" x14ac:dyDescent="0.25">
      <c r="A16984" s="272"/>
      <c r="B16984" s="273"/>
      <c r="C16984" s="272"/>
      <c r="D16984" s="272"/>
      <c r="E16984" s="217"/>
      <c r="F16984" s="285"/>
      <c r="I16984" s="149"/>
      <c r="J16984" s="149"/>
      <c r="K16984" s="149"/>
      <c r="L16984"/>
    </row>
    <row r="16985" spans="1:12" s="236" customFormat="1" ht="25" x14ac:dyDescent="0.25">
      <c r="A16985" s="272" t="s">
        <v>3247</v>
      </c>
      <c r="B16985" s="273" t="s">
        <v>3003</v>
      </c>
      <c r="C16985" s="272" t="s">
        <v>2</v>
      </c>
      <c r="D16985" s="272">
        <v>130</v>
      </c>
      <c r="E16985" s="217"/>
      <c r="F16985" s="285"/>
      <c r="I16985" s="149"/>
      <c r="J16985" s="149"/>
      <c r="K16985" s="149"/>
      <c r="L16985"/>
    </row>
    <row r="16986" spans="1:12" s="236" customFormat="1" x14ac:dyDescent="0.25">
      <c r="A16986" s="272" t="s">
        <v>3248</v>
      </c>
      <c r="B16986" s="273" t="s">
        <v>3002</v>
      </c>
      <c r="C16986" s="272" t="s">
        <v>2</v>
      </c>
      <c r="D16986" s="272">
        <v>40</v>
      </c>
      <c r="E16986" s="217"/>
      <c r="F16986" s="285"/>
      <c r="I16986" s="149"/>
      <c r="J16986" s="149"/>
      <c r="K16986" s="149"/>
      <c r="L16986"/>
    </row>
    <row r="16987" spans="1:12" s="236" customFormat="1" x14ac:dyDescent="0.25">
      <c r="A16987" s="272" t="s">
        <v>3249</v>
      </c>
      <c r="B16987" s="273" t="s">
        <v>3001</v>
      </c>
      <c r="C16987" s="272" t="s">
        <v>2</v>
      </c>
      <c r="D16987" s="272">
        <v>80</v>
      </c>
      <c r="E16987" s="217"/>
      <c r="F16987" s="285"/>
      <c r="I16987" s="149"/>
      <c r="J16987" s="149"/>
      <c r="K16987" s="149"/>
      <c r="L16987"/>
    </row>
    <row r="16988" spans="1:12" s="236" customFormat="1" x14ac:dyDescent="0.25">
      <c r="A16988" s="272"/>
      <c r="B16988" s="273"/>
      <c r="C16988" s="272"/>
      <c r="D16988" s="272"/>
      <c r="E16988" s="217"/>
      <c r="F16988" s="285"/>
      <c r="I16988" s="149"/>
      <c r="J16988" s="149"/>
      <c r="K16988" s="149"/>
      <c r="L16988"/>
    </row>
    <row r="16989" spans="1:12" s="236" customFormat="1" x14ac:dyDescent="0.25">
      <c r="A16989" s="272"/>
      <c r="B16989" s="273"/>
      <c r="C16989" s="272"/>
      <c r="D16989" s="272"/>
      <c r="E16989" s="217"/>
      <c r="F16989" s="285"/>
      <c r="I16989" s="149"/>
      <c r="J16989" s="149"/>
      <c r="K16989" s="149"/>
      <c r="L16989"/>
    </row>
    <row r="16990" spans="1:12" s="236" customFormat="1" x14ac:dyDescent="0.25">
      <c r="A16990" s="272"/>
      <c r="B16990" s="273"/>
      <c r="C16990" s="272"/>
      <c r="D16990" s="272"/>
      <c r="E16990" s="217"/>
      <c r="F16990" s="285"/>
      <c r="I16990" s="149"/>
      <c r="J16990" s="149"/>
      <c r="K16990" s="149"/>
      <c r="L16990"/>
    </row>
    <row r="16991" spans="1:12" s="236" customFormat="1" x14ac:dyDescent="0.25">
      <c r="A16991" s="272"/>
      <c r="B16991" s="273"/>
      <c r="C16991" s="272"/>
      <c r="D16991" s="272"/>
      <c r="E16991" s="217"/>
      <c r="F16991" s="285"/>
      <c r="I16991" s="149"/>
      <c r="J16991" s="149"/>
      <c r="K16991" s="149"/>
      <c r="L16991"/>
    </row>
    <row r="16992" spans="1:12" s="236" customFormat="1" x14ac:dyDescent="0.25">
      <c r="A16992" s="272"/>
      <c r="B16992" s="273"/>
      <c r="C16992" s="272"/>
      <c r="D16992" s="272"/>
      <c r="E16992" s="217"/>
      <c r="F16992" s="285"/>
      <c r="I16992" s="149"/>
      <c r="J16992" s="149"/>
      <c r="K16992" s="149"/>
      <c r="L16992"/>
    </row>
    <row r="16993" spans="1:12" s="236" customFormat="1" x14ac:dyDescent="0.25">
      <c r="A16993" s="272"/>
      <c r="B16993" s="273"/>
      <c r="C16993" s="272"/>
      <c r="D16993" s="272"/>
      <c r="E16993" s="217"/>
      <c r="F16993" s="285"/>
      <c r="I16993" s="149"/>
      <c r="J16993" s="149"/>
      <c r="K16993" s="149"/>
      <c r="L16993"/>
    </row>
    <row r="16994" spans="1:12" s="236" customFormat="1" x14ac:dyDescent="0.25">
      <c r="A16994" s="272"/>
      <c r="B16994" s="273"/>
      <c r="C16994" s="272"/>
      <c r="D16994" s="272"/>
      <c r="E16994" s="217"/>
      <c r="F16994" s="285"/>
      <c r="I16994" s="149"/>
      <c r="J16994" s="149"/>
      <c r="K16994" s="149"/>
      <c r="L16994"/>
    </row>
    <row r="16995" spans="1:12" s="236" customFormat="1" ht="13" x14ac:dyDescent="0.25">
      <c r="A16995" s="227"/>
      <c r="B16995" s="256"/>
      <c r="C16995" s="255"/>
      <c r="D16995" s="255"/>
      <c r="E16995" s="260"/>
      <c r="F16995" s="263"/>
      <c r="I16995" s="149"/>
      <c r="J16995" s="149"/>
      <c r="K16995" s="149"/>
      <c r="L16995"/>
    </row>
    <row r="16996" spans="1:12" s="236" customFormat="1" ht="13" x14ac:dyDescent="0.25">
      <c r="A16996" s="227"/>
      <c r="B16996" s="268" t="s">
        <v>2905</v>
      </c>
      <c r="C16996" s="227"/>
      <c r="D16996" s="227"/>
      <c r="E16996" s="258"/>
      <c r="F16996" s="270"/>
      <c r="I16996" s="149"/>
      <c r="J16996" s="149"/>
      <c r="K16996" s="149"/>
      <c r="L16996"/>
    </row>
    <row r="16997" spans="1:12" s="236" customFormat="1" ht="13" x14ac:dyDescent="0.25">
      <c r="A16997" s="227"/>
      <c r="B16997" s="286"/>
      <c r="C16997" s="227"/>
      <c r="D16997" s="227"/>
      <c r="E16997" s="258"/>
      <c r="F16997" s="263"/>
      <c r="I16997" s="149"/>
      <c r="J16997" s="149"/>
      <c r="K16997" s="149"/>
      <c r="L16997"/>
    </row>
    <row r="16998" spans="1:12" s="236" customFormat="1" ht="13" x14ac:dyDescent="0.25">
      <c r="A16998" s="227"/>
      <c r="B16998" s="286" t="str">
        <f>B16935</f>
        <v>Electrical Works</v>
      </c>
      <c r="C16998" s="227"/>
      <c r="D16998" s="227"/>
      <c r="E16998" s="258"/>
      <c r="F16998" s="263"/>
      <c r="I16998" s="149"/>
      <c r="J16998" s="149"/>
      <c r="K16998" s="149"/>
      <c r="L16998"/>
    </row>
    <row r="16999" spans="1:12" s="236" customFormat="1" ht="13" x14ac:dyDescent="0.25">
      <c r="A16999" s="227"/>
      <c r="B16999" s="286"/>
      <c r="C16999" s="227"/>
      <c r="D16999" s="227"/>
      <c r="E16999" s="258"/>
      <c r="F16999" s="263"/>
      <c r="I16999" s="149"/>
      <c r="J16999" s="149"/>
      <c r="K16999" s="149"/>
      <c r="L16999"/>
    </row>
    <row r="17000" spans="1:12" s="236" customFormat="1" ht="13" x14ac:dyDescent="0.25">
      <c r="A17000" s="272"/>
      <c r="B17000" s="229" t="s">
        <v>3000</v>
      </c>
      <c r="C17000" s="272"/>
      <c r="D17000" s="272"/>
      <c r="E17000" s="217"/>
      <c r="F17000" s="285"/>
      <c r="I17000" s="149"/>
      <c r="J17000" s="149"/>
      <c r="K17000" s="149"/>
      <c r="L17000"/>
    </row>
    <row r="17001" spans="1:12" s="236" customFormat="1" x14ac:dyDescent="0.25">
      <c r="A17001" s="272"/>
      <c r="B17001" s="273"/>
      <c r="C17001" s="272"/>
      <c r="D17001" s="272"/>
      <c r="E17001" s="217"/>
      <c r="F17001" s="285"/>
      <c r="I17001" s="149"/>
      <c r="J17001" s="149"/>
      <c r="K17001" s="149"/>
      <c r="L17001"/>
    </row>
    <row r="17002" spans="1:12" s="236" customFormat="1" ht="26" x14ac:dyDescent="0.25">
      <c r="A17002" s="272"/>
      <c r="B17002" s="229" t="s">
        <v>2999</v>
      </c>
      <c r="C17002" s="272"/>
      <c r="D17002" s="272"/>
      <c r="E17002" s="217"/>
      <c r="F17002" s="285"/>
      <c r="I17002" s="149"/>
      <c r="J17002" s="149"/>
      <c r="K17002" s="149"/>
      <c r="L17002"/>
    </row>
    <row r="17003" spans="1:12" s="236" customFormat="1" ht="13" x14ac:dyDescent="0.25">
      <c r="A17003" s="272"/>
      <c r="B17003" s="229"/>
      <c r="C17003" s="272"/>
      <c r="D17003" s="272"/>
      <c r="E17003" s="217"/>
      <c r="F17003" s="285"/>
      <c r="I17003" s="149"/>
      <c r="J17003" s="149"/>
      <c r="K17003" s="149"/>
      <c r="L17003"/>
    </row>
    <row r="17004" spans="1:12" s="236" customFormat="1" x14ac:dyDescent="0.25">
      <c r="A17004" s="272" t="s">
        <v>3250</v>
      </c>
      <c r="B17004" s="273" t="s">
        <v>2998</v>
      </c>
      <c r="C17004" s="272" t="s">
        <v>11</v>
      </c>
      <c r="D17004" s="272">
        <v>2400</v>
      </c>
      <c r="E17004" s="217"/>
      <c r="F17004" s="285"/>
      <c r="I17004" s="149"/>
      <c r="J17004" s="149"/>
      <c r="K17004" s="149"/>
      <c r="L17004"/>
    </row>
    <row r="17005" spans="1:12" s="236" customFormat="1" x14ac:dyDescent="0.25">
      <c r="A17005" s="272" t="s">
        <v>3251</v>
      </c>
      <c r="B17005" s="273" t="s">
        <v>2997</v>
      </c>
      <c r="C17005" s="272" t="s">
        <v>11</v>
      </c>
      <c r="D17005" s="272">
        <v>1200</v>
      </c>
      <c r="E17005" s="217"/>
      <c r="F17005" s="285"/>
      <c r="I17005" s="149"/>
      <c r="J17005" s="149"/>
      <c r="K17005" s="149"/>
      <c r="L17005"/>
    </row>
    <row r="17006" spans="1:12" s="236" customFormat="1" x14ac:dyDescent="0.25">
      <c r="A17006" s="272" t="s">
        <v>3252</v>
      </c>
      <c r="B17006" s="273" t="s">
        <v>2996</v>
      </c>
      <c r="C17006" s="272" t="s">
        <v>11</v>
      </c>
      <c r="D17006" s="272">
        <v>1200</v>
      </c>
      <c r="E17006" s="217"/>
      <c r="F17006" s="285"/>
      <c r="I17006" s="149"/>
      <c r="J17006" s="149"/>
      <c r="K17006" s="149"/>
      <c r="L17006"/>
    </row>
    <row r="17007" spans="1:12" s="236" customFormat="1" x14ac:dyDescent="0.25">
      <c r="A17007" s="272" t="s">
        <v>3253</v>
      </c>
      <c r="B17007" s="273" t="s">
        <v>2995</v>
      </c>
      <c r="C17007" s="272" t="s">
        <v>11</v>
      </c>
      <c r="D17007" s="272">
        <v>600</v>
      </c>
      <c r="E17007" s="217"/>
      <c r="F17007" s="285"/>
      <c r="I17007" s="149"/>
      <c r="J17007" s="149"/>
      <c r="K17007" s="149"/>
      <c r="L17007"/>
    </row>
    <row r="17008" spans="1:12" s="236" customFormat="1" x14ac:dyDescent="0.25">
      <c r="A17008" s="272"/>
      <c r="B17008" s="273"/>
      <c r="C17008" s="272"/>
      <c r="D17008" s="272"/>
      <c r="E17008" s="217"/>
      <c r="F17008" s="285"/>
      <c r="I17008" s="149"/>
      <c r="J17008" s="149"/>
      <c r="K17008" s="149"/>
      <c r="L17008"/>
    </row>
    <row r="17009" spans="1:12" s="236" customFormat="1" ht="13" x14ac:dyDescent="0.25">
      <c r="A17009" s="272"/>
      <c r="B17009" s="229" t="s">
        <v>2994</v>
      </c>
      <c r="C17009" s="272"/>
      <c r="D17009" s="272"/>
      <c r="E17009" s="217"/>
      <c r="F17009" s="285"/>
      <c r="I17009" s="149"/>
      <c r="J17009" s="149"/>
      <c r="K17009" s="149"/>
      <c r="L17009"/>
    </row>
    <row r="17010" spans="1:12" s="236" customFormat="1" ht="13" x14ac:dyDescent="0.25">
      <c r="A17010" s="272"/>
      <c r="B17010" s="229"/>
      <c r="C17010" s="272"/>
      <c r="D17010" s="272"/>
      <c r="E17010" s="217"/>
      <c r="F17010" s="285"/>
      <c r="I17010" s="149"/>
      <c r="J17010" s="149"/>
      <c r="K17010" s="149"/>
      <c r="L17010"/>
    </row>
    <row r="17011" spans="1:12" s="236" customFormat="1" ht="13" x14ac:dyDescent="0.25">
      <c r="A17011" s="272"/>
      <c r="B17011" s="229" t="s">
        <v>2993</v>
      </c>
      <c r="C17011" s="272"/>
      <c r="D17011" s="272"/>
      <c r="E17011" s="217"/>
      <c r="F17011" s="285"/>
      <c r="I17011" s="149"/>
      <c r="J17011" s="149"/>
      <c r="K17011" s="149"/>
      <c r="L17011"/>
    </row>
    <row r="17012" spans="1:12" s="236" customFormat="1" x14ac:dyDescent="0.25">
      <c r="A17012" s="272"/>
      <c r="B17012" s="273"/>
      <c r="C17012" s="272"/>
      <c r="D17012" s="272"/>
      <c r="E17012" s="217"/>
      <c r="F17012" s="285"/>
      <c r="I17012" s="149"/>
      <c r="J17012" s="149"/>
      <c r="K17012" s="149"/>
      <c r="L17012"/>
    </row>
    <row r="17013" spans="1:12" s="236" customFormat="1" x14ac:dyDescent="0.25">
      <c r="A17013" s="272" t="s">
        <v>3254</v>
      </c>
      <c r="B17013" s="273" t="s">
        <v>2992</v>
      </c>
      <c r="C17013" s="272" t="s">
        <v>2</v>
      </c>
      <c r="D17013" s="272">
        <v>40</v>
      </c>
      <c r="E17013" s="217"/>
      <c r="F17013" s="285"/>
      <c r="I17013" s="149"/>
      <c r="J17013" s="149"/>
      <c r="K17013" s="149"/>
      <c r="L17013"/>
    </row>
    <row r="17014" spans="1:12" s="236" customFormat="1" x14ac:dyDescent="0.25">
      <c r="A17014" s="272" t="s">
        <v>3255</v>
      </c>
      <c r="B17014" s="273" t="s">
        <v>2991</v>
      </c>
      <c r="C17014" s="272" t="s">
        <v>2</v>
      </c>
      <c r="D17014" s="272">
        <v>13</v>
      </c>
      <c r="E17014" s="217"/>
      <c r="F17014" s="285"/>
      <c r="I17014" s="149"/>
      <c r="J17014" s="149"/>
      <c r="K17014" s="149"/>
      <c r="L17014"/>
    </row>
    <row r="17015" spans="1:12" s="236" customFormat="1" x14ac:dyDescent="0.25">
      <c r="A17015" s="272"/>
      <c r="B17015" s="273"/>
      <c r="C17015" s="272"/>
      <c r="D17015" s="272"/>
      <c r="E17015" s="217"/>
      <c r="F17015" s="285"/>
      <c r="I17015" s="149"/>
      <c r="J17015" s="149"/>
      <c r="K17015" s="149"/>
      <c r="L17015"/>
    </row>
    <row r="17016" spans="1:12" s="236" customFormat="1" ht="13" x14ac:dyDescent="0.25">
      <c r="A17016" s="272"/>
      <c r="B17016" s="229" t="s">
        <v>2990</v>
      </c>
      <c r="C17016" s="272"/>
      <c r="D17016" s="272"/>
      <c r="E17016" s="217"/>
      <c r="F17016" s="285"/>
      <c r="I17016" s="149"/>
      <c r="J17016" s="149"/>
      <c r="K17016" s="149"/>
      <c r="L17016"/>
    </row>
    <row r="17017" spans="1:12" s="236" customFormat="1" x14ac:dyDescent="0.25">
      <c r="A17017" s="272"/>
      <c r="B17017" s="273"/>
      <c r="C17017" s="272"/>
      <c r="D17017" s="272"/>
      <c r="E17017" s="217"/>
      <c r="F17017" s="285"/>
      <c r="I17017" s="149"/>
      <c r="J17017" s="149"/>
      <c r="K17017" s="149"/>
      <c r="L17017"/>
    </row>
    <row r="17018" spans="1:12" s="236" customFormat="1" ht="39" x14ac:dyDescent="0.25">
      <c r="A17018" s="272"/>
      <c r="B17018" s="229" t="s">
        <v>2989</v>
      </c>
      <c r="C17018" s="272"/>
      <c r="D17018" s="272"/>
      <c r="E17018" s="217"/>
      <c r="F17018" s="285"/>
      <c r="I17018" s="149"/>
      <c r="J17018" s="149"/>
      <c r="K17018" s="149"/>
      <c r="L17018"/>
    </row>
    <row r="17019" spans="1:12" s="236" customFormat="1" x14ac:dyDescent="0.25">
      <c r="A17019" s="272"/>
      <c r="B17019" s="273"/>
      <c r="C17019" s="272"/>
      <c r="D17019" s="272"/>
      <c r="E17019" s="217"/>
      <c r="F17019" s="285"/>
      <c r="I17019" s="149"/>
      <c r="J17019" s="149"/>
      <c r="K17019" s="149"/>
      <c r="L17019"/>
    </row>
    <row r="17020" spans="1:12" s="236" customFormat="1" ht="25" x14ac:dyDescent="0.25">
      <c r="A17020" s="287" t="s">
        <v>3223</v>
      </c>
      <c r="B17020" s="273" t="s">
        <v>2988</v>
      </c>
      <c r="C17020" s="272" t="s">
        <v>2</v>
      </c>
      <c r="D17020" s="272">
        <v>40</v>
      </c>
      <c r="E17020" s="217"/>
      <c r="F17020" s="285"/>
      <c r="I17020" s="149"/>
      <c r="J17020" s="149"/>
      <c r="K17020" s="149"/>
      <c r="L17020"/>
    </row>
    <row r="17021" spans="1:12" s="236" customFormat="1" x14ac:dyDescent="0.25">
      <c r="A17021" s="272" t="s">
        <v>3256</v>
      </c>
      <c r="B17021" s="273" t="s">
        <v>2987</v>
      </c>
      <c r="C17021" s="272" t="s">
        <v>2</v>
      </c>
      <c r="D17021" s="272">
        <v>10</v>
      </c>
      <c r="E17021" s="217"/>
      <c r="F17021" s="285"/>
      <c r="I17021" s="149"/>
      <c r="J17021" s="149"/>
      <c r="K17021" s="149"/>
      <c r="L17021"/>
    </row>
    <row r="17022" spans="1:12" s="236" customFormat="1" x14ac:dyDescent="0.25">
      <c r="A17022" s="272" t="s">
        <v>3257</v>
      </c>
      <c r="B17022" s="273" t="s">
        <v>2986</v>
      </c>
      <c r="C17022" s="272" t="s">
        <v>2</v>
      </c>
      <c r="D17022" s="272">
        <v>140</v>
      </c>
      <c r="E17022" s="217"/>
      <c r="F17022" s="285"/>
      <c r="I17022" s="149"/>
      <c r="J17022" s="149"/>
      <c r="K17022" s="149"/>
      <c r="L17022"/>
    </row>
    <row r="17023" spans="1:12" s="236" customFormat="1" x14ac:dyDescent="0.25">
      <c r="A17023" s="272"/>
      <c r="B17023" s="273"/>
      <c r="C17023" s="272"/>
      <c r="D17023" s="272"/>
      <c r="E17023" s="217"/>
      <c r="F17023" s="285"/>
      <c r="I17023" s="149"/>
      <c r="J17023" s="149"/>
      <c r="K17023" s="149"/>
      <c r="L17023"/>
    </row>
    <row r="17024" spans="1:12" s="236" customFormat="1" ht="13" x14ac:dyDescent="0.25">
      <c r="A17024" s="272"/>
      <c r="B17024" s="229" t="s">
        <v>2985</v>
      </c>
      <c r="C17024" s="272"/>
      <c r="D17024" s="272"/>
      <c r="E17024" s="217"/>
      <c r="F17024" s="285"/>
      <c r="I17024" s="149"/>
      <c r="J17024" s="149"/>
      <c r="K17024" s="149"/>
      <c r="L17024"/>
    </row>
    <row r="17025" spans="1:12" s="236" customFormat="1" x14ac:dyDescent="0.25">
      <c r="A17025" s="272"/>
      <c r="B17025" s="273"/>
      <c r="C17025" s="272"/>
      <c r="D17025" s="272"/>
      <c r="E17025" s="217"/>
      <c r="F17025" s="285"/>
      <c r="I17025" s="149"/>
      <c r="J17025" s="149"/>
      <c r="K17025" s="149"/>
      <c r="L17025"/>
    </row>
    <row r="17026" spans="1:12" s="236" customFormat="1" ht="37.5" x14ac:dyDescent="0.25">
      <c r="A17026" s="272" t="s">
        <v>3258</v>
      </c>
      <c r="B17026" s="273" t="s">
        <v>2984</v>
      </c>
      <c r="C17026" s="272" t="s">
        <v>2</v>
      </c>
      <c r="D17026" s="272">
        <v>100</v>
      </c>
      <c r="E17026" s="217"/>
      <c r="F17026" s="285"/>
      <c r="I17026" s="149"/>
      <c r="J17026" s="149"/>
      <c r="K17026" s="149"/>
      <c r="L17026"/>
    </row>
    <row r="17027" spans="1:12" x14ac:dyDescent="0.25">
      <c r="A17027" s="272"/>
      <c r="B17027" s="273"/>
      <c r="C17027" s="272"/>
      <c r="D17027" s="272"/>
      <c r="E17027" s="217"/>
      <c r="F17027" s="285"/>
    </row>
    <row r="17028" spans="1:12" ht="13" x14ac:dyDescent="0.25">
      <c r="A17028" s="272"/>
      <c r="B17028" s="229" t="s">
        <v>2983</v>
      </c>
      <c r="C17028" s="272"/>
      <c r="D17028" s="272"/>
      <c r="E17028" s="217"/>
      <c r="F17028" s="285"/>
    </row>
    <row r="17029" spans="1:12" ht="13" x14ac:dyDescent="0.25">
      <c r="A17029" s="272"/>
      <c r="B17029" s="229"/>
      <c r="C17029" s="272"/>
      <c r="D17029" s="272"/>
      <c r="E17029" s="217"/>
      <c r="F17029" s="285"/>
    </row>
    <row r="17030" spans="1:12" ht="26" x14ac:dyDescent="0.25">
      <c r="A17030" s="272"/>
      <c r="B17030" s="229" t="s">
        <v>2982</v>
      </c>
      <c r="C17030" s="272"/>
      <c r="D17030" s="272"/>
      <c r="E17030" s="217"/>
      <c r="F17030" s="285"/>
    </row>
    <row r="17031" spans="1:12" x14ac:dyDescent="0.25">
      <c r="A17031" s="272"/>
      <c r="B17031" s="273"/>
      <c r="C17031" s="272"/>
      <c r="D17031" s="272"/>
      <c r="E17031" s="217"/>
      <c r="F17031" s="285"/>
    </row>
    <row r="17032" spans="1:12" ht="25" x14ac:dyDescent="0.25">
      <c r="A17032" s="272" t="s">
        <v>3259</v>
      </c>
      <c r="B17032" s="273" t="s">
        <v>2981</v>
      </c>
      <c r="C17032" s="272" t="s">
        <v>2</v>
      </c>
      <c r="D17032" s="272">
        <v>5</v>
      </c>
      <c r="E17032" s="217"/>
      <c r="F17032" s="285"/>
    </row>
    <row r="17033" spans="1:12" x14ac:dyDescent="0.25">
      <c r="A17033" s="272" t="s">
        <v>3260</v>
      </c>
      <c r="B17033" s="273" t="s">
        <v>2980</v>
      </c>
      <c r="C17033" s="272" t="s">
        <v>2</v>
      </c>
      <c r="D17033" s="272">
        <v>1</v>
      </c>
      <c r="E17033" s="217"/>
      <c r="F17033" s="285"/>
    </row>
    <row r="17034" spans="1:12" x14ac:dyDescent="0.25">
      <c r="A17034" s="272" t="s">
        <v>3261</v>
      </c>
      <c r="B17034" s="273" t="s">
        <v>2979</v>
      </c>
      <c r="C17034" s="272" t="s">
        <v>2</v>
      </c>
      <c r="D17034" s="272">
        <v>2</v>
      </c>
      <c r="E17034" s="217"/>
      <c r="F17034" s="285"/>
    </row>
    <row r="17035" spans="1:12" x14ac:dyDescent="0.25">
      <c r="A17035" s="272"/>
      <c r="B17035" s="273"/>
      <c r="C17035" s="272"/>
      <c r="D17035" s="272"/>
      <c r="E17035" s="217"/>
      <c r="F17035" s="285"/>
    </row>
    <row r="17036" spans="1:12" ht="13" x14ac:dyDescent="0.25">
      <c r="A17036" s="272"/>
      <c r="B17036" s="229"/>
      <c r="C17036" s="272"/>
      <c r="D17036" s="272"/>
      <c r="E17036" s="217"/>
      <c r="F17036" s="285"/>
    </row>
    <row r="17037" spans="1:12" x14ac:dyDescent="0.25">
      <c r="A17037" s="272"/>
      <c r="B17037" s="273"/>
      <c r="C17037" s="272"/>
      <c r="D17037" s="272"/>
      <c r="E17037" s="217"/>
      <c r="F17037" s="285"/>
    </row>
    <row r="17038" spans="1:12" x14ac:dyDescent="0.25">
      <c r="A17038" s="272"/>
      <c r="B17038" s="273"/>
      <c r="C17038" s="272"/>
      <c r="D17038" s="272"/>
      <c r="E17038" s="297"/>
      <c r="F17038" s="285"/>
      <c r="I17038" s="288"/>
    </row>
    <row r="17039" spans="1:12" x14ac:dyDescent="0.25">
      <c r="A17039" s="272"/>
      <c r="B17039" s="273"/>
      <c r="C17039" s="272"/>
      <c r="D17039" s="272"/>
      <c r="E17039" s="297"/>
      <c r="F17039" s="285"/>
    </row>
    <row r="17040" spans="1:12" x14ac:dyDescent="0.25">
      <c r="A17040" s="272"/>
      <c r="B17040" s="273"/>
      <c r="C17040" s="272"/>
      <c r="D17040" s="272"/>
      <c r="E17040" s="217"/>
      <c r="F17040" s="285"/>
    </row>
    <row r="17041" spans="1:12" x14ac:dyDescent="0.25">
      <c r="A17041" s="272"/>
      <c r="B17041" s="273"/>
      <c r="C17041" s="272"/>
      <c r="D17041" s="272"/>
      <c r="E17041" s="217"/>
      <c r="F17041" s="285"/>
    </row>
    <row r="17042" spans="1:12" x14ac:dyDescent="0.25">
      <c r="A17042" s="272"/>
      <c r="B17042" s="273"/>
      <c r="C17042" s="272"/>
      <c r="D17042" s="272"/>
      <c r="E17042" s="217"/>
      <c r="F17042" s="285"/>
    </row>
    <row r="17043" spans="1:12" s="236" customFormat="1" x14ac:dyDescent="0.25">
      <c r="A17043" s="272"/>
      <c r="B17043" s="273"/>
      <c r="C17043" s="272"/>
      <c r="D17043" s="272"/>
      <c r="E17043" s="217"/>
      <c r="F17043" s="285"/>
      <c r="I17043" s="149"/>
      <c r="J17043" s="149"/>
      <c r="K17043" s="149"/>
      <c r="L17043"/>
    </row>
    <row r="17044" spans="1:12" s="236" customFormat="1" x14ac:dyDescent="0.25">
      <c r="A17044" s="272"/>
      <c r="B17044" s="273"/>
      <c r="C17044" s="272"/>
      <c r="D17044" s="272"/>
      <c r="E17044" s="217"/>
      <c r="F17044" s="285"/>
      <c r="I17044" s="149"/>
      <c r="J17044" s="149"/>
      <c r="K17044" s="149"/>
      <c r="L17044"/>
    </row>
    <row r="17045" spans="1:12" s="236" customFormat="1" x14ac:dyDescent="0.25">
      <c r="A17045" s="272"/>
      <c r="B17045" s="273"/>
      <c r="C17045" s="272"/>
      <c r="D17045" s="272"/>
      <c r="E17045" s="217"/>
      <c r="F17045" s="285"/>
      <c r="I17045" s="149"/>
      <c r="J17045" s="149"/>
      <c r="K17045" s="149"/>
      <c r="L17045"/>
    </row>
    <row r="17046" spans="1:12" s="236" customFormat="1" x14ac:dyDescent="0.25">
      <c r="A17046" s="272"/>
      <c r="B17046" s="273"/>
      <c r="C17046" s="272"/>
      <c r="D17046" s="272"/>
      <c r="E17046" s="217"/>
      <c r="F17046" s="285"/>
      <c r="I17046" s="149"/>
      <c r="J17046" s="149"/>
      <c r="K17046" s="149"/>
      <c r="L17046"/>
    </row>
    <row r="17047" spans="1:12" s="236" customFormat="1" x14ac:dyDescent="0.25">
      <c r="A17047" s="272"/>
      <c r="B17047" s="273"/>
      <c r="C17047" s="272"/>
      <c r="D17047" s="272"/>
      <c r="E17047" s="217"/>
      <c r="F17047" s="285"/>
      <c r="I17047" s="149"/>
      <c r="J17047" s="149"/>
      <c r="K17047" s="149"/>
      <c r="L17047"/>
    </row>
    <row r="17048" spans="1:12" s="236" customFormat="1" x14ac:dyDescent="0.25">
      <c r="A17048" s="272"/>
      <c r="B17048" s="273"/>
      <c r="C17048" s="272"/>
      <c r="D17048" s="272"/>
      <c r="E17048" s="217"/>
      <c r="F17048" s="285"/>
      <c r="I17048" s="149"/>
      <c r="J17048" s="149"/>
      <c r="K17048" s="149"/>
      <c r="L17048"/>
    </row>
    <row r="17049" spans="1:12" s="236" customFormat="1" x14ac:dyDescent="0.25">
      <c r="A17049" s="272"/>
      <c r="B17049" s="273"/>
      <c r="C17049" s="272"/>
      <c r="D17049" s="272"/>
      <c r="E17049" s="217"/>
      <c r="F17049" s="285"/>
      <c r="I17049" s="149"/>
      <c r="J17049" s="149"/>
      <c r="K17049" s="149"/>
      <c r="L17049"/>
    </row>
    <row r="17050" spans="1:12" s="236" customFormat="1" x14ac:dyDescent="0.25">
      <c r="A17050" s="272"/>
      <c r="B17050" s="273"/>
      <c r="C17050" s="272"/>
      <c r="D17050" s="272"/>
      <c r="E17050" s="217"/>
      <c r="F17050" s="285"/>
      <c r="I17050" s="149"/>
      <c r="J17050" s="149"/>
      <c r="K17050" s="149"/>
      <c r="L17050"/>
    </row>
    <row r="17051" spans="1:12" s="236" customFormat="1" x14ac:dyDescent="0.25">
      <c r="A17051" s="272"/>
      <c r="B17051" s="273"/>
      <c r="C17051" s="272"/>
      <c r="D17051" s="272"/>
      <c r="E17051" s="217"/>
      <c r="F17051" s="285"/>
      <c r="I17051" s="149"/>
      <c r="J17051" s="149"/>
      <c r="K17051" s="149"/>
      <c r="L17051"/>
    </row>
    <row r="17052" spans="1:12" s="236" customFormat="1" x14ac:dyDescent="0.25">
      <c r="A17052" s="272"/>
      <c r="B17052" s="273"/>
      <c r="C17052" s="272"/>
      <c r="D17052" s="272"/>
      <c r="E17052" s="217"/>
      <c r="F17052" s="285"/>
      <c r="I17052" s="149"/>
      <c r="J17052" s="149"/>
      <c r="K17052" s="149"/>
      <c r="L17052"/>
    </row>
    <row r="17053" spans="1:12" s="236" customFormat="1" x14ac:dyDescent="0.25">
      <c r="A17053" s="272"/>
      <c r="B17053" s="273"/>
      <c r="C17053" s="272"/>
      <c r="D17053" s="272"/>
      <c r="E17053" s="217"/>
      <c r="F17053" s="285"/>
      <c r="I17053" s="149"/>
      <c r="J17053" s="149"/>
      <c r="K17053" s="149"/>
      <c r="L17053"/>
    </row>
    <row r="17054" spans="1:12" s="236" customFormat="1" x14ac:dyDescent="0.25">
      <c r="A17054" s="272"/>
      <c r="B17054" s="273"/>
      <c r="C17054" s="272"/>
      <c r="D17054" s="272"/>
      <c r="E17054" s="217"/>
      <c r="F17054" s="285"/>
      <c r="I17054" s="149"/>
      <c r="J17054" s="149"/>
      <c r="K17054" s="149"/>
      <c r="L17054"/>
    </row>
    <row r="17055" spans="1:12" s="236" customFormat="1" x14ac:dyDescent="0.25">
      <c r="A17055" s="272"/>
      <c r="B17055" s="273"/>
      <c r="C17055" s="272"/>
      <c r="D17055" s="272"/>
      <c r="E17055" s="217"/>
      <c r="F17055" s="285"/>
      <c r="I17055" s="149"/>
      <c r="J17055" s="149"/>
      <c r="K17055" s="149"/>
      <c r="L17055"/>
    </row>
    <row r="17056" spans="1:12" s="236" customFormat="1" x14ac:dyDescent="0.25">
      <c r="A17056" s="272"/>
      <c r="B17056" s="273"/>
      <c r="C17056" s="272"/>
      <c r="D17056" s="272"/>
      <c r="E17056" s="217"/>
      <c r="F17056" s="285"/>
      <c r="I17056" s="149"/>
      <c r="J17056" s="149"/>
      <c r="K17056" s="149"/>
      <c r="L17056"/>
    </row>
    <row r="17057" spans="1:12" s="236" customFormat="1" x14ac:dyDescent="0.25">
      <c r="A17057" s="272"/>
      <c r="B17057" s="273"/>
      <c r="C17057" s="272"/>
      <c r="D17057" s="272"/>
      <c r="E17057" s="217"/>
      <c r="F17057" s="285"/>
      <c r="I17057" s="149"/>
      <c r="J17057" s="149"/>
      <c r="K17057" s="149"/>
      <c r="L17057"/>
    </row>
    <row r="17058" spans="1:12" s="236" customFormat="1" x14ac:dyDescent="0.25">
      <c r="A17058" s="272"/>
      <c r="B17058" s="273"/>
      <c r="C17058" s="272"/>
      <c r="D17058" s="272"/>
      <c r="E17058" s="217"/>
      <c r="F17058" s="285"/>
      <c r="I17058" s="149"/>
      <c r="J17058" s="149"/>
      <c r="K17058" s="149"/>
      <c r="L17058"/>
    </row>
    <row r="17059" spans="1:12" s="236" customFormat="1" ht="13" x14ac:dyDescent="0.25">
      <c r="A17059" s="227"/>
      <c r="B17059" s="256"/>
      <c r="C17059" s="255"/>
      <c r="D17059" s="255"/>
      <c r="E17059" s="260"/>
      <c r="F17059" s="263"/>
      <c r="I17059" s="149"/>
      <c r="J17059" s="149"/>
      <c r="K17059" s="149"/>
      <c r="L17059"/>
    </row>
    <row r="17060" spans="1:12" s="236" customFormat="1" ht="13" x14ac:dyDescent="0.25">
      <c r="A17060" s="227"/>
      <c r="B17060" s="268" t="s">
        <v>2905</v>
      </c>
      <c r="C17060" s="227"/>
      <c r="D17060" s="227"/>
      <c r="E17060" s="258"/>
      <c r="F17060" s="270"/>
      <c r="I17060" s="149"/>
      <c r="J17060" s="149"/>
      <c r="K17060" s="149"/>
      <c r="L17060"/>
    </row>
    <row r="17061" spans="1:12" s="236" customFormat="1" ht="13" x14ac:dyDescent="0.25">
      <c r="A17061" s="227"/>
      <c r="B17061" s="286"/>
      <c r="C17061" s="227"/>
      <c r="D17061" s="227"/>
      <c r="E17061" s="258"/>
      <c r="F17061" s="263"/>
      <c r="I17061" s="149"/>
      <c r="J17061" s="149"/>
      <c r="K17061" s="149"/>
      <c r="L17061"/>
    </row>
    <row r="17062" spans="1:12" s="236" customFormat="1" ht="13" x14ac:dyDescent="0.25">
      <c r="A17062" s="227"/>
      <c r="B17062" s="286" t="str">
        <f>B16998</f>
        <v>Electrical Works</v>
      </c>
      <c r="C17062" s="227"/>
      <c r="D17062" s="227"/>
      <c r="E17062" s="258"/>
      <c r="F17062" s="263"/>
      <c r="I17062" s="149"/>
      <c r="J17062" s="149"/>
      <c r="K17062" s="149"/>
      <c r="L17062"/>
    </row>
    <row r="17063" spans="1:12" s="236" customFormat="1" x14ac:dyDescent="0.25">
      <c r="A17063" s="220"/>
      <c r="B17063" s="233"/>
      <c r="C17063" s="220"/>
      <c r="D17063" s="220"/>
      <c r="E17063" s="260"/>
      <c r="F17063" s="263"/>
      <c r="I17063" s="149"/>
      <c r="J17063" s="149"/>
      <c r="K17063" s="149"/>
      <c r="L17063"/>
    </row>
    <row r="17064" spans="1:12" s="236" customFormat="1" ht="13" x14ac:dyDescent="0.25">
      <c r="A17064" s="227"/>
      <c r="B17064" s="256"/>
      <c r="C17064" s="255"/>
      <c r="D17064" s="255"/>
      <c r="E17064" s="260"/>
      <c r="F17064" s="263"/>
      <c r="I17064" s="149"/>
      <c r="J17064" s="149"/>
      <c r="K17064" s="149"/>
      <c r="L17064"/>
    </row>
    <row r="17065" spans="1:12" s="236" customFormat="1" ht="13" x14ac:dyDescent="0.25">
      <c r="A17065" s="227"/>
      <c r="B17065" s="274"/>
      <c r="C17065" s="255"/>
      <c r="D17065" s="255"/>
      <c r="E17065" s="260"/>
      <c r="F17065" s="263"/>
      <c r="I17065" s="149"/>
      <c r="J17065" s="149"/>
      <c r="K17065" s="149"/>
      <c r="L17065"/>
    </row>
    <row r="17066" spans="1:12" s="236" customFormat="1" ht="13" x14ac:dyDescent="0.25">
      <c r="A17066" s="227"/>
      <c r="B17066" s="274" t="str">
        <f>B17062</f>
        <v>Electrical Works</v>
      </c>
      <c r="C17066" s="255"/>
      <c r="D17066" s="255"/>
      <c r="E17066" s="260"/>
      <c r="F17066" s="263"/>
      <c r="I17066" s="149"/>
      <c r="J17066" s="149"/>
      <c r="K17066" s="149"/>
      <c r="L17066"/>
    </row>
    <row r="17067" spans="1:12" s="236" customFormat="1" ht="13" x14ac:dyDescent="0.25">
      <c r="A17067" s="227"/>
      <c r="B17067" s="254" t="s">
        <v>2934</v>
      </c>
      <c r="C17067" s="255" t="s">
        <v>2910</v>
      </c>
      <c r="D17067" s="255"/>
      <c r="E17067" s="260"/>
      <c r="F17067" s="263"/>
      <c r="I17067" s="149"/>
      <c r="J17067" s="149"/>
      <c r="K17067" s="149"/>
      <c r="L17067"/>
    </row>
    <row r="17068" spans="1:12" s="236" customFormat="1" ht="13" x14ac:dyDescent="0.25">
      <c r="A17068" s="227"/>
      <c r="B17068" s="256"/>
      <c r="C17068" s="255"/>
      <c r="D17068" s="255"/>
      <c r="E17068" s="260"/>
      <c r="F17068" s="263"/>
      <c r="I17068" s="149"/>
      <c r="J17068" s="149"/>
      <c r="K17068" s="149"/>
      <c r="L17068"/>
    </row>
    <row r="17069" spans="1:12" s="236" customFormat="1" ht="13" x14ac:dyDescent="0.25">
      <c r="A17069" s="227"/>
      <c r="B17069" s="269"/>
      <c r="C17069" s="255"/>
      <c r="D17069" s="255"/>
      <c r="E17069" s="260"/>
      <c r="F17069" s="263"/>
      <c r="I17069" s="149"/>
      <c r="J17069" s="149"/>
      <c r="K17069" s="149"/>
      <c r="L17069"/>
    </row>
    <row r="17070" spans="1:12" s="236" customFormat="1" x14ac:dyDescent="0.25">
      <c r="A17070" s="276"/>
      <c r="B17070" s="269" t="s">
        <v>3100</v>
      </c>
      <c r="C17070" s="255">
        <v>245</v>
      </c>
      <c r="D17070" s="255"/>
      <c r="E17070" s="260"/>
      <c r="F17070" s="263"/>
      <c r="I17070" s="149"/>
      <c r="J17070" s="149"/>
      <c r="K17070" s="149"/>
      <c r="L17070"/>
    </row>
    <row r="17071" spans="1:12" s="236" customFormat="1" x14ac:dyDescent="0.25">
      <c r="A17071" s="276"/>
      <c r="B17071" s="275"/>
      <c r="C17071" s="255"/>
      <c r="D17071" s="255"/>
      <c r="E17071" s="260"/>
      <c r="F17071" s="263"/>
      <c r="I17071" s="149"/>
      <c r="J17071" s="149"/>
      <c r="K17071" s="149"/>
      <c r="L17071"/>
    </row>
    <row r="17072" spans="1:12" s="236" customFormat="1" x14ac:dyDescent="0.25">
      <c r="A17072" s="276"/>
      <c r="B17072" s="275"/>
      <c r="C17072" s="255">
        <v>246</v>
      </c>
      <c r="D17072" s="255"/>
      <c r="E17072" s="260"/>
      <c r="F17072" s="263"/>
      <c r="I17072" s="149"/>
      <c r="J17072" s="149"/>
      <c r="K17072" s="149"/>
      <c r="L17072"/>
    </row>
    <row r="17073" spans="1:12" s="236" customFormat="1" x14ac:dyDescent="0.25">
      <c r="A17073" s="276"/>
      <c r="B17073" s="275"/>
      <c r="C17073" s="255"/>
      <c r="D17073" s="255"/>
      <c r="E17073" s="260"/>
      <c r="F17073" s="263"/>
      <c r="I17073" s="149"/>
      <c r="J17073" s="149"/>
      <c r="K17073" s="149"/>
      <c r="L17073"/>
    </row>
    <row r="17074" spans="1:12" s="236" customFormat="1" x14ac:dyDescent="0.25">
      <c r="A17074" s="276"/>
      <c r="B17074" s="275"/>
      <c r="C17074" s="255">
        <v>247</v>
      </c>
      <c r="D17074" s="255"/>
      <c r="E17074" s="260"/>
      <c r="F17074" s="263"/>
      <c r="I17074" s="149"/>
      <c r="J17074" s="149"/>
      <c r="K17074" s="149"/>
      <c r="L17074"/>
    </row>
    <row r="17075" spans="1:12" s="236" customFormat="1" x14ac:dyDescent="0.25">
      <c r="A17075" s="276"/>
      <c r="B17075" s="275"/>
      <c r="C17075" s="255"/>
      <c r="D17075" s="255"/>
      <c r="E17075" s="260"/>
      <c r="F17075" s="263"/>
      <c r="I17075" s="149"/>
      <c r="J17075" s="149"/>
      <c r="K17075" s="149"/>
      <c r="L17075"/>
    </row>
    <row r="17076" spans="1:12" s="236" customFormat="1" x14ac:dyDescent="0.25">
      <c r="A17076" s="276"/>
      <c r="B17076" s="275"/>
      <c r="C17076" s="255"/>
      <c r="D17076" s="255"/>
      <c r="E17076" s="260"/>
      <c r="F17076" s="263"/>
      <c r="I17076" s="149"/>
      <c r="J17076" s="149"/>
      <c r="K17076" s="149"/>
      <c r="L17076"/>
    </row>
    <row r="17077" spans="1:12" s="236" customFormat="1" x14ac:dyDescent="0.25">
      <c r="A17077" s="276"/>
      <c r="B17077" s="275"/>
      <c r="C17077" s="255"/>
      <c r="D17077" s="255"/>
      <c r="E17077" s="260"/>
      <c r="F17077" s="263"/>
      <c r="I17077" s="149"/>
      <c r="J17077" s="149"/>
      <c r="K17077" s="149"/>
      <c r="L17077"/>
    </row>
    <row r="17078" spans="1:12" s="236" customFormat="1" x14ac:dyDescent="0.25">
      <c r="A17078" s="276"/>
      <c r="B17078" s="275"/>
      <c r="C17078" s="255"/>
      <c r="D17078" s="255"/>
      <c r="E17078" s="260"/>
      <c r="F17078" s="263"/>
      <c r="I17078" s="149"/>
      <c r="J17078" s="149"/>
      <c r="K17078" s="149"/>
      <c r="L17078"/>
    </row>
    <row r="17079" spans="1:12" s="236" customFormat="1" x14ac:dyDescent="0.25">
      <c r="A17079" s="276"/>
      <c r="B17079" s="275"/>
      <c r="C17079" s="255"/>
      <c r="D17079" s="255"/>
      <c r="E17079" s="260"/>
      <c r="F17079" s="263"/>
      <c r="I17079" s="149"/>
      <c r="J17079" s="149"/>
      <c r="K17079" s="149"/>
      <c r="L17079"/>
    </row>
    <row r="17080" spans="1:12" s="236" customFormat="1" x14ac:dyDescent="0.25">
      <c r="A17080" s="276"/>
      <c r="B17080" s="275"/>
      <c r="C17080" s="255"/>
      <c r="D17080" s="255"/>
      <c r="E17080" s="260"/>
      <c r="F17080" s="263"/>
      <c r="I17080" s="149"/>
      <c r="J17080" s="149"/>
      <c r="K17080" s="149"/>
      <c r="L17080"/>
    </row>
    <row r="17081" spans="1:12" s="236" customFormat="1" x14ac:dyDescent="0.25">
      <c r="A17081" s="276"/>
      <c r="B17081" s="275"/>
      <c r="C17081" s="255"/>
      <c r="D17081" s="255"/>
      <c r="E17081" s="260"/>
      <c r="F17081" s="263"/>
      <c r="I17081" s="149"/>
      <c r="J17081" s="149"/>
      <c r="K17081" s="149"/>
      <c r="L17081"/>
    </row>
    <row r="17082" spans="1:12" s="236" customFormat="1" x14ac:dyDescent="0.25">
      <c r="A17082" s="276"/>
      <c r="B17082" s="275"/>
      <c r="C17082" s="255"/>
      <c r="D17082" s="255"/>
      <c r="E17082" s="260"/>
      <c r="F17082" s="263"/>
      <c r="I17082" s="149"/>
      <c r="J17082" s="149"/>
      <c r="K17082" s="149"/>
      <c r="L17082"/>
    </row>
    <row r="17083" spans="1:12" s="236" customFormat="1" x14ac:dyDescent="0.25">
      <c r="A17083" s="276"/>
      <c r="B17083" s="275"/>
      <c r="C17083" s="255"/>
      <c r="D17083" s="255"/>
      <c r="E17083" s="260"/>
      <c r="F17083" s="263"/>
      <c r="I17083" s="149"/>
      <c r="J17083" s="149"/>
      <c r="K17083" s="149"/>
      <c r="L17083"/>
    </row>
    <row r="17084" spans="1:12" s="236" customFormat="1" x14ac:dyDescent="0.25">
      <c r="A17084" s="276"/>
      <c r="B17084" s="275"/>
      <c r="C17084" s="255"/>
      <c r="D17084" s="255"/>
      <c r="E17084" s="260"/>
      <c r="F17084" s="263"/>
      <c r="I17084" s="149"/>
      <c r="J17084" s="149"/>
      <c r="K17084" s="149"/>
      <c r="L17084"/>
    </row>
    <row r="17085" spans="1:12" s="236" customFormat="1" x14ac:dyDescent="0.25">
      <c r="A17085" s="276"/>
      <c r="B17085" s="275"/>
      <c r="C17085" s="255"/>
      <c r="D17085" s="255"/>
      <c r="E17085" s="260"/>
      <c r="F17085" s="263"/>
      <c r="I17085" s="149"/>
      <c r="J17085" s="149"/>
      <c r="K17085" s="149"/>
      <c r="L17085"/>
    </row>
    <row r="17086" spans="1:12" s="236" customFormat="1" x14ac:dyDescent="0.25">
      <c r="A17086" s="276"/>
      <c r="B17086" s="275"/>
      <c r="C17086" s="255"/>
      <c r="D17086" s="255"/>
      <c r="E17086" s="260"/>
      <c r="F17086" s="263"/>
      <c r="I17086" s="149"/>
      <c r="J17086" s="149"/>
      <c r="K17086" s="149"/>
      <c r="L17086"/>
    </row>
    <row r="17087" spans="1:12" s="236" customFormat="1" x14ac:dyDescent="0.25">
      <c r="A17087" s="276"/>
      <c r="B17087" s="275"/>
      <c r="C17087" s="255"/>
      <c r="D17087" s="255"/>
      <c r="E17087" s="260"/>
      <c r="F17087" s="263"/>
      <c r="I17087" s="149"/>
      <c r="J17087" s="149"/>
      <c r="K17087" s="149"/>
      <c r="L17087"/>
    </row>
    <row r="17088" spans="1:12" s="236" customFormat="1" x14ac:dyDescent="0.25">
      <c r="A17088" s="276"/>
      <c r="B17088" s="275"/>
      <c r="C17088" s="255"/>
      <c r="D17088" s="255"/>
      <c r="E17088" s="260"/>
      <c r="F17088" s="263"/>
      <c r="I17088" s="149"/>
      <c r="J17088" s="149"/>
      <c r="K17088" s="149"/>
      <c r="L17088"/>
    </row>
    <row r="17089" spans="1:12" s="236" customFormat="1" x14ac:dyDescent="0.25">
      <c r="A17089" s="276"/>
      <c r="B17089" s="275"/>
      <c r="C17089" s="255"/>
      <c r="D17089" s="255"/>
      <c r="E17089" s="260"/>
      <c r="F17089" s="263"/>
      <c r="I17089" s="149"/>
      <c r="J17089" s="149"/>
      <c r="K17089" s="149"/>
      <c r="L17089"/>
    </row>
    <row r="17090" spans="1:12" s="236" customFormat="1" x14ac:dyDescent="0.25">
      <c r="A17090" s="276"/>
      <c r="B17090" s="275"/>
      <c r="C17090" s="255"/>
      <c r="D17090" s="255"/>
      <c r="E17090" s="260"/>
      <c r="F17090" s="263"/>
      <c r="I17090" s="149"/>
      <c r="J17090" s="149"/>
      <c r="K17090" s="149"/>
      <c r="L17090"/>
    </row>
    <row r="17091" spans="1:12" s="236" customFormat="1" x14ac:dyDescent="0.25">
      <c r="A17091" s="276"/>
      <c r="B17091" s="275"/>
      <c r="C17091" s="255"/>
      <c r="D17091" s="255"/>
      <c r="E17091" s="260"/>
      <c r="F17091" s="263"/>
      <c r="I17091" s="149"/>
      <c r="J17091" s="149"/>
      <c r="K17091" s="149"/>
      <c r="L17091"/>
    </row>
    <row r="17092" spans="1:12" s="236" customFormat="1" x14ac:dyDescent="0.25">
      <c r="A17092" s="276"/>
      <c r="B17092" s="275"/>
      <c r="C17092" s="255"/>
      <c r="D17092" s="255"/>
      <c r="E17092" s="260"/>
      <c r="F17092" s="263"/>
      <c r="I17092" s="149"/>
      <c r="J17092" s="149"/>
      <c r="K17092" s="149"/>
      <c r="L17092"/>
    </row>
    <row r="17093" spans="1:12" s="236" customFormat="1" x14ac:dyDescent="0.25">
      <c r="A17093" s="276"/>
      <c r="B17093" s="275"/>
      <c r="C17093" s="255"/>
      <c r="D17093" s="255"/>
      <c r="E17093" s="260"/>
      <c r="F17093" s="263"/>
      <c r="I17093" s="149"/>
      <c r="J17093" s="149"/>
      <c r="K17093" s="149"/>
      <c r="L17093"/>
    </row>
    <row r="17094" spans="1:12" s="236" customFormat="1" x14ac:dyDescent="0.25">
      <c r="A17094" s="276"/>
      <c r="B17094" s="275"/>
      <c r="C17094" s="255"/>
      <c r="D17094" s="255"/>
      <c r="E17094" s="260"/>
      <c r="F17094" s="263"/>
      <c r="I17094" s="149"/>
      <c r="J17094" s="149"/>
      <c r="K17094" s="149"/>
      <c r="L17094"/>
    </row>
    <row r="17095" spans="1:12" s="236" customFormat="1" x14ac:dyDescent="0.25">
      <c r="A17095" s="276"/>
      <c r="B17095" s="275"/>
      <c r="C17095" s="255"/>
      <c r="D17095" s="255"/>
      <c r="E17095" s="260"/>
      <c r="F17095" s="263"/>
      <c r="I17095" s="149"/>
      <c r="J17095" s="149"/>
      <c r="K17095" s="149"/>
      <c r="L17095"/>
    </row>
    <row r="17096" spans="1:12" s="236" customFormat="1" x14ac:dyDescent="0.25">
      <c r="A17096" s="276"/>
      <c r="B17096" s="275"/>
      <c r="C17096" s="255"/>
      <c r="D17096" s="255"/>
      <c r="E17096" s="260"/>
      <c r="F17096" s="263"/>
      <c r="I17096" s="149"/>
      <c r="J17096" s="149"/>
      <c r="K17096" s="149"/>
      <c r="L17096"/>
    </row>
    <row r="17097" spans="1:12" s="236" customFormat="1" x14ac:dyDescent="0.25">
      <c r="A17097" s="276"/>
      <c r="B17097" s="275"/>
      <c r="C17097" s="255"/>
      <c r="D17097" s="255"/>
      <c r="E17097" s="260"/>
      <c r="F17097" s="263"/>
      <c r="I17097" s="149"/>
      <c r="J17097" s="149"/>
      <c r="K17097" s="149"/>
      <c r="L17097"/>
    </row>
    <row r="17098" spans="1:12" s="236" customFormat="1" x14ac:dyDescent="0.25">
      <c r="A17098" s="276"/>
      <c r="B17098" s="275"/>
      <c r="C17098" s="255"/>
      <c r="D17098" s="255"/>
      <c r="E17098" s="260"/>
      <c r="F17098" s="263"/>
      <c r="I17098" s="149"/>
      <c r="J17098" s="149"/>
      <c r="K17098" s="149"/>
      <c r="L17098"/>
    </row>
    <row r="17099" spans="1:12" s="236" customFormat="1" x14ac:dyDescent="0.25">
      <c r="A17099" s="276"/>
      <c r="B17099" s="275"/>
      <c r="C17099" s="255"/>
      <c r="D17099" s="255"/>
      <c r="E17099" s="260"/>
      <c r="F17099" s="263"/>
      <c r="I17099" s="149"/>
      <c r="J17099" s="149"/>
      <c r="K17099" s="149"/>
      <c r="L17099"/>
    </row>
    <row r="17100" spans="1:12" s="236" customFormat="1" x14ac:dyDescent="0.25">
      <c r="A17100" s="276"/>
      <c r="B17100" s="275"/>
      <c r="C17100" s="255"/>
      <c r="D17100" s="255"/>
      <c r="E17100" s="260"/>
      <c r="F17100" s="263"/>
      <c r="I17100" s="149"/>
      <c r="J17100" s="149"/>
      <c r="K17100" s="149"/>
      <c r="L17100"/>
    </row>
    <row r="17101" spans="1:12" s="236" customFormat="1" x14ac:dyDescent="0.25">
      <c r="A17101" s="276"/>
      <c r="B17101" s="275"/>
      <c r="C17101" s="255"/>
      <c r="D17101" s="255"/>
      <c r="E17101" s="260"/>
      <c r="F17101" s="263"/>
      <c r="I17101" s="149"/>
      <c r="J17101" s="149"/>
      <c r="K17101" s="149"/>
      <c r="L17101"/>
    </row>
    <row r="17102" spans="1:12" s="236" customFormat="1" x14ac:dyDescent="0.25">
      <c r="A17102" s="276"/>
      <c r="B17102" s="275"/>
      <c r="C17102" s="255"/>
      <c r="D17102" s="255"/>
      <c r="E17102" s="260"/>
      <c r="F17102" s="263"/>
      <c r="I17102" s="149"/>
      <c r="J17102" s="149"/>
      <c r="K17102" s="149"/>
      <c r="L17102"/>
    </row>
    <row r="17103" spans="1:12" s="236" customFormat="1" x14ac:dyDescent="0.25">
      <c r="A17103" s="276"/>
      <c r="B17103" s="275"/>
      <c r="C17103" s="255"/>
      <c r="D17103" s="255"/>
      <c r="E17103" s="260"/>
      <c r="F17103" s="263"/>
      <c r="I17103" s="149"/>
      <c r="J17103" s="149"/>
      <c r="K17103" s="149"/>
      <c r="L17103"/>
    </row>
    <row r="17104" spans="1:12" s="236" customFormat="1" x14ac:dyDescent="0.25">
      <c r="A17104" s="276"/>
      <c r="B17104" s="275"/>
      <c r="C17104" s="255"/>
      <c r="D17104" s="255"/>
      <c r="E17104" s="260"/>
      <c r="F17104" s="263"/>
      <c r="I17104" s="149"/>
      <c r="J17104" s="149"/>
      <c r="K17104" s="149"/>
      <c r="L17104"/>
    </row>
    <row r="17105" spans="1:12" s="236" customFormat="1" x14ac:dyDescent="0.25">
      <c r="A17105" s="276"/>
      <c r="B17105" s="275"/>
      <c r="C17105" s="255"/>
      <c r="D17105" s="255"/>
      <c r="E17105" s="260"/>
      <c r="F17105" s="263"/>
      <c r="I17105" s="149"/>
      <c r="J17105" s="149"/>
      <c r="K17105" s="149"/>
      <c r="L17105"/>
    </row>
    <row r="17106" spans="1:12" s="236" customFormat="1" x14ac:dyDescent="0.25">
      <c r="A17106" s="276"/>
      <c r="B17106" s="275"/>
      <c r="C17106" s="255"/>
      <c r="D17106" s="255"/>
      <c r="E17106" s="260"/>
      <c r="F17106" s="263"/>
      <c r="I17106" s="149"/>
      <c r="J17106" s="149"/>
      <c r="K17106" s="149"/>
      <c r="L17106"/>
    </row>
    <row r="17107" spans="1:12" s="236" customFormat="1" x14ac:dyDescent="0.25">
      <c r="A17107" s="276"/>
      <c r="B17107" s="275"/>
      <c r="C17107" s="255"/>
      <c r="D17107" s="255"/>
      <c r="E17107" s="260"/>
      <c r="F17107" s="263"/>
      <c r="I17107" s="149"/>
      <c r="J17107" s="149"/>
      <c r="K17107" s="149"/>
      <c r="L17107"/>
    </row>
    <row r="17108" spans="1:12" s="236" customFormat="1" x14ac:dyDescent="0.25">
      <c r="A17108" s="276"/>
      <c r="B17108" s="275"/>
      <c r="C17108" s="255"/>
      <c r="D17108" s="255"/>
      <c r="E17108" s="260"/>
      <c r="F17108" s="263"/>
      <c r="I17108" s="149"/>
      <c r="J17108" s="149"/>
      <c r="K17108" s="149"/>
      <c r="L17108"/>
    </row>
    <row r="17109" spans="1:12" s="236" customFormat="1" x14ac:dyDescent="0.25">
      <c r="A17109" s="276"/>
      <c r="B17109" s="275"/>
      <c r="C17109" s="255"/>
      <c r="D17109" s="255"/>
      <c r="E17109" s="260"/>
      <c r="F17109" s="263"/>
      <c r="I17109" s="149"/>
      <c r="J17109" s="149"/>
      <c r="K17109" s="149"/>
      <c r="L17109"/>
    </row>
    <row r="17110" spans="1:12" s="236" customFormat="1" x14ac:dyDescent="0.25">
      <c r="A17110" s="276"/>
      <c r="B17110" s="275"/>
      <c r="C17110" s="255"/>
      <c r="D17110" s="255"/>
      <c r="E17110" s="260"/>
      <c r="F17110" s="263"/>
      <c r="I17110" s="149"/>
      <c r="J17110" s="149"/>
      <c r="K17110" s="149"/>
      <c r="L17110"/>
    </row>
    <row r="17111" spans="1:12" s="236" customFormat="1" x14ac:dyDescent="0.25">
      <c r="A17111" s="276"/>
      <c r="B17111" s="275"/>
      <c r="C17111" s="255"/>
      <c r="D17111" s="255"/>
      <c r="E17111" s="260"/>
      <c r="F17111" s="263"/>
      <c r="I17111" s="149"/>
      <c r="J17111" s="149"/>
      <c r="K17111" s="149"/>
      <c r="L17111"/>
    </row>
    <row r="17112" spans="1:12" s="236" customFormat="1" x14ac:dyDescent="0.25">
      <c r="A17112" s="276"/>
      <c r="B17112" s="275"/>
      <c r="C17112" s="255"/>
      <c r="D17112" s="255"/>
      <c r="E17112" s="260"/>
      <c r="F17112" s="263"/>
      <c r="I17112" s="149"/>
      <c r="J17112" s="149"/>
      <c r="K17112" s="149"/>
      <c r="L17112"/>
    </row>
    <row r="17113" spans="1:12" s="236" customFormat="1" x14ac:dyDescent="0.25">
      <c r="A17113" s="276"/>
      <c r="B17113" s="275"/>
      <c r="C17113" s="255"/>
      <c r="D17113" s="255"/>
      <c r="E17113" s="260"/>
      <c r="F17113" s="263"/>
      <c r="I17113" s="149"/>
      <c r="J17113" s="149"/>
      <c r="K17113" s="149"/>
      <c r="L17113"/>
    </row>
    <row r="17114" spans="1:12" s="236" customFormat="1" x14ac:dyDescent="0.25">
      <c r="A17114" s="276"/>
      <c r="B17114" s="275"/>
      <c r="C17114" s="255"/>
      <c r="D17114" s="255"/>
      <c r="E17114" s="260"/>
      <c r="F17114" s="263"/>
      <c r="I17114" s="149"/>
      <c r="J17114" s="149"/>
      <c r="K17114" s="149"/>
      <c r="L17114"/>
    </row>
    <row r="17115" spans="1:12" s="236" customFormat="1" x14ac:dyDescent="0.25">
      <c r="A17115" s="276"/>
      <c r="B17115" s="275"/>
      <c r="C17115" s="255"/>
      <c r="D17115" s="255"/>
      <c r="E17115" s="260"/>
      <c r="F17115" s="263"/>
      <c r="I17115" s="149"/>
      <c r="J17115" s="149"/>
      <c r="K17115" s="149"/>
      <c r="L17115"/>
    </row>
    <row r="17116" spans="1:12" s="236" customFormat="1" x14ac:dyDescent="0.25">
      <c r="A17116" s="276"/>
      <c r="B17116" s="275"/>
      <c r="C17116" s="255"/>
      <c r="D17116" s="255"/>
      <c r="E17116" s="260"/>
      <c r="F17116" s="263"/>
      <c r="I17116" s="149"/>
      <c r="J17116" s="149"/>
      <c r="K17116" s="149"/>
      <c r="L17116"/>
    </row>
    <row r="17117" spans="1:12" s="236" customFormat="1" x14ac:dyDescent="0.25">
      <c r="A17117" s="276"/>
      <c r="B17117" s="275"/>
      <c r="C17117" s="255"/>
      <c r="D17117" s="255"/>
      <c r="E17117" s="260"/>
      <c r="F17117" s="263"/>
      <c r="I17117" s="149"/>
      <c r="J17117" s="149"/>
      <c r="K17117" s="149"/>
      <c r="L17117"/>
    </row>
    <row r="17118" spans="1:12" s="236" customFormat="1" x14ac:dyDescent="0.25">
      <c r="A17118" s="276"/>
      <c r="B17118" s="275"/>
      <c r="C17118" s="255"/>
      <c r="D17118" s="255"/>
      <c r="E17118" s="260"/>
      <c r="F17118" s="263"/>
      <c r="I17118" s="149"/>
      <c r="J17118" s="149"/>
      <c r="K17118" s="149"/>
      <c r="L17118"/>
    </row>
    <row r="17119" spans="1:12" s="236" customFormat="1" x14ac:dyDescent="0.25">
      <c r="A17119" s="276"/>
      <c r="B17119" s="275"/>
      <c r="C17119" s="255"/>
      <c r="D17119" s="255"/>
      <c r="E17119" s="260"/>
      <c r="F17119" s="263"/>
      <c r="I17119" s="149"/>
      <c r="J17119" s="149"/>
      <c r="K17119" s="149"/>
      <c r="L17119"/>
    </row>
    <row r="17120" spans="1:12" s="236" customFormat="1" x14ac:dyDescent="0.25">
      <c r="A17120" s="276"/>
      <c r="B17120" s="275"/>
      <c r="C17120" s="255"/>
      <c r="D17120" s="255"/>
      <c r="E17120" s="260"/>
      <c r="F17120" s="263"/>
      <c r="I17120" s="149"/>
      <c r="J17120" s="149"/>
      <c r="K17120" s="149"/>
      <c r="L17120"/>
    </row>
    <row r="17121" spans="1:12" s="236" customFormat="1" x14ac:dyDescent="0.25">
      <c r="A17121" s="276"/>
      <c r="B17121" s="275"/>
      <c r="C17121" s="255"/>
      <c r="D17121" s="255"/>
      <c r="E17121" s="260"/>
      <c r="F17121" s="263"/>
      <c r="I17121" s="149"/>
      <c r="J17121" s="149"/>
      <c r="K17121" s="149"/>
      <c r="L17121"/>
    </row>
    <row r="17122" spans="1:12" s="236" customFormat="1" x14ac:dyDescent="0.25">
      <c r="A17122" s="276"/>
      <c r="B17122" s="275"/>
      <c r="C17122" s="255"/>
      <c r="D17122" s="255"/>
      <c r="E17122" s="260"/>
      <c r="F17122" s="263"/>
      <c r="I17122" s="149"/>
      <c r="J17122" s="149"/>
      <c r="K17122" s="149"/>
      <c r="L17122"/>
    </row>
    <row r="17123" spans="1:12" s="236" customFormat="1" x14ac:dyDescent="0.25">
      <c r="A17123" s="276"/>
      <c r="B17123" s="275"/>
      <c r="C17123" s="255"/>
      <c r="D17123" s="255"/>
      <c r="E17123" s="260"/>
      <c r="F17123" s="263"/>
      <c r="I17123" s="149"/>
      <c r="J17123" s="149"/>
      <c r="K17123" s="149"/>
      <c r="L17123"/>
    </row>
    <row r="17124" spans="1:12" s="236" customFormat="1" x14ac:dyDescent="0.25">
      <c r="A17124" s="276"/>
      <c r="B17124" s="275"/>
      <c r="C17124" s="255"/>
      <c r="D17124" s="255"/>
      <c r="E17124" s="260"/>
      <c r="F17124" s="263"/>
      <c r="I17124" s="149"/>
      <c r="J17124" s="149"/>
      <c r="K17124" s="149"/>
      <c r="L17124"/>
    </row>
    <row r="17125" spans="1:12" s="236" customFormat="1" x14ac:dyDescent="0.25">
      <c r="A17125" s="276"/>
      <c r="B17125" s="275"/>
      <c r="C17125" s="255"/>
      <c r="D17125" s="255"/>
      <c r="E17125" s="260"/>
      <c r="F17125" s="263"/>
      <c r="I17125" s="149"/>
      <c r="J17125" s="149"/>
      <c r="K17125" s="149"/>
      <c r="L17125"/>
    </row>
    <row r="17126" spans="1:12" s="236" customFormat="1" x14ac:dyDescent="0.25">
      <c r="A17126" s="276"/>
      <c r="B17126" s="275"/>
      <c r="C17126" s="255"/>
      <c r="D17126" s="255"/>
      <c r="E17126" s="260"/>
      <c r="F17126" s="263"/>
      <c r="I17126" s="149"/>
      <c r="J17126" s="149"/>
      <c r="K17126" s="149"/>
      <c r="L17126"/>
    </row>
    <row r="17127" spans="1:12" s="236" customFormat="1" x14ac:dyDescent="0.25">
      <c r="A17127" s="276"/>
      <c r="B17127" s="275"/>
      <c r="C17127" s="255"/>
      <c r="D17127" s="255"/>
      <c r="E17127" s="260"/>
      <c r="F17127" s="263"/>
      <c r="I17127" s="149"/>
      <c r="J17127" s="149"/>
      <c r="K17127" s="149"/>
      <c r="L17127"/>
    </row>
    <row r="17128" spans="1:12" s="236" customFormat="1" x14ac:dyDescent="0.25">
      <c r="A17128" s="276"/>
      <c r="B17128" s="275"/>
      <c r="C17128" s="255"/>
      <c r="D17128" s="255"/>
      <c r="E17128" s="260"/>
      <c r="F17128" s="263"/>
      <c r="I17128" s="149"/>
      <c r="J17128" s="149"/>
      <c r="K17128" s="149"/>
      <c r="L17128"/>
    </row>
    <row r="17129" spans="1:12" s="236" customFormat="1" x14ac:dyDescent="0.25">
      <c r="A17129" s="276"/>
      <c r="B17129" s="275"/>
      <c r="C17129" s="255"/>
      <c r="D17129" s="255"/>
      <c r="E17129" s="260"/>
      <c r="F17129" s="263"/>
      <c r="I17129" s="149"/>
      <c r="J17129" s="149"/>
      <c r="K17129" s="149"/>
      <c r="L17129"/>
    </row>
    <row r="17130" spans="1:12" s="236" customFormat="1" x14ac:dyDescent="0.25">
      <c r="A17130" s="276"/>
      <c r="B17130" s="275"/>
      <c r="C17130" s="255"/>
      <c r="D17130" s="255"/>
      <c r="E17130" s="260"/>
      <c r="F17130" s="263"/>
      <c r="I17130" s="149"/>
      <c r="J17130" s="149"/>
      <c r="K17130" s="149"/>
      <c r="L17130"/>
    </row>
    <row r="17131" spans="1:12" s="236" customFormat="1" x14ac:dyDescent="0.25">
      <c r="A17131" s="276"/>
      <c r="B17131" s="275"/>
      <c r="C17131" s="255"/>
      <c r="D17131" s="255"/>
      <c r="E17131" s="260"/>
      <c r="F17131" s="263"/>
      <c r="I17131" s="149"/>
      <c r="J17131" s="149"/>
      <c r="K17131" s="149"/>
      <c r="L17131"/>
    </row>
    <row r="17132" spans="1:12" s="236" customFormat="1" ht="13" x14ac:dyDescent="0.25">
      <c r="A17132" s="227"/>
      <c r="B17132" s="256"/>
      <c r="C17132" s="255"/>
      <c r="D17132" s="255"/>
      <c r="E17132" s="260"/>
      <c r="F17132" s="263"/>
      <c r="I17132" s="149"/>
      <c r="J17132" s="149"/>
      <c r="K17132" s="149"/>
      <c r="L17132"/>
    </row>
    <row r="17133" spans="1:12" s="236" customFormat="1" ht="13" x14ac:dyDescent="0.25">
      <c r="A17133" s="227"/>
      <c r="B17133" s="268" t="s">
        <v>1637</v>
      </c>
      <c r="C17133" s="227"/>
      <c r="D17133" s="227"/>
      <c r="E17133" s="258"/>
      <c r="F17133" s="270"/>
      <c r="I17133" s="149"/>
      <c r="J17133" s="149"/>
      <c r="K17133" s="149"/>
      <c r="L17133"/>
    </row>
    <row r="17134" spans="1:12" s="236" customFormat="1" ht="13" x14ac:dyDescent="0.25">
      <c r="A17134" s="227"/>
      <c r="B17134" s="247"/>
      <c r="C17134" s="227"/>
      <c r="D17134" s="227"/>
      <c r="E17134" s="258"/>
      <c r="F17134" s="263"/>
      <c r="I17134" s="149"/>
      <c r="J17134" s="149"/>
      <c r="K17134" s="149"/>
      <c r="L17134"/>
    </row>
    <row r="17135" spans="1:12" s="236" customFormat="1" ht="13" x14ac:dyDescent="0.25">
      <c r="A17135" s="227"/>
      <c r="B17135" s="247" t="str">
        <f>B17066</f>
        <v>Electrical Works</v>
      </c>
      <c r="C17135" s="227"/>
      <c r="D17135" s="227"/>
      <c r="E17135" s="258"/>
      <c r="F17135" s="263"/>
      <c r="I17135" s="149"/>
      <c r="J17135" s="149"/>
      <c r="K17135" s="149"/>
      <c r="L17135"/>
    </row>
    <row r="17136" spans="1:12" s="236" customFormat="1" x14ac:dyDescent="0.25">
      <c r="A17136" s="272"/>
      <c r="B17136" s="273"/>
      <c r="C17136" s="272"/>
      <c r="D17136" s="272"/>
      <c r="E17136" s="297"/>
      <c r="F17136" s="285"/>
      <c r="I17136" s="149"/>
      <c r="J17136" s="149"/>
      <c r="K17136" s="149"/>
      <c r="L17136"/>
    </row>
    <row r="17137" spans="1:12" s="236" customFormat="1" ht="13" x14ac:dyDescent="0.25">
      <c r="A17137" s="220"/>
      <c r="B17137" s="230"/>
      <c r="C17137" s="220"/>
      <c r="D17137" s="220"/>
      <c r="E17137" s="260"/>
      <c r="F17137" s="263"/>
      <c r="I17137" s="149"/>
      <c r="J17137" s="149"/>
      <c r="K17137" s="149"/>
      <c r="L17137"/>
    </row>
    <row r="17138" spans="1:12" s="236" customFormat="1" x14ac:dyDescent="0.25">
      <c r="A17138" s="220"/>
      <c r="B17138" s="233"/>
      <c r="C17138" s="220"/>
      <c r="D17138" s="220"/>
      <c r="E17138" s="260"/>
      <c r="F17138" s="263"/>
      <c r="I17138" s="149"/>
      <c r="J17138" s="149"/>
      <c r="K17138" s="149"/>
      <c r="L17138"/>
    </row>
    <row r="17139" spans="1:12" s="1" customFormat="1" ht="13" x14ac:dyDescent="0.25">
      <c r="A17139" s="224" t="s">
        <v>2732</v>
      </c>
      <c r="B17139" s="229" t="s">
        <v>1647</v>
      </c>
      <c r="C17139" s="272"/>
      <c r="D17139" s="272"/>
      <c r="E17139" s="217"/>
      <c r="F17139" s="285"/>
      <c r="G17139" s="179"/>
      <c r="H17139" s="57"/>
      <c r="L17139"/>
    </row>
    <row r="17140" spans="1:12" s="1" customFormat="1" x14ac:dyDescent="0.25">
      <c r="A17140" s="272"/>
      <c r="B17140" s="273"/>
      <c r="C17140" s="272"/>
      <c r="D17140" s="272"/>
      <c r="E17140" s="217"/>
      <c r="F17140" s="285"/>
      <c r="G17140" s="179"/>
      <c r="H17140" s="57"/>
      <c r="L17140"/>
    </row>
    <row r="17141" spans="1:12" s="1" customFormat="1" ht="13" x14ac:dyDescent="0.25">
      <c r="A17141" s="224" t="s">
        <v>2733</v>
      </c>
      <c r="B17141" s="229" t="s">
        <v>632</v>
      </c>
      <c r="C17141" s="272"/>
      <c r="D17141" s="272"/>
      <c r="E17141" s="217"/>
      <c r="F17141" s="285"/>
      <c r="G17141" s="179">
        <v>0</v>
      </c>
      <c r="H17141" s="57"/>
      <c r="L17141"/>
    </row>
    <row r="17142" spans="1:12" s="1" customFormat="1" ht="13" x14ac:dyDescent="0.25">
      <c r="A17142" s="272"/>
      <c r="B17142" s="229"/>
      <c r="C17142" s="272"/>
      <c r="D17142" s="272"/>
      <c r="E17142" s="217"/>
      <c r="F17142" s="285"/>
      <c r="G17142" s="179">
        <v>0</v>
      </c>
      <c r="H17142" s="57"/>
      <c r="L17142"/>
    </row>
    <row r="17143" spans="1:12" s="1" customFormat="1" x14ac:dyDescent="0.25">
      <c r="A17143" s="272" t="s">
        <v>2734</v>
      </c>
      <c r="B17143" s="273" t="s">
        <v>3290</v>
      </c>
      <c r="C17143" s="272" t="s">
        <v>360</v>
      </c>
      <c r="D17143" s="272">
        <v>1</v>
      </c>
      <c r="E17143" s="217">
        <v>100000</v>
      </c>
      <c r="F17143" s="285">
        <v>100000</v>
      </c>
      <c r="G17143" s="179"/>
      <c r="H17143" s="57"/>
      <c r="L17143"/>
    </row>
    <row r="17144" spans="1:12" s="277" customFormat="1" x14ac:dyDescent="0.25">
      <c r="A17144" s="272" t="s">
        <v>2735</v>
      </c>
      <c r="B17144" s="273" t="s">
        <v>2819</v>
      </c>
      <c r="C17144" s="272" t="s">
        <v>1085</v>
      </c>
      <c r="D17144" s="278"/>
      <c r="E17144" s="217"/>
      <c r="F17144" s="285"/>
      <c r="G17144" s="293"/>
      <c r="H17144" s="228"/>
      <c r="L17144"/>
    </row>
    <row r="17145" spans="1:12" s="277" customFormat="1" x14ac:dyDescent="0.25">
      <c r="A17145" s="272" t="s">
        <v>2736</v>
      </c>
      <c r="B17145" s="273" t="s">
        <v>2818</v>
      </c>
      <c r="C17145" s="272" t="s">
        <v>1085</v>
      </c>
      <c r="D17145" s="278"/>
      <c r="E17145" s="217"/>
      <c r="F17145" s="285"/>
      <c r="G17145" s="293"/>
      <c r="H17145" s="228"/>
      <c r="L17145"/>
    </row>
    <row r="17146" spans="1:12" s="1" customFormat="1" x14ac:dyDescent="0.25">
      <c r="A17146" s="272"/>
      <c r="B17146" s="273"/>
      <c r="C17146" s="272"/>
      <c r="D17146" s="272"/>
      <c r="E17146" s="217"/>
      <c r="F17146" s="285"/>
      <c r="G17146" s="179"/>
      <c r="H17146" s="57"/>
      <c r="L17146"/>
    </row>
    <row r="17147" spans="1:12" s="1" customFormat="1" ht="13" x14ac:dyDescent="0.25">
      <c r="A17147" s="224" t="s">
        <v>2737</v>
      </c>
      <c r="B17147" s="229" t="s">
        <v>2816</v>
      </c>
      <c r="C17147" s="272"/>
      <c r="D17147" s="272"/>
      <c r="E17147" s="217"/>
      <c r="F17147" s="285"/>
      <c r="G17147" s="179">
        <v>0</v>
      </c>
      <c r="H17147" s="57"/>
      <c r="L17147"/>
    </row>
    <row r="17148" spans="1:12" s="1" customFormat="1" ht="13" x14ac:dyDescent="0.25">
      <c r="A17148" s="272"/>
      <c r="B17148" s="229"/>
      <c r="C17148" s="272"/>
      <c r="D17148" s="272"/>
      <c r="E17148" s="217"/>
      <c r="F17148" s="285"/>
      <c r="G17148" s="179">
        <v>0</v>
      </c>
      <c r="H17148" s="57"/>
      <c r="L17148"/>
    </row>
    <row r="17149" spans="1:12" s="1" customFormat="1" x14ac:dyDescent="0.25">
      <c r="A17149" s="272" t="s">
        <v>2738</v>
      </c>
      <c r="B17149" s="273" t="s">
        <v>2817</v>
      </c>
      <c r="C17149" s="272" t="s">
        <v>360</v>
      </c>
      <c r="D17149" s="272">
        <v>1</v>
      </c>
      <c r="E17149" s="217">
        <v>40000</v>
      </c>
      <c r="F17149" s="285">
        <v>40000</v>
      </c>
      <c r="G17149" s="179"/>
      <c r="H17149" s="57"/>
      <c r="L17149"/>
    </row>
    <row r="17150" spans="1:12" s="1" customFormat="1" x14ac:dyDescent="0.25">
      <c r="A17150" s="272" t="s">
        <v>2739</v>
      </c>
      <c r="B17150" s="273" t="s">
        <v>2819</v>
      </c>
      <c r="C17150" s="272" t="s">
        <v>1085</v>
      </c>
      <c r="D17150" s="278"/>
      <c r="E17150" s="217"/>
      <c r="F17150" s="285"/>
      <c r="G17150" s="179"/>
      <c r="H17150" s="57"/>
      <c r="L17150"/>
    </row>
    <row r="17151" spans="1:12" s="1" customFormat="1" ht="13" x14ac:dyDescent="0.3">
      <c r="A17151" s="272" t="s">
        <v>2740</v>
      </c>
      <c r="B17151" s="273" t="s">
        <v>2818</v>
      </c>
      <c r="C17151" s="272" t="s">
        <v>1085</v>
      </c>
      <c r="D17151" s="278"/>
      <c r="E17151" s="217"/>
      <c r="F17151" s="285"/>
      <c r="G17151" s="290">
        <f>SUM(G17141:G17150)</f>
        <v>0</v>
      </c>
      <c r="H17151" s="57"/>
      <c r="L17151"/>
    </row>
    <row r="17152" spans="1:12" s="1" customFormat="1" x14ac:dyDescent="0.25">
      <c r="A17152" s="272"/>
      <c r="B17152" s="273"/>
      <c r="C17152" s="272"/>
      <c r="D17152" s="272"/>
      <c r="E17152" s="217"/>
      <c r="F17152" s="285"/>
      <c r="G17152" s="294"/>
      <c r="H17152" s="57"/>
      <c r="L17152"/>
    </row>
    <row r="17153" spans="1:12" ht="14.5" x14ac:dyDescent="0.35">
      <c r="A17153" s="224" t="s">
        <v>3289</v>
      </c>
      <c r="B17153" s="309" t="s">
        <v>3276</v>
      </c>
      <c r="C17153" s="310"/>
      <c r="D17153" s="310"/>
      <c r="E17153" s="311"/>
      <c r="F17153" s="285"/>
    </row>
    <row r="17154" spans="1:12" x14ac:dyDescent="0.25">
      <c r="A17154" s="272"/>
      <c r="B17154" s="312"/>
      <c r="C17154" s="310"/>
      <c r="D17154" s="310"/>
      <c r="E17154" s="311"/>
      <c r="F17154" s="285"/>
    </row>
    <row r="17155" spans="1:12" s="236" customFormat="1" ht="72.5" x14ac:dyDescent="0.35">
      <c r="A17155" s="272"/>
      <c r="B17155" s="309" t="s">
        <v>3277</v>
      </c>
      <c r="C17155" s="310"/>
      <c r="D17155" s="310"/>
      <c r="E17155" s="311"/>
      <c r="F17155" s="285"/>
      <c r="I17155" s="149"/>
      <c r="J17155" s="149"/>
      <c r="K17155" s="149"/>
      <c r="L17155"/>
    </row>
    <row r="17156" spans="1:12" s="236" customFormat="1" x14ac:dyDescent="0.25">
      <c r="A17156" s="272"/>
      <c r="B17156" s="312"/>
      <c r="C17156" s="310"/>
      <c r="D17156" s="310"/>
      <c r="E17156" s="311"/>
      <c r="F17156" s="285"/>
      <c r="I17156" s="149"/>
      <c r="J17156" s="149"/>
      <c r="K17156" s="149"/>
      <c r="L17156"/>
    </row>
    <row r="17157" spans="1:12" s="236" customFormat="1" x14ac:dyDescent="0.25">
      <c r="A17157" s="272"/>
      <c r="B17157" s="312" t="s">
        <v>3278</v>
      </c>
      <c r="C17157" s="310"/>
      <c r="D17157" s="310"/>
      <c r="E17157" s="311"/>
      <c r="F17157" s="285"/>
      <c r="I17157" s="149"/>
      <c r="J17157" s="149"/>
      <c r="K17157" s="149"/>
      <c r="L17157"/>
    </row>
    <row r="17158" spans="1:12" s="236" customFormat="1" ht="75" x14ac:dyDescent="0.25">
      <c r="A17158" s="272"/>
      <c r="B17158" s="312" t="s">
        <v>3279</v>
      </c>
      <c r="C17158" s="310" t="s">
        <v>360</v>
      </c>
      <c r="D17158" s="310">
        <v>1</v>
      </c>
      <c r="E17158" s="311">
        <v>19377.110635937508</v>
      </c>
      <c r="F17158" s="285"/>
      <c r="I17158" s="149"/>
      <c r="J17158" s="149"/>
      <c r="K17158" s="149"/>
      <c r="L17158"/>
    </row>
    <row r="17159" spans="1:12" s="236" customFormat="1" ht="25" x14ac:dyDescent="0.25">
      <c r="A17159" s="272"/>
      <c r="B17159" s="312" t="s">
        <v>3280</v>
      </c>
      <c r="C17159" s="310" t="s">
        <v>1085</v>
      </c>
      <c r="D17159" s="310"/>
      <c r="E17159" s="311"/>
      <c r="F17159" s="285"/>
      <c r="I17159" s="149"/>
      <c r="J17159" s="149"/>
      <c r="K17159" s="149"/>
      <c r="L17159"/>
    </row>
    <row r="17160" spans="1:12" s="236" customFormat="1" x14ac:dyDescent="0.25">
      <c r="A17160" s="272"/>
      <c r="B17160" s="312"/>
      <c r="C17160" s="310"/>
      <c r="D17160" s="310"/>
      <c r="E17160" s="311"/>
      <c r="F17160" s="285"/>
      <c r="I17160" s="149"/>
      <c r="J17160" s="149"/>
      <c r="K17160" s="149"/>
      <c r="L17160"/>
    </row>
    <row r="17161" spans="1:12" s="236" customFormat="1" ht="25" x14ac:dyDescent="0.25">
      <c r="A17161" s="272"/>
      <c r="B17161" s="312" t="s">
        <v>3281</v>
      </c>
      <c r="C17161" s="310" t="s">
        <v>1085</v>
      </c>
      <c r="D17161" s="310"/>
      <c r="E17161" s="311"/>
      <c r="F17161" s="285"/>
      <c r="I17161" s="149"/>
      <c r="J17161" s="149"/>
      <c r="K17161" s="149"/>
      <c r="L17161"/>
    </row>
    <row r="17162" spans="1:12" s="236" customFormat="1" x14ac:dyDescent="0.25">
      <c r="A17162" s="272"/>
      <c r="B17162" s="312"/>
      <c r="C17162" s="310"/>
      <c r="D17162" s="310"/>
      <c r="E17162" s="311"/>
      <c r="F17162" s="285"/>
      <c r="I17162" s="149"/>
      <c r="J17162" s="149"/>
      <c r="K17162" s="149"/>
      <c r="L17162"/>
    </row>
    <row r="17163" spans="1:12" s="236" customFormat="1" x14ac:dyDescent="0.25">
      <c r="A17163" s="272"/>
      <c r="B17163" s="312" t="s">
        <v>3282</v>
      </c>
      <c r="C17163" s="310"/>
      <c r="D17163" s="310"/>
      <c r="E17163" s="311"/>
      <c r="F17163" s="285"/>
      <c r="I17163" s="149"/>
      <c r="J17163" s="149"/>
      <c r="K17163" s="149"/>
      <c r="L17163"/>
    </row>
    <row r="17164" spans="1:12" s="236" customFormat="1" ht="75" x14ac:dyDescent="0.25">
      <c r="A17164" s="272"/>
      <c r="B17164" s="312" t="s">
        <v>3283</v>
      </c>
      <c r="C17164" s="310" t="s">
        <v>360</v>
      </c>
      <c r="D17164" s="310">
        <v>1</v>
      </c>
      <c r="E17164" s="311">
        <v>19377.110635937508</v>
      </c>
      <c r="F17164" s="285"/>
      <c r="I17164" s="149"/>
      <c r="J17164" s="149"/>
      <c r="K17164" s="149"/>
      <c r="L17164"/>
    </row>
    <row r="17165" spans="1:12" s="236" customFormat="1" ht="25" x14ac:dyDescent="0.25">
      <c r="A17165" s="272"/>
      <c r="B17165" s="312" t="s">
        <v>3284</v>
      </c>
      <c r="C17165" s="310" t="s">
        <v>1085</v>
      </c>
      <c r="D17165" s="310"/>
      <c r="E17165" s="311"/>
      <c r="F17165" s="285"/>
      <c r="I17165" s="149"/>
      <c r="J17165" s="149"/>
      <c r="K17165" s="149"/>
      <c r="L17165"/>
    </row>
    <row r="17166" spans="1:12" s="236" customFormat="1" ht="25" x14ac:dyDescent="0.25">
      <c r="A17166" s="272"/>
      <c r="B17166" s="312" t="s">
        <v>3281</v>
      </c>
      <c r="C17166" s="310" t="s">
        <v>1085</v>
      </c>
      <c r="D17166" s="310"/>
      <c r="E17166" s="311"/>
      <c r="F17166" s="285"/>
      <c r="I17166" s="149"/>
      <c r="J17166" s="149"/>
      <c r="K17166" s="149"/>
      <c r="L17166"/>
    </row>
    <row r="17167" spans="1:12" s="236" customFormat="1" x14ac:dyDescent="0.25">
      <c r="A17167" s="272"/>
      <c r="B17167" s="312"/>
      <c r="C17167" s="310"/>
      <c r="D17167" s="310"/>
      <c r="E17167" s="311"/>
      <c r="F17167" s="285"/>
      <c r="I17167" s="149"/>
      <c r="J17167" s="149"/>
      <c r="K17167" s="149"/>
      <c r="L17167"/>
    </row>
    <row r="17168" spans="1:12" s="236" customFormat="1" x14ac:dyDescent="0.25">
      <c r="A17168" s="272"/>
      <c r="B17168" s="312" t="s">
        <v>3285</v>
      </c>
      <c r="C17168" s="310"/>
      <c r="D17168" s="310"/>
      <c r="E17168" s="311"/>
      <c r="F17168" s="285"/>
      <c r="I17168" s="149"/>
      <c r="J17168" s="149"/>
      <c r="K17168" s="149"/>
      <c r="L17168"/>
    </row>
    <row r="17169" spans="1:12" s="236" customFormat="1" ht="50" x14ac:dyDescent="0.25">
      <c r="A17169" s="272"/>
      <c r="B17169" s="312" t="s">
        <v>3286</v>
      </c>
      <c r="C17169" s="310" t="s">
        <v>360</v>
      </c>
      <c r="D17169" s="310">
        <v>1</v>
      </c>
      <c r="E17169" s="311">
        <v>193771.10635937506</v>
      </c>
      <c r="F17169" s="285"/>
      <c r="I17169" s="149"/>
      <c r="J17169" s="149"/>
      <c r="K17169" s="149"/>
      <c r="L17169"/>
    </row>
    <row r="17170" spans="1:12" s="236" customFormat="1" ht="25" x14ac:dyDescent="0.25">
      <c r="A17170" s="272"/>
      <c r="B17170" s="312" t="s">
        <v>3284</v>
      </c>
      <c r="C17170" s="310" t="s">
        <v>1085</v>
      </c>
      <c r="D17170" s="310"/>
      <c r="E17170" s="311"/>
      <c r="F17170" s="285"/>
      <c r="I17170" s="149"/>
      <c r="J17170" s="149"/>
      <c r="K17170" s="149"/>
      <c r="L17170"/>
    </row>
    <row r="17171" spans="1:12" s="236" customFormat="1" ht="25" x14ac:dyDescent="0.25">
      <c r="A17171" s="272"/>
      <c r="B17171" s="312" t="s">
        <v>3281</v>
      </c>
      <c r="C17171" s="310" t="s">
        <v>1085</v>
      </c>
      <c r="D17171" s="310"/>
      <c r="E17171" s="311"/>
      <c r="F17171" s="285"/>
      <c r="I17171" s="149"/>
      <c r="J17171" s="149"/>
      <c r="K17171" s="149"/>
      <c r="L17171"/>
    </row>
    <row r="17172" spans="1:12" s="236" customFormat="1" x14ac:dyDescent="0.25">
      <c r="A17172" s="272"/>
      <c r="B17172" s="312"/>
      <c r="C17172" s="310"/>
      <c r="D17172" s="310"/>
      <c r="E17172" s="311"/>
      <c r="F17172" s="285"/>
      <c r="I17172" s="149"/>
      <c r="J17172" s="149"/>
      <c r="K17172" s="149"/>
      <c r="L17172"/>
    </row>
    <row r="17173" spans="1:12" s="236" customFormat="1" x14ac:dyDescent="0.25">
      <c r="A17173" s="272"/>
      <c r="B17173" s="312" t="s">
        <v>3287</v>
      </c>
      <c r="C17173" s="310"/>
      <c r="D17173" s="310"/>
      <c r="E17173" s="311"/>
      <c r="F17173" s="285"/>
      <c r="I17173" s="149"/>
      <c r="J17173" s="149"/>
      <c r="K17173" s="149"/>
      <c r="L17173"/>
    </row>
    <row r="17174" spans="1:12" s="236" customFormat="1" ht="75" x14ac:dyDescent="0.25">
      <c r="A17174" s="272"/>
      <c r="B17174" s="312" t="s">
        <v>3288</v>
      </c>
      <c r="C17174" s="310"/>
      <c r="D17174" s="310">
        <v>1</v>
      </c>
      <c r="E17174" s="311">
        <v>72000</v>
      </c>
      <c r="F17174" s="285"/>
      <c r="I17174" s="149"/>
      <c r="J17174" s="149"/>
      <c r="K17174" s="149"/>
      <c r="L17174"/>
    </row>
    <row r="17175" spans="1:12" s="236" customFormat="1" ht="25" x14ac:dyDescent="0.25">
      <c r="A17175" s="272"/>
      <c r="B17175" s="312" t="s">
        <v>3284</v>
      </c>
      <c r="C17175" s="310" t="s">
        <v>1085</v>
      </c>
      <c r="D17175" s="310"/>
      <c r="E17175" s="311"/>
      <c r="F17175" s="285"/>
      <c r="I17175" s="149"/>
      <c r="J17175" s="149"/>
      <c r="K17175" s="149"/>
      <c r="L17175"/>
    </row>
    <row r="17176" spans="1:12" s="236" customFormat="1" ht="25" x14ac:dyDescent="0.25">
      <c r="A17176" s="272"/>
      <c r="B17176" s="312" t="s">
        <v>3281</v>
      </c>
      <c r="C17176" s="310" t="s">
        <v>1085</v>
      </c>
      <c r="D17176" s="272"/>
      <c r="E17176" s="217"/>
      <c r="F17176" s="285"/>
      <c r="I17176" s="149"/>
      <c r="J17176" s="149"/>
      <c r="K17176" s="149"/>
      <c r="L17176"/>
    </row>
    <row r="17177" spans="1:12" s="236" customFormat="1" x14ac:dyDescent="0.25">
      <c r="A17177" s="272"/>
      <c r="B17177" s="273"/>
      <c r="C17177" s="272"/>
      <c r="D17177" s="272"/>
      <c r="E17177" s="217"/>
      <c r="F17177" s="285"/>
      <c r="I17177" s="149"/>
      <c r="J17177" s="149"/>
      <c r="K17177" s="149"/>
      <c r="L17177"/>
    </row>
    <row r="17178" spans="1:12" s="236" customFormat="1" x14ac:dyDescent="0.25">
      <c r="A17178" s="272"/>
      <c r="B17178" s="273"/>
      <c r="C17178" s="272"/>
      <c r="D17178" s="272"/>
      <c r="E17178" s="217"/>
      <c r="F17178" s="285"/>
      <c r="I17178" s="149"/>
      <c r="J17178" s="149"/>
      <c r="K17178" s="149"/>
      <c r="L17178"/>
    </row>
    <row r="17179" spans="1:12" s="236" customFormat="1" x14ac:dyDescent="0.25">
      <c r="A17179" s="272"/>
      <c r="B17179" s="273"/>
      <c r="C17179" s="272"/>
      <c r="D17179" s="272"/>
      <c r="E17179" s="217"/>
      <c r="F17179" s="285"/>
      <c r="I17179" s="149"/>
      <c r="J17179" s="149"/>
      <c r="K17179" s="149"/>
      <c r="L17179"/>
    </row>
    <row r="17180" spans="1:12" s="236" customFormat="1" x14ac:dyDescent="0.25">
      <c r="A17180" s="272"/>
      <c r="B17180" s="273"/>
      <c r="C17180" s="272"/>
      <c r="D17180" s="272"/>
      <c r="E17180" s="217"/>
      <c r="F17180" s="285"/>
      <c r="I17180" s="149"/>
      <c r="J17180" s="149"/>
      <c r="K17180" s="149"/>
      <c r="L17180"/>
    </row>
    <row r="17181" spans="1:12" s="236" customFormat="1" x14ac:dyDescent="0.25">
      <c r="A17181" s="272"/>
      <c r="B17181" s="273"/>
      <c r="C17181" s="272"/>
      <c r="D17181" s="272"/>
      <c r="E17181" s="217"/>
      <c r="F17181" s="285"/>
      <c r="I17181" s="149"/>
      <c r="J17181" s="149"/>
      <c r="K17181" s="149"/>
      <c r="L17181"/>
    </row>
    <row r="17182" spans="1:12" s="236" customFormat="1" x14ac:dyDescent="0.25">
      <c r="A17182" s="272"/>
      <c r="B17182" s="273"/>
      <c r="C17182" s="272"/>
      <c r="D17182" s="272"/>
      <c r="E17182" s="217"/>
      <c r="F17182" s="285"/>
      <c r="I17182" s="149"/>
      <c r="J17182" s="149"/>
      <c r="K17182" s="149"/>
      <c r="L17182"/>
    </row>
    <row r="17183" spans="1:12" s="236" customFormat="1" x14ac:dyDescent="0.25">
      <c r="A17183" s="272"/>
      <c r="B17183" s="273"/>
      <c r="C17183" s="272"/>
      <c r="D17183" s="272"/>
      <c r="E17183" s="217"/>
      <c r="F17183" s="285"/>
      <c r="I17183" s="149"/>
      <c r="J17183" s="149"/>
      <c r="K17183" s="149"/>
      <c r="L17183"/>
    </row>
    <row r="17184" spans="1:12" s="236" customFormat="1" x14ac:dyDescent="0.25">
      <c r="A17184" s="272"/>
      <c r="B17184" s="273"/>
      <c r="C17184" s="272"/>
      <c r="D17184" s="272"/>
      <c r="E17184" s="217"/>
      <c r="F17184" s="285"/>
      <c r="I17184" s="149"/>
      <c r="J17184" s="149"/>
      <c r="K17184" s="149"/>
      <c r="L17184"/>
    </row>
    <row r="17185" spans="1:12" s="236" customFormat="1" x14ac:dyDescent="0.25">
      <c r="A17185" s="272"/>
      <c r="B17185" s="273"/>
      <c r="C17185" s="272"/>
      <c r="D17185" s="272"/>
      <c r="E17185" s="217"/>
      <c r="F17185" s="285"/>
      <c r="I17185" s="149"/>
      <c r="J17185" s="149"/>
      <c r="K17185" s="149"/>
      <c r="L17185"/>
    </row>
    <row r="17186" spans="1:12" s="236" customFormat="1" x14ac:dyDescent="0.25">
      <c r="A17186" s="272"/>
      <c r="B17186" s="273"/>
      <c r="C17186" s="272"/>
      <c r="D17186" s="272"/>
      <c r="E17186" s="217"/>
      <c r="F17186" s="285"/>
      <c r="I17186" s="149"/>
      <c r="J17186" s="149"/>
      <c r="K17186" s="149"/>
      <c r="L17186"/>
    </row>
    <row r="17187" spans="1:12" s="236" customFormat="1" x14ac:dyDescent="0.25">
      <c r="A17187" s="272"/>
      <c r="B17187" s="273"/>
      <c r="C17187" s="272"/>
      <c r="D17187" s="272"/>
      <c r="E17187" s="217"/>
      <c r="F17187" s="285"/>
      <c r="I17187" s="149"/>
      <c r="J17187" s="149"/>
      <c r="K17187" s="149"/>
      <c r="L17187"/>
    </row>
    <row r="17188" spans="1:12" s="236" customFormat="1" x14ac:dyDescent="0.25">
      <c r="A17188" s="272"/>
      <c r="B17188" s="273"/>
      <c r="C17188" s="272"/>
      <c r="D17188" s="272"/>
      <c r="E17188" s="217"/>
      <c r="F17188" s="285"/>
      <c r="I17188" s="149"/>
      <c r="J17188" s="149"/>
      <c r="K17188" s="149"/>
      <c r="L17188"/>
    </row>
    <row r="17189" spans="1:12" s="236" customFormat="1" x14ac:dyDescent="0.25">
      <c r="A17189" s="272"/>
      <c r="B17189" s="273"/>
      <c r="C17189" s="272"/>
      <c r="D17189" s="272"/>
      <c r="E17189" s="217"/>
      <c r="F17189" s="285"/>
      <c r="I17189" s="149"/>
      <c r="J17189" s="149"/>
      <c r="K17189" s="149"/>
      <c r="L17189"/>
    </row>
    <row r="17190" spans="1:12" s="236" customFormat="1" x14ac:dyDescent="0.25">
      <c r="A17190" s="272"/>
      <c r="B17190" s="273"/>
      <c r="C17190" s="272"/>
      <c r="D17190" s="272"/>
      <c r="E17190" s="217"/>
      <c r="F17190" s="285"/>
      <c r="I17190" s="149"/>
      <c r="J17190" s="149"/>
      <c r="K17190" s="149"/>
      <c r="L17190"/>
    </row>
    <row r="17191" spans="1:12" s="236" customFormat="1" x14ac:dyDescent="0.25">
      <c r="A17191" s="272"/>
      <c r="B17191" s="273"/>
      <c r="C17191" s="272"/>
      <c r="D17191" s="272"/>
      <c r="E17191" s="217"/>
      <c r="F17191" s="285"/>
      <c r="I17191" s="149"/>
      <c r="J17191" s="149"/>
      <c r="K17191" s="149"/>
      <c r="L17191"/>
    </row>
    <row r="17192" spans="1:12" s="236" customFormat="1" x14ac:dyDescent="0.25">
      <c r="A17192" s="272"/>
      <c r="B17192" s="273"/>
      <c r="C17192" s="272"/>
      <c r="D17192" s="272"/>
      <c r="E17192" s="217"/>
      <c r="F17192" s="285"/>
      <c r="I17192" s="149"/>
      <c r="J17192" s="149"/>
      <c r="K17192" s="149"/>
      <c r="L17192"/>
    </row>
    <row r="17193" spans="1:12" s="236" customFormat="1" x14ac:dyDescent="0.25">
      <c r="A17193" s="272"/>
      <c r="B17193" s="273"/>
      <c r="C17193" s="272"/>
      <c r="D17193" s="272"/>
      <c r="E17193" s="217"/>
      <c r="F17193" s="285"/>
      <c r="I17193" s="149"/>
      <c r="J17193" s="149"/>
      <c r="K17193" s="149"/>
      <c r="L17193"/>
    </row>
    <row r="17194" spans="1:12" s="236" customFormat="1" x14ac:dyDescent="0.25">
      <c r="A17194" s="272"/>
      <c r="B17194" s="273"/>
      <c r="C17194" s="272"/>
      <c r="D17194" s="272"/>
      <c r="E17194" s="217"/>
      <c r="F17194" s="285"/>
      <c r="I17194" s="149"/>
      <c r="J17194" s="149"/>
      <c r="K17194" s="149"/>
      <c r="L17194"/>
    </row>
    <row r="17195" spans="1:12" s="236" customFormat="1" x14ac:dyDescent="0.25">
      <c r="A17195" s="272"/>
      <c r="B17195" s="273"/>
      <c r="C17195" s="272"/>
      <c r="D17195" s="272"/>
      <c r="E17195" s="217"/>
      <c r="F17195" s="285"/>
      <c r="I17195" s="149"/>
      <c r="J17195" s="149"/>
      <c r="K17195" s="149"/>
      <c r="L17195"/>
    </row>
    <row r="17196" spans="1:12" s="236" customFormat="1" x14ac:dyDescent="0.25">
      <c r="A17196" s="272"/>
      <c r="B17196" s="273"/>
      <c r="C17196" s="272"/>
      <c r="D17196" s="272"/>
      <c r="E17196" s="217"/>
      <c r="F17196" s="285"/>
      <c r="I17196" s="149"/>
      <c r="J17196" s="149"/>
      <c r="K17196" s="149"/>
      <c r="L17196"/>
    </row>
    <row r="17197" spans="1:12" s="236" customFormat="1" x14ac:dyDescent="0.25">
      <c r="A17197" s="272"/>
      <c r="B17197" s="273"/>
      <c r="C17197" s="272"/>
      <c r="D17197" s="272"/>
      <c r="E17197" s="217"/>
      <c r="F17197" s="285"/>
      <c r="I17197" s="149"/>
      <c r="J17197" s="149"/>
      <c r="K17197" s="149"/>
      <c r="L17197"/>
    </row>
    <row r="17198" spans="1:12" s="236" customFormat="1" x14ac:dyDescent="0.25">
      <c r="A17198" s="272"/>
      <c r="B17198" s="273"/>
      <c r="C17198" s="272"/>
      <c r="D17198" s="272"/>
      <c r="E17198" s="217"/>
      <c r="F17198" s="285"/>
      <c r="I17198" s="149"/>
      <c r="J17198" s="149"/>
      <c r="K17198" s="149"/>
      <c r="L17198"/>
    </row>
    <row r="17199" spans="1:12" s="236" customFormat="1" x14ac:dyDescent="0.25">
      <c r="A17199" s="272"/>
      <c r="B17199" s="273"/>
      <c r="C17199" s="272"/>
      <c r="D17199" s="272"/>
      <c r="E17199" s="217"/>
      <c r="F17199" s="285"/>
      <c r="I17199" s="149"/>
      <c r="J17199" s="149"/>
      <c r="K17199" s="149"/>
      <c r="L17199"/>
    </row>
    <row r="17200" spans="1:12" s="236" customFormat="1" x14ac:dyDescent="0.25">
      <c r="A17200" s="272"/>
      <c r="B17200" s="273"/>
      <c r="C17200" s="272"/>
      <c r="D17200" s="272"/>
      <c r="E17200" s="217"/>
      <c r="F17200" s="285"/>
      <c r="I17200" s="149"/>
      <c r="J17200" s="149"/>
      <c r="K17200" s="149"/>
      <c r="L17200"/>
    </row>
    <row r="17201" spans="1:12" s="236" customFormat="1" x14ac:dyDescent="0.25">
      <c r="A17201" s="272"/>
      <c r="B17201" s="273"/>
      <c r="C17201" s="272"/>
      <c r="D17201" s="272"/>
      <c r="E17201" s="217"/>
      <c r="F17201" s="285"/>
      <c r="I17201" s="149"/>
      <c r="J17201" s="149"/>
      <c r="K17201" s="149"/>
      <c r="L17201"/>
    </row>
    <row r="17202" spans="1:12" s="236" customFormat="1" x14ac:dyDescent="0.25">
      <c r="A17202" s="272"/>
      <c r="B17202" s="273"/>
      <c r="C17202" s="272"/>
      <c r="D17202" s="272"/>
      <c r="E17202" s="217"/>
      <c r="F17202" s="285"/>
      <c r="I17202" s="149"/>
      <c r="J17202" s="149"/>
      <c r="K17202" s="149"/>
      <c r="L17202"/>
    </row>
    <row r="17203" spans="1:12" s="236" customFormat="1" x14ac:dyDescent="0.25">
      <c r="A17203" s="272"/>
      <c r="B17203" s="273"/>
      <c r="C17203" s="272"/>
      <c r="D17203" s="272"/>
      <c r="E17203" s="217"/>
      <c r="F17203" s="285"/>
      <c r="I17203" s="149"/>
      <c r="J17203" s="149"/>
      <c r="K17203" s="149"/>
      <c r="L17203"/>
    </row>
    <row r="17204" spans="1:12" s="236" customFormat="1" x14ac:dyDescent="0.25">
      <c r="A17204" s="272"/>
      <c r="B17204" s="273"/>
      <c r="C17204" s="272"/>
      <c r="D17204" s="272"/>
      <c r="E17204" s="217"/>
      <c r="F17204" s="285"/>
      <c r="I17204" s="149"/>
      <c r="J17204" s="149"/>
      <c r="K17204" s="149"/>
      <c r="L17204"/>
    </row>
    <row r="17205" spans="1:12" s="236" customFormat="1" ht="13" x14ac:dyDescent="0.25">
      <c r="A17205" s="227"/>
      <c r="B17205" s="256"/>
      <c r="C17205" s="255"/>
      <c r="D17205" s="255"/>
      <c r="E17205" s="260"/>
      <c r="F17205" s="263"/>
      <c r="I17205" s="149"/>
      <c r="J17205" s="149"/>
      <c r="K17205" s="149"/>
      <c r="L17205"/>
    </row>
    <row r="17206" spans="1:12" s="236" customFormat="1" ht="13" x14ac:dyDescent="0.25">
      <c r="A17206" s="227"/>
      <c r="B17206" s="268" t="s">
        <v>2905</v>
      </c>
      <c r="C17206" s="227"/>
      <c r="D17206" s="227"/>
      <c r="E17206" s="258"/>
      <c r="F17206" s="270"/>
      <c r="I17206" s="149"/>
      <c r="J17206" s="149"/>
      <c r="K17206" s="149"/>
      <c r="L17206"/>
    </row>
    <row r="17207" spans="1:12" s="236" customFormat="1" ht="13" x14ac:dyDescent="0.25">
      <c r="A17207" s="227"/>
      <c r="B17207" s="286"/>
      <c r="C17207" s="227"/>
      <c r="D17207" s="227"/>
      <c r="E17207" s="258"/>
      <c r="F17207" s="263"/>
      <c r="I17207" s="149"/>
      <c r="J17207" s="149"/>
      <c r="K17207" s="149"/>
      <c r="L17207"/>
    </row>
    <row r="17208" spans="1:12" s="236" customFormat="1" ht="13" x14ac:dyDescent="0.25">
      <c r="A17208" s="227"/>
      <c r="B17208" s="286" t="str">
        <f>B17139</f>
        <v>Provisional Sums</v>
      </c>
      <c r="C17208" s="227"/>
      <c r="D17208" s="227"/>
      <c r="E17208" s="258"/>
      <c r="F17208" s="263"/>
      <c r="I17208" s="149"/>
      <c r="J17208" s="149"/>
      <c r="K17208" s="149"/>
      <c r="L17208"/>
    </row>
    <row r="17209" spans="1:12" s="236" customFormat="1" x14ac:dyDescent="0.25">
      <c r="A17209" s="220"/>
      <c r="B17209" s="233"/>
      <c r="C17209" s="220"/>
      <c r="D17209" s="220"/>
      <c r="E17209" s="260"/>
      <c r="F17209" s="263"/>
      <c r="I17209" s="149"/>
      <c r="J17209" s="149"/>
      <c r="K17209" s="149"/>
      <c r="L17209"/>
    </row>
    <row r="17210" spans="1:12" s="236" customFormat="1" ht="13" x14ac:dyDescent="0.25">
      <c r="A17210" s="227"/>
      <c r="B17210" s="256"/>
      <c r="C17210" s="255"/>
      <c r="D17210" s="255"/>
      <c r="E17210" s="260"/>
      <c r="F17210" s="263"/>
      <c r="I17210" s="149"/>
      <c r="J17210" s="149"/>
      <c r="K17210" s="149"/>
      <c r="L17210"/>
    </row>
    <row r="17211" spans="1:12" s="236" customFormat="1" ht="13" x14ac:dyDescent="0.25">
      <c r="A17211" s="227"/>
      <c r="B17211" s="274"/>
      <c r="C17211" s="255"/>
      <c r="D17211" s="255"/>
      <c r="E17211" s="260"/>
      <c r="F17211" s="263"/>
      <c r="I17211" s="149"/>
      <c r="J17211" s="149"/>
      <c r="K17211" s="149"/>
      <c r="L17211"/>
    </row>
    <row r="17212" spans="1:12" s="236" customFormat="1" ht="13" x14ac:dyDescent="0.25">
      <c r="A17212" s="227"/>
      <c r="B17212" s="274" t="str">
        <f>B17208</f>
        <v>Provisional Sums</v>
      </c>
      <c r="C17212" s="255"/>
      <c r="D17212" s="255"/>
      <c r="E17212" s="260"/>
      <c r="F17212" s="263"/>
      <c r="I17212" s="149"/>
      <c r="J17212" s="149"/>
      <c r="K17212" s="149"/>
      <c r="L17212"/>
    </row>
    <row r="17213" spans="1:12" s="236" customFormat="1" ht="13" x14ac:dyDescent="0.25">
      <c r="A17213" s="227"/>
      <c r="B17213" s="254" t="s">
        <v>2934</v>
      </c>
      <c r="C17213" s="255" t="s">
        <v>2910</v>
      </c>
      <c r="D17213" s="255"/>
      <c r="E17213" s="260"/>
      <c r="F17213" s="263"/>
      <c r="I17213" s="149"/>
      <c r="J17213" s="149"/>
      <c r="K17213" s="149"/>
      <c r="L17213"/>
    </row>
    <row r="17214" spans="1:12" s="236" customFormat="1" ht="13" x14ac:dyDescent="0.25">
      <c r="A17214" s="227"/>
      <c r="B17214" s="256"/>
      <c r="C17214" s="255"/>
      <c r="D17214" s="255"/>
      <c r="E17214" s="260"/>
      <c r="F17214" s="263"/>
      <c r="I17214" s="149"/>
      <c r="J17214" s="149"/>
      <c r="K17214" s="149"/>
      <c r="L17214"/>
    </row>
    <row r="17215" spans="1:12" s="236" customFormat="1" ht="13" x14ac:dyDescent="0.25">
      <c r="A17215" s="227"/>
      <c r="B17215" s="269"/>
      <c r="C17215" s="255"/>
      <c r="D17215" s="255"/>
      <c r="E17215" s="260"/>
      <c r="F17215" s="263"/>
      <c r="I17215" s="149"/>
      <c r="J17215" s="149"/>
      <c r="K17215" s="149"/>
      <c r="L17215"/>
    </row>
    <row r="17216" spans="1:12" s="236" customFormat="1" x14ac:dyDescent="0.25">
      <c r="A17216" s="276"/>
      <c r="B17216" s="269" t="s">
        <v>3100</v>
      </c>
      <c r="C17216" s="255">
        <v>249</v>
      </c>
      <c r="D17216" s="255"/>
      <c r="E17216" s="260"/>
      <c r="F17216" s="263"/>
      <c r="I17216" s="149"/>
      <c r="J17216" s="149"/>
      <c r="K17216" s="149"/>
      <c r="L17216"/>
    </row>
    <row r="17217" spans="1:12" s="236" customFormat="1" x14ac:dyDescent="0.25">
      <c r="A17217" s="276"/>
      <c r="B17217" s="275"/>
      <c r="C17217" s="255"/>
      <c r="D17217" s="255"/>
      <c r="E17217" s="260"/>
      <c r="F17217" s="263"/>
      <c r="I17217" s="149"/>
      <c r="J17217" s="149"/>
      <c r="K17217" s="149"/>
      <c r="L17217"/>
    </row>
    <row r="17218" spans="1:12" s="236" customFormat="1" x14ac:dyDescent="0.25">
      <c r="A17218" s="276"/>
      <c r="B17218" s="275"/>
      <c r="C17218" s="255"/>
      <c r="D17218" s="255"/>
      <c r="E17218" s="260"/>
      <c r="F17218" s="263"/>
      <c r="I17218" s="149"/>
      <c r="J17218" s="149"/>
      <c r="K17218" s="149"/>
      <c r="L17218"/>
    </row>
    <row r="17219" spans="1:12" s="236" customFormat="1" x14ac:dyDescent="0.25">
      <c r="A17219" s="276"/>
      <c r="B17219" s="275"/>
      <c r="C17219" s="255"/>
      <c r="D17219" s="255"/>
      <c r="E17219" s="260"/>
      <c r="F17219" s="263"/>
      <c r="I17219" s="149"/>
      <c r="J17219" s="149"/>
      <c r="K17219" s="149"/>
      <c r="L17219"/>
    </row>
    <row r="17220" spans="1:12" s="236" customFormat="1" x14ac:dyDescent="0.25">
      <c r="A17220" s="276"/>
      <c r="B17220" s="275"/>
      <c r="C17220" s="255"/>
      <c r="D17220" s="255"/>
      <c r="E17220" s="260"/>
      <c r="F17220" s="263"/>
      <c r="I17220" s="149"/>
      <c r="J17220" s="149"/>
      <c r="K17220" s="149"/>
      <c r="L17220"/>
    </row>
    <row r="17221" spans="1:12" s="236" customFormat="1" x14ac:dyDescent="0.25">
      <c r="A17221" s="276"/>
      <c r="B17221" s="275"/>
      <c r="C17221" s="255"/>
      <c r="D17221" s="255"/>
      <c r="E17221" s="260"/>
      <c r="F17221" s="263"/>
      <c r="I17221" s="149"/>
      <c r="J17221" s="149"/>
      <c r="K17221" s="149"/>
      <c r="L17221"/>
    </row>
    <row r="17222" spans="1:12" s="236" customFormat="1" x14ac:dyDescent="0.25">
      <c r="A17222" s="276"/>
      <c r="B17222" s="275"/>
      <c r="C17222" s="255"/>
      <c r="D17222" s="255"/>
      <c r="E17222" s="260"/>
      <c r="F17222" s="263"/>
      <c r="I17222" s="149"/>
      <c r="J17222" s="149"/>
      <c r="K17222" s="149"/>
      <c r="L17222"/>
    </row>
    <row r="17223" spans="1:12" s="236" customFormat="1" x14ac:dyDescent="0.25">
      <c r="A17223" s="276"/>
      <c r="B17223" s="275"/>
      <c r="C17223" s="255"/>
      <c r="D17223" s="255"/>
      <c r="E17223" s="260"/>
      <c r="F17223" s="263"/>
      <c r="I17223" s="149"/>
      <c r="J17223" s="149"/>
      <c r="K17223" s="149"/>
      <c r="L17223"/>
    </row>
    <row r="17224" spans="1:12" s="236" customFormat="1" x14ac:dyDescent="0.25">
      <c r="A17224" s="276"/>
      <c r="B17224" s="275"/>
      <c r="C17224" s="255"/>
      <c r="D17224" s="255"/>
      <c r="E17224" s="260"/>
      <c r="F17224" s="263"/>
      <c r="I17224" s="149"/>
      <c r="J17224" s="149"/>
      <c r="K17224" s="149"/>
      <c r="L17224"/>
    </row>
    <row r="17225" spans="1:12" s="236" customFormat="1" x14ac:dyDescent="0.25">
      <c r="A17225" s="276"/>
      <c r="B17225" s="275"/>
      <c r="C17225" s="255"/>
      <c r="D17225" s="255"/>
      <c r="E17225" s="260"/>
      <c r="F17225" s="263"/>
      <c r="I17225" s="149"/>
      <c r="J17225" s="149"/>
      <c r="K17225" s="149"/>
      <c r="L17225"/>
    </row>
    <row r="17226" spans="1:12" s="236" customFormat="1" x14ac:dyDescent="0.25">
      <c r="A17226" s="276"/>
      <c r="B17226" s="275"/>
      <c r="C17226" s="255"/>
      <c r="D17226" s="255"/>
      <c r="E17226" s="260"/>
      <c r="F17226" s="263"/>
      <c r="I17226" s="149"/>
      <c r="J17226" s="149"/>
      <c r="K17226" s="149"/>
      <c r="L17226"/>
    </row>
    <row r="17227" spans="1:12" s="236" customFormat="1" x14ac:dyDescent="0.25">
      <c r="A17227" s="276"/>
      <c r="B17227" s="275"/>
      <c r="C17227" s="255"/>
      <c r="D17227" s="255"/>
      <c r="E17227" s="260"/>
      <c r="F17227" s="263"/>
      <c r="I17227" s="149"/>
      <c r="J17227" s="149"/>
      <c r="K17227" s="149"/>
      <c r="L17227"/>
    </row>
    <row r="17228" spans="1:12" s="236" customFormat="1" x14ac:dyDescent="0.25">
      <c r="A17228" s="276"/>
      <c r="B17228" s="275"/>
      <c r="C17228" s="255"/>
      <c r="D17228" s="255"/>
      <c r="E17228" s="260"/>
      <c r="F17228" s="263"/>
      <c r="I17228" s="149"/>
      <c r="J17228" s="149"/>
      <c r="K17228" s="149"/>
      <c r="L17228"/>
    </row>
    <row r="17229" spans="1:12" s="236" customFormat="1" x14ac:dyDescent="0.25">
      <c r="A17229" s="276"/>
      <c r="B17229" s="275"/>
      <c r="C17229" s="255"/>
      <c r="D17229" s="255"/>
      <c r="E17229" s="260"/>
      <c r="F17229" s="263"/>
      <c r="I17229" s="149"/>
      <c r="J17229" s="149"/>
      <c r="K17229" s="149"/>
      <c r="L17229"/>
    </row>
    <row r="17230" spans="1:12" s="236" customFormat="1" x14ac:dyDescent="0.25">
      <c r="A17230" s="276"/>
      <c r="B17230" s="275"/>
      <c r="C17230" s="255"/>
      <c r="D17230" s="255"/>
      <c r="E17230" s="260"/>
      <c r="F17230" s="263"/>
      <c r="I17230" s="149"/>
      <c r="J17230" s="149"/>
      <c r="K17230" s="149"/>
      <c r="L17230"/>
    </row>
    <row r="17231" spans="1:12" s="236" customFormat="1" x14ac:dyDescent="0.25">
      <c r="A17231" s="276"/>
      <c r="B17231" s="275"/>
      <c r="C17231" s="255"/>
      <c r="D17231" s="255"/>
      <c r="E17231" s="260"/>
      <c r="F17231" s="263"/>
      <c r="I17231" s="149"/>
      <c r="J17231" s="149"/>
      <c r="K17231" s="149"/>
      <c r="L17231"/>
    </row>
    <row r="17232" spans="1:12" s="236" customFormat="1" x14ac:dyDescent="0.25">
      <c r="A17232" s="276"/>
      <c r="B17232" s="275"/>
      <c r="C17232" s="255"/>
      <c r="D17232" s="255"/>
      <c r="E17232" s="260"/>
      <c r="F17232" s="263"/>
      <c r="I17232" s="149"/>
      <c r="J17232" s="149"/>
      <c r="K17232" s="149"/>
      <c r="L17232"/>
    </row>
    <row r="17233" spans="1:12" s="236" customFormat="1" x14ac:dyDescent="0.25">
      <c r="A17233" s="276"/>
      <c r="B17233" s="275"/>
      <c r="C17233" s="255"/>
      <c r="D17233" s="255"/>
      <c r="E17233" s="260"/>
      <c r="F17233" s="263"/>
      <c r="I17233" s="149"/>
      <c r="J17233" s="149"/>
      <c r="K17233" s="149"/>
      <c r="L17233"/>
    </row>
    <row r="17234" spans="1:12" s="236" customFormat="1" x14ac:dyDescent="0.25">
      <c r="A17234" s="276"/>
      <c r="B17234" s="275"/>
      <c r="C17234" s="255"/>
      <c r="D17234" s="255"/>
      <c r="E17234" s="260"/>
      <c r="F17234" s="263"/>
      <c r="I17234" s="149"/>
      <c r="J17234" s="149"/>
      <c r="K17234" s="149"/>
      <c r="L17234"/>
    </row>
    <row r="17235" spans="1:12" s="236" customFormat="1" x14ac:dyDescent="0.25">
      <c r="A17235" s="276"/>
      <c r="B17235" s="275"/>
      <c r="C17235" s="255"/>
      <c r="D17235" s="255"/>
      <c r="E17235" s="260"/>
      <c r="F17235" s="263"/>
      <c r="I17235" s="149"/>
      <c r="J17235" s="149"/>
      <c r="K17235" s="149"/>
      <c r="L17235"/>
    </row>
    <row r="17236" spans="1:12" s="236" customFormat="1" x14ac:dyDescent="0.25">
      <c r="A17236" s="276"/>
      <c r="B17236" s="275"/>
      <c r="C17236" s="255"/>
      <c r="D17236" s="255"/>
      <c r="E17236" s="260"/>
      <c r="F17236" s="263"/>
      <c r="I17236" s="149"/>
      <c r="J17236" s="149"/>
      <c r="K17236" s="149"/>
      <c r="L17236"/>
    </row>
    <row r="17237" spans="1:12" s="236" customFormat="1" x14ac:dyDescent="0.25">
      <c r="A17237" s="276"/>
      <c r="B17237" s="275"/>
      <c r="C17237" s="255"/>
      <c r="D17237" s="255"/>
      <c r="E17237" s="260"/>
      <c r="F17237" s="263"/>
      <c r="I17237" s="149"/>
      <c r="J17237" s="149"/>
      <c r="K17237" s="149"/>
      <c r="L17237"/>
    </row>
    <row r="17238" spans="1:12" s="236" customFormat="1" x14ac:dyDescent="0.25">
      <c r="A17238" s="276"/>
      <c r="B17238" s="275"/>
      <c r="C17238" s="255"/>
      <c r="D17238" s="255"/>
      <c r="E17238" s="260"/>
      <c r="F17238" s="263"/>
      <c r="I17238" s="149"/>
      <c r="J17238" s="149"/>
      <c r="K17238" s="149"/>
      <c r="L17238"/>
    </row>
    <row r="17239" spans="1:12" s="236" customFormat="1" x14ac:dyDescent="0.25">
      <c r="A17239" s="276"/>
      <c r="B17239" s="275"/>
      <c r="C17239" s="255"/>
      <c r="D17239" s="255"/>
      <c r="E17239" s="260"/>
      <c r="F17239" s="263"/>
      <c r="I17239" s="149"/>
      <c r="J17239" s="149"/>
      <c r="K17239" s="149"/>
      <c r="L17239"/>
    </row>
    <row r="17240" spans="1:12" s="236" customFormat="1" x14ac:dyDescent="0.25">
      <c r="A17240" s="276"/>
      <c r="B17240" s="275"/>
      <c r="C17240" s="255"/>
      <c r="D17240" s="255"/>
      <c r="E17240" s="260"/>
      <c r="F17240" s="263"/>
      <c r="I17240" s="149"/>
      <c r="J17240" s="149"/>
      <c r="K17240" s="149"/>
      <c r="L17240"/>
    </row>
    <row r="17241" spans="1:12" s="236" customFormat="1" x14ac:dyDescent="0.25">
      <c r="A17241" s="276"/>
      <c r="B17241" s="275"/>
      <c r="C17241" s="255"/>
      <c r="D17241" s="255"/>
      <c r="E17241" s="260"/>
      <c r="F17241" s="263"/>
      <c r="I17241" s="149"/>
      <c r="J17241" s="149"/>
      <c r="K17241" s="149"/>
      <c r="L17241"/>
    </row>
    <row r="17242" spans="1:12" s="236" customFormat="1" x14ac:dyDescent="0.25">
      <c r="A17242" s="276"/>
      <c r="B17242" s="275"/>
      <c r="C17242" s="255"/>
      <c r="D17242" s="255"/>
      <c r="E17242" s="260"/>
      <c r="F17242" s="263"/>
      <c r="I17242" s="149"/>
      <c r="J17242" s="149"/>
      <c r="K17242" s="149"/>
      <c r="L17242"/>
    </row>
    <row r="17243" spans="1:12" s="236" customFormat="1" x14ac:dyDescent="0.25">
      <c r="A17243" s="276"/>
      <c r="B17243" s="275"/>
      <c r="C17243" s="255"/>
      <c r="D17243" s="255"/>
      <c r="E17243" s="260"/>
      <c r="F17243" s="263"/>
      <c r="I17243" s="149"/>
      <c r="J17243" s="149"/>
      <c r="K17243" s="149"/>
      <c r="L17243"/>
    </row>
    <row r="17244" spans="1:12" s="236" customFormat="1" x14ac:dyDescent="0.25">
      <c r="A17244" s="276"/>
      <c r="B17244" s="275"/>
      <c r="C17244" s="255"/>
      <c r="D17244" s="255"/>
      <c r="E17244" s="260"/>
      <c r="F17244" s="263"/>
      <c r="I17244" s="149"/>
      <c r="J17244" s="149"/>
      <c r="K17244" s="149"/>
      <c r="L17244"/>
    </row>
    <row r="17245" spans="1:12" s="236" customFormat="1" x14ac:dyDescent="0.25">
      <c r="A17245" s="276"/>
      <c r="B17245" s="275"/>
      <c r="C17245" s="255"/>
      <c r="D17245" s="255"/>
      <c r="E17245" s="260"/>
      <c r="F17245" s="263"/>
      <c r="I17245" s="149"/>
      <c r="J17245" s="149"/>
      <c r="K17245" s="149"/>
      <c r="L17245"/>
    </row>
    <row r="17246" spans="1:12" s="236" customFormat="1" x14ac:dyDescent="0.25">
      <c r="A17246" s="276"/>
      <c r="B17246" s="275"/>
      <c r="C17246" s="255"/>
      <c r="D17246" s="255"/>
      <c r="E17246" s="260"/>
      <c r="F17246" s="263"/>
      <c r="I17246" s="149"/>
      <c r="J17246" s="149"/>
      <c r="K17246" s="149"/>
      <c r="L17246"/>
    </row>
    <row r="17247" spans="1:12" s="236" customFormat="1" x14ac:dyDescent="0.25">
      <c r="A17247" s="276"/>
      <c r="B17247" s="275"/>
      <c r="C17247" s="255"/>
      <c r="D17247" s="255"/>
      <c r="E17247" s="260"/>
      <c r="F17247" s="263"/>
      <c r="I17247" s="149"/>
      <c r="J17247" s="149"/>
      <c r="K17247" s="149"/>
      <c r="L17247"/>
    </row>
    <row r="17248" spans="1:12" s="236" customFormat="1" x14ac:dyDescent="0.25">
      <c r="A17248" s="276"/>
      <c r="B17248" s="275"/>
      <c r="C17248" s="255"/>
      <c r="D17248" s="255"/>
      <c r="E17248" s="260"/>
      <c r="F17248" s="263"/>
      <c r="I17248" s="149"/>
      <c r="J17248" s="149"/>
      <c r="K17248" s="149"/>
      <c r="L17248"/>
    </row>
    <row r="17249" spans="1:12" s="236" customFormat="1" x14ac:dyDescent="0.25">
      <c r="A17249" s="276"/>
      <c r="B17249" s="275"/>
      <c r="C17249" s="255"/>
      <c r="D17249" s="255"/>
      <c r="E17249" s="260"/>
      <c r="F17249" s="263"/>
      <c r="I17249" s="149"/>
      <c r="J17249" s="149"/>
      <c r="K17249" s="149"/>
      <c r="L17249"/>
    </row>
    <row r="17250" spans="1:12" s="236" customFormat="1" x14ac:dyDescent="0.25">
      <c r="A17250" s="276"/>
      <c r="B17250" s="275"/>
      <c r="C17250" s="255"/>
      <c r="D17250" s="255"/>
      <c r="E17250" s="260"/>
      <c r="F17250" s="263"/>
      <c r="I17250" s="149"/>
      <c r="J17250" s="149"/>
      <c r="K17250" s="149"/>
      <c r="L17250"/>
    </row>
    <row r="17251" spans="1:12" s="236" customFormat="1" x14ac:dyDescent="0.25">
      <c r="A17251" s="276"/>
      <c r="B17251" s="275"/>
      <c r="C17251" s="255"/>
      <c r="D17251" s="255"/>
      <c r="E17251" s="260"/>
      <c r="F17251" s="263"/>
      <c r="I17251" s="149"/>
      <c r="J17251" s="149"/>
      <c r="K17251" s="149"/>
      <c r="L17251"/>
    </row>
    <row r="17252" spans="1:12" s="236" customFormat="1" x14ac:dyDescent="0.25">
      <c r="A17252" s="276"/>
      <c r="B17252" s="275"/>
      <c r="C17252" s="255"/>
      <c r="D17252" s="255"/>
      <c r="E17252" s="260"/>
      <c r="F17252" s="263"/>
      <c r="I17252" s="149"/>
      <c r="J17252" s="149"/>
      <c r="K17252" s="149"/>
      <c r="L17252"/>
    </row>
    <row r="17253" spans="1:12" s="236" customFormat="1" x14ac:dyDescent="0.25">
      <c r="A17253" s="276"/>
      <c r="B17253" s="275"/>
      <c r="C17253" s="255"/>
      <c r="D17253" s="255"/>
      <c r="E17253" s="260"/>
      <c r="F17253" s="263"/>
      <c r="I17253" s="149"/>
      <c r="J17253" s="149"/>
      <c r="K17253" s="149"/>
      <c r="L17253"/>
    </row>
    <row r="17254" spans="1:12" s="236" customFormat="1" x14ac:dyDescent="0.25">
      <c r="A17254" s="276"/>
      <c r="B17254" s="275"/>
      <c r="C17254" s="255"/>
      <c r="D17254" s="255"/>
      <c r="E17254" s="260"/>
      <c r="F17254" s="263"/>
      <c r="I17254" s="149"/>
      <c r="J17254" s="149"/>
      <c r="K17254" s="149"/>
      <c r="L17254"/>
    </row>
    <row r="17255" spans="1:12" s="236" customFormat="1" x14ac:dyDescent="0.25">
      <c r="A17255" s="276"/>
      <c r="B17255" s="275"/>
      <c r="C17255" s="255"/>
      <c r="D17255" s="255"/>
      <c r="E17255" s="260"/>
      <c r="F17255" s="263"/>
      <c r="I17255" s="149"/>
      <c r="J17255" s="149"/>
      <c r="K17255" s="149"/>
      <c r="L17255"/>
    </row>
    <row r="17256" spans="1:12" s="236" customFormat="1" x14ac:dyDescent="0.25">
      <c r="A17256" s="276"/>
      <c r="B17256" s="275"/>
      <c r="C17256" s="255"/>
      <c r="D17256" s="255"/>
      <c r="E17256" s="260"/>
      <c r="F17256" s="263"/>
      <c r="I17256" s="149"/>
      <c r="J17256" s="149"/>
      <c r="K17256" s="149"/>
      <c r="L17256"/>
    </row>
    <row r="17257" spans="1:12" s="236" customFormat="1" x14ac:dyDescent="0.25">
      <c r="A17257" s="276"/>
      <c r="B17257" s="275"/>
      <c r="C17257" s="255"/>
      <c r="D17257" s="255"/>
      <c r="E17257" s="260"/>
      <c r="F17257" s="263"/>
      <c r="I17257" s="149"/>
      <c r="J17257" s="149"/>
      <c r="K17257" s="149"/>
      <c r="L17257"/>
    </row>
    <row r="17258" spans="1:12" s="236" customFormat="1" x14ac:dyDescent="0.25">
      <c r="A17258" s="276"/>
      <c r="B17258" s="275"/>
      <c r="C17258" s="255"/>
      <c r="D17258" s="255"/>
      <c r="E17258" s="260"/>
      <c r="F17258" s="263"/>
      <c r="I17258" s="149"/>
      <c r="J17258" s="149"/>
      <c r="K17258" s="149"/>
      <c r="L17258"/>
    </row>
    <row r="17259" spans="1:12" s="236" customFormat="1" x14ac:dyDescent="0.25">
      <c r="A17259" s="276"/>
      <c r="B17259" s="275"/>
      <c r="C17259" s="255"/>
      <c r="D17259" s="255"/>
      <c r="E17259" s="260"/>
      <c r="F17259" s="263"/>
      <c r="I17259" s="149"/>
      <c r="J17259" s="149"/>
      <c r="K17259" s="149"/>
      <c r="L17259"/>
    </row>
    <row r="17260" spans="1:12" s="236" customFormat="1" x14ac:dyDescent="0.25">
      <c r="A17260" s="276"/>
      <c r="B17260" s="275"/>
      <c r="C17260" s="255"/>
      <c r="D17260" s="255"/>
      <c r="E17260" s="260"/>
      <c r="F17260" s="263"/>
      <c r="I17260" s="149"/>
      <c r="J17260" s="149"/>
      <c r="K17260" s="149"/>
      <c r="L17260"/>
    </row>
    <row r="17261" spans="1:12" s="236" customFormat="1" x14ac:dyDescent="0.25">
      <c r="A17261" s="276"/>
      <c r="B17261" s="275"/>
      <c r="C17261" s="255"/>
      <c r="D17261" s="255"/>
      <c r="E17261" s="260"/>
      <c r="F17261" s="263"/>
      <c r="I17261" s="149"/>
      <c r="J17261" s="149"/>
      <c r="K17261" s="149"/>
      <c r="L17261"/>
    </row>
    <row r="17262" spans="1:12" s="236" customFormat="1" x14ac:dyDescent="0.25">
      <c r="A17262" s="276"/>
      <c r="B17262" s="275"/>
      <c r="C17262" s="255"/>
      <c r="D17262" s="255"/>
      <c r="E17262" s="260"/>
      <c r="F17262" s="263"/>
      <c r="I17262" s="149"/>
      <c r="J17262" s="149"/>
      <c r="K17262" s="149"/>
      <c r="L17262"/>
    </row>
    <row r="17263" spans="1:12" s="236" customFormat="1" x14ac:dyDescent="0.25">
      <c r="A17263" s="276"/>
      <c r="B17263" s="275"/>
      <c r="C17263" s="255"/>
      <c r="D17263" s="255"/>
      <c r="E17263" s="260"/>
      <c r="F17263" s="263"/>
      <c r="I17263" s="149"/>
      <c r="J17263" s="149"/>
      <c r="K17263" s="149"/>
      <c r="L17263"/>
    </row>
    <row r="17264" spans="1:12" s="236" customFormat="1" x14ac:dyDescent="0.25">
      <c r="A17264" s="276"/>
      <c r="B17264" s="275"/>
      <c r="C17264" s="255"/>
      <c r="D17264" s="255"/>
      <c r="E17264" s="260"/>
      <c r="F17264" s="263"/>
      <c r="I17264" s="149"/>
      <c r="J17264" s="149"/>
      <c r="K17264" s="149"/>
      <c r="L17264"/>
    </row>
    <row r="17265" spans="1:12" s="236" customFormat="1" x14ac:dyDescent="0.25">
      <c r="A17265" s="276"/>
      <c r="B17265" s="275"/>
      <c r="C17265" s="255"/>
      <c r="D17265" s="255"/>
      <c r="E17265" s="260"/>
      <c r="F17265" s="263"/>
      <c r="I17265" s="149"/>
      <c r="J17265" s="149"/>
      <c r="K17265" s="149"/>
      <c r="L17265"/>
    </row>
    <row r="17266" spans="1:12" s="236" customFormat="1" x14ac:dyDescent="0.25">
      <c r="A17266" s="276"/>
      <c r="B17266" s="275"/>
      <c r="C17266" s="255"/>
      <c r="D17266" s="255"/>
      <c r="E17266" s="260"/>
      <c r="F17266" s="263"/>
      <c r="I17266" s="149"/>
      <c r="J17266" s="149"/>
      <c r="K17266" s="149"/>
      <c r="L17266"/>
    </row>
    <row r="17267" spans="1:12" s="236" customFormat="1" x14ac:dyDescent="0.25">
      <c r="A17267" s="276"/>
      <c r="B17267" s="275"/>
      <c r="C17267" s="255"/>
      <c r="D17267" s="255"/>
      <c r="E17267" s="260"/>
      <c r="F17267" s="263"/>
      <c r="I17267" s="149"/>
      <c r="J17267" s="149"/>
      <c r="K17267" s="149"/>
      <c r="L17267"/>
    </row>
    <row r="17268" spans="1:12" s="236" customFormat="1" x14ac:dyDescent="0.25">
      <c r="A17268" s="276"/>
      <c r="B17268" s="275"/>
      <c r="C17268" s="255"/>
      <c r="D17268" s="255"/>
      <c r="E17268" s="260"/>
      <c r="F17268" s="263"/>
      <c r="I17268" s="149"/>
      <c r="J17268" s="149"/>
      <c r="K17268" s="149"/>
      <c r="L17268"/>
    </row>
    <row r="17269" spans="1:12" s="236" customFormat="1" x14ac:dyDescent="0.25">
      <c r="A17269" s="276"/>
      <c r="B17269" s="275"/>
      <c r="C17269" s="255"/>
      <c r="D17269" s="255"/>
      <c r="E17269" s="260"/>
      <c r="F17269" s="263"/>
      <c r="I17269" s="149"/>
      <c r="J17269" s="149"/>
      <c r="K17269" s="149"/>
      <c r="L17269"/>
    </row>
    <row r="17270" spans="1:12" s="236" customFormat="1" x14ac:dyDescent="0.25">
      <c r="A17270" s="276"/>
      <c r="B17270" s="275"/>
      <c r="C17270" s="255"/>
      <c r="D17270" s="255"/>
      <c r="E17270" s="260"/>
      <c r="F17270" s="263"/>
      <c r="I17270" s="149"/>
      <c r="J17270" s="149"/>
      <c r="K17270" s="149"/>
      <c r="L17270"/>
    </row>
    <row r="17271" spans="1:12" s="236" customFormat="1" x14ac:dyDescent="0.25">
      <c r="A17271" s="276"/>
      <c r="B17271" s="275"/>
      <c r="C17271" s="255"/>
      <c r="D17271" s="255"/>
      <c r="E17271" s="260"/>
      <c r="F17271" s="263"/>
      <c r="I17271" s="149"/>
      <c r="J17271" s="149"/>
      <c r="K17271" s="149"/>
      <c r="L17271"/>
    </row>
    <row r="17272" spans="1:12" s="236" customFormat="1" x14ac:dyDescent="0.25">
      <c r="A17272" s="276"/>
      <c r="B17272" s="275"/>
      <c r="C17272" s="255"/>
      <c r="D17272" s="255"/>
      <c r="E17272" s="260"/>
      <c r="F17272" s="263"/>
      <c r="I17272" s="149"/>
      <c r="J17272" s="149"/>
      <c r="K17272" s="149"/>
      <c r="L17272"/>
    </row>
    <row r="17273" spans="1:12" s="236" customFormat="1" x14ac:dyDescent="0.25">
      <c r="A17273" s="276"/>
      <c r="B17273" s="275"/>
      <c r="C17273" s="255"/>
      <c r="D17273" s="255"/>
      <c r="E17273" s="260"/>
      <c r="F17273" s="263"/>
      <c r="I17273" s="149"/>
      <c r="J17273" s="149"/>
      <c r="K17273" s="149"/>
      <c r="L17273"/>
    </row>
    <row r="17274" spans="1:12" s="236" customFormat="1" x14ac:dyDescent="0.25">
      <c r="A17274" s="276"/>
      <c r="B17274" s="275"/>
      <c r="C17274" s="255"/>
      <c r="D17274" s="255"/>
      <c r="E17274" s="260"/>
      <c r="F17274" s="263"/>
      <c r="I17274" s="149"/>
      <c r="J17274" s="149"/>
      <c r="K17274" s="149"/>
      <c r="L17274"/>
    </row>
    <row r="17275" spans="1:12" s="236" customFormat="1" x14ac:dyDescent="0.25">
      <c r="A17275" s="276"/>
      <c r="B17275" s="275"/>
      <c r="C17275" s="255"/>
      <c r="D17275" s="255"/>
      <c r="E17275" s="260"/>
      <c r="F17275" s="263"/>
      <c r="I17275" s="149"/>
      <c r="J17275" s="149"/>
      <c r="K17275" s="149"/>
      <c r="L17275"/>
    </row>
    <row r="17276" spans="1:12" s="236" customFormat="1" x14ac:dyDescent="0.25">
      <c r="A17276" s="276"/>
      <c r="B17276" s="275"/>
      <c r="C17276" s="255"/>
      <c r="D17276" s="255"/>
      <c r="E17276" s="260"/>
      <c r="F17276" s="263"/>
      <c r="I17276" s="149"/>
      <c r="J17276" s="149"/>
      <c r="K17276" s="149"/>
      <c r="L17276"/>
    </row>
    <row r="17277" spans="1:12" s="236" customFormat="1" x14ac:dyDescent="0.25">
      <c r="A17277" s="276"/>
      <c r="B17277" s="275"/>
      <c r="C17277" s="255"/>
      <c r="D17277" s="255"/>
      <c r="E17277" s="260"/>
      <c r="F17277" s="263"/>
      <c r="I17277" s="149"/>
      <c r="J17277" s="149"/>
      <c r="K17277" s="149"/>
      <c r="L17277"/>
    </row>
    <row r="17278" spans="1:12" s="236" customFormat="1" ht="13" x14ac:dyDescent="0.25">
      <c r="A17278" s="227"/>
      <c r="B17278" s="256"/>
      <c r="C17278" s="255"/>
      <c r="D17278" s="255"/>
      <c r="E17278" s="260"/>
      <c r="F17278" s="263"/>
      <c r="I17278" s="149"/>
      <c r="J17278" s="149"/>
      <c r="K17278" s="149"/>
      <c r="L17278"/>
    </row>
    <row r="17279" spans="1:12" s="236" customFormat="1" ht="13" x14ac:dyDescent="0.25">
      <c r="A17279" s="227"/>
      <c r="B17279" s="268" t="s">
        <v>1637</v>
      </c>
      <c r="C17279" s="227"/>
      <c r="D17279" s="227"/>
      <c r="E17279" s="258"/>
      <c r="F17279" s="270"/>
      <c r="I17279" s="149"/>
      <c r="J17279" s="149"/>
      <c r="K17279" s="149"/>
      <c r="L17279"/>
    </row>
    <row r="17280" spans="1:12" s="236" customFormat="1" ht="13" x14ac:dyDescent="0.25">
      <c r="A17280" s="227"/>
      <c r="B17280" s="247"/>
      <c r="C17280" s="227"/>
      <c r="D17280" s="227"/>
      <c r="E17280" s="258"/>
      <c r="F17280" s="263"/>
      <c r="I17280" s="149"/>
      <c r="J17280" s="149"/>
      <c r="K17280" s="149"/>
      <c r="L17280"/>
    </row>
    <row r="17281" spans="1:12" s="236" customFormat="1" ht="13" x14ac:dyDescent="0.25">
      <c r="A17281" s="227"/>
      <c r="B17281" s="247" t="str">
        <f>B17212</f>
        <v>Provisional Sums</v>
      </c>
      <c r="C17281" s="227"/>
      <c r="D17281" s="227"/>
      <c r="E17281" s="258"/>
      <c r="F17281" s="263"/>
      <c r="I17281" s="149"/>
      <c r="J17281" s="149"/>
      <c r="K17281" s="149"/>
      <c r="L17281"/>
    </row>
    <row r="17282" spans="1:12" s="236" customFormat="1" x14ac:dyDescent="0.25">
      <c r="A17282" s="220"/>
      <c r="B17282" s="233"/>
      <c r="C17282" s="220"/>
      <c r="D17282" s="220"/>
      <c r="E17282" s="260"/>
      <c r="F17282" s="263"/>
      <c r="I17282" s="149"/>
      <c r="J17282" s="149"/>
      <c r="K17282" s="149"/>
      <c r="L17282"/>
    </row>
    <row r="17283" spans="1:12" s="236" customFormat="1" ht="13" x14ac:dyDescent="0.25">
      <c r="A17283" s="227" t="s">
        <v>3101</v>
      </c>
      <c r="B17283" s="265" t="s">
        <v>2934</v>
      </c>
      <c r="C17283" s="227" t="s">
        <v>2910</v>
      </c>
      <c r="D17283" s="227"/>
      <c r="E17283" s="266"/>
      <c r="F17283" s="267"/>
      <c r="I17283" s="149"/>
      <c r="J17283" s="149"/>
      <c r="K17283" s="149"/>
      <c r="L17283"/>
    </row>
    <row r="17284" spans="1:12" s="236" customFormat="1" x14ac:dyDescent="0.25">
      <c r="A17284" s="220"/>
      <c r="B17284" s="233"/>
      <c r="C17284" s="220"/>
      <c r="D17284" s="220"/>
      <c r="E17284" s="260"/>
      <c r="F17284" s="263"/>
      <c r="I17284" s="149"/>
      <c r="J17284" s="149"/>
      <c r="K17284" s="149"/>
      <c r="L17284"/>
    </row>
    <row r="17285" spans="1:12" s="236" customFormat="1" x14ac:dyDescent="0.25">
      <c r="A17285" s="220">
        <v>1</v>
      </c>
      <c r="B17285" s="233" t="s">
        <v>3102</v>
      </c>
      <c r="C17285" s="220">
        <v>24</v>
      </c>
      <c r="D17285" s="220"/>
      <c r="E17285" s="260"/>
      <c r="F17285" s="263"/>
      <c r="I17285" s="149"/>
      <c r="J17285" s="149"/>
      <c r="K17285" s="149"/>
      <c r="L17285"/>
    </row>
    <row r="17286" spans="1:12" s="236" customFormat="1" x14ac:dyDescent="0.25">
      <c r="A17286" s="220"/>
      <c r="B17286" s="233"/>
      <c r="C17286" s="220"/>
      <c r="D17286" s="220"/>
      <c r="E17286" s="260"/>
      <c r="F17286" s="263"/>
      <c r="I17286" s="149"/>
      <c r="J17286" s="149"/>
      <c r="K17286" s="149"/>
      <c r="L17286"/>
    </row>
    <row r="17287" spans="1:12" s="236" customFormat="1" x14ac:dyDescent="0.25">
      <c r="A17287" s="220">
        <v>2</v>
      </c>
      <c r="B17287" s="233" t="s">
        <v>2039</v>
      </c>
      <c r="C17287" s="220">
        <v>27</v>
      </c>
      <c r="D17287" s="220"/>
      <c r="E17287" s="260"/>
      <c r="F17287" s="263"/>
      <c r="I17287" s="149"/>
      <c r="J17287" s="149"/>
      <c r="K17287" s="149"/>
      <c r="L17287"/>
    </row>
    <row r="17288" spans="1:12" s="236" customFormat="1" x14ac:dyDescent="0.25">
      <c r="A17288" s="220"/>
      <c r="B17288" s="233"/>
      <c r="C17288" s="220"/>
      <c r="D17288" s="220"/>
      <c r="E17288" s="260"/>
      <c r="F17288" s="263"/>
      <c r="I17288" s="149"/>
      <c r="J17288" s="149"/>
      <c r="K17288" s="149"/>
      <c r="L17288"/>
    </row>
    <row r="17289" spans="1:12" s="236" customFormat="1" x14ac:dyDescent="0.25">
      <c r="A17289" s="220">
        <v>3</v>
      </c>
      <c r="B17289" s="233" t="s">
        <v>3103</v>
      </c>
      <c r="C17289" s="220">
        <v>52</v>
      </c>
      <c r="D17289" s="220"/>
      <c r="E17289" s="260"/>
      <c r="F17289" s="263"/>
      <c r="I17289" s="149"/>
      <c r="J17289" s="149"/>
      <c r="K17289" s="149"/>
      <c r="L17289"/>
    </row>
    <row r="17290" spans="1:12" s="236" customFormat="1" x14ac:dyDescent="0.25">
      <c r="A17290" s="220"/>
      <c r="B17290" s="233"/>
      <c r="C17290" s="220"/>
      <c r="D17290" s="220"/>
      <c r="E17290" s="260"/>
      <c r="F17290" s="263"/>
      <c r="I17290" s="149"/>
      <c r="J17290" s="149"/>
      <c r="K17290" s="149"/>
      <c r="L17290"/>
    </row>
    <row r="17291" spans="1:12" s="236" customFormat="1" x14ac:dyDescent="0.25">
      <c r="A17291" s="220">
        <v>4</v>
      </c>
      <c r="B17291" s="233" t="s">
        <v>2930</v>
      </c>
      <c r="C17291" s="220">
        <v>71</v>
      </c>
      <c r="D17291" s="220"/>
      <c r="E17291" s="260"/>
      <c r="F17291" s="263"/>
      <c r="I17291" s="149"/>
      <c r="J17291" s="149"/>
      <c r="K17291" s="149"/>
      <c r="L17291"/>
    </row>
    <row r="17292" spans="1:12" s="236" customFormat="1" x14ac:dyDescent="0.25">
      <c r="A17292" s="220"/>
      <c r="B17292" s="233"/>
      <c r="C17292" s="220"/>
      <c r="D17292" s="220"/>
      <c r="E17292" s="260"/>
      <c r="F17292" s="263"/>
      <c r="I17292" s="149"/>
      <c r="J17292" s="149"/>
      <c r="K17292" s="149"/>
      <c r="L17292"/>
    </row>
    <row r="17293" spans="1:12" s="236" customFormat="1" x14ac:dyDescent="0.25">
      <c r="A17293" s="220">
        <v>5</v>
      </c>
      <c r="B17293" s="233" t="s">
        <v>3104</v>
      </c>
      <c r="C17293" s="220">
        <v>92</v>
      </c>
      <c r="D17293" s="220"/>
      <c r="E17293" s="260"/>
      <c r="F17293" s="263"/>
      <c r="I17293" s="149"/>
      <c r="J17293" s="149"/>
      <c r="K17293" s="149"/>
      <c r="L17293"/>
    </row>
    <row r="17294" spans="1:12" s="236" customFormat="1" x14ac:dyDescent="0.25">
      <c r="A17294" s="220"/>
      <c r="B17294" s="233"/>
      <c r="C17294" s="220"/>
      <c r="D17294" s="220"/>
      <c r="E17294" s="260"/>
      <c r="F17294" s="263"/>
      <c r="I17294" s="149"/>
      <c r="J17294" s="149"/>
      <c r="K17294" s="149"/>
      <c r="L17294"/>
    </row>
    <row r="17295" spans="1:12" s="236" customFormat="1" x14ac:dyDescent="0.25">
      <c r="A17295" s="220">
        <v>6</v>
      </c>
      <c r="B17295" s="233" t="s">
        <v>3107</v>
      </c>
      <c r="C17295" s="220">
        <v>117</v>
      </c>
      <c r="D17295" s="220"/>
      <c r="E17295" s="260"/>
      <c r="F17295" s="263"/>
      <c r="I17295" s="149"/>
      <c r="J17295" s="149"/>
      <c r="K17295" s="149"/>
      <c r="L17295"/>
    </row>
    <row r="17296" spans="1:12" s="236" customFormat="1" x14ac:dyDescent="0.25">
      <c r="A17296" s="220"/>
      <c r="B17296" s="233"/>
      <c r="C17296" s="220"/>
      <c r="D17296" s="220"/>
      <c r="E17296" s="260"/>
      <c r="F17296" s="263"/>
      <c r="I17296" s="149"/>
      <c r="J17296" s="149"/>
      <c r="K17296" s="149"/>
      <c r="L17296"/>
    </row>
    <row r="17297" spans="1:12" s="236" customFormat="1" x14ac:dyDescent="0.25">
      <c r="A17297" s="220">
        <v>7</v>
      </c>
      <c r="B17297" s="233" t="s">
        <v>3106</v>
      </c>
      <c r="C17297" s="220">
        <v>142</v>
      </c>
      <c r="D17297" s="220"/>
      <c r="E17297" s="260"/>
      <c r="F17297" s="263"/>
      <c r="I17297" s="149"/>
      <c r="J17297" s="149"/>
      <c r="K17297" s="149"/>
      <c r="L17297"/>
    </row>
    <row r="17298" spans="1:12" s="236" customFormat="1" x14ac:dyDescent="0.25">
      <c r="A17298" s="220"/>
      <c r="B17298" s="233"/>
      <c r="C17298" s="220"/>
      <c r="D17298" s="220"/>
      <c r="E17298" s="260"/>
      <c r="F17298" s="263"/>
      <c r="I17298" s="149"/>
      <c r="J17298" s="149"/>
      <c r="K17298" s="149"/>
      <c r="L17298"/>
    </row>
    <row r="17299" spans="1:12" s="236" customFormat="1" x14ac:dyDescent="0.25">
      <c r="A17299" s="220">
        <v>8</v>
      </c>
      <c r="B17299" s="233" t="s">
        <v>3105</v>
      </c>
      <c r="C17299" s="220">
        <v>167</v>
      </c>
      <c r="D17299" s="220"/>
      <c r="E17299" s="260"/>
      <c r="F17299" s="263"/>
      <c r="I17299" s="149"/>
      <c r="J17299" s="149"/>
      <c r="K17299" s="149"/>
      <c r="L17299"/>
    </row>
    <row r="17300" spans="1:12" s="236" customFormat="1" x14ac:dyDescent="0.25">
      <c r="A17300" s="220"/>
      <c r="B17300" s="233"/>
      <c r="C17300" s="220"/>
      <c r="D17300" s="220"/>
      <c r="E17300" s="260"/>
      <c r="F17300" s="263"/>
      <c r="I17300" s="149"/>
      <c r="J17300" s="149"/>
      <c r="K17300" s="149"/>
      <c r="L17300"/>
    </row>
    <row r="17301" spans="1:12" s="236" customFormat="1" x14ac:dyDescent="0.25">
      <c r="A17301" s="220">
        <v>9</v>
      </c>
      <c r="B17301" s="233" t="s">
        <v>3108</v>
      </c>
      <c r="C17301" s="220">
        <v>192</v>
      </c>
      <c r="D17301" s="220"/>
      <c r="E17301" s="260"/>
      <c r="F17301" s="263"/>
      <c r="I17301" s="149"/>
      <c r="J17301" s="149"/>
      <c r="K17301" s="149"/>
      <c r="L17301"/>
    </row>
    <row r="17302" spans="1:12" s="236" customFormat="1" x14ac:dyDescent="0.25">
      <c r="A17302" s="220"/>
      <c r="B17302" s="233"/>
      <c r="C17302" s="220"/>
      <c r="D17302" s="220"/>
      <c r="E17302" s="260"/>
      <c r="F17302" s="263"/>
      <c r="I17302" s="149"/>
      <c r="J17302" s="149"/>
      <c r="K17302" s="149"/>
      <c r="L17302"/>
    </row>
    <row r="17303" spans="1:12" s="236" customFormat="1" x14ac:dyDescent="0.25">
      <c r="A17303" s="220">
        <v>10</v>
      </c>
      <c r="B17303" s="233" t="s">
        <v>3109</v>
      </c>
      <c r="C17303" s="220">
        <v>217</v>
      </c>
      <c r="D17303" s="220"/>
      <c r="E17303" s="260"/>
      <c r="F17303" s="263"/>
      <c r="I17303" s="149"/>
      <c r="J17303" s="149"/>
      <c r="K17303" s="149"/>
      <c r="L17303"/>
    </row>
    <row r="17304" spans="1:12" s="236" customFormat="1" x14ac:dyDescent="0.25">
      <c r="A17304" s="220"/>
      <c r="B17304" s="233"/>
      <c r="C17304" s="220"/>
      <c r="D17304" s="220"/>
      <c r="E17304" s="260"/>
      <c r="F17304" s="263"/>
      <c r="I17304" s="149"/>
      <c r="J17304" s="149"/>
      <c r="K17304" s="149"/>
      <c r="L17304"/>
    </row>
    <row r="17305" spans="1:12" s="236" customFormat="1" x14ac:dyDescent="0.25">
      <c r="A17305" s="220">
        <v>11</v>
      </c>
      <c r="B17305" s="233" t="s">
        <v>3110</v>
      </c>
      <c r="C17305" s="220">
        <v>242</v>
      </c>
      <c r="D17305" s="220"/>
      <c r="E17305" s="260"/>
      <c r="F17305" s="263"/>
      <c r="I17305" s="149"/>
      <c r="J17305" s="149"/>
      <c r="K17305" s="149"/>
      <c r="L17305"/>
    </row>
    <row r="17306" spans="1:12" s="236" customFormat="1" x14ac:dyDescent="0.25">
      <c r="A17306" s="220"/>
      <c r="B17306" s="233"/>
      <c r="C17306" s="220"/>
      <c r="D17306" s="220"/>
      <c r="E17306" s="260"/>
      <c r="F17306" s="263"/>
      <c r="I17306" s="149"/>
      <c r="J17306" s="149"/>
      <c r="K17306" s="149"/>
      <c r="L17306"/>
    </row>
    <row r="17307" spans="1:12" s="236" customFormat="1" x14ac:dyDescent="0.25">
      <c r="A17307" s="220">
        <v>12</v>
      </c>
      <c r="B17307" s="233" t="s">
        <v>2815</v>
      </c>
      <c r="C17307" s="220">
        <v>244</v>
      </c>
      <c r="D17307" s="220"/>
      <c r="E17307" s="260"/>
      <c r="F17307" s="263"/>
      <c r="I17307" s="149"/>
      <c r="J17307" s="149"/>
      <c r="K17307" s="149"/>
      <c r="L17307"/>
    </row>
    <row r="17308" spans="1:12" s="236" customFormat="1" x14ac:dyDescent="0.25">
      <c r="A17308" s="220"/>
      <c r="B17308" s="233"/>
      <c r="C17308" s="220"/>
      <c r="D17308" s="220"/>
      <c r="E17308" s="260"/>
      <c r="F17308" s="263"/>
      <c r="I17308" s="149"/>
      <c r="J17308" s="149"/>
      <c r="K17308" s="149"/>
      <c r="L17308"/>
    </row>
    <row r="17309" spans="1:12" s="236" customFormat="1" x14ac:dyDescent="0.25">
      <c r="A17309" s="220">
        <v>13</v>
      </c>
      <c r="B17309" s="233" t="s">
        <v>586</v>
      </c>
      <c r="C17309" s="220">
        <v>248</v>
      </c>
      <c r="D17309" s="220"/>
      <c r="E17309" s="260"/>
      <c r="F17309" s="263"/>
      <c r="I17309" s="149"/>
      <c r="J17309" s="149"/>
      <c r="K17309" s="149"/>
      <c r="L17309"/>
    </row>
    <row r="17310" spans="1:12" s="236" customFormat="1" x14ac:dyDescent="0.25">
      <c r="A17310" s="220"/>
      <c r="B17310" s="233"/>
      <c r="C17310" s="220"/>
      <c r="D17310" s="220"/>
      <c r="E17310" s="260"/>
      <c r="F17310" s="263"/>
      <c r="I17310" s="149"/>
      <c r="J17310" s="149"/>
      <c r="K17310" s="149"/>
      <c r="L17310"/>
    </row>
    <row r="17311" spans="1:12" s="236" customFormat="1" x14ac:dyDescent="0.25">
      <c r="A17311" s="220">
        <v>14</v>
      </c>
      <c r="B17311" s="233" t="s">
        <v>342</v>
      </c>
      <c r="C17311" s="220">
        <v>250</v>
      </c>
      <c r="D17311" s="220"/>
      <c r="E17311" s="260"/>
      <c r="F17311" s="263"/>
      <c r="I17311" s="149"/>
      <c r="J17311" s="149"/>
      <c r="K17311" s="149"/>
      <c r="L17311"/>
    </row>
    <row r="17312" spans="1:12" s="236" customFormat="1" x14ac:dyDescent="0.25">
      <c r="A17312" s="220"/>
      <c r="B17312" s="233"/>
      <c r="C17312" s="220"/>
      <c r="D17312" s="220"/>
      <c r="E17312" s="260"/>
      <c r="F17312" s="298"/>
      <c r="I17312" s="149"/>
      <c r="J17312" s="149"/>
      <c r="K17312" s="149"/>
      <c r="L17312"/>
    </row>
    <row r="17313" spans="1:12" s="236" customFormat="1" x14ac:dyDescent="0.25">
      <c r="A17313" s="220"/>
      <c r="B17313" s="233" t="s">
        <v>2978</v>
      </c>
      <c r="C17313" s="220"/>
      <c r="D17313" s="220"/>
      <c r="E17313" s="260"/>
      <c r="F17313" s="263"/>
      <c r="I17313" s="149"/>
      <c r="J17313" s="149"/>
      <c r="K17313" s="149"/>
      <c r="L17313"/>
    </row>
    <row r="17314" spans="1:12" s="236" customFormat="1" x14ac:dyDescent="0.25">
      <c r="A17314" s="220"/>
      <c r="B17314" s="233"/>
      <c r="C17314" s="220"/>
      <c r="D17314" s="220"/>
      <c r="E17314" s="260"/>
      <c r="F17314" s="263"/>
      <c r="I17314" s="149"/>
      <c r="J17314" s="149"/>
      <c r="K17314" s="149"/>
      <c r="L17314"/>
    </row>
    <row r="17315" spans="1:12" s="236" customFormat="1" x14ac:dyDescent="0.25">
      <c r="A17315" s="220"/>
      <c r="B17315" s="233" t="s">
        <v>3291</v>
      </c>
      <c r="C17315" s="220"/>
      <c r="D17315" s="220"/>
      <c r="E17315" s="260"/>
      <c r="F17315" s="263"/>
      <c r="I17315" s="149"/>
      <c r="J17315" s="149"/>
      <c r="K17315" s="149"/>
      <c r="L17315"/>
    </row>
    <row r="17316" spans="1:12" s="236" customFormat="1" x14ac:dyDescent="0.25">
      <c r="A17316" s="220"/>
      <c r="B17316" s="233"/>
      <c r="C17316" s="220"/>
      <c r="D17316" s="220"/>
      <c r="E17316" s="260"/>
      <c r="F17316" s="298"/>
      <c r="I17316" s="149"/>
      <c r="J17316" s="149"/>
      <c r="K17316" s="149"/>
      <c r="L17316"/>
    </row>
    <row r="17317" spans="1:12" s="236" customFormat="1" x14ac:dyDescent="0.25">
      <c r="A17317" s="220"/>
      <c r="B17317" s="233" t="s">
        <v>2978</v>
      </c>
      <c r="C17317" s="220"/>
      <c r="D17317" s="220"/>
      <c r="E17317" s="260"/>
      <c r="F17317" s="263"/>
      <c r="I17317" s="149"/>
      <c r="J17317" s="149"/>
      <c r="K17317" s="149"/>
      <c r="L17317"/>
    </row>
    <row r="17318" spans="1:12" s="236" customFormat="1" x14ac:dyDescent="0.25">
      <c r="A17318" s="220"/>
      <c r="B17318" s="233"/>
      <c r="C17318" s="220"/>
      <c r="D17318" s="220"/>
      <c r="E17318" s="260"/>
      <c r="F17318" s="263"/>
      <c r="I17318" s="149"/>
      <c r="J17318" s="149"/>
      <c r="K17318" s="149"/>
      <c r="L17318"/>
    </row>
    <row r="17319" spans="1:12" s="236" customFormat="1" x14ac:dyDescent="0.25">
      <c r="A17319" s="220"/>
      <c r="B17319" s="233" t="s">
        <v>1020</v>
      </c>
      <c r="C17319" s="220"/>
      <c r="D17319" s="220"/>
      <c r="E17319" s="260"/>
      <c r="F17319" s="263"/>
      <c r="I17319" s="149"/>
      <c r="J17319" s="149"/>
      <c r="K17319" s="149"/>
      <c r="L17319"/>
    </row>
    <row r="17320" spans="1:12" s="236" customFormat="1" x14ac:dyDescent="0.25">
      <c r="A17320" s="220"/>
      <c r="B17320" s="233"/>
      <c r="C17320" s="220"/>
      <c r="D17320" s="220"/>
      <c r="E17320" s="260"/>
      <c r="F17320" s="298"/>
      <c r="I17320" s="149"/>
      <c r="J17320" s="149"/>
      <c r="K17320" s="149"/>
      <c r="L17320"/>
    </row>
    <row r="17321" spans="1:12" s="236" customFormat="1" ht="13" x14ac:dyDescent="0.25">
      <c r="A17321" s="220"/>
      <c r="B17321" s="230" t="s">
        <v>490</v>
      </c>
      <c r="C17321" s="220"/>
      <c r="D17321" s="220"/>
      <c r="E17321" s="260"/>
      <c r="F17321" s="262"/>
      <c r="I17321" s="149"/>
      <c r="J17321" s="149"/>
      <c r="K17321" s="149"/>
      <c r="L17321"/>
    </row>
    <row r="17322" spans="1:12" s="236" customFormat="1" x14ac:dyDescent="0.25">
      <c r="A17322" s="220"/>
      <c r="B17322" s="233"/>
      <c r="C17322" s="220"/>
      <c r="D17322" s="220"/>
      <c r="E17322" s="260"/>
      <c r="F17322" s="299"/>
      <c r="I17322" s="149"/>
      <c r="J17322" s="149"/>
      <c r="K17322" s="149"/>
      <c r="L17322"/>
    </row>
    <row r="17323" spans="1:12" s="236" customFormat="1" x14ac:dyDescent="0.25">
      <c r="A17323" s="220"/>
      <c r="B17323" s="233"/>
      <c r="C17323" s="220"/>
      <c r="D17323" s="220"/>
      <c r="E17323" s="260"/>
      <c r="F17323" s="263"/>
      <c r="I17323" s="149"/>
      <c r="J17323" s="149"/>
      <c r="K17323" s="149"/>
      <c r="L17323"/>
    </row>
    <row r="17324" spans="1:12" s="236" customFormat="1" x14ac:dyDescent="0.25">
      <c r="A17324" s="220"/>
      <c r="B17324" s="233"/>
      <c r="C17324" s="220"/>
      <c r="D17324" s="220"/>
      <c r="E17324" s="260"/>
      <c r="F17324" s="263"/>
      <c r="I17324" s="149"/>
      <c r="J17324" s="149"/>
      <c r="K17324" s="149"/>
      <c r="L17324"/>
    </row>
    <row r="17325" spans="1:12" s="236" customFormat="1" x14ac:dyDescent="0.25">
      <c r="A17325" s="220"/>
      <c r="B17325" s="233"/>
      <c r="C17325" s="220"/>
      <c r="D17325" s="220"/>
      <c r="E17325" s="260"/>
      <c r="F17325" s="263"/>
      <c r="I17325" s="149"/>
      <c r="J17325" s="149"/>
      <c r="K17325" s="149"/>
      <c r="L17325"/>
    </row>
    <row r="17326" spans="1:12" s="236" customFormat="1" x14ac:dyDescent="0.25">
      <c r="A17326" s="220"/>
      <c r="B17326" s="233"/>
      <c r="C17326" s="220"/>
      <c r="D17326" s="220"/>
      <c r="E17326" s="260"/>
      <c r="F17326" s="263"/>
      <c r="I17326" s="149"/>
      <c r="J17326" s="149"/>
      <c r="K17326" s="149"/>
      <c r="L17326"/>
    </row>
    <row r="17327" spans="1:12" s="236" customFormat="1" x14ac:dyDescent="0.25">
      <c r="A17327" s="220"/>
      <c r="B17327" s="233"/>
      <c r="C17327" s="220"/>
      <c r="D17327" s="220"/>
      <c r="E17327" s="260"/>
      <c r="F17327" s="263"/>
      <c r="I17327" s="149"/>
      <c r="J17327" s="149"/>
      <c r="K17327" s="149"/>
      <c r="L17327"/>
    </row>
    <row r="17328" spans="1:12" s="236" customFormat="1" x14ac:dyDescent="0.25">
      <c r="A17328" s="220"/>
      <c r="B17328" s="233"/>
      <c r="C17328" s="220"/>
      <c r="D17328" s="220"/>
      <c r="E17328" s="260"/>
      <c r="F17328" s="263"/>
      <c r="I17328" s="149"/>
      <c r="J17328" s="149"/>
      <c r="K17328" s="149"/>
      <c r="L17328"/>
    </row>
    <row r="17329" spans="1:12" s="236" customFormat="1" x14ac:dyDescent="0.25">
      <c r="A17329" s="220"/>
      <c r="B17329" s="233"/>
      <c r="C17329" s="220"/>
      <c r="D17329" s="220"/>
      <c r="E17329" s="260"/>
      <c r="F17329" s="263"/>
      <c r="I17329" s="149"/>
      <c r="J17329" s="149"/>
      <c r="K17329" s="149"/>
      <c r="L17329"/>
    </row>
    <row r="17330" spans="1:12" s="236" customFormat="1" x14ac:dyDescent="0.25">
      <c r="A17330" s="220"/>
      <c r="B17330" s="233"/>
      <c r="C17330" s="220"/>
      <c r="D17330" s="220"/>
      <c r="E17330" s="260"/>
      <c r="F17330" s="263"/>
      <c r="I17330" s="149"/>
      <c r="J17330" s="149"/>
      <c r="K17330" s="149"/>
      <c r="L17330"/>
    </row>
    <row r="17331" spans="1:12" s="236" customFormat="1" x14ac:dyDescent="0.25">
      <c r="A17331" s="220"/>
      <c r="B17331" s="233"/>
      <c r="C17331" s="220"/>
      <c r="D17331" s="220"/>
      <c r="E17331" s="260"/>
      <c r="F17331" s="263"/>
      <c r="I17331" s="149"/>
      <c r="J17331" s="149"/>
      <c r="K17331" s="149"/>
      <c r="L17331"/>
    </row>
    <row r="17332" spans="1:12" s="236" customFormat="1" x14ac:dyDescent="0.25">
      <c r="A17332" s="220"/>
      <c r="B17332" s="233"/>
      <c r="C17332" s="220"/>
      <c r="D17332" s="220"/>
      <c r="E17332" s="260"/>
      <c r="F17332" s="263"/>
      <c r="I17332" s="149"/>
      <c r="J17332" s="149"/>
      <c r="K17332" s="149"/>
      <c r="L17332"/>
    </row>
    <row r="17333" spans="1:12" s="236" customFormat="1" x14ac:dyDescent="0.25">
      <c r="A17333" s="220"/>
      <c r="B17333" s="233"/>
      <c r="C17333" s="220"/>
      <c r="D17333" s="220"/>
      <c r="E17333" s="260"/>
      <c r="F17333" s="263"/>
      <c r="I17333" s="149"/>
      <c r="J17333" s="149"/>
      <c r="K17333" s="149"/>
      <c r="L17333"/>
    </row>
    <row r="17334" spans="1:12" s="236" customFormat="1" x14ac:dyDescent="0.25">
      <c r="A17334" s="220"/>
      <c r="B17334" s="233"/>
      <c r="C17334" s="220"/>
      <c r="D17334" s="220"/>
      <c r="E17334" s="260"/>
      <c r="F17334" s="263"/>
      <c r="I17334" s="149"/>
      <c r="J17334" s="149"/>
      <c r="K17334" s="149"/>
      <c r="L17334"/>
    </row>
    <row r="17335" spans="1:12" s="236" customFormat="1" x14ac:dyDescent="0.25">
      <c r="A17335" s="220"/>
      <c r="B17335" s="233"/>
      <c r="C17335" s="220"/>
      <c r="D17335" s="220"/>
      <c r="E17335" s="260"/>
      <c r="F17335" s="263"/>
      <c r="I17335" s="149"/>
      <c r="J17335" s="149"/>
      <c r="K17335" s="149"/>
      <c r="L17335"/>
    </row>
    <row r="17336" spans="1:12" s="236" customFormat="1" x14ac:dyDescent="0.25">
      <c r="A17336" s="220"/>
      <c r="B17336" s="233"/>
      <c r="C17336" s="220"/>
      <c r="D17336" s="220"/>
      <c r="E17336" s="260"/>
      <c r="F17336" s="263"/>
      <c r="I17336" s="149"/>
      <c r="J17336" s="149"/>
      <c r="K17336" s="149"/>
      <c r="L17336"/>
    </row>
    <row r="17337" spans="1:12" s="236" customFormat="1" x14ac:dyDescent="0.25">
      <c r="A17337" s="220"/>
      <c r="B17337" s="233"/>
      <c r="C17337" s="220"/>
      <c r="D17337" s="220"/>
      <c r="E17337" s="260"/>
      <c r="F17337" s="263"/>
      <c r="I17337" s="149"/>
      <c r="J17337" s="149"/>
      <c r="K17337" s="149"/>
      <c r="L17337"/>
    </row>
    <row r="17338" spans="1:12" s="236" customFormat="1" x14ac:dyDescent="0.25">
      <c r="A17338" s="220"/>
      <c r="B17338" s="233"/>
      <c r="C17338" s="220"/>
      <c r="D17338" s="220"/>
      <c r="E17338" s="260"/>
      <c r="F17338" s="263"/>
      <c r="I17338" s="149"/>
      <c r="J17338" s="149"/>
      <c r="K17338" s="149"/>
      <c r="L17338"/>
    </row>
    <row r="17339" spans="1:12" s="236" customFormat="1" x14ac:dyDescent="0.25">
      <c r="A17339" s="220"/>
      <c r="B17339" s="233"/>
      <c r="C17339" s="220"/>
      <c r="D17339" s="220"/>
      <c r="E17339" s="260"/>
      <c r="F17339" s="263"/>
      <c r="I17339" s="149"/>
      <c r="J17339" s="149"/>
      <c r="K17339" s="149"/>
      <c r="L17339"/>
    </row>
    <row r="17340" spans="1:12" s="236" customFormat="1" x14ac:dyDescent="0.25">
      <c r="A17340" s="220"/>
      <c r="B17340" s="233"/>
      <c r="C17340" s="220"/>
      <c r="D17340" s="220"/>
      <c r="E17340" s="260"/>
      <c r="F17340" s="263"/>
      <c r="I17340" s="149"/>
      <c r="J17340" s="149"/>
      <c r="K17340" s="149"/>
      <c r="L17340"/>
    </row>
    <row r="17341" spans="1:12" s="236" customFormat="1" x14ac:dyDescent="0.25">
      <c r="A17341" s="220"/>
      <c r="B17341" s="233"/>
      <c r="C17341" s="220"/>
      <c r="D17341" s="220"/>
      <c r="E17341" s="260"/>
      <c r="F17341" s="263"/>
      <c r="I17341" s="149"/>
      <c r="J17341" s="149"/>
      <c r="K17341" s="149"/>
      <c r="L17341"/>
    </row>
    <row r="17342" spans="1:12" s="236" customFormat="1" x14ac:dyDescent="0.25">
      <c r="A17342" s="220"/>
      <c r="B17342" s="233"/>
      <c r="C17342" s="220"/>
      <c r="D17342" s="220"/>
      <c r="E17342" s="260"/>
      <c r="F17342" s="263"/>
      <c r="I17342" s="149"/>
      <c r="J17342" s="149"/>
      <c r="K17342" s="149"/>
      <c r="L17342"/>
    </row>
    <row r="17343" spans="1:12" s="236" customFormat="1" x14ac:dyDescent="0.25">
      <c r="A17343" s="220"/>
      <c r="B17343" s="233"/>
      <c r="C17343" s="220"/>
      <c r="D17343" s="220"/>
      <c r="E17343" s="260"/>
      <c r="F17343" s="263"/>
      <c r="I17343" s="149"/>
      <c r="J17343" s="149"/>
      <c r="K17343" s="149"/>
      <c r="L17343"/>
    </row>
    <row r="17344" spans="1:12" s="236" customFormat="1" x14ac:dyDescent="0.25">
      <c r="A17344" s="220"/>
      <c r="B17344" s="233"/>
      <c r="C17344" s="220"/>
      <c r="D17344" s="220"/>
      <c r="E17344" s="260"/>
      <c r="F17344" s="263"/>
      <c r="I17344" s="149"/>
      <c r="J17344" s="149"/>
      <c r="K17344" s="149"/>
      <c r="L17344"/>
    </row>
    <row r="17345" spans="1:12" s="236" customFormat="1" x14ac:dyDescent="0.25">
      <c r="A17345" s="220"/>
      <c r="B17345" s="233"/>
      <c r="C17345" s="220"/>
      <c r="D17345" s="220"/>
      <c r="E17345" s="260"/>
      <c r="F17345" s="263"/>
      <c r="I17345" s="149"/>
      <c r="J17345" s="149"/>
      <c r="K17345" s="149"/>
      <c r="L17345"/>
    </row>
    <row r="17346" spans="1:12" s="236" customFormat="1" x14ac:dyDescent="0.25">
      <c r="A17346" s="220"/>
      <c r="B17346" s="233"/>
      <c r="C17346" s="220"/>
      <c r="D17346" s="220"/>
      <c r="E17346" s="260"/>
      <c r="F17346" s="263"/>
      <c r="I17346" s="149"/>
      <c r="J17346" s="149"/>
      <c r="K17346" s="149"/>
      <c r="L17346"/>
    </row>
    <row r="17347" spans="1:12" s="236" customFormat="1" x14ac:dyDescent="0.25">
      <c r="A17347" s="220"/>
      <c r="B17347" s="233"/>
      <c r="C17347" s="220"/>
      <c r="D17347" s="220"/>
      <c r="E17347" s="260"/>
      <c r="F17347" s="263"/>
      <c r="I17347" s="149"/>
      <c r="J17347" s="149"/>
      <c r="K17347" s="149"/>
      <c r="L17347"/>
    </row>
    <row r="17348" spans="1:12" s="236" customFormat="1" x14ac:dyDescent="0.25">
      <c r="A17348" s="220"/>
      <c r="B17348" s="233"/>
      <c r="C17348" s="220"/>
      <c r="D17348" s="220"/>
      <c r="E17348" s="260"/>
      <c r="F17348" s="263"/>
      <c r="I17348" s="149"/>
      <c r="J17348" s="149"/>
      <c r="K17348" s="149"/>
      <c r="L17348"/>
    </row>
    <row r="17349" spans="1:12" s="236" customFormat="1" x14ac:dyDescent="0.25">
      <c r="A17349" s="220"/>
      <c r="B17349" s="233"/>
      <c r="C17349" s="220"/>
      <c r="D17349" s="220"/>
      <c r="E17349" s="260"/>
      <c r="F17349" s="263"/>
      <c r="I17349" s="149"/>
      <c r="J17349" s="149"/>
      <c r="K17349" s="149"/>
      <c r="L17349"/>
    </row>
  </sheetData>
  <conditionalFormatting sqref="D727">
    <cfRule type="colorScale" priority="1">
      <colorScale>
        <cfvo type="min"/>
        <cfvo type="percentile" val="50"/>
        <cfvo type="max"/>
        <color rgb="FFF8696B"/>
        <color rgb="FFFCFCFF"/>
        <color rgb="FF63BE7B"/>
      </colorScale>
    </cfRule>
  </conditionalFormatting>
  <pageMargins left="0.70866141732283472" right="0.39370078740157483" top="0.74803149606299213" bottom="0.55118110236220474" header="0.31496062992125984" footer="0.31496062992125984"/>
  <pageSetup paperSize="9" scale="80" orientation="portrait" r:id="rId1"/>
  <headerFooter alignWithMargins="0">
    <oddHeader>&amp;RREPAIRS AND RENOVATIONS
BUHLEBETHU SECONDARY SCHOOL</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F1541"/>
  <sheetViews>
    <sheetView view="pageBreakPreview" topLeftCell="A1536" zoomScaleNormal="100" zoomScaleSheetLayoutView="100" workbookViewId="0">
      <selection activeCell="A3" sqref="A3:XFD1541"/>
    </sheetView>
  </sheetViews>
  <sheetFormatPr defaultColWidth="9.1796875" defaultRowHeight="12.5" x14ac:dyDescent="0.25"/>
  <cols>
    <col min="1" max="1" width="6.453125" style="181" customWidth="1"/>
    <col min="2" max="2" width="65.1796875" style="50" customWidth="1"/>
    <col min="3" max="3" width="7.26953125" style="50" customWidth="1"/>
    <col min="4" max="4" width="9.1796875" style="50"/>
    <col min="5" max="5" width="12.7265625" style="182" customWidth="1"/>
    <col min="6" max="6" width="16.7265625" style="210" customWidth="1"/>
    <col min="7" max="16384" width="9.1796875" style="50"/>
  </cols>
  <sheetData>
    <row r="2" spans="1:6" ht="13" x14ac:dyDescent="0.3">
      <c r="A2" s="183" t="s">
        <v>4</v>
      </c>
      <c r="B2" s="183" t="s">
        <v>1090</v>
      </c>
      <c r="C2" s="183" t="s">
        <v>293</v>
      </c>
      <c r="D2" s="86" t="s">
        <v>1091</v>
      </c>
      <c r="E2" s="184" t="s">
        <v>291</v>
      </c>
      <c r="F2" s="205" t="s">
        <v>622</v>
      </c>
    </row>
    <row r="3" spans="1:6" ht="13" x14ac:dyDescent="0.3">
      <c r="A3" s="185"/>
      <c r="B3" s="69" t="s">
        <v>1092</v>
      </c>
      <c r="C3" s="186"/>
      <c r="D3" s="71"/>
      <c r="E3" s="187"/>
      <c r="F3" s="206"/>
    </row>
    <row r="4" spans="1:6" ht="13" x14ac:dyDescent="0.3">
      <c r="A4" s="185"/>
      <c r="B4" s="69"/>
      <c r="C4" s="185"/>
      <c r="D4" s="70"/>
      <c r="E4" s="187"/>
      <c r="F4" s="206"/>
    </row>
    <row r="5" spans="1:6" ht="13" x14ac:dyDescent="0.3">
      <c r="A5" s="185"/>
      <c r="B5" s="69" t="s">
        <v>1093</v>
      </c>
      <c r="C5" s="185"/>
      <c r="D5" s="70"/>
      <c r="E5" s="187"/>
      <c r="F5" s="206"/>
    </row>
    <row r="6" spans="1:6" x14ac:dyDescent="0.25">
      <c r="A6" s="185"/>
      <c r="B6" s="186"/>
      <c r="C6" s="185"/>
      <c r="D6" s="70"/>
      <c r="E6" s="187"/>
      <c r="F6" s="206"/>
    </row>
    <row r="7" spans="1:6" ht="13" x14ac:dyDescent="0.3">
      <c r="A7" s="185"/>
      <c r="B7" s="69" t="s">
        <v>1094</v>
      </c>
      <c r="C7" s="185"/>
      <c r="D7" s="70"/>
      <c r="E7" s="187"/>
      <c r="F7" s="206"/>
    </row>
    <row r="8" spans="1:6" x14ac:dyDescent="0.25">
      <c r="A8" s="185"/>
      <c r="B8" s="186"/>
      <c r="C8" s="185"/>
      <c r="D8" s="70"/>
      <c r="E8" s="187"/>
      <c r="F8" s="206"/>
    </row>
    <row r="9" spans="1:6" x14ac:dyDescent="0.25">
      <c r="A9" s="185">
        <v>1</v>
      </c>
      <c r="B9" s="186" t="s">
        <v>1095</v>
      </c>
      <c r="C9" s="185" t="s">
        <v>1</v>
      </c>
      <c r="D9" s="70">
        <v>10</v>
      </c>
      <c r="E9" s="187">
        <v>45</v>
      </c>
      <c r="F9" s="206">
        <f>D9*E9</f>
        <v>450</v>
      </c>
    </row>
    <row r="10" spans="1:6" x14ac:dyDescent="0.25">
      <c r="A10" s="185"/>
      <c r="B10" s="186"/>
      <c r="C10" s="185"/>
      <c r="D10" s="70"/>
      <c r="E10" s="187"/>
      <c r="F10" s="206"/>
    </row>
    <row r="11" spans="1:6" x14ac:dyDescent="0.25">
      <c r="A11" s="185">
        <v>2</v>
      </c>
      <c r="B11" s="186" t="s">
        <v>1096</v>
      </c>
      <c r="C11" s="185" t="s">
        <v>1</v>
      </c>
      <c r="D11" s="70">
        <v>26</v>
      </c>
      <c r="E11" s="187">
        <v>60</v>
      </c>
      <c r="F11" s="206">
        <f>D11*E11</f>
        <v>1560</v>
      </c>
    </row>
    <row r="12" spans="1:6" x14ac:dyDescent="0.25">
      <c r="A12" s="185"/>
      <c r="B12" s="186"/>
      <c r="C12" s="185"/>
      <c r="D12" s="70"/>
      <c r="E12" s="187"/>
      <c r="F12" s="206"/>
    </row>
    <row r="13" spans="1:6" ht="13" x14ac:dyDescent="0.3">
      <c r="A13" s="185"/>
      <c r="B13" s="69" t="s">
        <v>1097</v>
      </c>
      <c r="C13" s="185"/>
      <c r="D13" s="70"/>
      <c r="E13" s="187"/>
      <c r="F13" s="206"/>
    </row>
    <row r="14" spans="1:6" x14ac:dyDescent="0.25">
      <c r="A14" s="185"/>
      <c r="B14" s="186"/>
      <c r="C14" s="185"/>
      <c r="D14" s="70"/>
      <c r="E14" s="187"/>
      <c r="F14" s="206"/>
    </row>
    <row r="15" spans="1:6" x14ac:dyDescent="0.25">
      <c r="A15" s="185">
        <v>3</v>
      </c>
      <c r="B15" s="186" t="s">
        <v>271</v>
      </c>
      <c r="C15" s="185" t="s">
        <v>1</v>
      </c>
      <c r="D15" s="70">
        <v>8</v>
      </c>
      <c r="E15" s="187">
        <v>250</v>
      </c>
      <c r="F15" s="206">
        <f>D15*E15</f>
        <v>2000</v>
      </c>
    </row>
    <row r="16" spans="1:6" x14ac:dyDescent="0.25">
      <c r="A16" s="185"/>
      <c r="B16" s="186"/>
      <c r="C16" s="185"/>
      <c r="D16" s="70"/>
      <c r="E16" s="187"/>
      <c r="F16" s="206"/>
    </row>
    <row r="17" spans="1:6" x14ac:dyDescent="0.25">
      <c r="A17" s="185">
        <v>4</v>
      </c>
      <c r="B17" s="186" t="s">
        <v>1098</v>
      </c>
      <c r="C17" s="185" t="s">
        <v>1</v>
      </c>
      <c r="D17" s="70">
        <v>10</v>
      </c>
      <c r="E17" s="187">
        <v>450</v>
      </c>
      <c r="F17" s="206">
        <f>D17*E17</f>
        <v>4500</v>
      </c>
    </row>
    <row r="18" spans="1:6" x14ac:dyDescent="0.25">
      <c r="A18" s="185"/>
      <c r="B18" s="186"/>
      <c r="C18" s="185"/>
      <c r="D18" s="70"/>
      <c r="E18" s="187"/>
      <c r="F18" s="206"/>
    </row>
    <row r="19" spans="1:6" ht="13" x14ac:dyDescent="0.3">
      <c r="A19" s="185"/>
      <c r="B19" s="69" t="s">
        <v>1099</v>
      </c>
      <c r="C19" s="185"/>
      <c r="D19" s="70"/>
      <c r="E19" s="187"/>
      <c r="F19" s="206"/>
    </row>
    <row r="20" spans="1:6" x14ac:dyDescent="0.25">
      <c r="A20" s="185"/>
      <c r="B20" s="186"/>
      <c r="C20" s="185"/>
      <c r="D20" s="70"/>
      <c r="E20" s="187"/>
      <c r="F20" s="206"/>
    </row>
    <row r="21" spans="1:6" x14ac:dyDescent="0.25">
      <c r="A21" s="185">
        <v>5</v>
      </c>
      <c r="B21" s="186" t="s">
        <v>1100</v>
      </c>
      <c r="C21" s="185" t="s">
        <v>4</v>
      </c>
      <c r="D21" s="70">
        <v>1</v>
      </c>
      <c r="E21" s="187">
        <v>1000</v>
      </c>
      <c r="F21" s="206">
        <f>D21*E21</f>
        <v>1000</v>
      </c>
    </row>
    <row r="22" spans="1:6" x14ac:dyDescent="0.25">
      <c r="A22" s="185"/>
      <c r="B22" s="186"/>
      <c r="C22" s="185"/>
      <c r="D22" s="70"/>
      <c r="E22" s="187"/>
      <c r="F22" s="206"/>
    </row>
    <row r="23" spans="1:6" ht="13" x14ac:dyDescent="0.3">
      <c r="A23" s="185"/>
      <c r="B23" s="69" t="s">
        <v>1101</v>
      </c>
      <c r="C23" s="185"/>
      <c r="D23" s="70"/>
      <c r="E23" s="187"/>
      <c r="F23" s="206"/>
    </row>
    <row r="24" spans="1:6" x14ac:dyDescent="0.25">
      <c r="A24" s="185"/>
      <c r="B24" s="186"/>
      <c r="C24" s="185"/>
      <c r="D24" s="70"/>
      <c r="E24" s="187"/>
      <c r="F24" s="206"/>
    </row>
    <row r="25" spans="1:6" x14ac:dyDescent="0.25">
      <c r="A25" s="185">
        <v>6</v>
      </c>
      <c r="B25" s="186" t="s">
        <v>1102</v>
      </c>
      <c r="C25" s="185"/>
      <c r="D25" s="70"/>
      <c r="E25" s="187"/>
      <c r="F25" s="206"/>
    </row>
    <row r="26" spans="1:6" x14ac:dyDescent="0.25">
      <c r="A26" s="185"/>
      <c r="B26" s="186" t="s">
        <v>1103</v>
      </c>
      <c r="C26" s="185" t="s">
        <v>0</v>
      </c>
      <c r="D26" s="70">
        <v>48</v>
      </c>
      <c r="E26" s="187">
        <v>10</v>
      </c>
      <c r="F26" s="206">
        <f>D26*E26</f>
        <v>480</v>
      </c>
    </row>
    <row r="27" spans="1:6" x14ac:dyDescent="0.25">
      <c r="A27" s="185"/>
      <c r="B27" s="186"/>
      <c r="C27" s="185"/>
      <c r="D27" s="70"/>
      <c r="E27" s="187"/>
      <c r="F27" s="206"/>
    </row>
    <row r="28" spans="1:6" ht="13" x14ac:dyDescent="0.3">
      <c r="A28" s="185"/>
      <c r="B28" s="69" t="s">
        <v>1104</v>
      </c>
      <c r="C28" s="185"/>
      <c r="D28" s="70"/>
      <c r="E28" s="187"/>
      <c r="F28" s="206"/>
    </row>
    <row r="29" spans="1:6" ht="13" x14ac:dyDescent="0.3">
      <c r="A29" s="185"/>
      <c r="B29" s="69"/>
      <c r="C29" s="185"/>
      <c r="D29" s="70"/>
      <c r="E29" s="187"/>
      <c r="F29" s="206"/>
    </row>
    <row r="30" spans="1:6" x14ac:dyDescent="0.25">
      <c r="A30" s="185">
        <v>7</v>
      </c>
      <c r="B30" s="186" t="s">
        <v>1105</v>
      </c>
      <c r="C30" s="185"/>
      <c r="D30" s="70"/>
      <c r="E30" s="187"/>
      <c r="F30" s="206"/>
    </row>
    <row r="31" spans="1:6" x14ac:dyDescent="0.25">
      <c r="A31" s="185"/>
      <c r="B31" s="186" t="s">
        <v>1106</v>
      </c>
      <c r="C31" s="185" t="s">
        <v>1</v>
      </c>
      <c r="D31" s="70">
        <v>10</v>
      </c>
      <c r="E31" s="187">
        <v>60</v>
      </c>
      <c r="F31" s="206">
        <f>D31*E31</f>
        <v>600</v>
      </c>
    </row>
    <row r="32" spans="1:6" x14ac:dyDescent="0.25">
      <c r="A32" s="185"/>
      <c r="B32" s="186"/>
      <c r="C32" s="185"/>
      <c r="D32" s="70"/>
      <c r="E32" s="187"/>
      <c r="F32" s="206"/>
    </row>
    <row r="33" spans="1:6" ht="13" x14ac:dyDescent="0.3">
      <c r="A33" s="185"/>
      <c r="B33" s="69" t="s">
        <v>1107</v>
      </c>
      <c r="C33" s="185"/>
      <c r="D33" s="70"/>
      <c r="E33" s="187"/>
      <c r="F33" s="206"/>
    </row>
    <row r="34" spans="1:6" ht="13" x14ac:dyDescent="0.3">
      <c r="A34" s="185"/>
      <c r="B34" s="69" t="s">
        <v>1108</v>
      </c>
      <c r="C34" s="185"/>
      <c r="D34" s="70"/>
      <c r="E34" s="187"/>
      <c r="F34" s="206"/>
    </row>
    <row r="35" spans="1:6" ht="13" x14ac:dyDescent="0.3">
      <c r="A35" s="185"/>
      <c r="B35" s="69" t="s">
        <v>1109</v>
      </c>
      <c r="C35" s="185"/>
      <c r="D35" s="70"/>
      <c r="E35" s="187"/>
      <c r="F35" s="206"/>
    </row>
    <row r="36" spans="1:6" ht="13" x14ac:dyDescent="0.3">
      <c r="A36" s="185"/>
      <c r="B36" s="69" t="s">
        <v>1110</v>
      </c>
      <c r="C36" s="185"/>
      <c r="D36" s="70"/>
      <c r="E36" s="187"/>
      <c r="F36" s="206"/>
    </row>
    <row r="37" spans="1:6" x14ac:dyDescent="0.25">
      <c r="A37" s="185"/>
      <c r="B37" s="186"/>
      <c r="C37" s="185"/>
      <c r="D37" s="70"/>
      <c r="E37" s="187"/>
      <c r="F37" s="206"/>
    </row>
    <row r="38" spans="1:6" x14ac:dyDescent="0.25">
      <c r="A38" s="185">
        <v>8</v>
      </c>
      <c r="B38" s="186" t="s">
        <v>1111</v>
      </c>
      <c r="C38" s="185" t="s">
        <v>1</v>
      </c>
      <c r="D38" s="70">
        <v>7</v>
      </c>
      <c r="E38" s="187">
        <v>65</v>
      </c>
      <c r="F38" s="206">
        <f>D38*E38</f>
        <v>455</v>
      </c>
    </row>
    <row r="39" spans="1:6" x14ac:dyDescent="0.25">
      <c r="A39" s="185"/>
      <c r="B39" s="186"/>
      <c r="C39" s="185"/>
      <c r="D39" s="70"/>
      <c r="E39" s="187"/>
      <c r="F39" s="206"/>
    </row>
    <row r="40" spans="1:6" ht="13" x14ac:dyDescent="0.3">
      <c r="A40" s="185"/>
      <c r="B40" s="69" t="s">
        <v>1112</v>
      </c>
      <c r="C40" s="185"/>
      <c r="D40" s="70"/>
      <c r="E40" s="187"/>
      <c r="F40" s="206"/>
    </row>
    <row r="41" spans="1:6" ht="13" x14ac:dyDescent="0.3">
      <c r="A41" s="185"/>
      <c r="B41" s="69" t="s">
        <v>1113</v>
      </c>
      <c r="C41" s="185"/>
      <c r="D41" s="70"/>
      <c r="E41" s="187"/>
      <c r="F41" s="206"/>
    </row>
    <row r="42" spans="1:6" ht="13" x14ac:dyDescent="0.3">
      <c r="A42" s="185"/>
      <c r="B42" s="69" t="s">
        <v>1114</v>
      </c>
      <c r="C42" s="185"/>
      <c r="D42" s="70"/>
      <c r="E42" s="187"/>
      <c r="F42" s="206"/>
    </row>
    <row r="43" spans="1:6" ht="13" x14ac:dyDescent="0.3">
      <c r="A43" s="185"/>
      <c r="B43" s="69" t="s">
        <v>1115</v>
      </c>
      <c r="C43" s="185"/>
      <c r="D43" s="70"/>
      <c r="E43" s="187"/>
      <c r="F43" s="206"/>
    </row>
    <row r="44" spans="1:6" ht="13" x14ac:dyDescent="0.3">
      <c r="A44" s="185"/>
      <c r="B44" s="69" t="s">
        <v>1109</v>
      </c>
      <c r="C44" s="185"/>
      <c r="D44" s="70"/>
      <c r="E44" s="187"/>
      <c r="F44" s="206"/>
    </row>
    <row r="45" spans="1:6" ht="13" x14ac:dyDescent="0.3">
      <c r="A45" s="185"/>
      <c r="B45" s="69" t="s">
        <v>1110</v>
      </c>
      <c r="C45" s="185"/>
      <c r="D45" s="70"/>
      <c r="E45" s="187"/>
      <c r="F45" s="206"/>
    </row>
    <row r="46" spans="1:6" x14ac:dyDescent="0.25">
      <c r="A46" s="185"/>
      <c r="B46" s="186"/>
      <c r="C46" s="185"/>
      <c r="D46" s="70"/>
      <c r="E46" s="187"/>
      <c r="F46" s="206"/>
    </row>
    <row r="47" spans="1:6" x14ac:dyDescent="0.25">
      <c r="A47" s="185">
        <v>9</v>
      </c>
      <c r="B47" s="186" t="s">
        <v>1116</v>
      </c>
      <c r="C47" s="185" t="s">
        <v>1</v>
      </c>
      <c r="D47" s="70">
        <v>7</v>
      </c>
      <c r="E47" s="187">
        <v>455</v>
      </c>
      <c r="F47" s="206">
        <f>D47*E47</f>
        <v>3185</v>
      </c>
    </row>
    <row r="48" spans="1:6" x14ac:dyDescent="0.25">
      <c r="A48" s="185"/>
      <c r="B48" s="186"/>
      <c r="C48" s="185"/>
      <c r="D48" s="70"/>
      <c r="E48" s="187"/>
      <c r="F48" s="206"/>
    </row>
    <row r="49" spans="1:6" s="188" customFormat="1" ht="13" x14ac:dyDescent="0.3">
      <c r="A49" s="185"/>
      <c r="B49" s="69" t="s">
        <v>1117</v>
      </c>
      <c r="C49" s="185"/>
      <c r="D49" s="70"/>
      <c r="E49" s="187"/>
      <c r="F49" s="206"/>
    </row>
    <row r="50" spans="1:6" s="188" customFormat="1" ht="13" x14ac:dyDescent="0.3">
      <c r="A50" s="185"/>
      <c r="B50" s="69" t="s">
        <v>1113</v>
      </c>
      <c r="C50" s="185"/>
      <c r="D50" s="70"/>
      <c r="E50" s="187"/>
      <c r="F50" s="206"/>
    </row>
    <row r="51" spans="1:6" s="188" customFormat="1" ht="13" x14ac:dyDescent="0.3">
      <c r="A51" s="185"/>
      <c r="B51" s="69" t="s">
        <v>1114</v>
      </c>
      <c r="C51" s="185"/>
      <c r="D51" s="70"/>
      <c r="E51" s="187"/>
      <c r="F51" s="206"/>
    </row>
    <row r="52" spans="1:6" s="188" customFormat="1" ht="13" x14ac:dyDescent="0.3">
      <c r="A52" s="185"/>
      <c r="B52" s="69" t="s">
        <v>1115</v>
      </c>
      <c r="C52" s="185"/>
      <c r="D52" s="70"/>
      <c r="E52" s="187"/>
      <c r="F52" s="206"/>
    </row>
    <row r="53" spans="1:6" s="188" customFormat="1" ht="13" x14ac:dyDescent="0.3">
      <c r="A53" s="185"/>
      <c r="B53" s="69" t="s">
        <v>1118</v>
      </c>
      <c r="C53" s="185"/>
      <c r="D53" s="70"/>
      <c r="E53" s="187"/>
      <c r="F53" s="206"/>
    </row>
    <row r="54" spans="1:6" s="188" customFormat="1" ht="13" x14ac:dyDescent="0.3">
      <c r="A54" s="185"/>
      <c r="B54" s="69" t="s">
        <v>1110</v>
      </c>
      <c r="C54" s="185"/>
      <c r="D54" s="70"/>
      <c r="E54" s="187"/>
      <c r="F54" s="206"/>
    </row>
    <row r="55" spans="1:6" s="188" customFormat="1" x14ac:dyDescent="0.25">
      <c r="A55" s="185"/>
      <c r="B55" s="186"/>
      <c r="C55" s="185"/>
      <c r="D55" s="70"/>
      <c r="E55" s="187"/>
      <c r="F55" s="206"/>
    </row>
    <row r="56" spans="1:6" s="188" customFormat="1" x14ac:dyDescent="0.25">
      <c r="A56" s="185">
        <v>12</v>
      </c>
      <c r="B56" s="186" t="s">
        <v>1116</v>
      </c>
      <c r="C56" s="185" t="s">
        <v>1</v>
      </c>
      <c r="D56" s="70">
        <v>7</v>
      </c>
      <c r="E56" s="187">
        <v>355</v>
      </c>
      <c r="F56" s="206">
        <f>D56*E56</f>
        <v>2485</v>
      </c>
    </row>
    <row r="57" spans="1:6" x14ac:dyDescent="0.25">
      <c r="A57" s="189"/>
      <c r="B57" s="190"/>
      <c r="C57" s="189"/>
      <c r="D57" s="191"/>
      <c r="E57" s="187"/>
      <c r="F57" s="206"/>
    </row>
    <row r="58" spans="1:6" ht="13" x14ac:dyDescent="0.3">
      <c r="A58" s="185"/>
      <c r="B58" s="69" t="s">
        <v>1119</v>
      </c>
      <c r="C58" s="185"/>
      <c r="D58" s="70"/>
      <c r="E58" s="187"/>
      <c r="F58" s="206"/>
    </row>
    <row r="59" spans="1:6" ht="13" x14ac:dyDescent="0.3">
      <c r="A59" s="185"/>
      <c r="B59" s="69" t="s">
        <v>1120</v>
      </c>
      <c r="C59" s="185"/>
      <c r="D59" s="70"/>
      <c r="E59" s="187"/>
      <c r="F59" s="206"/>
    </row>
    <row r="60" spans="1:6" x14ac:dyDescent="0.25">
      <c r="A60" s="185"/>
      <c r="B60" s="186"/>
      <c r="C60" s="185"/>
      <c r="D60" s="70"/>
      <c r="E60" s="187"/>
      <c r="F60" s="206"/>
    </row>
    <row r="61" spans="1:6" x14ac:dyDescent="0.25">
      <c r="A61" s="185">
        <v>10</v>
      </c>
      <c r="B61" s="186" t="s">
        <v>1121</v>
      </c>
      <c r="C61" s="185"/>
      <c r="D61" s="70"/>
      <c r="E61" s="187"/>
      <c r="F61" s="206"/>
    </row>
    <row r="62" spans="1:6" x14ac:dyDescent="0.25">
      <c r="A62" s="185"/>
      <c r="B62" s="186" t="s">
        <v>1122</v>
      </c>
      <c r="C62" s="185"/>
      <c r="D62" s="70"/>
      <c r="E62" s="187"/>
      <c r="F62" s="206"/>
    </row>
    <row r="63" spans="1:6" x14ac:dyDescent="0.25">
      <c r="A63" s="185"/>
      <c r="B63" s="186" t="s">
        <v>1123</v>
      </c>
      <c r="C63" s="185" t="s">
        <v>0</v>
      </c>
      <c r="D63" s="70">
        <v>50</v>
      </c>
      <c r="E63" s="187">
        <v>90</v>
      </c>
      <c r="F63" s="206">
        <f>D63*E63</f>
        <v>4500</v>
      </c>
    </row>
    <row r="64" spans="1:6" ht="13" thickBot="1" x14ac:dyDescent="0.3">
      <c r="A64" s="185"/>
      <c r="B64" s="186"/>
      <c r="C64" s="185"/>
      <c r="D64" s="70"/>
      <c r="E64" s="187"/>
      <c r="F64" s="206"/>
    </row>
    <row r="65" spans="1:6" ht="13" thickTop="1" x14ac:dyDescent="0.25">
      <c r="A65" s="185"/>
      <c r="B65" s="186"/>
      <c r="C65" s="185"/>
      <c r="D65" s="70"/>
      <c r="E65" s="187"/>
      <c r="F65" s="207"/>
    </row>
    <row r="66" spans="1:6" ht="13" x14ac:dyDescent="0.3">
      <c r="A66" s="185"/>
      <c r="B66" s="192" t="s">
        <v>675</v>
      </c>
      <c r="C66" s="185"/>
      <c r="D66" s="70"/>
      <c r="E66" s="187"/>
      <c r="F66" s="205">
        <f>SUM(F3:F63)</f>
        <v>21215</v>
      </c>
    </row>
    <row r="67" spans="1:6" x14ac:dyDescent="0.25">
      <c r="A67" s="185"/>
      <c r="B67" s="186"/>
      <c r="C67" s="185"/>
      <c r="D67" s="70"/>
      <c r="E67" s="187"/>
      <c r="F67" s="206"/>
    </row>
    <row r="68" spans="1:6" x14ac:dyDescent="0.25">
      <c r="A68" s="185"/>
      <c r="B68" s="186"/>
      <c r="C68" s="185"/>
      <c r="D68" s="70"/>
      <c r="E68" s="187"/>
      <c r="F68" s="206"/>
    </row>
    <row r="69" spans="1:6" ht="13" x14ac:dyDescent="0.3">
      <c r="A69" s="185"/>
      <c r="B69" s="192" t="s">
        <v>676</v>
      </c>
      <c r="C69" s="185"/>
      <c r="D69" s="70"/>
      <c r="E69" s="187"/>
      <c r="F69" s="205">
        <f>F66</f>
        <v>21215</v>
      </c>
    </row>
    <row r="70" spans="1:6" x14ac:dyDescent="0.25">
      <c r="A70" s="185"/>
      <c r="B70" s="186"/>
      <c r="C70" s="185"/>
      <c r="D70" s="70"/>
      <c r="E70" s="187"/>
      <c r="F70" s="206"/>
    </row>
    <row r="71" spans="1:6" ht="13" x14ac:dyDescent="0.3">
      <c r="A71" s="185"/>
      <c r="B71" s="69" t="s">
        <v>1124</v>
      </c>
      <c r="C71" s="185"/>
      <c r="D71" s="70"/>
      <c r="E71" s="187"/>
      <c r="F71" s="206"/>
    </row>
    <row r="72" spans="1:6" x14ac:dyDescent="0.25">
      <c r="A72" s="185"/>
      <c r="B72" s="186"/>
      <c r="C72" s="185"/>
      <c r="D72" s="70"/>
      <c r="E72" s="187"/>
      <c r="F72" s="206"/>
    </row>
    <row r="73" spans="1:6" x14ac:dyDescent="0.25">
      <c r="A73" s="185">
        <v>11</v>
      </c>
      <c r="B73" s="186" t="s">
        <v>1125</v>
      </c>
      <c r="C73" s="185"/>
      <c r="D73" s="70"/>
      <c r="E73" s="187"/>
      <c r="F73" s="206"/>
    </row>
    <row r="74" spans="1:6" x14ac:dyDescent="0.25">
      <c r="A74" s="185"/>
      <c r="B74" s="186" t="s">
        <v>1126</v>
      </c>
      <c r="C74" s="185" t="s">
        <v>0</v>
      </c>
      <c r="D74" s="70">
        <v>50</v>
      </c>
      <c r="E74" s="187">
        <v>60</v>
      </c>
      <c r="F74" s="206">
        <f>D74*E74</f>
        <v>3000</v>
      </c>
    </row>
    <row r="75" spans="1:6" x14ac:dyDescent="0.25">
      <c r="A75" s="185"/>
      <c r="B75" s="186" t="s">
        <v>1127</v>
      </c>
      <c r="C75" s="185"/>
      <c r="D75" s="70"/>
      <c r="E75" s="187"/>
      <c r="F75" s="206"/>
    </row>
    <row r="76" spans="1:6" x14ac:dyDescent="0.25">
      <c r="A76" s="185"/>
      <c r="B76" s="186"/>
      <c r="C76" s="185"/>
      <c r="D76" s="70"/>
      <c r="E76" s="187"/>
      <c r="F76" s="206"/>
    </row>
    <row r="77" spans="1:6" ht="13" x14ac:dyDescent="0.3">
      <c r="A77" s="185"/>
      <c r="B77" s="69" t="s">
        <v>1128</v>
      </c>
      <c r="C77" s="185"/>
      <c r="D77" s="70"/>
      <c r="E77" s="187"/>
      <c r="F77" s="206"/>
    </row>
    <row r="78" spans="1:6" x14ac:dyDescent="0.25">
      <c r="A78" s="185"/>
      <c r="B78" s="186"/>
      <c r="C78" s="185"/>
      <c r="D78" s="70"/>
      <c r="E78" s="187"/>
      <c r="F78" s="206"/>
    </row>
    <row r="79" spans="1:6" x14ac:dyDescent="0.25">
      <c r="A79" s="185">
        <v>12</v>
      </c>
      <c r="B79" s="186" t="s">
        <v>1129</v>
      </c>
      <c r="C79" s="185"/>
      <c r="D79" s="70"/>
      <c r="E79" s="187"/>
      <c r="F79" s="206"/>
    </row>
    <row r="80" spans="1:6" x14ac:dyDescent="0.25">
      <c r="A80" s="185"/>
      <c r="B80" s="186" t="s">
        <v>1130</v>
      </c>
      <c r="C80" s="185" t="s">
        <v>2</v>
      </c>
      <c r="D80" s="70">
        <v>4</v>
      </c>
      <c r="E80" s="187">
        <v>350</v>
      </c>
      <c r="F80" s="206">
        <f>D80*E80</f>
        <v>1400</v>
      </c>
    </row>
    <row r="81" spans="1:6" x14ac:dyDescent="0.25">
      <c r="A81" s="185"/>
      <c r="B81" s="186" t="s">
        <v>1131</v>
      </c>
      <c r="C81" s="185"/>
      <c r="D81" s="70"/>
      <c r="E81" s="187"/>
      <c r="F81" s="206"/>
    </row>
    <row r="82" spans="1:6" x14ac:dyDescent="0.25">
      <c r="A82" s="185"/>
      <c r="B82" s="186"/>
      <c r="C82" s="185"/>
      <c r="D82" s="70"/>
      <c r="E82" s="187"/>
      <c r="F82" s="206"/>
    </row>
    <row r="83" spans="1:6" ht="13" x14ac:dyDescent="0.3">
      <c r="A83" s="185"/>
      <c r="B83" s="69" t="s">
        <v>1132</v>
      </c>
      <c r="C83" s="185"/>
      <c r="D83" s="70"/>
      <c r="E83" s="187"/>
      <c r="F83" s="206"/>
    </row>
    <row r="84" spans="1:6" ht="13" x14ac:dyDescent="0.3">
      <c r="A84" s="185"/>
      <c r="B84" s="69" t="s">
        <v>1133</v>
      </c>
      <c r="C84" s="185"/>
      <c r="D84" s="70"/>
      <c r="E84" s="187"/>
      <c r="F84" s="206"/>
    </row>
    <row r="85" spans="1:6" ht="13" x14ac:dyDescent="0.3">
      <c r="A85" s="185"/>
      <c r="B85" s="69" t="s">
        <v>1134</v>
      </c>
      <c r="C85" s="185"/>
      <c r="D85" s="70"/>
      <c r="E85" s="187"/>
      <c r="F85" s="206"/>
    </row>
    <row r="86" spans="1:6" x14ac:dyDescent="0.25">
      <c r="A86" s="185"/>
      <c r="B86" s="186"/>
      <c r="C86" s="185"/>
      <c r="D86" s="70"/>
      <c r="E86" s="187"/>
      <c r="F86" s="206"/>
    </row>
    <row r="87" spans="1:6" x14ac:dyDescent="0.25">
      <c r="A87" s="185">
        <v>13</v>
      </c>
      <c r="B87" s="186" t="s">
        <v>1135</v>
      </c>
      <c r="C87" s="185"/>
      <c r="D87" s="70"/>
      <c r="E87" s="187"/>
      <c r="F87" s="206"/>
    </row>
    <row r="88" spans="1:6" x14ac:dyDescent="0.25">
      <c r="A88" s="185"/>
      <c r="B88" s="186" t="s">
        <v>1136</v>
      </c>
      <c r="C88" s="185"/>
      <c r="D88" s="70"/>
      <c r="E88" s="187"/>
      <c r="F88" s="206"/>
    </row>
    <row r="89" spans="1:6" x14ac:dyDescent="0.25">
      <c r="A89" s="185"/>
      <c r="B89" s="186" t="s">
        <v>1137</v>
      </c>
      <c r="C89" s="185" t="s">
        <v>0</v>
      </c>
      <c r="D89" s="70">
        <v>50</v>
      </c>
      <c r="E89" s="187">
        <v>20</v>
      </c>
      <c r="F89" s="206">
        <f>D89*E89</f>
        <v>1000</v>
      </c>
    </row>
    <row r="90" spans="1:6" x14ac:dyDescent="0.25">
      <c r="A90" s="185"/>
      <c r="B90" s="186" t="s">
        <v>1138</v>
      </c>
      <c r="C90" s="185"/>
      <c r="D90" s="70"/>
      <c r="E90" s="187"/>
      <c r="F90" s="206"/>
    </row>
    <row r="91" spans="1:6" x14ac:dyDescent="0.25">
      <c r="A91" s="185"/>
      <c r="B91" s="186" t="s">
        <v>1139</v>
      </c>
      <c r="C91" s="185"/>
      <c r="D91" s="70"/>
      <c r="E91" s="187"/>
      <c r="F91" s="206"/>
    </row>
    <row r="92" spans="1:6" x14ac:dyDescent="0.25">
      <c r="A92" s="185"/>
      <c r="B92" s="186"/>
      <c r="C92" s="185"/>
      <c r="D92" s="70"/>
      <c r="E92" s="187"/>
      <c r="F92" s="206"/>
    </row>
    <row r="93" spans="1:6" x14ac:dyDescent="0.25">
      <c r="A93" s="185">
        <v>14</v>
      </c>
      <c r="B93" s="186" t="s">
        <v>1140</v>
      </c>
      <c r="C93" s="185"/>
      <c r="D93" s="70"/>
      <c r="E93" s="187"/>
      <c r="F93" s="206"/>
    </row>
    <row r="94" spans="1:6" x14ac:dyDescent="0.25">
      <c r="A94" s="185"/>
      <c r="B94" s="186" t="s">
        <v>1141</v>
      </c>
      <c r="C94" s="185"/>
      <c r="D94" s="70"/>
      <c r="E94" s="187"/>
      <c r="F94" s="206"/>
    </row>
    <row r="95" spans="1:6" x14ac:dyDescent="0.25">
      <c r="A95" s="185"/>
      <c r="B95" s="186" t="s">
        <v>1142</v>
      </c>
      <c r="C95" s="185" t="s">
        <v>0</v>
      </c>
      <c r="D95" s="70">
        <v>17</v>
      </c>
      <c r="E95" s="187">
        <v>20</v>
      </c>
      <c r="F95" s="206">
        <f>D95*E95</f>
        <v>340</v>
      </c>
    </row>
    <row r="96" spans="1:6" x14ac:dyDescent="0.25">
      <c r="A96" s="185"/>
      <c r="B96" s="186" t="s">
        <v>1143</v>
      </c>
      <c r="C96" s="185"/>
      <c r="D96" s="70"/>
      <c r="E96" s="187"/>
      <c r="F96" s="206"/>
    </row>
    <row r="97" spans="1:6" x14ac:dyDescent="0.25">
      <c r="A97" s="185"/>
      <c r="B97" s="186"/>
      <c r="C97" s="185"/>
      <c r="D97" s="70"/>
      <c r="E97" s="187"/>
      <c r="F97" s="206"/>
    </row>
    <row r="98" spans="1:6" ht="13" x14ac:dyDescent="0.3">
      <c r="A98" s="185"/>
      <c r="B98" s="69" t="s">
        <v>583</v>
      </c>
      <c r="C98" s="185"/>
      <c r="D98" s="70"/>
      <c r="E98" s="187"/>
      <c r="F98" s="206"/>
    </row>
    <row r="99" spans="1:6" x14ac:dyDescent="0.25">
      <c r="A99" s="185"/>
      <c r="B99" s="186"/>
      <c r="C99" s="185"/>
      <c r="D99" s="70"/>
      <c r="E99" s="187"/>
      <c r="F99" s="206"/>
    </row>
    <row r="100" spans="1:6" ht="13" x14ac:dyDescent="0.3">
      <c r="A100" s="185"/>
      <c r="B100" s="69" t="s">
        <v>1144</v>
      </c>
      <c r="C100" s="185"/>
      <c r="D100" s="70"/>
      <c r="E100" s="187"/>
      <c r="F100" s="206"/>
    </row>
    <row r="101" spans="1:6" x14ac:dyDescent="0.25">
      <c r="A101" s="185"/>
      <c r="B101" s="186"/>
      <c r="C101" s="185"/>
      <c r="D101" s="70"/>
      <c r="E101" s="187"/>
      <c r="F101" s="206"/>
    </row>
    <row r="102" spans="1:6" ht="13" x14ac:dyDescent="0.3">
      <c r="A102" s="185"/>
      <c r="B102" s="69" t="s">
        <v>1145</v>
      </c>
      <c r="C102" s="185"/>
      <c r="D102" s="70"/>
      <c r="E102" s="187"/>
      <c r="F102" s="206"/>
    </row>
    <row r="103" spans="1:6" x14ac:dyDescent="0.25">
      <c r="A103" s="185"/>
      <c r="B103" s="186"/>
      <c r="C103" s="185"/>
      <c r="D103" s="70"/>
      <c r="E103" s="187"/>
      <c r="F103" s="206"/>
    </row>
    <row r="104" spans="1:6" x14ac:dyDescent="0.25">
      <c r="A104" s="185">
        <v>15</v>
      </c>
      <c r="B104" s="186" t="s">
        <v>1146</v>
      </c>
      <c r="C104" s="185"/>
      <c r="D104" s="70"/>
      <c r="E104" s="187"/>
      <c r="F104" s="206"/>
    </row>
    <row r="105" spans="1:6" x14ac:dyDescent="0.25">
      <c r="A105" s="185"/>
      <c r="B105" s="186" t="s">
        <v>1147</v>
      </c>
      <c r="C105" s="185" t="s">
        <v>1</v>
      </c>
      <c r="D105" s="70">
        <v>3</v>
      </c>
      <c r="E105" s="187">
        <v>1100</v>
      </c>
      <c r="F105" s="206">
        <f>D105*E105</f>
        <v>3300</v>
      </c>
    </row>
    <row r="106" spans="1:6" x14ac:dyDescent="0.25">
      <c r="A106" s="185"/>
      <c r="B106" s="186"/>
      <c r="C106" s="185"/>
      <c r="D106" s="70"/>
      <c r="E106" s="187"/>
      <c r="F106" s="206"/>
    </row>
    <row r="107" spans="1:6" ht="13" x14ac:dyDescent="0.3">
      <c r="A107" s="185"/>
      <c r="B107" s="69" t="s">
        <v>1148</v>
      </c>
      <c r="C107" s="185"/>
      <c r="D107" s="70"/>
      <c r="E107" s="187"/>
      <c r="F107" s="206"/>
    </row>
    <row r="108" spans="1:6" x14ac:dyDescent="0.25">
      <c r="A108" s="185"/>
      <c r="B108" s="186"/>
      <c r="C108" s="185"/>
      <c r="D108" s="70"/>
      <c r="E108" s="187"/>
      <c r="F108" s="206"/>
    </row>
    <row r="109" spans="1:6" ht="13" x14ac:dyDescent="0.3">
      <c r="A109" s="185"/>
      <c r="B109" s="69" t="s">
        <v>1149</v>
      </c>
      <c r="C109" s="185"/>
      <c r="D109" s="70"/>
      <c r="E109" s="187"/>
      <c r="F109" s="206"/>
    </row>
    <row r="110" spans="1:6" x14ac:dyDescent="0.25">
      <c r="A110" s="185"/>
      <c r="B110" s="186"/>
      <c r="C110" s="185"/>
      <c r="D110" s="70"/>
      <c r="E110" s="187"/>
      <c r="F110" s="206"/>
    </row>
    <row r="111" spans="1:6" x14ac:dyDescent="0.25">
      <c r="A111" s="185">
        <v>16</v>
      </c>
      <c r="B111" s="186" t="s">
        <v>1150</v>
      </c>
      <c r="C111" s="185" t="s">
        <v>1</v>
      </c>
      <c r="D111" s="70">
        <v>8</v>
      </c>
      <c r="E111" s="187">
        <v>1800</v>
      </c>
      <c r="F111" s="206">
        <f>D111*E111</f>
        <v>14400</v>
      </c>
    </row>
    <row r="112" spans="1:6" x14ac:dyDescent="0.25">
      <c r="A112" s="185"/>
      <c r="B112" s="186"/>
      <c r="C112" s="185"/>
      <c r="D112" s="70"/>
      <c r="E112" s="187"/>
      <c r="F112" s="206"/>
    </row>
    <row r="113" spans="1:6" ht="13" x14ac:dyDescent="0.3">
      <c r="A113" s="185"/>
      <c r="B113" s="69" t="s">
        <v>1151</v>
      </c>
      <c r="C113" s="185"/>
      <c r="D113" s="70"/>
      <c r="E113" s="187"/>
      <c r="F113" s="206"/>
    </row>
    <row r="114" spans="1:6" x14ac:dyDescent="0.25">
      <c r="A114" s="185"/>
      <c r="B114" s="186"/>
      <c r="C114" s="185"/>
      <c r="D114" s="70"/>
      <c r="E114" s="187"/>
      <c r="F114" s="206"/>
    </row>
    <row r="115" spans="1:6" ht="13" x14ac:dyDescent="0.3">
      <c r="A115" s="185"/>
      <c r="B115" s="69" t="s">
        <v>1152</v>
      </c>
      <c r="C115" s="185"/>
      <c r="D115" s="70"/>
      <c r="E115" s="187"/>
      <c r="F115" s="206"/>
    </row>
    <row r="116" spans="1:6" x14ac:dyDescent="0.25">
      <c r="A116" s="185"/>
      <c r="B116" s="186"/>
      <c r="C116" s="185"/>
      <c r="D116" s="70"/>
      <c r="E116" s="187"/>
      <c r="F116" s="206"/>
    </row>
    <row r="117" spans="1:6" x14ac:dyDescent="0.25">
      <c r="A117" s="185">
        <v>17</v>
      </c>
      <c r="B117" s="186" t="s">
        <v>1153</v>
      </c>
      <c r="C117" s="185"/>
      <c r="D117" s="70"/>
      <c r="E117" s="187"/>
      <c r="F117" s="206"/>
    </row>
    <row r="118" spans="1:6" x14ac:dyDescent="0.25">
      <c r="A118" s="185"/>
      <c r="B118" s="186" t="s">
        <v>1154</v>
      </c>
      <c r="C118" s="185"/>
      <c r="D118" s="70"/>
      <c r="E118" s="187"/>
      <c r="F118" s="206"/>
    </row>
    <row r="119" spans="1:6" x14ac:dyDescent="0.25">
      <c r="A119" s="185"/>
      <c r="B119" s="186" t="s">
        <v>1155</v>
      </c>
      <c r="C119" s="185"/>
      <c r="D119" s="70"/>
      <c r="E119" s="187"/>
      <c r="F119" s="206"/>
    </row>
    <row r="120" spans="1:6" x14ac:dyDescent="0.25">
      <c r="A120" s="185"/>
      <c r="B120" s="186" t="s">
        <v>1156</v>
      </c>
      <c r="C120" s="185"/>
      <c r="D120" s="70"/>
      <c r="E120" s="187"/>
      <c r="F120" s="206"/>
    </row>
    <row r="121" spans="1:6" x14ac:dyDescent="0.25">
      <c r="A121" s="185"/>
      <c r="B121" s="186" t="s">
        <v>1157</v>
      </c>
      <c r="C121" s="185" t="s">
        <v>2</v>
      </c>
      <c r="D121" s="70">
        <v>4</v>
      </c>
      <c r="E121" s="187">
        <v>450</v>
      </c>
      <c r="F121" s="206">
        <f>D121*E121</f>
        <v>1800</v>
      </c>
    </row>
    <row r="122" spans="1:6" x14ac:dyDescent="0.25">
      <c r="A122" s="185"/>
      <c r="B122" s="186" t="s">
        <v>1158</v>
      </c>
      <c r="C122" s="185"/>
      <c r="D122" s="70"/>
      <c r="E122" s="187"/>
      <c r="F122" s="206"/>
    </row>
    <row r="123" spans="1:6" x14ac:dyDescent="0.25">
      <c r="A123" s="185"/>
      <c r="B123" s="186" t="s">
        <v>1159</v>
      </c>
      <c r="C123" s="185"/>
      <c r="D123" s="70"/>
      <c r="E123" s="187"/>
      <c r="F123" s="206"/>
    </row>
    <row r="124" spans="1:6" x14ac:dyDescent="0.25">
      <c r="A124" s="185"/>
      <c r="B124" s="186" t="s">
        <v>1160</v>
      </c>
      <c r="C124" s="185"/>
      <c r="D124" s="70"/>
      <c r="E124" s="187"/>
      <c r="F124" s="206"/>
    </row>
    <row r="125" spans="1:6" x14ac:dyDescent="0.25">
      <c r="A125" s="185"/>
      <c r="B125" s="186"/>
      <c r="C125" s="185"/>
      <c r="D125" s="70"/>
      <c r="E125" s="187"/>
      <c r="F125" s="206"/>
    </row>
    <row r="126" spans="1:6" ht="13" x14ac:dyDescent="0.3">
      <c r="A126" s="185"/>
      <c r="B126" s="69" t="s">
        <v>1161</v>
      </c>
      <c r="C126" s="185"/>
      <c r="D126" s="70"/>
      <c r="E126" s="187"/>
      <c r="F126" s="206"/>
    </row>
    <row r="127" spans="1:6" ht="13" x14ac:dyDescent="0.3">
      <c r="A127" s="185"/>
      <c r="B127" s="69"/>
      <c r="C127" s="185"/>
      <c r="D127" s="70"/>
      <c r="E127" s="187"/>
      <c r="F127" s="206"/>
    </row>
    <row r="128" spans="1:6" ht="13" x14ac:dyDescent="0.3">
      <c r="A128" s="185"/>
      <c r="B128" s="69" t="s">
        <v>1162</v>
      </c>
      <c r="C128" s="185"/>
      <c r="D128" s="70"/>
      <c r="E128" s="187"/>
      <c r="F128" s="206"/>
    </row>
    <row r="129" spans="1:6" x14ac:dyDescent="0.25">
      <c r="A129" s="185"/>
      <c r="B129" s="186"/>
      <c r="C129" s="185"/>
      <c r="D129" s="70"/>
      <c r="E129" s="187"/>
      <c r="F129" s="206"/>
    </row>
    <row r="130" spans="1:6" x14ac:dyDescent="0.25">
      <c r="A130" s="185">
        <v>18</v>
      </c>
      <c r="B130" s="186" t="s">
        <v>1163</v>
      </c>
      <c r="C130" s="185" t="s">
        <v>11</v>
      </c>
      <c r="D130" s="70">
        <v>28</v>
      </c>
      <c r="E130" s="187">
        <v>10</v>
      </c>
      <c r="F130" s="206">
        <f>D130*E130</f>
        <v>280</v>
      </c>
    </row>
    <row r="131" spans="1:6" ht="13" thickBot="1" x14ac:dyDescent="0.3">
      <c r="A131" s="185"/>
      <c r="B131" s="186"/>
      <c r="C131" s="185"/>
      <c r="D131" s="70"/>
      <c r="E131" s="187"/>
      <c r="F131" s="206"/>
    </row>
    <row r="132" spans="1:6" ht="13" thickTop="1" x14ac:dyDescent="0.25">
      <c r="A132" s="185"/>
      <c r="B132" s="186"/>
      <c r="C132" s="185"/>
      <c r="D132" s="70"/>
      <c r="E132" s="187"/>
      <c r="F132" s="207"/>
    </row>
    <row r="133" spans="1:6" ht="13" x14ac:dyDescent="0.3">
      <c r="A133" s="185"/>
      <c r="B133" s="192" t="s">
        <v>675</v>
      </c>
      <c r="C133" s="185"/>
      <c r="D133" s="70"/>
      <c r="E133" s="187"/>
      <c r="F133" s="205">
        <f>SUM(F69:F130)</f>
        <v>46735</v>
      </c>
    </row>
    <row r="134" spans="1:6" x14ac:dyDescent="0.25">
      <c r="A134" s="185"/>
      <c r="B134" s="186"/>
      <c r="C134" s="185"/>
      <c r="D134" s="70"/>
      <c r="E134" s="187"/>
      <c r="F134" s="206"/>
    </row>
    <row r="135" spans="1:6" x14ac:dyDescent="0.25">
      <c r="A135" s="185"/>
      <c r="B135" s="186"/>
      <c r="C135" s="185"/>
      <c r="D135" s="70"/>
      <c r="E135" s="187"/>
      <c r="F135" s="206"/>
    </row>
    <row r="136" spans="1:6" ht="13" x14ac:dyDescent="0.3">
      <c r="A136" s="185"/>
      <c r="B136" s="192" t="s">
        <v>676</v>
      </c>
      <c r="C136" s="185"/>
      <c r="D136" s="70"/>
      <c r="E136" s="187"/>
      <c r="F136" s="205">
        <f>F133</f>
        <v>46735</v>
      </c>
    </row>
    <row r="137" spans="1:6" ht="13" x14ac:dyDescent="0.3">
      <c r="A137" s="185"/>
      <c r="B137" s="69" t="s">
        <v>1164</v>
      </c>
      <c r="C137" s="185"/>
      <c r="D137" s="70"/>
      <c r="E137" s="187"/>
      <c r="F137" s="206"/>
    </row>
    <row r="138" spans="1:6" x14ac:dyDescent="0.25">
      <c r="A138" s="185"/>
      <c r="B138" s="186"/>
      <c r="C138" s="185"/>
      <c r="D138" s="70"/>
      <c r="E138" s="187"/>
      <c r="F138" s="206"/>
    </row>
    <row r="139" spans="1:6" ht="13" x14ac:dyDescent="0.3">
      <c r="A139" s="185"/>
      <c r="B139" s="69" t="s">
        <v>1165</v>
      </c>
      <c r="C139" s="185"/>
      <c r="D139" s="70"/>
      <c r="E139" s="187"/>
      <c r="F139" s="206"/>
    </row>
    <row r="140" spans="1:6" x14ac:dyDescent="0.25">
      <c r="A140" s="185"/>
      <c r="B140" s="186"/>
      <c r="C140" s="185"/>
      <c r="D140" s="70"/>
      <c r="E140" s="187"/>
      <c r="F140" s="206"/>
    </row>
    <row r="141" spans="1:6" x14ac:dyDescent="0.25">
      <c r="A141" s="185">
        <v>19</v>
      </c>
      <c r="B141" s="186" t="s">
        <v>1166</v>
      </c>
      <c r="C141" s="185" t="s">
        <v>1167</v>
      </c>
      <c r="D141" s="70">
        <v>288</v>
      </c>
      <c r="E141" s="187">
        <v>12.5</v>
      </c>
      <c r="F141" s="206">
        <f>D141*E141</f>
        <v>3600</v>
      </c>
    </row>
    <row r="142" spans="1:6" x14ac:dyDescent="0.25">
      <c r="A142" s="185"/>
      <c r="B142" s="186" t="s">
        <v>1168</v>
      </c>
      <c r="C142" s="185"/>
      <c r="D142" s="70"/>
      <c r="E142" s="187"/>
      <c r="F142" s="206"/>
    </row>
    <row r="143" spans="1:6" x14ac:dyDescent="0.25">
      <c r="A143" s="185"/>
      <c r="B143" s="186"/>
      <c r="C143" s="185"/>
      <c r="D143" s="70"/>
      <c r="E143" s="187"/>
      <c r="F143" s="206"/>
    </row>
    <row r="144" spans="1:6" x14ac:dyDescent="0.25">
      <c r="A144" s="185">
        <v>20</v>
      </c>
      <c r="B144" s="186" t="s">
        <v>1169</v>
      </c>
      <c r="C144" s="185" t="s">
        <v>1167</v>
      </c>
      <c r="D144" s="70">
        <v>1008</v>
      </c>
      <c r="E144" s="187">
        <v>16.5</v>
      </c>
      <c r="F144" s="206">
        <f>D144*E144</f>
        <v>16632</v>
      </c>
    </row>
    <row r="145" spans="1:6" x14ac:dyDescent="0.25">
      <c r="A145" s="185"/>
      <c r="B145" s="186"/>
      <c r="C145" s="185"/>
      <c r="D145" s="70"/>
      <c r="E145" s="187"/>
      <c r="F145" s="206"/>
    </row>
    <row r="146" spans="1:6" ht="13" x14ac:dyDescent="0.3">
      <c r="A146" s="185"/>
      <c r="B146" s="69" t="s">
        <v>1170</v>
      </c>
      <c r="C146" s="185"/>
      <c r="D146" s="70"/>
      <c r="E146" s="187"/>
      <c r="F146" s="206"/>
    </row>
    <row r="147" spans="1:6" x14ac:dyDescent="0.25">
      <c r="A147" s="185"/>
      <c r="B147" s="186"/>
      <c r="C147" s="185"/>
      <c r="D147" s="70"/>
      <c r="E147" s="187"/>
      <c r="F147" s="206"/>
    </row>
    <row r="148" spans="1:6" ht="13" x14ac:dyDescent="0.3">
      <c r="A148" s="185"/>
      <c r="B148" s="69" t="s">
        <v>1171</v>
      </c>
      <c r="C148" s="185"/>
      <c r="D148" s="70"/>
      <c r="E148" s="187"/>
      <c r="F148" s="206"/>
    </row>
    <row r="149" spans="1:6" ht="13" x14ac:dyDescent="0.3">
      <c r="A149" s="185"/>
      <c r="B149" s="69" t="s">
        <v>1172</v>
      </c>
      <c r="C149" s="185"/>
      <c r="D149" s="70"/>
      <c r="E149" s="187"/>
      <c r="F149" s="206"/>
    </row>
    <row r="150" spans="1:6" x14ac:dyDescent="0.25">
      <c r="A150" s="185"/>
      <c r="B150" s="186"/>
      <c r="C150" s="185"/>
      <c r="D150" s="70"/>
      <c r="E150" s="187"/>
      <c r="F150" s="206"/>
    </row>
    <row r="151" spans="1:6" x14ac:dyDescent="0.25">
      <c r="A151" s="185">
        <v>21</v>
      </c>
      <c r="B151" s="186" t="s">
        <v>1173</v>
      </c>
      <c r="C151" s="185" t="s">
        <v>0</v>
      </c>
      <c r="D151" s="70">
        <v>9</v>
      </c>
      <c r="E151" s="187">
        <v>300</v>
      </c>
      <c r="F151" s="206">
        <f>D151*E151</f>
        <v>2700</v>
      </c>
    </row>
    <row r="152" spans="1:6" x14ac:dyDescent="0.25">
      <c r="A152" s="185"/>
      <c r="B152" s="186"/>
      <c r="C152" s="185"/>
      <c r="D152" s="70"/>
      <c r="E152" s="187"/>
      <c r="F152" s="206"/>
    </row>
    <row r="153" spans="1:6" x14ac:dyDescent="0.25">
      <c r="A153" s="185">
        <v>22</v>
      </c>
      <c r="B153" s="186" t="s">
        <v>1174</v>
      </c>
      <c r="C153" s="185" t="s">
        <v>0</v>
      </c>
      <c r="D153" s="70">
        <v>20</v>
      </c>
      <c r="E153" s="187">
        <v>450</v>
      </c>
      <c r="F153" s="206">
        <f>D153*E153</f>
        <v>9000</v>
      </c>
    </row>
    <row r="154" spans="1:6" x14ac:dyDescent="0.25">
      <c r="A154" s="185"/>
      <c r="B154" s="186"/>
      <c r="C154" s="185"/>
      <c r="D154" s="70"/>
      <c r="E154" s="187"/>
      <c r="F154" s="206"/>
    </row>
    <row r="155" spans="1:6" x14ac:dyDescent="0.25">
      <c r="A155" s="185">
        <v>23</v>
      </c>
      <c r="B155" s="186" t="s">
        <v>1175</v>
      </c>
      <c r="C155" s="185" t="s">
        <v>0</v>
      </c>
      <c r="D155" s="70">
        <v>0</v>
      </c>
      <c r="E155" s="187">
        <v>450</v>
      </c>
      <c r="F155" s="206">
        <f>D155*E155</f>
        <v>0</v>
      </c>
    </row>
    <row r="156" spans="1:6" x14ac:dyDescent="0.25">
      <c r="A156" s="185"/>
      <c r="B156" s="186"/>
      <c r="C156" s="185"/>
      <c r="D156" s="70"/>
      <c r="E156" s="187"/>
      <c r="F156" s="206"/>
    </row>
    <row r="157" spans="1:6" ht="13" x14ac:dyDescent="0.3">
      <c r="A157" s="185"/>
      <c r="B157" s="69" t="s">
        <v>1176</v>
      </c>
      <c r="C157" s="185"/>
      <c r="D157" s="70"/>
      <c r="E157" s="187"/>
      <c r="F157" s="206"/>
    </row>
    <row r="158" spans="1:6" x14ac:dyDescent="0.25">
      <c r="A158" s="185"/>
      <c r="B158" s="186"/>
      <c r="C158" s="185"/>
      <c r="D158" s="70"/>
      <c r="E158" s="187"/>
      <c r="F158" s="206"/>
    </row>
    <row r="159" spans="1:6" ht="13" x14ac:dyDescent="0.3">
      <c r="A159" s="185"/>
      <c r="B159" s="69" t="s">
        <v>1177</v>
      </c>
      <c r="C159" s="185"/>
      <c r="D159" s="70"/>
      <c r="E159" s="187"/>
      <c r="F159" s="206"/>
    </row>
    <row r="160" spans="1:6" x14ac:dyDescent="0.25">
      <c r="A160" s="185"/>
      <c r="B160" s="186"/>
      <c r="C160" s="185"/>
      <c r="D160" s="70"/>
      <c r="E160" s="187"/>
      <c r="F160" s="206"/>
    </row>
    <row r="161" spans="1:6" x14ac:dyDescent="0.25">
      <c r="A161" s="185">
        <v>24</v>
      </c>
      <c r="B161" s="186" t="s">
        <v>1178</v>
      </c>
      <c r="C161" s="185"/>
      <c r="D161" s="70"/>
      <c r="E161" s="187"/>
      <c r="F161" s="206"/>
    </row>
    <row r="162" spans="1:6" x14ac:dyDescent="0.25">
      <c r="A162" s="185"/>
      <c r="B162" s="186" t="s">
        <v>1179</v>
      </c>
      <c r="C162" s="185" t="s">
        <v>11</v>
      </c>
      <c r="D162" s="70">
        <f>7.5*6</f>
        <v>45</v>
      </c>
      <c r="E162" s="187">
        <v>5</v>
      </c>
      <c r="F162" s="206">
        <f>D162*E162</f>
        <v>225</v>
      </c>
    </row>
    <row r="163" spans="1:6" x14ac:dyDescent="0.25">
      <c r="A163" s="185"/>
      <c r="B163" s="186" t="s">
        <v>1180</v>
      </c>
      <c r="C163" s="185"/>
      <c r="D163" s="70"/>
      <c r="E163" s="187"/>
      <c r="F163" s="206"/>
    </row>
    <row r="164" spans="1:6" x14ac:dyDescent="0.25">
      <c r="A164" s="185"/>
      <c r="B164" s="186"/>
      <c r="C164" s="185"/>
      <c r="D164" s="70"/>
      <c r="E164" s="187"/>
      <c r="F164" s="206"/>
    </row>
    <row r="165" spans="1:6" x14ac:dyDescent="0.25">
      <c r="A165" s="185">
        <v>25</v>
      </c>
      <c r="B165" s="186" t="s">
        <v>1181</v>
      </c>
      <c r="C165" s="185" t="s">
        <v>11</v>
      </c>
      <c r="D165" s="70">
        <v>165</v>
      </c>
      <c r="E165" s="187">
        <v>7</v>
      </c>
      <c r="F165" s="206">
        <f>D165*E165</f>
        <v>1155</v>
      </c>
    </row>
    <row r="166" spans="1:6" x14ac:dyDescent="0.25">
      <c r="A166" s="185"/>
      <c r="B166" s="186"/>
      <c r="C166" s="185"/>
      <c r="D166" s="70"/>
      <c r="E166" s="187"/>
      <c r="F166" s="206"/>
    </row>
    <row r="167" spans="1:6" ht="13" x14ac:dyDescent="0.3">
      <c r="A167" s="185"/>
      <c r="B167" s="69" t="s">
        <v>179</v>
      </c>
      <c r="C167" s="185"/>
      <c r="D167" s="70"/>
      <c r="E167" s="187"/>
      <c r="F167" s="206"/>
    </row>
    <row r="168" spans="1:6" x14ac:dyDescent="0.25">
      <c r="A168" s="185"/>
      <c r="B168" s="186"/>
      <c r="C168" s="185"/>
      <c r="D168" s="70"/>
      <c r="E168" s="187"/>
      <c r="F168" s="206"/>
    </row>
    <row r="169" spans="1:6" ht="13" x14ac:dyDescent="0.3">
      <c r="A169" s="189"/>
      <c r="B169" s="193" t="s">
        <v>1182</v>
      </c>
      <c r="C169" s="189"/>
      <c r="D169" s="191"/>
      <c r="E169" s="187"/>
      <c r="F169" s="206"/>
    </row>
    <row r="170" spans="1:6" x14ac:dyDescent="0.25">
      <c r="A170" s="189"/>
      <c r="B170" s="190"/>
      <c r="C170" s="189"/>
      <c r="D170" s="191"/>
      <c r="E170" s="187"/>
      <c r="F170" s="206"/>
    </row>
    <row r="171" spans="1:6" ht="13" x14ac:dyDescent="0.3">
      <c r="A171" s="185"/>
      <c r="B171" s="69" t="s">
        <v>1183</v>
      </c>
      <c r="C171" s="185"/>
      <c r="D171" s="70"/>
      <c r="E171" s="187"/>
      <c r="F171" s="206"/>
    </row>
    <row r="172" spans="1:6" ht="13" x14ac:dyDescent="0.3">
      <c r="A172" s="185"/>
      <c r="B172" s="69" t="s">
        <v>1184</v>
      </c>
      <c r="C172" s="185"/>
      <c r="D172" s="70"/>
      <c r="E172" s="187"/>
      <c r="F172" s="206"/>
    </row>
    <row r="173" spans="1:6" ht="13" x14ac:dyDescent="0.3">
      <c r="A173" s="185"/>
      <c r="B173" s="69" t="s">
        <v>1185</v>
      </c>
      <c r="C173" s="185"/>
      <c r="D173" s="70"/>
      <c r="E173" s="187"/>
      <c r="F173" s="206"/>
    </row>
    <row r="174" spans="1:6" ht="13" x14ac:dyDescent="0.3">
      <c r="A174" s="185"/>
      <c r="B174" s="69" t="s">
        <v>1186</v>
      </c>
      <c r="C174" s="185"/>
      <c r="D174" s="70"/>
      <c r="E174" s="187"/>
      <c r="F174" s="206"/>
    </row>
    <row r="175" spans="1:6" x14ac:dyDescent="0.25">
      <c r="A175" s="189"/>
      <c r="B175" s="190"/>
      <c r="C175" s="189"/>
      <c r="D175" s="191"/>
      <c r="E175" s="187"/>
      <c r="F175" s="206"/>
    </row>
    <row r="176" spans="1:6" x14ac:dyDescent="0.25">
      <c r="A176" s="189">
        <v>28</v>
      </c>
      <c r="B176" s="190" t="s">
        <v>1187</v>
      </c>
      <c r="C176" s="189"/>
      <c r="D176" s="191"/>
      <c r="E176" s="187"/>
      <c r="F176" s="206"/>
    </row>
    <row r="177" spans="1:6" x14ac:dyDescent="0.25">
      <c r="A177" s="189"/>
      <c r="B177" s="190" t="s">
        <v>1188</v>
      </c>
      <c r="C177" s="189" t="s">
        <v>0</v>
      </c>
      <c r="D177" s="191">
        <v>5</v>
      </c>
      <c r="E177" s="187">
        <v>575</v>
      </c>
      <c r="F177" s="206">
        <f>D177*E177</f>
        <v>2875</v>
      </c>
    </row>
    <row r="178" spans="1:6" ht="13" x14ac:dyDescent="0.3">
      <c r="A178" s="185"/>
      <c r="B178" s="69"/>
      <c r="C178" s="185"/>
      <c r="D178" s="70"/>
      <c r="E178" s="187"/>
      <c r="F178" s="206"/>
    </row>
    <row r="179" spans="1:6" x14ac:dyDescent="0.25">
      <c r="A179" s="185"/>
      <c r="B179" s="186"/>
      <c r="C179" s="185"/>
      <c r="D179" s="70"/>
      <c r="E179" s="187"/>
      <c r="F179" s="206"/>
    </row>
    <row r="180" spans="1:6" ht="13" x14ac:dyDescent="0.3">
      <c r="A180" s="185"/>
      <c r="B180" s="69"/>
      <c r="C180" s="185"/>
      <c r="D180" s="70"/>
      <c r="E180" s="187"/>
      <c r="F180" s="206"/>
    </row>
    <row r="181" spans="1:6" ht="13" x14ac:dyDescent="0.3">
      <c r="A181" s="185"/>
      <c r="B181" s="69"/>
      <c r="C181" s="185"/>
      <c r="D181" s="70"/>
      <c r="E181" s="187"/>
      <c r="F181" s="206"/>
    </row>
    <row r="182" spans="1:6" x14ac:dyDescent="0.25">
      <c r="A182" s="185"/>
      <c r="B182" s="186"/>
      <c r="C182" s="185"/>
      <c r="D182" s="70"/>
      <c r="E182" s="187"/>
      <c r="F182" s="206"/>
    </row>
    <row r="183" spans="1:6" x14ac:dyDescent="0.25">
      <c r="A183" s="185"/>
      <c r="B183" s="186"/>
      <c r="C183" s="185"/>
      <c r="D183" s="70"/>
      <c r="E183" s="187"/>
      <c r="F183" s="206"/>
    </row>
    <row r="184" spans="1:6" x14ac:dyDescent="0.25">
      <c r="A184" s="185"/>
      <c r="B184" s="186"/>
      <c r="C184" s="185"/>
      <c r="D184" s="70"/>
      <c r="E184" s="187"/>
      <c r="F184" s="206"/>
    </row>
    <row r="185" spans="1:6" x14ac:dyDescent="0.25">
      <c r="A185" s="185"/>
      <c r="B185" s="186"/>
      <c r="C185" s="185"/>
      <c r="D185" s="70"/>
      <c r="E185" s="187"/>
      <c r="F185" s="206"/>
    </row>
    <row r="186" spans="1:6" x14ac:dyDescent="0.25">
      <c r="A186" s="185"/>
      <c r="B186" s="186"/>
      <c r="C186" s="185"/>
      <c r="D186" s="70"/>
      <c r="E186" s="187"/>
      <c r="F186" s="206"/>
    </row>
    <row r="187" spans="1:6" x14ac:dyDescent="0.25">
      <c r="A187" s="185"/>
      <c r="B187" s="186"/>
      <c r="C187" s="185"/>
      <c r="D187" s="70"/>
      <c r="E187" s="187"/>
      <c r="F187" s="206"/>
    </row>
    <row r="188" spans="1:6" x14ac:dyDescent="0.25">
      <c r="A188" s="185"/>
      <c r="B188" s="186"/>
      <c r="C188" s="185"/>
      <c r="D188" s="70"/>
      <c r="E188" s="187"/>
      <c r="F188" s="206"/>
    </row>
    <row r="189" spans="1:6" x14ac:dyDescent="0.25">
      <c r="A189" s="185"/>
      <c r="B189" s="186"/>
      <c r="C189" s="185"/>
      <c r="D189" s="70"/>
      <c r="E189" s="187"/>
      <c r="F189" s="206"/>
    </row>
    <row r="190" spans="1:6" x14ac:dyDescent="0.25">
      <c r="A190" s="185"/>
      <c r="B190" s="186"/>
      <c r="C190" s="185"/>
      <c r="D190" s="70"/>
      <c r="E190" s="187"/>
      <c r="F190" s="206"/>
    </row>
    <row r="191" spans="1:6" x14ac:dyDescent="0.25">
      <c r="A191" s="185"/>
      <c r="B191" s="186"/>
      <c r="C191" s="185"/>
      <c r="D191" s="70"/>
      <c r="E191" s="187"/>
      <c r="F191" s="206"/>
    </row>
    <row r="192" spans="1:6" x14ac:dyDescent="0.25">
      <c r="A192" s="185"/>
      <c r="B192" s="186"/>
      <c r="C192" s="185"/>
      <c r="D192" s="70"/>
      <c r="E192" s="187"/>
      <c r="F192" s="206"/>
    </row>
    <row r="193" spans="1:6" x14ac:dyDescent="0.25">
      <c r="A193" s="185"/>
      <c r="B193" s="186"/>
      <c r="C193" s="185"/>
      <c r="D193" s="70"/>
      <c r="E193" s="187"/>
      <c r="F193" s="206"/>
    </row>
    <row r="194" spans="1:6" x14ac:dyDescent="0.25">
      <c r="A194" s="185"/>
      <c r="B194" s="186"/>
      <c r="C194" s="185"/>
      <c r="D194" s="70"/>
      <c r="E194" s="187"/>
      <c r="F194" s="206"/>
    </row>
    <row r="195" spans="1:6" ht="13.5" thickBot="1" x14ac:dyDescent="0.35">
      <c r="A195" s="185"/>
      <c r="B195" s="69"/>
      <c r="C195" s="185"/>
      <c r="D195" s="70"/>
      <c r="E195" s="187"/>
      <c r="F195" s="206"/>
    </row>
    <row r="196" spans="1:6" ht="13" thickTop="1" x14ac:dyDescent="0.25">
      <c r="A196" s="185"/>
      <c r="B196" s="186"/>
      <c r="C196" s="185"/>
      <c r="D196" s="70"/>
      <c r="E196" s="187"/>
      <c r="F196" s="207"/>
    </row>
    <row r="197" spans="1:6" ht="13" x14ac:dyDescent="0.3">
      <c r="A197" s="185"/>
      <c r="B197" s="192" t="s">
        <v>1189</v>
      </c>
      <c r="C197" s="185"/>
      <c r="D197" s="70"/>
      <c r="E197" s="187"/>
      <c r="F197" s="205">
        <f>SUM(F136:F195)</f>
        <v>82922</v>
      </c>
    </row>
    <row r="198" spans="1:6" ht="13" thickBot="1" x14ac:dyDescent="0.3">
      <c r="A198" s="185"/>
      <c r="B198" s="186"/>
      <c r="C198" s="185"/>
      <c r="D198" s="70"/>
      <c r="E198" s="187"/>
      <c r="F198" s="208"/>
    </row>
    <row r="199" spans="1:6" ht="13" thickTop="1" x14ac:dyDescent="0.25">
      <c r="A199" s="185"/>
      <c r="B199" s="186"/>
      <c r="C199" s="185"/>
      <c r="D199" s="70"/>
      <c r="E199" s="187"/>
      <c r="F199" s="206"/>
    </row>
    <row r="200" spans="1:6" x14ac:dyDescent="0.25">
      <c r="A200" s="185"/>
      <c r="B200" s="186"/>
      <c r="C200" s="185"/>
      <c r="D200" s="70"/>
      <c r="E200" s="187"/>
      <c r="F200" s="206"/>
    </row>
    <row r="201" spans="1:6" x14ac:dyDescent="0.25">
      <c r="A201" s="185"/>
      <c r="B201" s="186"/>
      <c r="C201" s="185"/>
      <c r="D201" s="70"/>
      <c r="E201" s="187"/>
      <c r="F201" s="206"/>
    </row>
    <row r="202" spans="1:6" x14ac:dyDescent="0.25">
      <c r="A202" s="185"/>
      <c r="B202" s="186"/>
      <c r="C202" s="185"/>
      <c r="D202" s="70"/>
      <c r="E202" s="187"/>
      <c r="F202" s="206"/>
    </row>
    <row r="203" spans="1:6" ht="13" x14ac:dyDescent="0.3">
      <c r="A203" s="183" t="s">
        <v>4</v>
      </c>
      <c r="B203" s="183" t="s">
        <v>1090</v>
      </c>
      <c r="C203" s="183" t="s">
        <v>293</v>
      </c>
      <c r="D203" s="86" t="s">
        <v>1091</v>
      </c>
      <c r="E203" s="184" t="s">
        <v>291</v>
      </c>
      <c r="F203" s="205" t="s">
        <v>622</v>
      </c>
    </row>
    <row r="204" spans="1:6" ht="13" x14ac:dyDescent="0.3">
      <c r="A204" s="185"/>
      <c r="B204" s="69" t="s">
        <v>1190</v>
      </c>
      <c r="C204" s="185"/>
      <c r="D204" s="70"/>
      <c r="E204" s="187"/>
      <c r="F204" s="206"/>
    </row>
    <row r="205" spans="1:6" x14ac:dyDescent="0.25">
      <c r="A205" s="185"/>
      <c r="B205" s="186"/>
      <c r="C205" s="185"/>
      <c r="D205" s="70"/>
      <c r="E205" s="187"/>
      <c r="F205" s="206"/>
    </row>
    <row r="206" spans="1:6" ht="13" x14ac:dyDescent="0.3">
      <c r="A206" s="185"/>
      <c r="B206" s="69" t="s">
        <v>637</v>
      </c>
      <c r="C206" s="185"/>
      <c r="D206" s="70"/>
      <c r="E206" s="187"/>
      <c r="F206" s="206"/>
    </row>
    <row r="207" spans="1:6" x14ac:dyDescent="0.25">
      <c r="A207" s="185"/>
      <c r="B207" s="186"/>
      <c r="C207" s="185"/>
      <c r="D207" s="70"/>
      <c r="E207" s="187"/>
      <c r="F207" s="206"/>
    </row>
    <row r="208" spans="1:6" ht="13" x14ac:dyDescent="0.3">
      <c r="A208" s="185"/>
      <c r="B208" s="69" t="s">
        <v>1191</v>
      </c>
      <c r="C208" s="185"/>
      <c r="D208" s="70"/>
      <c r="E208" s="187"/>
      <c r="F208" s="206"/>
    </row>
    <row r="209" spans="1:6" x14ac:dyDescent="0.25">
      <c r="A209" s="185"/>
      <c r="B209" s="186"/>
      <c r="C209" s="185"/>
      <c r="D209" s="70"/>
      <c r="E209" s="187"/>
      <c r="F209" s="206"/>
    </row>
    <row r="210" spans="1:6" ht="13" x14ac:dyDescent="0.3">
      <c r="A210" s="185"/>
      <c r="B210" s="69" t="s">
        <v>1192</v>
      </c>
      <c r="C210" s="185"/>
      <c r="D210" s="70"/>
      <c r="E210" s="187"/>
      <c r="F210" s="206"/>
    </row>
    <row r="211" spans="1:6" x14ac:dyDescent="0.25">
      <c r="A211" s="185"/>
      <c r="B211" s="186"/>
      <c r="C211" s="185"/>
      <c r="D211" s="70"/>
      <c r="E211" s="187"/>
      <c r="F211" s="206"/>
    </row>
    <row r="212" spans="1:6" x14ac:dyDescent="0.25">
      <c r="A212" s="185">
        <v>1</v>
      </c>
      <c r="B212" s="186" t="s">
        <v>1193</v>
      </c>
      <c r="C212" s="185" t="s">
        <v>1</v>
      </c>
      <c r="D212" s="70">
        <v>2</v>
      </c>
      <c r="E212" s="187">
        <v>1800</v>
      </c>
      <c r="F212" s="206">
        <f>D212*E212</f>
        <v>3600</v>
      </c>
    </row>
    <row r="213" spans="1:6" x14ac:dyDescent="0.25">
      <c r="A213" s="185"/>
      <c r="B213" s="186"/>
      <c r="C213" s="185"/>
      <c r="D213" s="70"/>
      <c r="E213" s="187"/>
      <c r="F213" s="206"/>
    </row>
    <row r="214" spans="1:6" x14ac:dyDescent="0.25">
      <c r="A214" s="185">
        <v>2</v>
      </c>
      <c r="B214" s="186" t="s">
        <v>1194</v>
      </c>
      <c r="C214" s="185"/>
      <c r="D214" s="70"/>
      <c r="E214" s="187"/>
      <c r="F214" s="206"/>
    </row>
    <row r="215" spans="1:6" x14ac:dyDescent="0.25">
      <c r="A215" s="185"/>
      <c r="B215" s="186" t="s">
        <v>1195</v>
      </c>
      <c r="C215" s="185" t="s">
        <v>1</v>
      </c>
      <c r="D215" s="70">
        <v>0.5</v>
      </c>
      <c r="E215" s="187">
        <v>1800</v>
      </c>
      <c r="F215" s="206">
        <f>D215*E215</f>
        <v>900</v>
      </c>
    </row>
    <row r="216" spans="1:6" x14ac:dyDescent="0.25">
      <c r="A216" s="185"/>
      <c r="B216" s="186"/>
      <c r="C216" s="185"/>
      <c r="D216" s="70"/>
      <c r="E216" s="187"/>
      <c r="F216" s="206"/>
    </row>
    <row r="217" spans="1:6" ht="13" x14ac:dyDescent="0.3">
      <c r="A217" s="185"/>
      <c r="B217" s="69" t="s">
        <v>1192</v>
      </c>
      <c r="C217" s="185"/>
      <c r="D217" s="70"/>
      <c r="E217" s="187"/>
      <c r="F217" s="206"/>
    </row>
    <row r="218" spans="1:6" x14ac:dyDescent="0.25">
      <c r="A218" s="185"/>
      <c r="B218" s="186"/>
      <c r="C218" s="185"/>
      <c r="D218" s="70"/>
      <c r="E218" s="187"/>
      <c r="F218" s="206"/>
    </row>
    <row r="219" spans="1:6" x14ac:dyDescent="0.25">
      <c r="A219" s="185">
        <v>3</v>
      </c>
      <c r="B219" s="186" t="s">
        <v>1193</v>
      </c>
      <c r="C219" s="185" t="s">
        <v>1</v>
      </c>
      <c r="D219" s="70">
        <f>50*0.1</f>
        <v>5</v>
      </c>
      <c r="E219" s="187">
        <v>1800</v>
      </c>
      <c r="F219" s="206">
        <f>D219*E219</f>
        <v>9000</v>
      </c>
    </row>
    <row r="220" spans="1:6" x14ac:dyDescent="0.25">
      <c r="A220" s="185"/>
      <c r="B220" s="186"/>
      <c r="C220" s="185"/>
      <c r="D220" s="70"/>
      <c r="E220" s="187"/>
      <c r="F220" s="206"/>
    </row>
    <row r="221" spans="1:6" x14ac:dyDescent="0.25">
      <c r="A221" s="185">
        <v>4</v>
      </c>
      <c r="B221" s="186" t="s">
        <v>1196</v>
      </c>
      <c r="C221" s="185" t="s">
        <v>1</v>
      </c>
      <c r="D221" s="70">
        <v>5</v>
      </c>
      <c r="E221" s="187">
        <v>1800</v>
      </c>
      <c r="F221" s="206">
        <f>D221*E221</f>
        <v>9000</v>
      </c>
    </row>
    <row r="222" spans="1:6" x14ac:dyDescent="0.25">
      <c r="A222" s="185"/>
      <c r="B222" s="186"/>
      <c r="C222" s="185"/>
      <c r="D222" s="70"/>
      <c r="E222" s="187"/>
      <c r="F222" s="206"/>
    </row>
    <row r="223" spans="1:6" x14ac:dyDescent="0.25">
      <c r="A223" s="185">
        <v>5</v>
      </c>
      <c r="B223" s="186" t="s">
        <v>1197</v>
      </c>
      <c r="C223" s="185" t="s">
        <v>1</v>
      </c>
      <c r="D223" s="70">
        <v>3</v>
      </c>
      <c r="E223" s="187">
        <v>1800</v>
      </c>
      <c r="F223" s="206">
        <f>D223*E223</f>
        <v>5400</v>
      </c>
    </row>
    <row r="224" spans="1:6" x14ac:dyDescent="0.25">
      <c r="A224" s="185"/>
      <c r="B224" s="186"/>
      <c r="C224" s="185"/>
      <c r="D224" s="70"/>
      <c r="E224" s="187"/>
      <c r="F224" s="206"/>
    </row>
    <row r="225" spans="1:6" ht="13" x14ac:dyDescent="0.3">
      <c r="A225" s="185"/>
      <c r="B225" s="69" t="s">
        <v>1151</v>
      </c>
      <c r="C225" s="185"/>
      <c r="D225" s="70"/>
      <c r="E225" s="187"/>
      <c r="F225" s="206"/>
    </row>
    <row r="226" spans="1:6" x14ac:dyDescent="0.25">
      <c r="A226" s="185"/>
      <c r="B226" s="186"/>
      <c r="C226" s="185"/>
      <c r="D226" s="70"/>
      <c r="E226" s="187"/>
      <c r="F226" s="206"/>
    </row>
    <row r="227" spans="1:6" ht="13" x14ac:dyDescent="0.3">
      <c r="A227" s="185"/>
      <c r="B227" s="69" t="s">
        <v>1198</v>
      </c>
      <c r="C227" s="185"/>
      <c r="D227" s="70"/>
      <c r="E227" s="187"/>
      <c r="F227" s="206"/>
    </row>
    <row r="228" spans="1:6" x14ac:dyDescent="0.25">
      <c r="A228" s="185"/>
      <c r="B228" s="186"/>
      <c r="C228" s="185"/>
      <c r="D228" s="70"/>
      <c r="E228" s="187"/>
      <c r="F228" s="206"/>
    </row>
    <row r="229" spans="1:6" x14ac:dyDescent="0.25">
      <c r="A229" s="185">
        <v>6</v>
      </c>
      <c r="B229" s="186" t="s">
        <v>1153</v>
      </c>
      <c r="C229" s="185"/>
      <c r="D229" s="70"/>
      <c r="E229" s="187"/>
      <c r="F229" s="206"/>
    </row>
    <row r="230" spans="1:6" x14ac:dyDescent="0.25">
      <c r="A230" s="185"/>
      <c r="B230" s="186" t="s">
        <v>1154</v>
      </c>
      <c r="C230" s="185"/>
      <c r="D230" s="70"/>
      <c r="E230" s="187"/>
      <c r="F230" s="206"/>
    </row>
    <row r="231" spans="1:6" x14ac:dyDescent="0.25">
      <c r="A231" s="185"/>
      <c r="B231" s="186" t="s">
        <v>1155</v>
      </c>
      <c r="C231" s="185"/>
      <c r="D231" s="70"/>
      <c r="E231" s="187"/>
      <c r="F231" s="206"/>
    </row>
    <row r="232" spans="1:6" x14ac:dyDescent="0.25">
      <c r="A232" s="185"/>
      <c r="B232" s="186" t="s">
        <v>1156</v>
      </c>
      <c r="C232" s="185"/>
      <c r="D232" s="70"/>
      <c r="E232" s="187"/>
      <c r="F232" s="206"/>
    </row>
    <row r="233" spans="1:6" x14ac:dyDescent="0.25">
      <c r="A233" s="185"/>
      <c r="B233" s="186" t="s">
        <v>1157</v>
      </c>
      <c r="C233" s="185" t="s">
        <v>2</v>
      </c>
      <c r="D233" s="70">
        <v>12</v>
      </c>
      <c r="E233" s="187">
        <v>450</v>
      </c>
      <c r="F233" s="206">
        <f>D233*E233</f>
        <v>5400</v>
      </c>
    </row>
    <row r="234" spans="1:6" x14ac:dyDescent="0.25">
      <c r="A234" s="185"/>
      <c r="B234" s="186" t="s">
        <v>1199</v>
      </c>
      <c r="C234" s="185"/>
      <c r="D234" s="70"/>
      <c r="E234" s="187"/>
      <c r="F234" s="206"/>
    </row>
    <row r="235" spans="1:6" x14ac:dyDescent="0.25">
      <c r="A235" s="185"/>
      <c r="B235" s="186" t="s">
        <v>1200</v>
      </c>
      <c r="C235" s="185"/>
      <c r="D235" s="70"/>
      <c r="E235" s="187"/>
      <c r="F235" s="206"/>
    </row>
    <row r="236" spans="1:6" x14ac:dyDescent="0.25">
      <c r="A236" s="185"/>
      <c r="B236" s="186" t="s">
        <v>1201</v>
      </c>
      <c r="C236" s="185"/>
      <c r="D236" s="70"/>
      <c r="E236" s="187"/>
      <c r="F236" s="206"/>
    </row>
    <row r="237" spans="1:6" x14ac:dyDescent="0.25">
      <c r="A237" s="185"/>
      <c r="B237" s="186"/>
      <c r="C237" s="185"/>
      <c r="D237" s="70"/>
      <c r="E237" s="187"/>
      <c r="F237" s="206"/>
    </row>
    <row r="238" spans="1:6" ht="13" x14ac:dyDescent="0.3">
      <c r="A238" s="185"/>
      <c r="B238" s="69" t="s">
        <v>231</v>
      </c>
      <c r="C238" s="185"/>
      <c r="D238" s="70"/>
      <c r="E238" s="187"/>
      <c r="F238" s="206"/>
    </row>
    <row r="239" spans="1:6" x14ac:dyDescent="0.25">
      <c r="A239" s="185"/>
      <c r="B239" s="186"/>
      <c r="C239" s="185"/>
      <c r="D239" s="70"/>
      <c r="E239" s="187"/>
      <c r="F239" s="206"/>
    </row>
    <row r="240" spans="1:6" ht="13" x14ac:dyDescent="0.3">
      <c r="A240" s="185"/>
      <c r="B240" s="69" t="s">
        <v>1202</v>
      </c>
      <c r="C240" s="185"/>
      <c r="D240" s="70"/>
      <c r="E240" s="187"/>
      <c r="F240" s="206"/>
    </row>
    <row r="241" spans="1:6" ht="13" x14ac:dyDescent="0.3">
      <c r="A241" s="185"/>
      <c r="B241" s="69" t="s">
        <v>1203</v>
      </c>
      <c r="C241" s="185"/>
      <c r="D241" s="70"/>
      <c r="E241" s="187"/>
      <c r="F241" s="206"/>
    </row>
    <row r="242" spans="1:6" ht="13" x14ac:dyDescent="0.3">
      <c r="A242" s="185"/>
      <c r="B242" s="69" t="s">
        <v>1204</v>
      </c>
      <c r="C242" s="185"/>
      <c r="D242" s="70"/>
      <c r="E242" s="187"/>
      <c r="F242" s="206"/>
    </row>
    <row r="243" spans="1:6" x14ac:dyDescent="0.25">
      <c r="A243" s="185"/>
      <c r="B243" s="186"/>
      <c r="C243" s="185"/>
      <c r="D243" s="70"/>
      <c r="E243" s="187"/>
      <c r="F243" s="206"/>
    </row>
    <row r="244" spans="1:6" x14ac:dyDescent="0.25">
      <c r="A244" s="185">
        <v>7</v>
      </c>
      <c r="B244" s="186" t="s">
        <v>1205</v>
      </c>
      <c r="C244" s="185" t="s">
        <v>0</v>
      </c>
      <c r="D244" s="70">
        <v>50</v>
      </c>
      <c r="E244" s="187">
        <v>50</v>
      </c>
      <c r="F244" s="206">
        <f>D244*E244</f>
        <v>2500</v>
      </c>
    </row>
    <row r="245" spans="1:6" x14ac:dyDescent="0.25">
      <c r="A245" s="185"/>
      <c r="B245" s="186"/>
      <c r="C245" s="185"/>
      <c r="D245" s="70"/>
      <c r="E245" s="187"/>
      <c r="F245" s="206"/>
    </row>
    <row r="246" spans="1:6" ht="13" x14ac:dyDescent="0.3">
      <c r="A246" s="185"/>
      <c r="B246" s="69" t="s">
        <v>1161</v>
      </c>
      <c r="C246" s="185"/>
      <c r="D246" s="70"/>
      <c r="E246" s="187"/>
      <c r="F246" s="206"/>
    </row>
    <row r="247" spans="1:6" x14ac:dyDescent="0.25">
      <c r="A247" s="185"/>
      <c r="B247" s="186"/>
      <c r="C247" s="185"/>
      <c r="D247" s="70"/>
      <c r="E247" s="187"/>
      <c r="F247" s="206"/>
    </row>
    <row r="248" spans="1:6" ht="13" x14ac:dyDescent="0.3">
      <c r="A248" s="185"/>
      <c r="B248" s="69" t="s">
        <v>1162</v>
      </c>
      <c r="C248" s="185"/>
      <c r="D248" s="70"/>
      <c r="E248" s="187"/>
      <c r="F248" s="206"/>
    </row>
    <row r="249" spans="1:6" x14ac:dyDescent="0.25">
      <c r="A249" s="185"/>
      <c r="B249" s="186"/>
      <c r="C249" s="185"/>
      <c r="D249" s="70"/>
      <c r="E249" s="187"/>
      <c r="F249" s="206"/>
    </row>
    <row r="250" spans="1:6" x14ac:dyDescent="0.25">
      <c r="A250" s="185">
        <v>8</v>
      </c>
      <c r="B250" s="186" t="s">
        <v>1206</v>
      </c>
      <c r="C250" s="185"/>
      <c r="D250" s="70"/>
      <c r="E250" s="187"/>
      <c r="F250" s="206"/>
    </row>
    <row r="251" spans="1:6" x14ac:dyDescent="0.25">
      <c r="A251" s="185"/>
      <c r="B251" s="186" t="s">
        <v>1207</v>
      </c>
      <c r="C251" s="185" t="s">
        <v>11</v>
      </c>
      <c r="D251" s="70">
        <v>28</v>
      </c>
      <c r="E251" s="187">
        <v>10</v>
      </c>
      <c r="F251" s="206">
        <f>D251*E251</f>
        <v>280</v>
      </c>
    </row>
    <row r="252" spans="1:6" x14ac:dyDescent="0.25">
      <c r="A252" s="185"/>
      <c r="B252" s="186"/>
      <c r="C252" s="185"/>
      <c r="D252" s="70"/>
      <c r="E252" s="187"/>
      <c r="F252" s="206"/>
    </row>
    <row r="253" spans="1:6" ht="13" x14ac:dyDescent="0.3">
      <c r="A253" s="185"/>
      <c r="B253" s="69" t="s">
        <v>1208</v>
      </c>
      <c r="C253" s="185"/>
      <c r="D253" s="70"/>
      <c r="E253" s="187"/>
      <c r="F253" s="206"/>
    </row>
    <row r="254" spans="1:6" x14ac:dyDescent="0.25">
      <c r="A254" s="185"/>
      <c r="B254" s="186"/>
      <c r="C254" s="185"/>
      <c r="D254" s="70"/>
      <c r="E254" s="187"/>
      <c r="F254" s="206"/>
    </row>
    <row r="255" spans="1:6" ht="13" x14ac:dyDescent="0.3">
      <c r="A255" s="185"/>
      <c r="B255" s="69" t="s">
        <v>1209</v>
      </c>
      <c r="C255" s="185"/>
      <c r="D255" s="70"/>
      <c r="E255" s="187"/>
      <c r="F255" s="206"/>
    </row>
    <row r="256" spans="1:6" ht="13" x14ac:dyDescent="0.3">
      <c r="A256" s="185"/>
      <c r="B256" s="69" t="s">
        <v>1210</v>
      </c>
      <c r="C256" s="185"/>
      <c r="D256" s="70"/>
      <c r="E256" s="187"/>
      <c r="F256" s="206"/>
    </row>
    <row r="257" spans="1:6" ht="13" x14ac:dyDescent="0.3">
      <c r="A257" s="185"/>
      <c r="B257" s="69" t="s">
        <v>1211</v>
      </c>
      <c r="C257" s="185"/>
      <c r="D257" s="70"/>
      <c r="E257" s="187"/>
      <c r="F257" s="206"/>
    </row>
    <row r="258" spans="1:6" ht="13" x14ac:dyDescent="0.3">
      <c r="A258" s="185"/>
      <c r="B258" s="69" t="s">
        <v>1212</v>
      </c>
      <c r="C258" s="185"/>
      <c r="D258" s="70"/>
      <c r="E258" s="187"/>
      <c r="F258" s="206"/>
    </row>
    <row r="259" spans="1:6" x14ac:dyDescent="0.25">
      <c r="A259" s="185"/>
      <c r="B259" s="186"/>
      <c r="C259" s="185"/>
      <c r="D259" s="70"/>
      <c r="E259" s="187"/>
      <c r="F259" s="206"/>
    </row>
    <row r="260" spans="1:6" x14ac:dyDescent="0.25">
      <c r="A260" s="185">
        <v>9</v>
      </c>
      <c r="B260" s="186" t="s">
        <v>1213</v>
      </c>
      <c r="C260" s="185"/>
      <c r="D260" s="70"/>
      <c r="E260" s="187"/>
      <c r="F260" s="206"/>
    </row>
    <row r="261" spans="1:6" x14ac:dyDescent="0.25">
      <c r="A261" s="185"/>
      <c r="B261" s="186" t="s">
        <v>1214</v>
      </c>
      <c r="C261" s="185" t="s">
        <v>11</v>
      </c>
      <c r="D261" s="70">
        <v>24</v>
      </c>
      <c r="E261" s="187">
        <v>10</v>
      </c>
      <c r="F261" s="206">
        <f>D261*E261</f>
        <v>240</v>
      </c>
    </row>
    <row r="262" spans="1:6" x14ac:dyDescent="0.25">
      <c r="A262" s="185"/>
      <c r="B262" s="186"/>
      <c r="C262" s="185"/>
      <c r="D262" s="70"/>
      <c r="E262" s="187"/>
      <c r="F262" s="206"/>
    </row>
    <row r="263" spans="1:6" x14ac:dyDescent="0.25">
      <c r="A263" s="185">
        <v>10</v>
      </c>
      <c r="B263" s="186" t="s">
        <v>1213</v>
      </c>
      <c r="C263" s="185"/>
      <c r="D263" s="70"/>
      <c r="E263" s="187"/>
      <c r="F263" s="206"/>
    </row>
    <row r="264" spans="1:6" x14ac:dyDescent="0.25">
      <c r="A264" s="185"/>
      <c r="B264" s="186" t="s">
        <v>1215</v>
      </c>
      <c r="C264" s="185" t="s">
        <v>11</v>
      </c>
      <c r="D264" s="70">
        <v>24</v>
      </c>
      <c r="E264" s="187">
        <v>10</v>
      </c>
      <c r="F264" s="206">
        <f>D264*E264</f>
        <v>240</v>
      </c>
    </row>
    <row r="265" spans="1:6" x14ac:dyDescent="0.25">
      <c r="A265" s="185"/>
      <c r="B265" s="186" t="s">
        <v>1216</v>
      </c>
      <c r="C265" s="185"/>
      <c r="D265" s="70"/>
      <c r="E265" s="187"/>
      <c r="F265" s="206"/>
    </row>
    <row r="266" spans="1:6" ht="13" thickBot="1" x14ac:dyDescent="0.3">
      <c r="A266" s="185"/>
      <c r="B266" s="186"/>
      <c r="C266" s="185"/>
      <c r="D266" s="70"/>
      <c r="E266" s="187"/>
      <c r="F266" s="206"/>
    </row>
    <row r="267" spans="1:6" ht="13.5" thickTop="1" x14ac:dyDescent="0.3">
      <c r="A267" s="185"/>
      <c r="B267" s="192" t="s">
        <v>675</v>
      </c>
      <c r="C267" s="185"/>
      <c r="D267" s="70"/>
      <c r="E267" s="187"/>
      <c r="F267" s="209">
        <f>SUM(F211:F264)</f>
        <v>36560</v>
      </c>
    </row>
    <row r="268" spans="1:6" ht="13" x14ac:dyDescent="0.3">
      <c r="A268" s="185"/>
      <c r="B268" s="192"/>
      <c r="C268" s="185"/>
      <c r="D268" s="70"/>
      <c r="E268" s="187"/>
      <c r="F268" s="206"/>
    </row>
    <row r="269" spans="1:6" x14ac:dyDescent="0.25">
      <c r="A269" s="185"/>
      <c r="B269" s="186"/>
      <c r="C269" s="185"/>
      <c r="D269" s="70"/>
      <c r="E269" s="187"/>
      <c r="F269" s="206"/>
    </row>
    <row r="270" spans="1:6" ht="13" x14ac:dyDescent="0.3">
      <c r="A270" s="185"/>
      <c r="B270" s="192" t="s">
        <v>676</v>
      </c>
      <c r="C270" s="185"/>
      <c r="D270" s="70"/>
      <c r="E270" s="187"/>
      <c r="F270" s="205">
        <f>F267</f>
        <v>36560</v>
      </c>
    </row>
    <row r="271" spans="1:6" ht="13" x14ac:dyDescent="0.3">
      <c r="A271" s="185"/>
      <c r="B271" s="69" t="s">
        <v>1164</v>
      </c>
      <c r="C271" s="185"/>
      <c r="D271" s="70"/>
      <c r="E271" s="187"/>
      <c r="F271" s="206"/>
    </row>
    <row r="272" spans="1:6" x14ac:dyDescent="0.25">
      <c r="A272" s="185"/>
      <c r="B272" s="186"/>
      <c r="C272" s="185"/>
      <c r="D272" s="70"/>
      <c r="E272" s="187"/>
      <c r="F272" s="206"/>
    </row>
    <row r="273" spans="1:6" ht="13" x14ac:dyDescent="0.3">
      <c r="A273" s="185"/>
      <c r="B273" s="69" t="s">
        <v>1217</v>
      </c>
      <c r="C273" s="185"/>
      <c r="D273" s="70"/>
      <c r="E273" s="187"/>
      <c r="F273" s="206"/>
    </row>
    <row r="274" spans="1:6" x14ac:dyDescent="0.25">
      <c r="A274" s="185"/>
      <c r="B274" s="186"/>
      <c r="C274" s="185"/>
      <c r="D274" s="70"/>
      <c r="E274" s="187"/>
      <c r="F274" s="206"/>
    </row>
    <row r="275" spans="1:6" x14ac:dyDescent="0.25">
      <c r="A275" s="185">
        <v>11</v>
      </c>
      <c r="B275" s="186" t="s">
        <v>1218</v>
      </c>
      <c r="C275" s="185"/>
      <c r="D275" s="70"/>
      <c r="E275" s="187"/>
      <c r="F275" s="206"/>
    </row>
    <row r="276" spans="1:6" x14ac:dyDescent="0.25">
      <c r="A276" s="185"/>
      <c r="B276" s="186" t="s">
        <v>1219</v>
      </c>
      <c r="C276" s="185"/>
      <c r="D276" s="70"/>
      <c r="E276" s="187"/>
      <c r="F276" s="206"/>
    </row>
    <row r="277" spans="1:6" x14ac:dyDescent="0.25">
      <c r="A277" s="185"/>
      <c r="B277" s="186" t="s">
        <v>1220</v>
      </c>
      <c r="C277" s="185"/>
      <c r="D277" s="70"/>
      <c r="E277" s="187"/>
      <c r="F277" s="206"/>
    </row>
    <row r="278" spans="1:6" x14ac:dyDescent="0.25">
      <c r="A278" s="185"/>
      <c r="B278" s="186" t="s">
        <v>1221</v>
      </c>
      <c r="C278" s="185" t="s">
        <v>0</v>
      </c>
      <c r="D278" s="70">
        <v>50</v>
      </c>
      <c r="E278" s="187">
        <v>60</v>
      </c>
      <c r="F278" s="206">
        <f>D278*E278</f>
        <v>3000</v>
      </c>
    </row>
    <row r="279" spans="1:6" x14ac:dyDescent="0.25">
      <c r="A279" s="185"/>
      <c r="B279" s="186" t="s">
        <v>1222</v>
      </c>
      <c r="C279" s="185"/>
      <c r="D279" s="70"/>
      <c r="E279" s="187"/>
      <c r="F279" s="206"/>
    </row>
    <row r="280" spans="1:6" x14ac:dyDescent="0.25">
      <c r="A280" s="185"/>
      <c r="B280" s="186"/>
      <c r="C280" s="185"/>
      <c r="D280" s="70"/>
      <c r="E280" s="187"/>
      <c r="F280" s="206"/>
    </row>
    <row r="281" spans="1:6" ht="13" x14ac:dyDescent="0.3">
      <c r="A281" s="185"/>
      <c r="B281" s="69"/>
      <c r="C281" s="185"/>
      <c r="D281" s="70"/>
      <c r="E281" s="187"/>
      <c r="F281" s="206"/>
    </row>
    <row r="282" spans="1:6" x14ac:dyDescent="0.25">
      <c r="A282" s="185"/>
      <c r="B282" s="186"/>
      <c r="C282" s="185"/>
      <c r="D282" s="70"/>
      <c r="E282" s="187"/>
      <c r="F282" s="206"/>
    </row>
    <row r="283" spans="1:6" x14ac:dyDescent="0.25">
      <c r="A283" s="185"/>
      <c r="B283" s="186"/>
      <c r="C283" s="185"/>
      <c r="D283" s="70"/>
      <c r="E283" s="187"/>
      <c r="F283" s="206"/>
    </row>
    <row r="284" spans="1:6" x14ac:dyDescent="0.25">
      <c r="A284" s="185"/>
      <c r="B284" s="186"/>
      <c r="C284" s="185"/>
      <c r="D284" s="70"/>
      <c r="E284" s="187"/>
      <c r="F284" s="206"/>
    </row>
    <row r="285" spans="1:6" x14ac:dyDescent="0.25">
      <c r="A285" s="185"/>
      <c r="B285" s="186"/>
      <c r="C285" s="185"/>
      <c r="D285" s="70"/>
      <c r="E285" s="187"/>
      <c r="F285" s="206"/>
    </row>
    <row r="286" spans="1:6" ht="13" x14ac:dyDescent="0.3">
      <c r="A286" s="185"/>
      <c r="B286" s="69"/>
      <c r="C286" s="185"/>
      <c r="D286" s="70"/>
      <c r="E286" s="187"/>
      <c r="F286" s="206"/>
    </row>
    <row r="287" spans="1:6" x14ac:dyDescent="0.25">
      <c r="A287" s="185"/>
      <c r="B287" s="186"/>
      <c r="C287" s="185"/>
      <c r="D287" s="70"/>
      <c r="E287" s="187"/>
      <c r="F287" s="206"/>
    </row>
    <row r="288" spans="1:6" x14ac:dyDescent="0.25">
      <c r="A288" s="185"/>
      <c r="B288" s="186"/>
      <c r="C288" s="185"/>
      <c r="D288" s="70"/>
      <c r="E288" s="187"/>
      <c r="F288" s="206"/>
    </row>
    <row r="289" spans="1:6" x14ac:dyDescent="0.25">
      <c r="A289" s="185"/>
      <c r="B289" s="186"/>
      <c r="C289" s="185"/>
      <c r="D289" s="70"/>
      <c r="E289" s="187"/>
      <c r="F289" s="206"/>
    </row>
    <row r="290" spans="1:6" x14ac:dyDescent="0.25">
      <c r="A290" s="185"/>
      <c r="B290" s="186"/>
      <c r="C290" s="185"/>
      <c r="D290" s="70"/>
      <c r="E290" s="187"/>
      <c r="F290" s="206"/>
    </row>
    <row r="291" spans="1:6" x14ac:dyDescent="0.25">
      <c r="A291" s="185"/>
      <c r="B291" s="186"/>
      <c r="C291" s="185"/>
      <c r="D291" s="70"/>
      <c r="E291" s="187"/>
      <c r="F291" s="206"/>
    </row>
    <row r="292" spans="1:6" x14ac:dyDescent="0.25">
      <c r="A292" s="185"/>
      <c r="B292" s="186"/>
      <c r="C292" s="185"/>
      <c r="D292" s="70"/>
      <c r="E292" s="187"/>
      <c r="F292" s="206"/>
    </row>
    <row r="293" spans="1:6" x14ac:dyDescent="0.25">
      <c r="A293" s="185"/>
      <c r="B293" s="186"/>
      <c r="C293" s="185"/>
      <c r="D293" s="70"/>
      <c r="E293" s="187"/>
      <c r="F293" s="206"/>
    </row>
    <row r="294" spans="1:6" x14ac:dyDescent="0.25">
      <c r="A294" s="185"/>
      <c r="B294" s="186"/>
      <c r="C294" s="185"/>
      <c r="D294" s="70"/>
      <c r="E294" s="187"/>
      <c r="F294" s="206"/>
    </row>
    <row r="295" spans="1:6" x14ac:dyDescent="0.25">
      <c r="A295" s="185"/>
      <c r="B295" s="186"/>
      <c r="C295" s="185"/>
      <c r="D295" s="70"/>
      <c r="E295" s="187"/>
      <c r="F295" s="206"/>
    </row>
    <row r="296" spans="1:6" x14ac:dyDescent="0.25">
      <c r="A296" s="185"/>
      <c r="B296" s="186"/>
      <c r="C296" s="185"/>
      <c r="D296" s="70"/>
      <c r="E296" s="187"/>
      <c r="F296" s="206"/>
    </row>
    <row r="297" spans="1:6" x14ac:dyDescent="0.25">
      <c r="A297" s="185"/>
      <c r="B297" s="186"/>
      <c r="C297" s="185"/>
      <c r="D297" s="70"/>
      <c r="E297" s="187"/>
      <c r="F297" s="206"/>
    </row>
    <row r="298" spans="1:6" x14ac:dyDescent="0.25">
      <c r="A298" s="185"/>
      <c r="B298" s="186"/>
      <c r="C298" s="185"/>
      <c r="D298" s="70"/>
      <c r="E298" s="187"/>
      <c r="F298" s="206"/>
    </row>
    <row r="299" spans="1:6" x14ac:dyDescent="0.25">
      <c r="A299" s="185"/>
      <c r="B299" s="186"/>
      <c r="C299" s="185"/>
      <c r="D299" s="70"/>
      <c r="E299" s="187"/>
      <c r="F299" s="206"/>
    </row>
    <row r="300" spans="1:6" x14ac:dyDescent="0.25">
      <c r="A300" s="185"/>
      <c r="B300" s="186"/>
      <c r="C300" s="185"/>
      <c r="D300" s="70"/>
      <c r="E300" s="187"/>
      <c r="F300" s="206"/>
    </row>
    <row r="301" spans="1:6" x14ac:dyDescent="0.25">
      <c r="A301" s="185"/>
      <c r="B301" s="186"/>
      <c r="C301" s="185"/>
      <c r="D301" s="70"/>
      <c r="E301" s="187"/>
      <c r="F301" s="206"/>
    </row>
    <row r="302" spans="1:6" x14ac:dyDescent="0.25">
      <c r="A302" s="185"/>
      <c r="B302" s="186"/>
      <c r="C302" s="185"/>
      <c r="D302" s="70"/>
      <c r="E302" s="187"/>
      <c r="F302" s="206"/>
    </row>
    <row r="303" spans="1:6" x14ac:dyDescent="0.25">
      <c r="A303" s="185"/>
      <c r="B303" s="186"/>
      <c r="C303" s="185"/>
      <c r="D303" s="70"/>
      <c r="E303" s="187"/>
      <c r="F303" s="206"/>
    </row>
    <row r="304" spans="1:6" x14ac:dyDescent="0.25">
      <c r="A304" s="185"/>
      <c r="B304" s="186"/>
      <c r="C304" s="185"/>
      <c r="D304" s="70"/>
      <c r="E304" s="187"/>
      <c r="F304" s="206"/>
    </row>
    <row r="305" spans="1:6" x14ac:dyDescent="0.25">
      <c r="A305" s="185"/>
      <c r="B305" s="186"/>
      <c r="C305" s="185"/>
      <c r="D305" s="70"/>
      <c r="E305" s="187"/>
      <c r="F305" s="206"/>
    </row>
    <row r="306" spans="1:6" x14ac:dyDescent="0.25">
      <c r="A306" s="185"/>
      <c r="B306" s="186"/>
      <c r="C306" s="185"/>
      <c r="D306" s="70"/>
      <c r="E306" s="187"/>
      <c r="F306" s="206"/>
    </row>
    <row r="307" spans="1:6" x14ac:dyDescent="0.25">
      <c r="A307" s="185"/>
      <c r="B307" s="186"/>
      <c r="C307" s="185"/>
      <c r="D307" s="70"/>
      <c r="E307" s="187"/>
      <c r="F307" s="206"/>
    </row>
    <row r="308" spans="1:6" x14ac:dyDescent="0.25">
      <c r="A308" s="185"/>
      <c r="B308" s="186"/>
      <c r="C308" s="185"/>
      <c r="D308" s="70"/>
      <c r="E308" s="187"/>
      <c r="F308" s="206"/>
    </row>
    <row r="309" spans="1:6" x14ac:dyDescent="0.25">
      <c r="A309" s="185"/>
      <c r="B309" s="186"/>
      <c r="C309" s="185"/>
      <c r="D309" s="70"/>
      <c r="E309" s="187"/>
      <c r="F309" s="206"/>
    </row>
    <row r="310" spans="1:6" x14ac:dyDescent="0.25">
      <c r="A310" s="185"/>
      <c r="B310" s="186"/>
      <c r="C310" s="185"/>
      <c r="D310" s="70"/>
      <c r="E310" s="187"/>
      <c r="F310" s="206"/>
    </row>
    <row r="311" spans="1:6" x14ac:dyDescent="0.25">
      <c r="A311" s="185"/>
      <c r="B311" s="186"/>
      <c r="C311" s="185"/>
      <c r="D311" s="70"/>
      <c r="E311" s="187"/>
      <c r="F311" s="206"/>
    </row>
    <row r="312" spans="1:6" x14ac:dyDescent="0.25">
      <c r="A312" s="185"/>
      <c r="B312" s="186"/>
      <c r="C312" s="185"/>
      <c r="D312" s="70"/>
      <c r="E312" s="187"/>
      <c r="F312" s="206"/>
    </row>
    <row r="313" spans="1:6" x14ac:dyDescent="0.25">
      <c r="A313" s="185"/>
      <c r="B313" s="186"/>
      <c r="C313" s="185"/>
      <c r="D313" s="70"/>
      <c r="E313" s="187"/>
      <c r="F313" s="206"/>
    </row>
    <row r="314" spans="1:6" x14ac:dyDescent="0.25">
      <c r="A314" s="185"/>
      <c r="B314" s="186"/>
      <c r="C314" s="185"/>
      <c r="D314" s="70"/>
      <c r="E314" s="187"/>
      <c r="F314" s="206"/>
    </row>
    <row r="315" spans="1:6" x14ac:dyDescent="0.25">
      <c r="A315" s="185"/>
      <c r="B315" s="186"/>
      <c r="C315" s="185"/>
      <c r="D315" s="70"/>
      <c r="E315" s="187"/>
      <c r="F315" s="206"/>
    </row>
    <row r="316" spans="1:6" x14ac:dyDescent="0.25">
      <c r="A316" s="185"/>
      <c r="B316" s="186"/>
      <c r="C316" s="185"/>
      <c r="D316" s="70"/>
      <c r="E316" s="187"/>
      <c r="F316" s="206"/>
    </row>
    <row r="317" spans="1:6" x14ac:dyDescent="0.25">
      <c r="A317" s="185"/>
      <c r="B317" s="186"/>
      <c r="C317" s="185"/>
      <c r="D317" s="70"/>
      <c r="E317" s="187"/>
      <c r="F317" s="206"/>
    </row>
    <row r="318" spans="1:6" x14ac:dyDescent="0.25">
      <c r="A318" s="185"/>
      <c r="B318" s="186"/>
      <c r="C318" s="185"/>
      <c r="D318" s="70"/>
      <c r="E318" s="187"/>
      <c r="F318" s="206"/>
    </row>
    <row r="319" spans="1:6" x14ac:dyDescent="0.25">
      <c r="A319" s="185"/>
      <c r="B319" s="186"/>
      <c r="C319" s="185"/>
      <c r="D319" s="70"/>
      <c r="E319" s="187"/>
      <c r="F319" s="206"/>
    </row>
    <row r="320" spans="1:6" x14ac:dyDescent="0.25">
      <c r="A320" s="185"/>
      <c r="B320" s="186"/>
      <c r="C320" s="185"/>
      <c r="D320" s="70"/>
      <c r="E320" s="187"/>
      <c r="F320" s="206"/>
    </row>
    <row r="321" spans="1:6" x14ac:dyDescent="0.25">
      <c r="A321" s="185"/>
      <c r="B321" s="186"/>
      <c r="C321" s="185"/>
      <c r="D321" s="70"/>
      <c r="E321" s="187"/>
      <c r="F321" s="206"/>
    </row>
    <row r="322" spans="1:6" x14ac:dyDescent="0.25">
      <c r="A322" s="185"/>
      <c r="B322" s="186"/>
      <c r="C322" s="185"/>
      <c r="D322" s="70"/>
      <c r="E322" s="187"/>
      <c r="F322" s="206"/>
    </row>
    <row r="323" spans="1:6" x14ac:dyDescent="0.25">
      <c r="A323" s="185"/>
      <c r="B323" s="186"/>
      <c r="C323" s="185"/>
      <c r="D323" s="70"/>
      <c r="E323" s="187"/>
      <c r="F323" s="206"/>
    </row>
    <row r="324" spans="1:6" x14ac:dyDescent="0.25">
      <c r="A324" s="185"/>
      <c r="B324" s="186"/>
      <c r="C324" s="185"/>
      <c r="D324" s="70"/>
      <c r="E324" s="187"/>
      <c r="F324" s="206"/>
    </row>
    <row r="325" spans="1:6" x14ac:dyDescent="0.25">
      <c r="A325" s="185"/>
      <c r="B325" s="186"/>
      <c r="C325" s="185"/>
      <c r="D325" s="70"/>
      <c r="E325" s="187"/>
      <c r="F325" s="206"/>
    </row>
    <row r="326" spans="1:6" x14ac:dyDescent="0.25">
      <c r="A326" s="185"/>
      <c r="B326" s="186"/>
      <c r="C326" s="185"/>
      <c r="D326" s="70"/>
      <c r="E326" s="187"/>
      <c r="F326" s="206"/>
    </row>
    <row r="327" spans="1:6" x14ac:dyDescent="0.25">
      <c r="A327" s="185"/>
      <c r="B327" s="186"/>
      <c r="C327" s="185"/>
      <c r="D327" s="70"/>
      <c r="E327" s="187"/>
      <c r="F327" s="206"/>
    </row>
    <row r="328" spans="1:6" x14ac:dyDescent="0.25">
      <c r="A328" s="185"/>
      <c r="B328" s="186"/>
      <c r="C328" s="185"/>
      <c r="D328" s="70"/>
      <c r="E328" s="187"/>
      <c r="F328" s="206"/>
    </row>
    <row r="329" spans="1:6" x14ac:dyDescent="0.25">
      <c r="A329" s="185"/>
      <c r="B329" s="186"/>
      <c r="C329" s="185"/>
      <c r="D329" s="70"/>
      <c r="E329" s="187"/>
      <c r="F329" s="206"/>
    </row>
    <row r="330" spans="1:6" ht="13" thickBot="1" x14ac:dyDescent="0.3">
      <c r="A330" s="185"/>
      <c r="B330" s="186"/>
      <c r="C330" s="185"/>
      <c r="D330" s="70"/>
      <c r="E330" s="187"/>
      <c r="F330" s="206"/>
    </row>
    <row r="331" spans="1:6" ht="13" thickTop="1" x14ac:dyDescent="0.25">
      <c r="A331" s="185"/>
      <c r="B331" s="186"/>
      <c r="C331" s="185"/>
      <c r="D331" s="70"/>
      <c r="E331" s="187"/>
      <c r="F331" s="207"/>
    </row>
    <row r="332" spans="1:6" ht="13" x14ac:dyDescent="0.3">
      <c r="A332" s="185"/>
      <c r="B332" s="192" t="s">
        <v>1189</v>
      </c>
      <c r="C332" s="185"/>
      <c r="D332" s="70"/>
      <c r="E332" s="187"/>
      <c r="F332" s="205">
        <f>SUM(F270:F318)</f>
        <v>39560</v>
      </c>
    </row>
    <row r="333" spans="1:6" ht="13" thickBot="1" x14ac:dyDescent="0.3">
      <c r="A333" s="185"/>
      <c r="B333" s="186"/>
      <c r="C333" s="185"/>
      <c r="D333" s="70"/>
      <c r="E333" s="187"/>
      <c r="F333" s="208"/>
    </row>
    <row r="334" spans="1:6" ht="13" thickTop="1" x14ac:dyDescent="0.25">
      <c r="A334" s="185"/>
      <c r="B334" s="186"/>
      <c r="C334" s="185"/>
      <c r="D334" s="70"/>
      <c r="E334" s="187"/>
      <c r="F334" s="206"/>
    </row>
    <row r="335" spans="1:6" x14ac:dyDescent="0.25">
      <c r="A335" s="185"/>
      <c r="B335" s="186"/>
      <c r="C335" s="185"/>
      <c r="D335" s="70"/>
      <c r="E335" s="187"/>
      <c r="F335" s="206"/>
    </row>
    <row r="336" spans="1:6" x14ac:dyDescent="0.25">
      <c r="A336" s="185"/>
      <c r="B336" s="186"/>
      <c r="C336" s="185"/>
      <c r="D336" s="70"/>
      <c r="E336" s="187"/>
      <c r="F336" s="206"/>
    </row>
    <row r="337" spans="1:6" ht="13" x14ac:dyDescent="0.3">
      <c r="A337" s="183" t="s">
        <v>4</v>
      </c>
      <c r="B337" s="183" t="s">
        <v>1090</v>
      </c>
      <c r="C337" s="183" t="s">
        <v>293</v>
      </c>
      <c r="D337" s="86" t="s">
        <v>1091</v>
      </c>
      <c r="E337" s="184" t="s">
        <v>291</v>
      </c>
      <c r="F337" s="205" t="s">
        <v>622</v>
      </c>
    </row>
    <row r="338" spans="1:6" ht="13" x14ac:dyDescent="0.3">
      <c r="A338" s="185"/>
      <c r="B338" s="69" t="s">
        <v>1223</v>
      </c>
      <c r="C338" s="185"/>
      <c r="D338" s="70"/>
      <c r="E338" s="187"/>
      <c r="F338" s="206"/>
    </row>
    <row r="339" spans="1:6" x14ac:dyDescent="0.25">
      <c r="A339" s="185"/>
      <c r="B339" s="186"/>
      <c r="C339" s="185"/>
      <c r="D339" s="70"/>
      <c r="E339" s="187"/>
      <c r="F339" s="206"/>
    </row>
    <row r="340" spans="1:6" ht="13" x14ac:dyDescent="0.3">
      <c r="A340" s="185"/>
      <c r="B340" s="69" t="s">
        <v>200</v>
      </c>
      <c r="C340" s="185"/>
      <c r="D340" s="70"/>
      <c r="E340" s="187"/>
      <c r="F340" s="206"/>
    </row>
    <row r="341" spans="1:6" x14ac:dyDescent="0.25">
      <c r="A341" s="185"/>
      <c r="B341" s="186"/>
      <c r="C341" s="185"/>
      <c r="D341" s="70"/>
      <c r="E341" s="187"/>
      <c r="F341" s="206"/>
    </row>
    <row r="342" spans="1:6" ht="13" x14ac:dyDescent="0.3">
      <c r="A342" s="185"/>
      <c r="B342" s="69" t="s">
        <v>1224</v>
      </c>
      <c r="C342" s="185"/>
      <c r="D342" s="70"/>
      <c r="E342" s="187"/>
      <c r="F342" s="206"/>
    </row>
    <row r="343" spans="1:6" x14ac:dyDescent="0.25">
      <c r="A343" s="185"/>
      <c r="B343" s="186"/>
      <c r="C343" s="185"/>
      <c r="D343" s="70"/>
      <c r="E343" s="187"/>
      <c r="F343" s="206"/>
    </row>
    <row r="344" spans="1:6" x14ac:dyDescent="0.25">
      <c r="A344" s="185">
        <v>1</v>
      </c>
      <c r="B344" s="186" t="s">
        <v>1173</v>
      </c>
      <c r="C344" s="185" t="s">
        <v>0</v>
      </c>
      <c r="D344" s="70">
        <v>20</v>
      </c>
      <c r="E344" s="187">
        <v>300</v>
      </c>
      <c r="F344" s="206">
        <f>D344*E344</f>
        <v>6000</v>
      </c>
    </row>
    <row r="345" spans="1:6" x14ac:dyDescent="0.25">
      <c r="A345" s="185"/>
      <c r="B345" s="186"/>
      <c r="C345" s="185"/>
      <c r="D345" s="70"/>
      <c r="E345" s="187"/>
      <c r="F345" s="206"/>
    </row>
    <row r="346" spans="1:6" x14ac:dyDescent="0.25">
      <c r="A346" s="185">
        <v>2</v>
      </c>
      <c r="B346" s="186" t="s">
        <v>1225</v>
      </c>
      <c r="C346" s="185" t="s">
        <v>0</v>
      </c>
      <c r="D346" s="70">
        <v>4</v>
      </c>
      <c r="E346" s="187">
        <v>300</v>
      </c>
      <c r="F346" s="206">
        <f>D346*E346</f>
        <v>1200</v>
      </c>
    </row>
    <row r="347" spans="1:6" x14ac:dyDescent="0.25">
      <c r="A347" s="185"/>
      <c r="B347" s="186"/>
      <c r="C347" s="185"/>
      <c r="D347" s="70"/>
      <c r="E347" s="187"/>
      <c r="F347" s="206"/>
    </row>
    <row r="348" spans="1:6" x14ac:dyDescent="0.25">
      <c r="A348" s="185">
        <v>3</v>
      </c>
      <c r="B348" s="186" t="s">
        <v>1226</v>
      </c>
      <c r="C348" s="185" t="s">
        <v>0</v>
      </c>
      <c r="D348" s="70">
        <v>9</v>
      </c>
      <c r="E348" s="187">
        <v>300</v>
      </c>
      <c r="F348" s="206">
        <f>D348*E348</f>
        <v>2700</v>
      </c>
    </row>
    <row r="349" spans="1:6" x14ac:dyDescent="0.25">
      <c r="A349" s="185"/>
      <c r="B349" s="186"/>
      <c r="C349" s="185"/>
      <c r="D349" s="70"/>
      <c r="E349" s="187"/>
      <c r="F349" s="206"/>
    </row>
    <row r="350" spans="1:6" x14ac:dyDescent="0.25">
      <c r="A350" s="185">
        <v>4</v>
      </c>
      <c r="B350" s="186" t="s">
        <v>1227</v>
      </c>
      <c r="C350" s="185"/>
      <c r="D350" s="70"/>
      <c r="E350" s="187"/>
      <c r="F350" s="206"/>
    </row>
    <row r="351" spans="1:6" x14ac:dyDescent="0.25">
      <c r="A351" s="185"/>
      <c r="B351" s="186" t="s">
        <v>1228</v>
      </c>
      <c r="C351" s="185" t="s">
        <v>0</v>
      </c>
      <c r="D351" s="70">
        <v>12</v>
      </c>
      <c r="E351" s="187">
        <v>450</v>
      </c>
      <c r="F351" s="206">
        <f>D351*E351</f>
        <v>5400</v>
      </c>
    </row>
    <row r="352" spans="1:6" x14ac:dyDescent="0.25">
      <c r="A352" s="185"/>
      <c r="B352" s="186"/>
      <c r="C352" s="185"/>
      <c r="D352" s="70"/>
      <c r="E352" s="187"/>
      <c r="F352" s="206"/>
    </row>
    <row r="353" spans="1:6" x14ac:dyDescent="0.25">
      <c r="A353" s="185">
        <v>5</v>
      </c>
      <c r="B353" s="186" t="s">
        <v>1227</v>
      </c>
      <c r="C353" s="185"/>
      <c r="D353" s="70"/>
      <c r="E353" s="187"/>
      <c r="F353" s="206"/>
    </row>
    <row r="354" spans="1:6" x14ac:dyDescent="0.25">
      <c r="A354" s="185"/>
      <c r="B354" s="186" t="s">
        <v>1229</v>
      </c>
      <c r="C354" s="185" t="s">
        <v>0</v>
      </c>
      <c r="D354" s="70">
        <v>8</v>
      </c>
      <c r="E354" s="187">
        <v>450</v>
      </c>
      <c r="F354" s="206">
        <f>D354*E354</f>
        <v>3600</v>
      </c>
    </row>
    <row r="355" spans="1:6" x14ac:dyDescent="0.25">
      <c r="A355" s="185"/>
      <c r="B355" s="186"/>
      <c r="C355" s="185"/>
      <c r="D355" s="70"/>
      <c r="E355" s="187"/>
      <c r="F355" s="206"/>
    </row>
    <row r="356" spans="1:6" x14ac:dyDescent="0.25">
      <c r="A356" s="185">
        <v>6</v>
      </c>
      <c r="B356" s="186" t="s">
        <v>1227</v>
      </c>
      <c r="C356" s="185"/>
      <c r="D356" s="70"/>
      <c r="E356" s="187"/>
      <c r="F356" s="206"/>
    </row>
    <row r="357" spans="1:6" x14ac:dyDescent="0.25">
      <c r="A357" s="185"/>
      <c r="B357" s="186" t="s">
        <v>1230</v>
      </c>
      <c r="C357" s="185" t="s">
        <v>0</v>
      </c>
      <c r="D357" s="70">
        <v>72</v>
      </c>
      <c r="E357" s="187">
        <v>450</v>
      </c>
      <c r="F357" s="206">
        <f>D357*E357</f>
        <v>32400</v>
      </c>
    </row>
    <row r="358" spans="1:6" x14ac:dyDescent="0.25">
      <c r="A358" s="185"/>
      <c r="B358" s="186"/>
      <c r="C358" s="185"/>
      <c r="D358" s="70"/>
      <c r="E358" s="187"/>
      <c r="F358" s="206"/>
    </row>
    <row r="359" spans="1:6" ht="13" x14ac:dyDescent="0.3">
      <c r="A359" s="185"/>
      <c r="B359" s="69" t="s">
        <v>1176</v>
      </c>
      <c r="C359" s="185"/>
      <c r="D359" s="70"/>
      <c r="E359" s="187"/>
      <c r="F359" s="206"/>
    </row>
    <row r="360" spans="1:6" x14ac:dyDescent="0.25">
      <c r="A360" s="185"/>
      <c r="B360" s="186"/>
      <c r="C360" s="185"/>
      <c r="D360" s="70"/>
      <c r="E360" s="187"/>
      <c r="F360" s="206"/>
    </row>
    <row r="361" spans="1:6" ht="13" x14ac:dyDescent="0.3">
      <c r="A361" s="185"/>
      <c r="B361" s="69" t="s">
        <v>1231</v>
      </c>
      <c r="C361" s="185"/>
      <c r="D361" s="70"/>
      <c r="E361" s="187"/>
      <c r="F361" s="206"/>
    </row>
    <row r="362" spans="1:6" x14ac:dyDescent="0.25">
      <c r="A362" s="185"/>
      <c r="B362" s="186"/>
      <c r="C362" s="185"/>
      <c r="D362" s="70"/>
      <c r="E362" s="187"/>
      <c r="F362" s="206"/>
    </row>
    <row r="363" spans="1:6" x14ac:dyDescent="0.25">
      <c r="A363" s="185">
        <v>7</v>
      </c>
      <c r="B363" s="186" t="s">
        <v>1232</v>
      </c>
      <c r="C363" s="185"/>
      <c r="D363" s="70"/>
      <c r="E363" s="187"/>
      <c r="F363" s="206"/>
    </row>
    <row r="364" spans="1:6" x14ac:dyDescent="0.25">
      <c r="A364" s="185"/>
      <c r="B364" s="186" t="s">
        <v>1233</v>
      </c>
      <c r="C364" s="185" t="s">
        <v>11</v>
      </c>
      <c r="D364" s="70">
        <v>1</v>
      </c>
      <c r="E364" s="187">
        <v>10</v>
      </c>
      <c r="F364" s="206">
        <f>D364*E364</f>
        <v>10</v>
      </c>
    </row>
    <row r="365" spans="1:6" x14ac:dyDescent="0.25">
      <c r="A365" s="185"/>
      <c r="B365" s="186"/>
      <c r="C365" s="185"/>
      <c r="D365" s="70"/>
      <c r="E365" s="187"/>
      <c r="F365" s="206"/>
    </row>
    <row r="366" spans="1:6" ht="13" x14ac:dyDescent="0.3">
      <c r="A366" s="185"/>
      <c r="B366" s="69" t="s">
        <v>187</v>
      </c>
      <c r="C366" s="185"/>
      <c r="D366" s="70"/>
      <c r="E366" s="187"/>
      <c r="F366" s="206"/>
    </row>
    <row r="367" spans="1:6" x14ac:dyDescent="0.25">
      <c r="A367" s="185"/>
      <c r="B367" s="186"/>
      <c r="C367" s="185"/>
      <c r="D367" s="70"/>
      <c r="E367" s="187"/>
      <c r="F367" s="206"/>
    </row>
    <row r="368" spans="1:6" x14ac:dyDescent="0.25">
      <c r="A368" s="185">
        <v>8</v>
      </c>
      <c r="B368" s="186" t="s">
        <v>1178</v>
      </c>
      <c r="C368" s="185"/>
      <c r="D368" s="70"/>
      <c r="E368" s="187"/>
      <c r="F368" s="206"/>
    </row>
    <row r="369" spans="1:6" x14ac:dyDescent="0.25">
      <c r="A369" s="185"/>
      <c r="B369" s="186" t="s">
        <v>1234</v>
      </c>
      <c r="C369" s="185" t="s">
        <v>11</v>
      </c>
      <c r="D369" s="70">
        <v>68</v>
      </c>
      <c r="E369" s="187">
        <v>5</v>
      </c>
      <c r="F369" s="206">
        <f>D369*E369</f>
        <v>340</v>
      </c>
    </row>
    <row r="370" spans="1:6" x14ac:dyDescent="0.25">
      <c r="A370" s="185"/>
      <c r="B370" s="186" t="s">
        <v>1235</v>
      </c>
      <c r="C370" s="185"/>
      <c r="D370" s="70"/>
      <c r="E370" s="187"/>
      <c r="F370" s="206"/>
    </row>
    <row r="371" spans="1:6" x14ac:dyDescent="0.25">
      <c r="A371" s="185"/>
      <c r="B371" s="186"/>
      <c r="C371" s="185"/>
      <c r="D371" s="70"/>
      <c r="E371" s="187"/>
      <c r="F371" s="206"/>
    </row>
    <row r="372" spans="1:6" x14ac:dyDescent="0.25">
      <c r="A372" s="185">
        <v>9</v>
      </c>
      <c r="B372" s="186" t="s">
        <v>1236</v>
      </c>
      <c r="C372" s="185"/>
      <c r="D372" s="70"/>
      <c r="E372" s="187"/>
      <c r="F372" s="206"/>
    </row>
    <row r="373" spans="1:6" x14ac:dyDescent="0.25">
      <c r="A373" s="185"/>
      <c r="B373" s="186" t="s">
        <v>1234</v>
      </c>
      <c r="C373" s="185"/>
      <c r="D373" s="70"/>
      <c r="E373" s="187"/>
      <c r="F373" s="206"/>
    </row>
    <row r="374" spans="1:6" x14ac:dyDescent="0.25">
      <c r="A374" s="185"/>
      <c r="B374" s="186" t="s">
        <v>1235</v>
      </c>
      <c r="C374" s="185" t="s">
        <v>11</v>
      </c>
      <c r="D374" s="70">
        <v>248</v>
      </c>
      <c r="E374" s="187">
        <v>7</v>
      </c>
      <c r="F374" s="206">
        <f>D374*E374</f>
        <v>1736</v>
      </c>
    </row>
    <row r="375" spans="1:6" x14ac:dyDescent="0.25">
      <c r="A375" s="185"/>
      <c r="B375" s="186"/>
      <c r="C375" s="185"/>
      <c r="D375" s="70"/>
      <c r="E375" s="187"/>
      <c r="F375" s="206"/>
    </row>
    <row r="376" spans="1:6" ht="13" x14ac:dyDescent="0.3">
      <c r="A376" s="185"/>
      <c r="B376" s="69" t="s">
        <v>1237</v>
      </c>
      <c r="C376" s="185"/>
      <c r="D376" s="70"/>
      <c r="E376" s="187"/>
      <c r="F376" s="206"/>
    </row>
    <row r="377" spans="1:6" x14ac:dyDescent="0.25">
      <c r="A377" s="185"/>
      <c r="B377" s="186"/>
      <c r="C377" s="185"/>
      <c r="D377" s="70"/>
      <c r="E377" s="187"/>
      <c r="F377" s="206"/>
    </row>
    <row r="378" spans="1:6" x14ac:dyDescent="0.25">
      <c r="A378" s="185">
        <v>10</v>
      </c>
      <c r="B378" s="186" t="s">
        <v>1238</v>
      </c>
      <c r="C378" s="185"/>
      <c r="D378" s="70"/>
      <c r="E378" s="187"/>
      <c r="F378" s="206"/>
    </row>
    <row r="379" spans="1:6" x14ac:dyDescent="0.25">
      <c r="A379" s="185"/>
      <c r="B379" s="186" t="s">
        <v>1239</v>
      </c>
      <c r="C379" s="185" t="s">
        <v>2</v>
      </c>
      <c r="D379" s="70">
        <v>14</v>
      </c>
      <c r="E379" s="187">
        <v>20</v>
      </c>
      <c r="F379" s="206">
        <f>D379*E379</f>
        <v>280</v>
      </c>
    </row>
    <row r="380" spans="1:6" x14ac:dyDescent="0.25">
      <c r="A380" s="185"/>
      <c r="B380" s="186" t="s">
        <v>1240</v>
      </c>
      <c r="C380" s="185"/>
      <c r="D380" s="70"/>
      <c r="E380" s="187"/>
      <c r="F380" s="206"/>
    </row>
    <row r="381" spans="1:6" x14ac:dyDescent="0.25">
      <c r="A381" s="185"/>
      <c r="B381" s="186"/>
      <c r="C381" s="185"/>
      <c r="D381" s="70"/>
      <c r="E381" s="187"/>
      <c r="F381" s="206"/>
    </row>
    <row r="382" spans="1:6" x14ac:dyDescent="0.25">
      <c r="A382" s="185">
        <v>11</v>
      </c>
      <c r="B382" s="186" t="s">
        <v>1241</v>
      </c>
      <c r="C382" s="185"/>
      <c r="D382" s="70"/>
      <c r="E382" s="187"/>
      <c r="F382" s="206"/>
    </row>
    <row r="383" spans="1:6" x14ac:dyDescent="0.25">
      <c r="A383" s="185"/>
      <c r="B383" s="186" t="s">
        <v>1242</v>
      </c>
      <c r="C383" s="185" t="s">
        <v>2</v>
      </c>
      <c r="D383" s="70">
        <v>14</v>
      </c>
      <c r="E383" s="187">
        <v>20</v>
      </c>
      <c r="F383" s="206">
        <f>D383*E383</f>
        <v>280</v>
      </c>
    </row>
    <row r="384" spans="1:6" x14ac:dyDescent="0.25">
      <c r="A384" s="185"/>
      <c r="B384" s="186"/>
      <c r="C384" s="185"/>
      <c r="D384" s="70"/>
      <c r="E384" s="187"/>
      <c r="F384" s="206"/>
    </row>
    <row r="385" spans="1:6" x14ac:dyDescent="0.25">
      <c r="A385" s="185">
        <v>12</v>
      </c>
      <c r="B385" s="186" t="s">
        <v>1243</v>
      </c>
      <c r="C385" s="185"/>
      <c r="D385" s="70"/>
      <c r="E385" s="187"/>
      <c r="F385" s="206"/>
    </row>
    <row r="386" spans="1:6" x14ac:dyDescent="0.25">
      <c r="A386" s="185"/>
      <c r="B386" s="186" t="s">
        <v>1244</v>
      </c>
      <c r="C386" s="185"/>
      <c r="D386" s="70"/>
      <c r="E386" s="187"/>
      <c r="F386" s="206"/>
    </row>
    <row r="387" spans="1:6" x14ac:dyDescent="0.25">
      <c r="A387" s="185"/>
      <c r="B387" s="186" t="s">
        <v>1245</v>
      </c>
      <c r="C387" s="185"/>
      <c r="D387" s="70"/>
      <c r="E387" s="187"/>
      <c r="F387" s="206"/>
    </row>
    <row r="388" spans="1:6" x14ac:dyDescent="0.25">
      <c r="A388" s="185"/>
      <c r="B388" s="186" t="s">
        <v>1246</v>
      </c>
      <c r="C388" s="185" t="s">
        <v>2</v>
      </c>
      <c r="D388" s="194">
        <v>14</v>
      </c>
      <c r="E388" s="187">
        <v>30</v>
      </c>
      <c r="F388" s="206">
        <f>D388*E388</f>
        <v>420</v>
      </c>
    </row>
    <row r="389" spans="1:6" x14ac:dyDescent="0.25">
      <c r="A389" s="185"/>
      <c r="B389" s="186" t="s">
        <v>1247</v>
      </c>
      <c r="C389" s="185"/>
      <c r="D389" s="70"/>
      <c r="E389" s="195"/>
      <c r="F389" s="206"/>
    </row>
    <row r="390" spans="1:6" x14ac:dyDescent="0.25">
      <c r="A390" s="185"/>
      <c r="B390" s="186" t="s">
        <v>1248</v>
      </c>
      <c r="C390" s="185"/>
      <c r="D390" s="70"/>
      <c r="E390" s="187"/>
      <c r="F390" s="206"/>
    </row>
    <row r="391" spans="1:6" x14ac:dyDescent="0.25">
      <c r="A391" s="185"/>
      <c r="B391" s="186"/>
      <c r="C391" s="185"/>
      <c r="D391" s="70"/>
      <c r="E391" s="187"/>
      <c r="F391" s="206"/>
    </row>
    <row r="392" spans="1:6" ht="13" x14ac:dyDescent="0.3">
      <c r="A392" s="185"/>
      <c r="B392" s="69" t="s">
        <v>1249</v>
      </c>
      <c r="C392" s="185"/>
      <c r="D392" s="70"/>
      <c r="E392" s="187"/>
      <c r="F392" s="206"/>
    </row>
    <row r="393" spans="1:6" x14ac:dyDescent="0.25">
      <c r="A393" s="185"/>
      <c r="B393" s="186"/>
      <c r="C393" s="185"/>
      <c r="D393" s="70"/>
      <c r="E393" s="187"/>
      <c r="F393" s="206"/>
    </row>
    <row r="394" spans="1:6" x14ac:dyDescent="0.25">
      <c r="A394" s="185">
        <v>13</v>
      </c>
      <c r="B394" s="186" t="s">
        <v>1250</v>
      </c>
      <c r="C394" s="185"/>
      <c r="D394" s="70"/>
      <c r="E394" s="187"/>
      <c r="F394" s="206"/>
    </row>
    <row r="395" spans="1:6" x14ac:dyDescent="0.25">
      <c r="A395" s="185"/>
      <c r="B395" s="186" t="s">
        <v>1251</v>
      </c>
      <c r="C395" s="185" t="s">
        <v>2</v>
      </c>
      <c r="D395" s="70">
        <v>2</v>
      </c>
      <c r="E395" s="187">
        <v>150</v>
      </c>
      <c r="F395" s="206">
        <f>D395*E395</f>
        <v>300</v>
      </c>
    </row>
    <row r="396" spans="1:6" x14ac:dyDescent="0.25">
      <c r="A396" s="185"/>
      <c r="B396" s="186"/>
      <c r="C396" s="185"/>
      <c r="D396" s="70"/>
      <c r="E396" s="187"/>
      <c r="F396" s="206"/>
    </row>
    <row r="397" spans="1:6" x14ac:dyDescent="0.25">
      <c r="A397" s="185">
        <v>14</v>
      </c>
      <c r="B397" s="186" t="s">
        <v>1252</v>
      </c>
      <c r="C397" s="185"/>
      <c r="D397" s="70"/>
      <c r="E397" s="187"/>
      <c r="F397" s="206"/>
    </row>
    <row r="398" spans="1:6" x14ac:dyDescent="0.25">
      <c r="A398" s="185"/>
      <c r="B398" s="186" t="s">
        <v>1253</v>
      </c>
      <c r="C398" s="185" t="s">
        <v>2</v>
      </c>
      <c r="D398" s="70">
        <v>16</v>
      </c>
      <c r="E398" s="187">
        <v>200</v>
      </c>
      <c r="F398" s="206">
        <f>D398*E398</f>
        <v>3200</v>
      </c>
    </row>
    <row r="399" spans="1:6" ht="13" thickBot="1" x14ac:dyDescent="0.3">
      <c r="A399" s="185"/>
      <c r="B399" s="186"/>
      <c r="C399" s="185"/>
      <c r="D399" s="70"/>
      <c r="E399" s="187"/>
      <c r="F399" s="206"/>
    </row>
    <row r="400" spans="1:6" ht="13" thickTop="1" x14ac:dyDescent="0.25">
      <c r="A400" s="185"/>
      <c r="B400" s="186"/>
      <c r="C400" s="185"/>
      <c r="D400" s="70"/>
      <c r="E400" s="187"/>
      <c r="F400" s="207"/>
    </row>
    <row r="401" spans="1:6" ht="13" x14ac:dyDescent="0.3">
      <c r="A401" s="185"/>
      <c r="B401" s="192" t="s">
        <v>675</v>
      </c>
      <c r="C401" s="185"/>
      <c r="D401" s="70"/>
      <c r="E401" s="187"/>
      <c r="F401" s="205">
        <f>SUM(F341:F398)</f>
        <v>57866</v>
      </c>
    </row>
    <row r="402" spans="1:6" x14ac:dyDescent="0.25">
      <c r="A402" s="185"/>
      <c r="B402" s="186"/>
      <c r="C402" s="185"/>
      <c r="D402" s="70"/>
      <c r="E402" s="187"/>
      <c r="F402" s="206"/>
    </row>
    <row r="403" spans="1:6" x14ac:dyDescent="0.25">
      <c r="A403" s="185"/>
      <c r="B403" s="186"/>
      <c r="C403" s="185"/>
      <c r="D403" s="70"/>
      <c r="E403" s="187"/>
      <c r="F403" s="206"/>
    </row>
    <row r="404" spans="1:6" ht="13" x14ac:dyDescent="0.3">
      <c r="A404" s="185"/>
      <c r="B404" s="192" t="s">
        <v>676</v>
      </c>
      <c r="C404" s="185"/>
      <c r="D404" s="70"/>
      <c r="E404" s="187"/>
      <c r="F404" s="205">
        <f>F401</f>
        <v>57866</v>
      </c>
    </row>
    <row r="405" spans="1:6" ht="13" x14ac:dyDescent="0.3">
      <c r="A405" s="185"/>
      <c r="B405" s="192"/>
      <c r="C405" s="185"/>
      <c r="D405" s="70"/>
      <c r="E405" s="187"/>
      <c r="F405" s="206"/>
    </row>
    <row r="406" spans="1:6" ht="13" x14ac:dyDescent="0.3">
      <c r="A406" s="185"/>
      <c r="B406" s="69" t="s">
        <v>1254</v>
      </c>
      <c r="C406" s="185"/>
      <c r="D406" s="70"/>
      <c r="E406" s="187"/>
      <c r="F406" s="206"/>
    </row>
    <row r="407" spans="1:6" ht="13" x14ac:dyDescent="0.3">
      <c r="A407" s="185"/>
      <c r="B407" s="69" t="s">
        <v>1255</v>
      </c>
      <c r="C407" s="185"/>
      <c r="D407" s="70"/>
      <c r="E407" s="187"/>
      <c r="F407" s="206"/>
    </row>
    <row r="408" spans="1:6" x14ac:dyDescent="0.25">
      <c r="A408" s="185"/>
      <c r="B408" s="186"/>
      <c r="C408" s="185"/>
      <c r="D408" s="70"/>
      <c r="E408" s="187"/>
      <c r="F408" s="206"/>
    </row>
    <row r="409" spans="1:6" x14ac:dyDescent="0.25">
      <c r="A409" s="185">
        <v>15</v>
      </c>
      <c r="B409" s="186" t="s">
        <v>1256</v>
      </c>
      <c r="C409" s="185" t="s">
        <v>11</v>
      </c>
      <c r="D409" s="70">
        <v>1</v>
      </c>
      <c r="E409" s="187">
        <v>120</v>
      </c>
      <c r="F409" s="206">
        <f>D409*E409</f>
        <v>120</v>
      </c>
    </row>
    <row r="410" spans="1:6" x14ac:dyDescent="0.25">
      <c r="A410" s="185"/>
      <c r="B410" s="186"/>
      <c r="C410" s="185"/>
      <c r="D410" s="70"/>
      <c r="E410" s="187"/>
      <c r="F410" s="206"/>
    </row>
    <row r="411" spans="1:6" x14ac:dyDescent="0.25">
      <c r="A411" s="185">
        <v>16</v>
      </c>
      <c r="B411" s="186" t="s">
        <v>1257</v>
      </c>
      <c r="C411" s="185" t="s">
        <v>11</v>
      </c>
      <c r="D411" s="70">
        <v>5</v>
      </c>
      <c r="E411" s="187">
        <v>190</v>
      </c>
      <c r="F411" s="206">
        <f>D411*E411</f>
        <v>950</v>
      </c>
    </row>
    <row r="412" spans="1:6" x14ac:dyDescent="0.25">
      <c r="A412" s="185"/>
      <c r="B412" s="186"/>
      <c r="C412" s="185"/>
      <c r="D412" s="70"/>
      <c r="E412" s="187"/>
      <c r="F412" s="206"/>
    </row>
    <row r="413" spans="1:6" ht="13" x14ac:dyDescent="0.3">
      <c r="A413" s="185"/>
      <c r="B413" s="69" t="s">
        <v>179</v>
      </c>
      <c r="C413" s="185"/>
      <c r="D413" s="70"/>
      <c r="E413" s="187"/>
      <c r="F413" s="206"/>
    </row>
    <row r="414" spans="1:6" x14ac:dyDescent="0.25">
      <c r="A414" s="185"/>
      <c r="B414" s="186"/>
      <c r="C414" s="185"/>
      <c r="D414" s="70"/>
      <c r="E414" s="187"/>
      <c r="F414" s="206"/>
    </row>
    <row r="415" spans="1:6" ht="13" x14ac:dyDescent="0.3">
      <c r="A415" s="185"/>
      <c r="B415" s="69" t="s">
        <v>1258</v>
      </c>
      <c r="C415" s="185"/>
      <c r="D415" s="70"/>
      <c r="E415" s="187"/>
      <c r="F415" s="206"/>
    </row>
    <row r="416" spans="1:6" ht="13" x14ac:dyDescent="0.3">
      <c r="A416" s="189"/>
      <c r="B416" s="69"/>
      <c r="C416" s="185"/>
      <c r="D416" s="70"/>
      <c r="E416" s="187"/>
      <c r="F416" s="206"/>
    </row>
    <row r="417" spans="1:6" ht="13" x14ac:dyDescent="0.3">
      <c r="A417" s="189"/>
      <c r="B417" s="69" t="s">
        <v>1183</v>
      </c>
      <c r="C417" s="185"/>
      <c r="D417" s="70"/>
      <c r="E417" s="187"/>
      <c r="F417" s="206"/>
    </row>
    <row r="418" spans="1:6" ht="13" x14ac:dyDescent="0.3">
      <c r="A418" s="189"/>
      <c r="B418" s="69" t="s">
        <v>1184</v>
      </c>
      <c r="C418" s="185"/>
      <c r="D418" s="70"/>
      <c r="E418" s="187"/>
      <c r="F418" s="206"/>
    </row>
    <row r="419" spans="1:6" ht="13" x14ac:dyDescent="0.3">
      <c r="A419" s="189"/>
      <c r="B419" s="69" t="s">
        <v>1185</v>
      </c>
      <c r="C419" s="185"/>
      <c r="D419" s="70"/>
      <c r="E419" s="187"/>
      <c r="F419" s="206"/>
    </row>
    <row r="420" spans="1:6" ht="13" x14ac:dyDescent="0.3">
      <c r="A420" s="189"/>
      <c r="B420" s="69" t="s">
        <v>1186</v>
      </c>
      <c r="C420" s="185"/>
      <c r="D420" s="70"/>
      <c r="E420" s="187"/>
      <c r="F420" s="206"/>
    </row>
    <row r="421" spans="1:6" ht="13" x14ac:dyDescent="0.3">
      <c r="A421" s="189"/>
      <c r="B421" s="69"/>
      <c r="C421" s="185"/>
      <c r="D421" s="70"/>
      <c r="E421" s="187"/>
      <c r="F421" s="206"/>
    </row>
    <row r="422" spans="1:6" x14ac:dyDescent="0.25">
      <c r="A422" s="189">
        <v>17</v>
      </c>
      <c r="B422" s="186" t="s">
        <v>1259</v>
      </c>
      <c r="C422" s="185" t="s">
        <v>0</v>
      </c>
      <c r="D422" s="70">
        <v>8</v>
      </c>
      <c r="E422" s="187">
        <v>350</v>
      </c>
      <c r="F422" s="206">
        <f>D422*E422</f>
        <v>2800</v>
      </c>
    </row>
    <row r="423" spans="1:6" x14ac:dyDescent="0.25">
      <c r="A423" s="189"/>
      <c r="B423" s="186"/>
      <c r="C423" s="185"/>
      <c r="D423" s="70"/>
      <c r="E423" s="187"/>
      <c r="F423" s="206"/>
    </row>
    <row r="424" spans="1:6" x14ac:dyDescent="0.25">
      <c r="A424" s="189">
        <v>18</v>
      </c>
      <c r="B424" s="186" t="s">
        <v>1260</v>
      </c>
      <c r="C424" s="185" t="s">
        <v>0</v>
      </c>
      <c r="D424" s="70">
        <v>44</v>
      </c>
      <c r="E424" s="187">
        <v>575</v>
      </c>
      <c r="F424" s="206">
        <f>D424*E424</f>
        <v>25300</v>
      </c>
    </row>
    <row r="425" spans="1:6" x14ac:dyDescent="0.25">
      <c r="A425" s="189"/>
      <c r="B425" s="186"/>
      <c r="C425" s="185"/>
      <c r="D425" s="70"/>
      <c r="E425" s="187"/>
      <c r="F425" s="206"/>
    </row>
    <row r="426" spans="1:6" x14ac:dyDescent="0.25">
      <c r="A426" s="189">
        <v>19</v>
      </c>
      <c r="B426" s="186" t="s">
        <v>1261</v>
      </c>
      <c r="C426" s="185" t="s">
        <v>0</v>
      </c>
      <c r="D426" s="70">
        <v>28</v>
      </c>
      <c r="E426" s="187">
        <v>575</v>
      </c>
      <c r="F426" s="206">
        <f>D426*E426</f>
        <v>16100</v>
      </c>
    </row>
    <row r="427" spans="1:6" x14ac:dyDescent="0.25">
      <c r="A427" s="189"/>
      <c r="B427" s="186"/>
      <c r="C427" s="185"/>
      <c r="D427" s="70"/>
      <c r="E427" s="187"/>
      <c r="F427" s="206"/>
    </row>
    <row r="428" spans="1:6" x14ac:dyDescent="0.25">
      <c r="A428" s="189">
        <v>20</v>
      </c>
      <c r="B428" s="186" t="s">
        <v>1262</v>
      </c>
      <c r="C428" s="185" t="s">
        <v>0</v>
      </c>
      <c r="D428" s="70">
        <v>5</v>
      </c>
      <c r="E428" s="187">
        <v>350</v>
      </c>
      <c r="F428" s="206">
        <f>D428*E428</f>
        <v>1750</v>
      </c>
    </row>
    <row r="429" spans="1:6" x14ac:dyDescent="0.25">
      <c r="A429" s="189"/>
      <c r="B429" s="186"/>
      <c r="C429" s="185"/>
      <c r="D429" s="70"/>
      <c r="E429" s="187"/>
      <c r="F429" s="206"/>
    </row>
    <row r="430" spans="1:6" x14ac:dyDescent="0.25">
      <c r="A430" s="189">
        <v>21</v>
      </c>
      <c r="B430" s="186" t="s">
        <v>1263</v>
      </c>
      <c r="C430" s="185" t="s">
        <v>11</v>
      </c>
      <c r="D430" s="70">
        <v>14</v>
      </c>
      <c r="E430" s="187">
        <v>20</v>
      </c>
      <c r="F430" s="206">
        <f>D430*E430</f>
        <v>280</v>
      </c>
    </row>
    <row r="431" spans="1:6" x14ac:dyDescent="0.25">
      <c r="A431" s="189"/>
      <c r="B431" s="186"/>
      <c r="C431" s="185"/>
      <c r="D431" s="70"/>
      <c r="E431" s="187"/>
      <c r="F431" s="206"/>
    </row>
    <row r="432" spans="1:6" ht="13" x14ac:dyDescent="0.3">
      <c r="A432" s="189"/>
      <c r="B432" s="69" t="s">
        <v>1183</v>
      </c>
      <c r="C432" s="185"/>
      <c r="D432" s="70"/>
      <c r="E432" s="187"/>
      <c r="F432" s="206"/>
    </row>
    <row r="433" spans="1:6" ht="13" x14ac:dyDescent="0.3">
      <c r="A433" s="189"/>
      <c r="B433" s="69" t="s">
        <v>1184</v>
      </c>
      <c r="C433" s="185"/>
      <c r="D433" s="70"/>
      <c r="E433" s="187"/>
      <c r="F433" s="206"/>
    </row>
    <row r="434" spans="1:6" ht="13" x14ac:dyDescent="0.3">
      <c r="A434" s="189"/>
      <c r="B434" s="69" t="s">
        <v>1185</v>
      </c>
      <c r="C434" s="185"/>
      <c r="D434" s="70"/>
      <c r="E434" s="187"/>
      <c r="F434" s="206"/>
    </row>
    <row r="435" spans="1:6" ht="13" x14ac:dyDescent="0.3">
      <c r="A435" s="189"/>
      <c r="B435" s="69" t="s">
        <v>1186</v>
      </c>
      <c r="C435" s="185"/>
      <c r="D435" s="70"/>
      <c r="E435" s="187"/>
      <c r="F435" s="206"/>
    </row>
    <row r="436" spans="1:6" x14ac:dyDescent="0.25">
      <c r="A436" s="189"/>
      <c r="B436" s="186"/>
      <c r="C436" s="185"/>
      <c r="D436" s="70"/>
      <c r="E436" s="187"/>
      <c r="F436" s="206"/>
    </row>
    <row r="437" spans="1:6" x14ac:dyDescent="0.25">
      <c r="A437" s="189">
        <v>22</v>
      </c>
      <c r="B437" s="186" t="s">
        <v>1264</v>
      </c>
      <c r="C437" s="185" t="s">
        <v>11</v>
      </c>
      <c r="D437" s="70">
        <v>10</v>
      </c>
      <c r="E437" s="187">
        <v>120</v>
      </c>
      <c r="F437" s="206">
        <f>D437*E437</f>
        <v>1200</v>
      </c>
    </row>
    <row r="438" spans="1:6" x14ac:dyDescent="0.25">
      <c r="A438" s="189"/>
      <c r="B438" s="186" t="s">
        <v>1265</v>
      </c>
      <c r="C438" s="185"/>
      <c r="D438" s="70"/>
      <c r="E438" s="187"/>
      <c r="F438" s="206"/>
    </row>
    <row r="439" spans="1:6" x14ac:dyDescent="0.25">
      <c r="A439" s="189"/>
      <c r="B439" s="186"/>
      <c r="C439" s="185"/>
      <c r="D439" s="70"/>
      <c r="E439" s="187"/>
      <c r="F439" s="206"/>
    </row>
    <row r="440" spans="1:6" x14ac:dyDescent="0.25">
      <c r="A440" s="189">
        <v>23</v>
      </c>
      <c r="B440" s="186" t="s">
        <v>1266</v>
      </c>
      <c r="C440" s="185"/>
      <c r="D440" s="70"/>
      <c r="E440" s="187"/>
      <c r="F440" s="206"/>
    </row>
    <row r="441" spans="1:6" x14ac:dyDescent="0.25">
      <c r="A441" s="189"/>
      <c r="B441" s="186" t="s">
        <v>1267</v>
      </c>
      <c r="C441" s="185" t="s">
        <v>11</v>
      </c>
      <c r="D441" s="70">
        <v>10</v>
      </c>
      <c r="E441" s="187">
        <v>190</v>
      </c>
      <c r="F441" s="206">
        <f>D441*E441</f>
        <v>1900</v>
      </c>
    </row>
    <row r="442" spans="1:6" x14ac:dyDescent="0.25">
      <c r="A442" s="189"/>
      <c r="B442" s="186" t="s">
        <v>1268</v>
      </c>
      <c r="C442" s="185"/>
      <c r="D442" s="70"/>
      <c r="E442" s="187"/>
      <c r="F442" s="206"/>
    </row>
    <row r="443" spans="1:6" x14ac:dyDescent="0.25">
      <c r="A443" s="189"/>
      <c r="B443" s="190"/>
      <c r="C443" s="189"/>
      <c r="D443" s="196"/>
      <c r="E443" s="187"/>
      <c r="F443" s="206"/>
    </row>
    <row r="444" spans="1:6" ht="13" x14ac:dyDescent="0.3">
      <c r="A444" s="185"/>
      <c r="B444" s="69" t="s">
        <v>1269</v>
      </c>
      <c r="C444" s="185"/>
      <c r="D444" s="70"/>
      <c r="E444" s="187"/>
      <c r="F444" s="206"/>
    </row>
    <row r="445" spans="1:6" x14ac:dyDescent="0.25">
      <c r="A445" s="185"/>
      <c r="B445" s="186"/>
      <c r="C445" s="185"/>
      <c r="D445" s="70"/>
      <c r="E445" s="187"/>
      <c r="F445" s="206"/>
    </row>
    <row r="446" spans="1:6" ht="13" x14ac:dyDescent="0.3">
      <c r="A446" s="185"/>
      <c r="B446" s="69" t="s">
        <v>1270</v>
      </c>
      <c r="C446" s="185"/>
      <c r="D446" s="70"/>
      <c r="E446" s="187"/>
      <c r="F446" s="206"/>
    </row>
    <row r="447" spans="1:6" x14ac:dyDescent="0.25">
      <c r="A447" s="185"/>
      <c r="B447" s="186"/>
      <c r="C447" s="185"/>
      <c r="D447" s="70"/>
      <c r="E447" s="187"/>
      <c r="F447" s="206"/>
    </row>
    <row r="448" spans="1:6" x14ac:dyDescent="0.25">
      <c r="A448" s="185">
        <v>24</v>
      </c>
      <c r="B448" s="186" t="s">
        <v>1271</v>
      </c>
      <c r="C448" s="185"/>
      <c r="D448" s="70"/>
      <c r="E448" s="187"/>
      <c r="F448" s="206"/>
    </row>
    <row r="449" spans="1:6" x14ac:dyDescent="0.25">
      <c r="A449" s="185"/>
      <c r="B449" s="186" t="s">
        <v>1272</v>
      </c>
      <c r="C449" s="185" t="s">
        <v>11</v>
      </c>
      <c r="D449" s="70">
        <v>10</v>
      </c>
      <c r="E449" s="187">
        <v>190</v>
      </c>
      <c r="F449" s="206">
        <f>D449*E449</f>
        <v>1900</v>
      </c>
    </row>
    <row r="450" spans="1:6" x14ac:dyDescent="0.25">
      <c r="A450" s="185"/>
      <c r="B450" s="186"/>
      <c r="C450" s="185"/>
      <c r="D450" s="70"/>
      <c r="E450" s="187"/>
      <c r="F450" s="206"/>
    </row>
    <row r="451" spans="1:6" x14ac:dyDescent="0.25">
      <c r="A451" s="185"/>
      <c r="B451" s="186"/>
      <c r="C451" s="185"/>
      <c r="D451" s="70"/>
      <c r="E451" s="187"/>
      <c r="F451" s="206"/>
    </row>
    <row r="452" spans="1:6" x14ac:dyDescent="0.25">
      <c r="A452" s="185"/>
      <c r="B452" s="186"/>
      <c r="C452" s="185"/>
      <c r="D452" s="70"/>
      <c r="E452" s="187"/>
      <c r="F452" s="206"/>
    </row>
    <row r="453" spans="1:6" x14ac:dyDescent="0.25">
      <c r="A453" s="185"/>
      <c r="B453" s="186"/>
      <c r="C453" s="185"/>
      <c r="D453" s="70"/>
      <c r="E453" s="187"/>
      <c r="F453" s="206"/>
    </row>
    <row r="454" spans="1:6" x14ac:dyDescent="0.25">
      <c r="A454" s="185"/>
      <c r="B454" s="186"/>
      <c r="C454" s="185"/>
      <c r="D454" s="70"/>
      <c r="E454" s="187"/>
      <c r="F454" s="206"/>
    </row>
    <row r="455" spans="1:6" x14ac:dyDescent="0.25">
      <c r="A455" s="185"/>
      <c r="B455" s="186"/>
      <c r="C455" s="185"/>
      <c r="D455" s="70"/>
      <c r="E455" s="187"/>
      <c r="F455" s="206"/>
    </row>
    <row r="456" spans="1:6" x14ac:dyDescent="0.25">
      <c r="A456" s="185"/>
      <c r="B456" s="186"/>
      <c r="C456" s="185"/>
      <c r="D456" s="70"/>
      <c r="E456" s="187"/>
      <c r="F456" s="206"/>
    </row>
    <row r="457" spans="1:6" x14ac:dyDescent="0.25">
      <c r="A457" s="185"/>
      <c r="B457" s="186"/>
      <c r="C457" s="185"/>
      <c r="D457" s="70"/>
      <c r="E457" s="187"/>
      <c r="F457" s="206"/>
    </row>
    <row r="458" spans="1:6" x14ac:dyDescent="0.25">
      <c r="A458" s="185"/>
      <c r="B458" s="186"/>
      <c r="C458" s="185"/>
      <c r="D458" s="70"/>
      <c r="E458" s="187"/>
      <c r="F458" s="206"/>
    </row>
    <row r="459" spans="1:6" x14ac:dyDescent="0.25">
      <c r="A459" s="185"/>
      <c r="B459" s="186"/>
      <c r="C459" s="185"/>
      <c r="D459" s="70"/>
      <c r="E459" s="187"/>
      <c r="F459" s="206"/>
    </row>
    <row r="460" spans="1:6" x14ac:dyDescent="0.25">
      <c r="A460" s="185"/>
      <c r="B460" s="186"/>
      <c r="C460" s="185"/>
      <c r="D460" s="70"/>
      <c r="E460" s="187"/>
      <c r="F460" s="206"/>
    </row>
    <row r="461" spans="1:6" x14ac:dyDescent="0.25">
      <c r="A461" s="185"/>
      <c r="B461" s="186"/>
      <c r="C461" s="185"/>
      <c r="D461" s="70"/>
      <c r="E461" s="187"/>
      <c r="F461" s="206"/>
    </row>
    <row r="462" spans="1:6" x14ac:dyDescent="0.25">
      <c r="A462" s="185"/>
      <c r="B462" s="186"/>
      <c r="C462" s="185"/>
      <c r="D462" s="70"/>
      <c r="E462" s="187"/>
      <c r="F462" s="206"/>
    </row>
    <row r="463" spans="1:6" x14ac:dyDescent="0.25">
      <c r="A463" s="185"/>
      <c r="B463" s="186"/>
      <c r="C463" s="185"/>
      <c r="D463" s="70"/>
      <c r="E463" s="187"/>
      <c r="F463" s="206"/>
    </row>
    <row r="464" spans="1:6" ht="13" thickBot="1" x14ac:dyDescent="0.3">
      <c r="A464" s="185"/>
      <c r="B464" s="186"/>
      <c r="C464" s="185"/>
      <c r="D464" s="70"/>
      <c r="E464" s="187"/>
      <c r="F464" s="206"/>
    </row>
    <row r="465" spans="1:6" ht="13" thickTop="1" x14ac:dyDescent="0.25">
      <c r="A465" s="185"/>
      <c r="B465" s="186"/>
      <c r="C465" s="185"/>
      <c r="D465" s="70"/>
      <c r="E465" s="187"/>
      <c r="F465" s="207"/>
    </row>
    <row r="466" spans="1:6" ht="13" x14ac:dyDescent="0.3">
      <c r="A466" s="185"/>
      <c r="B466" s="192" t="s">
        <v>1189</v>
      </c>
      <c r="C466" s="185"/>
      <c r="D466" s="70"/>
      <c r="E466" s="187"/>
      <c r="F466" s="205">
        <f>SUM(F404:F464)</f>
        <v>110166</v>
      </c>
    </row>
    <row r="467" spans="1:6" ht="13" thickBot="1" x14ac:dyDescent="0.3">
      <c r="A467" s="185"/>
      <c r="B467" s="186"/>
      <c r="C467" s="185"/>
      <c r="D467" s="70"/>
      <c r="E467" s="187"/>
      <c r="F467" s="208"/>
    </row>
    <row r="468" spans="1:6" ht="13" thickTop="1" x14ac:dyDescent="0.25">
      <c r="A468" s="185"/>
      <c r="B468" s="186"/>
      <c r="C468" s="185"/>
      <c r="D468" s="70"/>
      <c r="E468" s="187"/>
      <c r="F468" s="206"/>
    </row>
    <row r="469" spans="1:6" x14ac:dyDescent="0.25">
      <c r="A469" s="185"/>
      <c r="B469" s="186"/>
      <c r="C469" s="185"/>
      <c r="D469" s="70"/>
      <c r="E469" s="187"/>
      <c r="F469" s="206"/>
    </row>
    <row r="470" spans="1:6" x14ac:dyDescent="0.25">
      <c r="A470" s="185"/>
      <c r="B470" s="186"/>
      <c r="C470" s="185"/>
      <c r="D470" s="70"/>
      <c r="E470" s="187"/>
      <c r="F470" s="206"/>
    </row>
    <row r="471" spans="1:6" ht="13" x14ac:dyDescent="0.3">
      <c r="A471" s="183" t="s">
        <v>4</v>
      </c>
      <c r="B471" s="183" t="s">
        <v>1090</v>
      </c>
      <c r="C471" s="183" t="s">
        <v>293</v>
      </c>
      <c r="D471" s="86" t="s">
        <v>1091</v>
      </c>
      <c r="E471" s="184" t="s">
        <v>291</v>
      </c>
      <c r="F471" s="205" t="s">
        <v>622</v>
      </c>
    </row>
    <row r="472" spans="1:6" ht="13" x14ac:dyDescent="0.3">
      <c r="A472" s="185"/>
      <c r="B472" s="69" t="s">
        <v>1273</v>
      </c>
      <c r="C472" s="185"/>
      <c r="D472" s="70"/>
      <c r="E472" s="187"/>
      <c r="F472" s="206"/>
    </row>
    <row r="473" spans="1:6" ht="13" x14ac:dyDescent="0.3">
      <c r="A473" s="185"/>
      <c r="B473" s="69"/>
      <c r="C473" s="185"/>
      <c r="D473" s="70"/>
      <c r="E473" s="187"/>
      <c r="F473" s="206"/>
    </row>
    <row r="474" spans="1:6" ht="13" x14ac:dyDescent="0.3">
      <c r="A474" s="185"/>
      <c r="B474" s="69" t="s">
        <v>170</v>
      </c>
      <c r="C474" s="185"/>
      <c r="D474" s="70"/>
      <c r="E474" s="187"/>
      <c r="F474" s="206"/>
    </row>
    <row r="475" spans="1:6" x14ac:dyDescent="0.25">
      <c r="A475" s="185"/>
      <c r="B475" s="186"/>
      <c r="C475" s="185"/>
      <c r="D475" s="70"/>
      <c r="E475" s="187"/>
      <c r="F475" s="206"/>
    </row>
    <row r="476" spans="1:6" ht="13" x14ac:dyDescent="0.3">
      <c r="A476" s="185"/>
      <c r="B476" s="69" t="s">
        <v>1274</v>
      </c>
      <c r="C476" s="185"/>
      <c r="D476" s="70"/>
      <c r="E476" s="187"/>
      <c r="F476" s="206"/>
    </row>
    <row r="477" spans="1:6" ht="13" x14ac:dyDescent="0.3">
      <c r="A477" s="185"/>
      <c r="B477" s="69"/>
      <c r="C477" s="185"/>
      <c r="D477" s="70"/>
      <c r="E477" s="187"/>
      <c r="F477" s="206"/>
    </row>
    <row r="478" spans="1:6" ht="13" x14ac:dyDescent="0.3">
      <c r="A478" s="185"/>
      <c r="B478" s="69" t="s">
        <v>1275</v>
      </c>
      <c r="C478" s="185"/>
      <c r="D478" s="70"/>
      <c r="E478" s="187"/>
      <c r="F478" s="206"/>
    </row>
    <row r="479" spans="1:6" x14ac:dyDescent="0.25">
      <c r="A479" s="185"/>
      <c r="B479" s="186"/>
      <c r="C479" s="185"/>
      <c r="D479" s="70"/>
      <c r="E479" s="187"/>
      <c r="F479" s="206"/>
    </row>
    <row r="480" spans="1:6" ht="13" x14ac:dyDescent="0.3">
      <c r="A480" s="185"/>
      <c r="B480" s="69" t="s">
        <v>1276</v>
      </c>
      <c r="C480" s="185"/>
      <c r="D480" s="70"/>
      <c r="E480" s="187"/>
      <c r="F480" s="206"/>
    </row>
    <row r="481" spans="1:6" ht="13" x14ac:dyDescent="0.3">
      <c r="A481" s="185"/>
      <c r="B481" s="69" t="s">
        <v>1277</v>
      </c>
      <c r="C481" s="185"/>
      <c r="D481" s="70"/>
      <c r="E481" s="187"/>
      <c r="F481" s="206"/>
    </row>
    <row r="482" spans="1:6" x14ac:dyDescent="0.25">
      <c r="A482" s="185"/>
      <c r="B482" s="186"/>
      <c r="C482" s="185"/>
      <c r="D482" s="70"/>
      <c r="E482" s="187"/>
      <c r="F482" s="206"/>
    </row>
    <row r="483" spans="1:6" x14ac:dyDescent="0.25">
      <c r="A483" s="185">
        <v>1</v>
      </c>
      <c r="B483" s="186" t="s">
        <v>1278</v>
      </c>
      <c r="C483" s="185" t="s">
        <v>0</v>
      </c>
      <c r="D483" s="70">
        <v>177</v>
      </c>
      <c r="E483" s="187">
        <v>60</v>
      </c>
      <c r="F483" s="206">
        <f>D483*E483</f>
        <v>10620</v>
      </c>
    </row>
    <row r="484" spans="1:6" x14ac:dyDescent="0.25">
      <c r="A484" s="185"/>
      <c r="B484" s="186"/>
      <c r="C484" s="185"/>
      <c r="D484" s="70"/>
      <c r="E484" s="187"/>
      <c r="F484" s="206"/>
    </row>
    <row r="485" spans="1:6" ht="13" x14ac:dyDescent="0.3">
      <c r="A485" s="185"/>
      <c r="B485" s="69" t="s">
        <v>1279</v>
      </c>
      <c r="C485" s="185"/>
      <c r="D485" s="70"/>
      <c r="E485" s="187"/>
      <c r="F485" s="206"/>
    </row>
    <row r="486" spans="1:6" x14ac:dyDescent="0.25">
      <c r="A486" s="185"/>
      <c r="B486" s="186"/>
      <c r="C486" s="185"/>
      <c r="D486" s="70"/>
      <c r="E486" s="187"/>
      <c r="F486" s="206"/>
    </row>
    <row r="487" spans="1:6" ht="13" x14ac:dyDescent="0.3">
      <c r="A487" s="185"/>
      <c r="B487" s="69" t="s">
        <v>1280</v>
      </c>
      <c r="C487" s="185"/>
      <c r="D487" s="70"/>
      <c r="E487" s="187"/>
      <c r="F487" s="206"/>
    </row>
    <row r="488" spans="1:6" ht="13" x14ac:dyDescent="0.3">
      <c r="A488" s="185"/>
      <c r="B488" s="69" t="s">
        <v>1281</v>
      </c>
      <c r="C488" s="185"/>
      <c r="D488" s="70"/>
      <c r="E488" s="187"/>
      <c r="F488" s="206"/>
    </row>
    <row r="489" spans="1:6" ht="13" x14ac:dyDescent="0.3">
      <c r="A489" s="185"/>
      <c r="B489" s="69" t="s">
        <v>1282</v>
      </c>
      <c r="C489" s="185"/>
      <c r="D489" s="70"/>
      <c r="E489" s="187"/>
      <c r="F489" s="206"/>
    </row>
    <row r="490" spans="1:6" x14ac:dyDescent="0.25">
      <c r="A490" s="185"/>
      <c r="B490" s="186"/>
      <c r="C490" s="185"/>
      <c r="D490" s="70"/>
      <c r="E490" s="187"/>
      <c r="F490" s="206"/>
    </row>
    <row r="491" spans="1:6" x14ac:dyDescent="0.25">
      <c r="A491" s="185">
        <v>2</v>
      </c>
      <c r="B491" s="186" t="s">
        <v>1283</v>
      </c>
      <c r="C491" s="185"/>
      <c r="D491" s="70"/>
      <c r="E491" s="187"/>
      <c r="F491" s="206"/>
    </row>
    <row r="492" spans="1:6" x14ac:dyDescent="0.25">
      <c r="A492" s="185"/>
      <c r="B492" s="186" t="s">
        <v>1284</v>
      </c>
      <c r="C492" s="185" t="s">
        <v>0</v>
      </c>
      <c r="D492" s="70">
        <v>98</v>
      </c>
      <c r="E492" s="187">
        <v>60</v>
      </c>
      <c r="F492" s="206">
        <f>D492*E492</f>
        <v>5880</v>
      </c>
    </row>
    <row r="493" spans="1:6" x14ac:dyDescent="0.25">
      <c r="A493" s="185"/>
      <c r="B493" s="186"/>
      <c r="C493" s="185"/>
      <c r="D493" s="70"/>
      <c r="E493" s="187"/>
      <c r="F493" s="206"/>
    </row>
    <row r="494" spans="1:6" ht="13" x14ac:dyDescent="0.3">
      <c r="A494" s="185"/>
      <c r="B494" s="69" t="s">
        <v>1285</v>
      </c>
      <c r="C494" s="185"/>
      <c r="D494" s="70"/>
      <c r="E494" s="187"/>
      <c r="F494" s="206"/>
    </row>
    <row r="495" spans="1:6" x14ac:dyDescent="0.25">
      <c r="A495" s="185"/>
      <c r="B495" s="186"/>
      <c r="C495" s="185"/>
      <c r="D495" s="70"/>
      <c r="E495" s="187"/>
      <c r="F495" s="206"/>
    </row>
    <row r="496" spans="1:6" ht="13" x14ac:dyDescent="0.3">
      <c r="A496" s="185"/>
      <c r="B496" s="69" t="s">
        <v>1286</v>
      </c>
      <c r="C496" s="185"/>
      <c r="D496" s="70"/>
      <c r="E496" s="187"/>
      <c r="F496" s="206"/>
    </row>
    <row r="497" spans="1:6" x14ac:dyDescent="0.25">
      <c r="A497" s="185"/>
      <c r="B497" s="186"/>
      <c r="C497" s="185"/>
      <c r="D497" s="70"/>
      <c r="E497" s="187"/>
      <c r="F497" s="206"/>
    </row>
    <row r="498" spans="1:6" ht="13" x14ac:dyDescent="0.3">
      <c r="A498" s="185"/>
      <c r="B498" s="69" t="s">
        <v>1287</v>
      </c>
      <c r="C498" s="185"/>
      <c r="D498" s="70"/>
      <c r="E498" s="187"/>
      <c r="F498" s="206"/>
    </row>
    <row r="499" spans="1:6" ht="13" x14ac:dyDescent="0.3">
      <c r="A499" s="185"/>
      <c r="B499" s="69" t="s">
        <v>1288</v>
      </c>
      <c r="C499" s="185"/>
      <c r="D499" s="70"/>
      <c r="E499" s="187"/>
      <c r="F499" s="206"/>
    </row>
    <row r="500" spans="1:6" ht="13" x14ac:dyDescent="0.3">
      <c r="A500" s="185"/>
      <c r="B500" s="69" t="s">
        <v>1289</v>
      </c>
      <c r="C500" s="185"/>
      <c r="D500" s="70"/>
      <c r="E500" s="187"/>
      <c r="F500" s="206"/>
    </row>
    <row r="501" spans="1:6" x14ac:dyDescent="0.25">
      <c r="A501" s="185"/>
      <c r="B501" s="186"/>
      <c r="C501" s="185"/>
      <c r="D501" s="70"/>
      <c r="E501" s="187"/>
      <c r="F501" s="206"/>
    </row>
    <row r="502" spans="1:6" x14ac:dyDescent="0.25">
      <c r="A502" s="185">
        <v>3</v>
      </c>
      <c r="B502" s="186" t="s">
        <v>1290</v>
      </c>
      <c r="C502" s="185"/>
      <c r="D502" s="70"/>
      <c r="E502" s="187"/>
      <c r="F502" s="206"/>
    </row>
    <row r="503" spans="1:6" x14ac:dyDescent="0.25">
      <c r="A503" s="185"/>
      <c r="B503" s="186" t="s">
        <v>1291</v>
      </c>
      <c r="C503" s="185" t="s">
        <v>11</v>
      </c>
      <c r="D503" s="70">
        <v>9</v>
      </c>
      <c r="E503" s="187">
        <v>10</v>
      </c>
      <c r="F503" s="206">
        <f>D503*E503</f>
        <v>90</v>
      </c>
    </row>
    <row r="504" spans="1:6" x14ac:dyDescent="0.25">
      <c r="A504" s="185"/>
      <c r="B504" s="186"/>
      <c r="C504" s="185"/>
      <c r="D504" s="70"/>
      <c r="E504" s="187"/>
      <c r="F504" s="206"/>
    </row>
    <row r="505" spans="1:6" ht="13" x14ac:dyDescent="0.3">
      <c r="A505" s="185"/>
      <c r="B505" s="69" t="s">
        <v>1292</v>
      </c>
      <c r="C505" s="185"/>
      <c r="D505" s="70"/>
      <c r="E505" s="187"/>
      <c r="F505" s="206"/>
    </row>
    <row r="506" spans="1:6" x14ac:dyDescent="0.25">
      <c r="A506" s="185"/>
      <c r="B506" s="186"/>
      <c r="C506" s="185"/>
      <c r="D506" s="70"/>
      <c r="E506" s="187"/>
      <c r="F506" s="206"/>
    </row>
    <row r="507" spans="1:6" ht="13" x14ac:dyDescent="0.3">
      <c r="A507" s="185"/>
      <c r="B507" s="69" t="s">
        <v>1293</v>
      </c>
      <c r="C507" s="185"/>
      <c r="D507" s="70"/>
      <c r="E507" s="187"/>
      <c r="F507" s="206"/>
    </row>
    <row r="508" spans="1:6" x14ac:dyDescent="0.25">
      <c r="A508" s="185"/>
      <c r="B508" s="186"/>
      <c r="C508" s="185"/>
      <c r="D508" s="70"/>
      <c r="E508" s="187"/>
      <c r="F508" s="206"/>
    </row>
    <row r="509" spans="1:6" x14ac:dyDescent="0.25">
      <c r="A509" s="185">
        <v>4</v>
      </c>
      <c r="B509" s="186" t="s">
        <v>1294</v>
      </c>
      <c r="C509" s="185"/>
      <c r="D509" s="70"/>
      <c r="E509" s="187"/>
      <c r="F509" s="206"/>
    </row>
    <row r="510" spans="1:6" x14ac:dyDescent="0.25">
      <c r="A510" s="185"/>
      <c r="B510" s="186" t="s">
        <v>1295</v>
      </c>
      <c r="C510" s="185"/>
      <c r="D510" s="70"/>
      <c r="E510" s="187"/>
      <c r="F510" s="206"/>
    </row>
    <row r="511" spans="1:6" x14ac:dyDescent="0.25">
      <c r="A511" s="185"/>
      <c r="B511" s="186" t="s">
        <v>1296</v>
      </c>
      <c r="C511" s="185" t="s">
        <v>11</v>
      </c>
      <c r="D511" s="70">
        <v>18</v>
      </c>
      <c r="E511" s="187">
        <v>30</v>
      </c>
      <c r="F511" s="206">
        <f>D511*E511</f>
        <v>540</v>
      </c>
    </row>
    <row r="512" spans="1:6" x14ac:dyDescent="0.25">
      <c r="A512" s="185"/>
      <c r="B512" s="186"/>
      <c r="C512" s="185"/>
      <c r="D512" s="70"/>
      <c r="E512" s="187"/>
      <c r="F512" s="206"/>
    </row>
    <row r="513" spans="1:6" x14ac:dyDescent="0.25">
      <c r="A513" s="185"/>
      <c r="B513" s="186"/>
      <c r="C513" s="185"/>
      <c r="D513" s="70"/>
      <c r="E513" s="187"/>
      <c r="F513" s="206"/>
    </row>
    <row r="514" spans="1:6" x14ac:dyDescent="0.25">
      <c r="A514" s="185"/>
      <c r="B514" s="186"/>
      <c r="C514" s="185"/>
      <c r="D514" s="70"/>
      <c r="E514" s="187"/>
      <c r="F514" s="206"/>
    </row>
    <row r="515" spans="1:6" x14ac:dyDescent="0.25">
      <c r="A515" s="185"/>
      <c r="B515" s="186"/>
      <c r="C515" s="185"/>
      <c r="D515" s="70"/>
      <c r="E515" s="187"/>
      <c r="F515" s="206"/>
    </row>
    <row r="516" spans="1:6" x14ac:dyDescent="0.25">
      <c r="A516" s="185"/>
      <c r="B516" s="186"/>
      <c r="C516" s="185"/>
      <c r="D516" s="70"/>
      <c r="E516" s="187"/>
      <c r="F516" s="206"/>
    </row>
    <row r="517" spans="1:6" x14ac:dyDescent="0.25">
      <c r="A517" s="185"/>
      <c r="B517" s="186"/>
      <c r="C517" s="185"/>
      <c r="D517" s="70"/>
      <c r="E517" s="187"/>
      <c r="F517" s="206"/>
    </row>
    <row r="518" spans="1:6" x14ac:dyDescent="0.25">
      <c r="A518" s="185"/>
      <c r="B518" s="186"/>
      <c r="C518" s="185"/>
      <c r="D518" s="70"/>
      <c r="E518" s="187"/>
      <c r="F518" s="206"/>
    </row>
    <row r="519" spans="1:6" x14ac:dyDescent="0.25">
      <c r="A519" s="185"/>
      <c r="B519" s="186"/>
      <c r="C519" s="185"/>
      <c r="D519" s="70"/>
      <c r="E519" s="187"/>
      <c r="F519" s="206"/>
    </row>
    <row r="520" spans="1:6" x14ac:dyDescent="0.25">
      <c r="A520" s="185"/>
      <c r="B520" s="186"/>
      <c r="C520" s="185"/>
      <c r="D520" s="70"/>
      <c r="E520" s="187"/>
      <c r="F520" s="206"/>
    </row>
    <row r="521" spans="1:6" x14ac:dyDescent="0.25">
      <c r="A521" s="185"/>
      <c r="B521" s="186"/>
      <c r="C521" s="185"/>
      <c r="D521" s="70"/>
      <c r="E521" s="187"/>
      <c r="F521" s="206"/>
    </row>
    <row r="522" spans="1:6" x14ac:dyDescent="0.25">
      <c r="A522" s="185"/>
      <c r="B522" s="186"/>
      <c r="C522" s="185"/>
      <c r="D522" s="70"/>
      <c r="E522" s="187"/>
      <c r="F522" s="206"/>
    </row>
    <row r="523" spans="1:6" x14ac:dyDescent="0.25">
      <c r="A523" s="185"/>
      <c r="B523" s="186"/>
      <c r="C523" s="185"/>
      <c r="D523" s="70"/>
      <c r="E523" s="187"/>
      <c r="F523" s="206"/>
    </row>
    <row r="524" spans="1:6" x14ac:dyDescent="0.25">
      <c r="A524" s="185"/>
      <c r="B524" s="186"/>
      <c r="C524" s="185"/>
      <c r="D524" s="70"/>
      <c r="E524" s="187"/>
      <c r="F524" s="206"/>
    </row>
    <row r="525" spans="1:6" x14ac:dyDescent="0.25">
      <c r="A525" s="185"/>
      <c r="B525" s="186"/>
      <c r="C525" s="185"/>
      <c r="D525" s="70"/>
      <c r="E525" s="187"/>
      <c r="F525" s="206"/>
    </row>
    <row r="526" spans="1:6" x14ac:dyDescent="0.25">
      <c r="A526" s="185"/>
      <c r="B526" s="186"/>
      <c r="C526" s="185"/>
      <c r="D526" s="70"/>
      <c r="E526" s="187"/>
      <c r="F526" s="206"/>
    </row>
    <row r="527" spans="1:6" x14ac:dyDescent="0.25">
      <c r="A527" s="185"/>
      <c r="B527" s="186"/>
      <c r="C527" s="185"/>
      <c r="D527" s="70"/>
      <c r="E527" s="187"/>
      <c r="F527" s="206"/>
    </row>
    <row r="528" spans="1:6" x14ac:dyDescent="0.25">
      <c r="A528" s="185"/>
      <c r="B528" s="186"/>
      <c r="C528" s="185"/>
      <c r="D528" s="70"/>
      <c r="E528" s="187"/>
      <c r="F528" s="206"/>
    </row>
    <row r="529" spans="1:6" x14ac:dyDescent="0.25">
      <c r="A529" s="185"/>
      <c r="B529" s="186"/>
      <c r="C529" s="185"/>
      <c r="D529" s="70"/>
      <c r="E529" s="187"/>
      <c r="F529" s="206"/>
    </row>
    <row r="530" spans="1:6" ht="13" thickBot="1" x14ac:dyDescent="0.3">
      <c r="A530" s="185"/>
      <c r="B530" s="186"/>
      <c r="C530" s="185"/>
      <c r="D530" s="70"/>
      <c r="E530" s="187"/>
      <c r="F530" s="206"/>
    </row>
    <row r="531" spans="1:6" ht="13" thickTop="1" x14ac:dyDescent="0.25">
      <c r="A531" s="185"/>
      <c r="B531" s="186"/>
      <c r="C531" s="185"/>
      <c r="D531" s="70"/>
      <c r="E531" s="187"/>
      <c r="F531" s="207"/>
    </row>
    <row r="532" spans="1:6" ht="13" x14ac:dyDescent="0.3">
      <c r="A532" s="185"/>
      <c r="B532" s="192" t="s">
        <v>1189</v>
      </c>
      <c r="C532" s="185"/>
      <c r="D532" s="70"/>
      <c r="E532" s="187"/>
      <c r="F532" s="205">
        <f>SUM(F482:F530)</f>
        <v>17130</v>
      </c>
    </row>
    <row r="533" spans="1:6" ht="13" thickBot="1" x14ac:dyDescent="0.3">
      <c r="A533" s="185"/>
      <c r="B533" s="186"/>
      <c r="C533" s="185"/>
      <c r="D533" s="70"/>
      <c r="E533" s="187"/>
      <c r="F533" s="208"/>
    </row>
    <row r="534" spans="1:6" ht="13" thickTop="1" x14ac:dyDescent="0.25">
      <c r="A534" s="185"/>
      <c r="B534" s="186"/>
      <c r="C534" s="185"/>
      <c r="D534" s="70"/>
      <c r="E534" s="187"/>
      <c r="F534" s="206"/>
    </row>
    <row r="535" spans="1:6" x14ac:dyDescent="0.25">
      <c r="A535" s="185"/>
      <c r="B535" s="186"/>
      <c r="C535" s="185"/>
      <c r="D535" s="70"/>
      <c r="E535" s="187"/>
      <c r="F535" s="206"/>
    </row>
    <row r="536" spans="1:6" x14ac:dyDescent="0.25">
      <c r="A536" s="185"/>
      <c r="B536" s="186"/>
      <c r="C536" s="185"/>
      <c r="D536" s="70"/>
      <c r="E536" s="187"/>
      <c r="F536" s="206"/>
    </row>
    <row r="537" spans="1:6" x14ac:dyDescent="0.25">
      <c r="A537" s="185"/>
      <c r="B537" s="186"/>
      <c r="C537" s="185"/>
      <c r="D537" s="70"/>
      <c r="E537" s="187"/>
      <c r="F537" s="206"/>
    </row>
    <row r="538" spans="1:6" ht="13" x14ac:dyDescent="0.3">
      <c r="A538" s="183" t="s">
        <v>4</v>
      </c>
      <c r="B538" s="183" t="s">
        <v>1090</v>
      </c>
      <c r="C538" s="183" t="s">
        <v>293</v>
      </c>
      <c r="D538" s="86" t="s">
        <v>1091</v>
      </c>
      <c r="E538" s="184" t="s">
        <v>291</v>
      </c>
      <c r="F538" s="205" t="s">
        <v>622</v>
      </c>
    </row>
    <row r="539" spans="1:6" ht="13" x14ac:dyDescent="0.3">
      <c r="A539" s="185"/>
      <c r="B539" s="69" t="s">
        <v>1297</v>
      </c>
      <c r="C539" s="185"/>
      <c r="D539" s="70"/>
      <c r="E539" s="187"/>
      <c r="F539" s="206"/>
    </row>
    <row r="540" spans="1:6" ht="13" x14ac:dyDescent="0.3">
      <c r="A540" s="185"/>
      <c r="B540" s="69"/>
      <c r="C540" s="185"/>
      <c r="D540" s="70"/>
      <c r="E540" s="187"/>
      <c r="F540" s="206"/>
    </row>
    <row r="541" spans="1:6" ht="13" x14ac:dyDescent="0.3">
      <c r="A541" s="185"/>
      <c r="B541" s="69" t="s">
        <v>1298</v>
      </c>
      <c r="C541" s="185"/>
      <c r="D541" s="70"/>
      <c r="E541" s="187"/>
      <c r="F541" s="206"/>
    </row>
    <row r="542" spans="1:6" x14ac:dyDescent="0.25">
      <c r="A542" s="185"/>
      <c r="B542" s="186"/>
      <c r="C542" s="185"/>
      <c r="D542" s="70"/>
      <c r="E542" s="187"/>
      <c r="F542" s="206"/>
    </row>
    <row r="543" spans="1:6" ht="13" x14ac:dyDescent="0.3">
      <c r="A543" s="185"/>
      <c r="B543" s="69" t="s">
        <v>1299</v>
      </c>
      <c r="C543" s="185"/>
      <c r="D543" s="70"/>
      <c r="E543" s="187"/>
      <c r="F543" s="206"/>
    </row>
    <row r="544" spans="1:6" ht="13" x14ac:dyDescent="0.3">
      <c r="A544" s="185"/>
      <c r="B544" s="69" t="s">
        <v>1300</v>
      </c>
      <c r="C544" s="185"/>
      <c r="D544" s="70"/>
      <c r="E544" s="187"/>
      <c r="F544" s="206"/>
    </row>
    <row r="545" spans="1:6" x14ac:dyDescent="0.25">
      <c r="A545" s="185"/>
      <c r="B545" s="186"/>
      <c r="C545" s="185"/>
      <c r="D545" s="70"/>
      <c r="E545" s="187"/>
      <c r="F545" s="206"/>
    </row>
    <row r="546" spans="1:6" ht="13" x14ac:dyDescent="0.3">
      <c r="A546" s="185"/>
      <c r="B546" s="69" t="s">
        <v>1301</v>
      </c>
      <c r="C546" s="185"/>
      <c r="D546" s="70"/>
      <c r="E546" s="187"/>
      <c r="F546" s="206"/>
    </row>
    <row r="547" spans="1:6" ht="13" x14ac:dyDescent="0.3">
      <c r="A547" s="185"/>
      <c r="B547" s="69" t="s">
        <v>1302</v>
      </c>
      <c r="C547" s="185"/>
      <c r="D547" s="70"/>
      <c r="E547" s="187"/>
      <c r="F547" s="206"/>
    </row>
    <row r="548" spans="1:6" ht="13" x14ac:dyDescent="0.3">
      <c r="A548" s="185"/>
      <c r="B548" s="69" t="s">
        <v>1303</v>
      </c>
      <c r="C548" s="185"/>
      <c r="D548" s="70"/>
      <c r="E548" s="187"/>
      <c r="F548" s="206"/>
    </row>
    <row r="549" spans="1:6" ht="13" x14ac:dyDescent="0.3">
      <c r="A549" s="185"/>
      <c r="B549" s="69" t="s">
        <v>1304</v>
      </c>
      <c r="C549" s="185"/>
      <c r="D549" s="70"/>
      <c r="E549" s="187"/>
      <c r="F549" s="206"/>
    </row>
    <row r="550" spans="1:6" ht="13" x14ac:dyDescent="0.3">
      <c r="A550" s="185"/>
      <c r="B550" s="69" t="s">
        <v>1305</v>
      </c>
      <c r="C550" s="185"/>
      <c r="D550" s="70"/>
      <c r="E550" s="187"/>
      <c r="F550" s="206"/>
    </row>
    <row r="551" spans="1:6" ht="13" x14ac:dyDescent="0.3">
      <c r="A551" s="185"/>
      <c r="B551" s="69" t="s">
        <v>1306</v>
      </c>
      <c r="C551" s="185"/>
      <c r="D551" s="70"/>
      <c r="E551" s="187"/>
      <c r="F551" s="206"/>
    </row>
    <row r="552" spans="1:6" x14ac:dyDescent="0.25">
      <c r="A552" s="185"/>
      <c r="B552" s="186"/>
      <c r="C552" s="185"/>
      <c r="D552" s="70"/>
      <c r="E552" s="187"/>
      <c r="F552" s="206"/>
    </row>
    <row r="553" spans="1:6" x14ac:dyDescent="0.25">
      <c r="A553" s="185">
        <v>1</v>
      </c>
      <c r="B553" s="186" t="s">
        <v>1307</v>
      </c>
      <c r="C553" s="185" t="s">
        <v>0</v>
      </c>
      <c r="D553" s="70">
        <v>72</v>
      </c>
      <c r="E553" s="187">
        <v>350</v>
      </c>
      <c r="F553" s="206">
        <f>D553*E553</f>
        <v>25200</v>
      </c>
    </row>
    <row r="554" spans="1:6" x14ac:dyDescent="0.25">
      <c r="A554" s="185"/>
      <c r="B554" s="186"/>
      <c r="C554" s="185"/>
      <c r="D554" s="70"/>
      <c r="E554" s="187"/>
      <c r="F554" s="206"/>
    </row>
    <row r="555" spans="1:6" x14ac:dyDescent="0.25">
      <c r="A555" s="185">
        <v>2</v>
      </c>
      <c r="B555" s="186" t="s">
        <v>1308</v>
      </c>
      <c r="C555" s="185"/>
      <c r="D555" s="70"/>
      <c r="E555" s="187"/>
      <c r="F555" s="206"/>
    </row>
    <row r="556" spans="1:6" x14ac:dyDescent="0.25">
      <c r="A556" s="185"/>
      <c r="B556" s="186" t="s">
        <v>1309</v>
      </c>
      <c r="C556" s="185" t="s">
        <v>11</v>
      </c>
      <c r="D556" s="70">
        <v>14</v>
      </c>
      <c r="E556" s="187">
        <v>150</v>
      </c>
      <c r="F556" s="206">
        <f>D556*E556</f>
        <v>2100</v>
      </c>
    </row>
    <row r="557" spans="1:6" x14ac:dyDescent="0.25">
      <c r="A557" s="185"/>
      <c r="B557" s="186"/>
      <c r="C557" s="185"/>
      <c r="D557" s="70"/>
      <c r="E557" s="187"/>
      <c r="F557" s="206"/>
    </row>
    <row r="558" spans="1:6" x14ac:dyDescent="0.25">
      <c r="A558" s="185">
        <v>3</v>
      </c>
      <c r="B558" s="186" t="s">
        <v>1310</v>
      </c>
      <c r="C558" s="185"/>
      <c r="D558" s="70"/>
      <c r="E558" s="187"/>
      <c r="F558" s="206"/>
    </row>
    <row r="559" spans="1:6" x14ac:dyDescent="0.25">
      <c r="A559" s="185"/>
      <c r="B559" s="186" t="s">
        <v>1311</v>
      </c>
      <c r="C559" s="185" t="s">
        <v>11</v>
      </c>
      <c r="D559" s="70">
        <v>9</v>
      </c>
      <c r="E559" s="187">
        <v>150</v>
      </c>
      <c r="F559" s="206">
        <f>D559*E559</f>
        <v>1350</v>
      </c>
    </row>
    <row r="560" spans="1:6" x14ac:dyDescent="0.25">
      <c r="A560" s="185"/>
      <c r="B560" s="186"/>
      <c r="C560" s="185"/>
      <c r="D560" s="70"/>
      <c r="E560" s="187"/>
      <c r="F560" s="206"/>
    </row>
    <row r="561" spans="1:6" ht="13" x14ac:dyDescent="0.3">
      <c r="A561" s="185"/>
      <c r="B561" s="69" t="s">
        <v>1312</v>
      </c>
      <c r="C561" s="185"/>
      <c r="D561" s="70"/>
      <c r="E561" s="187"/>
      <c r="F561" s="206"/>
    </row>
    <row r="562" spans="1:6" ht="13" x14ac:dyDescent="0.3">
      <c r="A562" s="185"/>
      <c r="B562" s="69" t="s">
        <v>1313</v>
      </c>
      <c r="C562" s="185"/>
      <c r="D562" s="70"/>
      <c r="E562" s="187"/>
      <c r="F562" s="206"/>
    </row>
    <row r="563" spans="1:6" x14ac:dyDescent="0.25">
      <c r="A563" s="185"/>
      <c r="B563" s="186"/>
      <c r="C563" s="185"/>
      <c r="D563" s="70"/>
      <c r="E563" s="187"/>
      <c r="F563" s="206"/>
    </row>
    <row r="564" spans="1:6" x14ac:dyDescent="0.25">
      <c r="A564" s="185">
        <v>4</v>
      </c>
      <c r="B564" s="186" t="s">
        <v>1314</v>
      </c>
      <c r="C564" s="185" t="s">
        <v>11</v>
      </c>
      <c r="D564" s="70">
        <v>12</v>
      </c>
      <c r="E564" s="187">
        <v>150</v>
      </c>
      <c r="F564" s="206">
        <f>D564*E564</f>
        <v>1800</v>
      </c>
    </row>
    <row r="565" spans="1:6" x14ac:dyDescent="0.25">
      <c r="A565" s="185"/>
      <c r="B565" s="186"/>
      <c r="C565" s="185"/>
      <c r="D565" s="70"/>
      <c r="E565" s="187"/>
      <c r="F565" s="206"/>
    </row>
    <row r="566" spans="1:6" x14ac:dyDescent="0.25">
      <c r="A566" s="185">
        <v>5</v>
      </c>
      <c r="B566" s="186" t="s">
        <v>1315</v>
      </c>
      <c r="C566" s="185" t="s">
        <v>11</v>
      </c>
      <c r="D566" s="70">
        <v>9</v>
      </c>
      <c r="E566" s="187">
        <v>150</v>
      </c>
      <c r="F566" s="206">
        <f>D566*E566</f>
        <v>1350</v>
      </c>
    </row>
    <row r="567" spans="1:6" x14ac:dyDescent="0.25">
      <c r="A567" s="185"/>
      <c r="B567" s="186"/>
      <c r="C567" s="185"/>
      <c r="D567" s="70"/>
      <c r="E567" s="187"/>
      <c r="F567" s="206"/>
    </row>
    <row r="568" spans="1:6" ht="13" x14ac:dyDescent="0.3">
      <c r="A568" s="185"/>
      <c r="B568" s="69" t="s">
        <v>1316</v>
      </c>
      <c r="C568" s="185"/>
      <c r="D568" s="70"/>
      <c r="E568" s="187"/>
      <c r="F568" s="206"/>
    </row>
    <row r="569" spans="1:6" x14ac:dyDescent="0.25">
      <c r="A569" s="185"/>
      <c r="B569" s="186"/>
      <c r="C569" s="185"/>
      <c r="D569" s="70"/>
      <c r="E569" s="187"/>
      <c r="F569" s="206"/>
    </row>
    <row r="570" spans="1:6" x14ac:dyDescent="0.25">
      <c r="A570" s="185">
        <v>6</v>
      </c>
      <c r="B570" s="186" t="s">
        <v>1317</v>
      </c>
      <c r="C570" s="185"/>
      <c r="D570" s="70"/>
      <c r="E570" s="187"/>
      <c r="F570" s="206"/>
    </row>
    <row r="571" spans="1:6" x14ac:dyDescent="0.25">
      <c r="A571" s="185"/>
      <c r="B571" s="186" t="s">
        <v>1318</v>
      </c>
      <c r="C571" s="185" t="s">
        <v>11</v>
      </c>
      <c r="D571" s="70">
        <v>9</v>
      </c>
      <c r="E571" s="187">
        <v>25</v>
      </c>
      <c r="F571" s="206">
        <f>D571*E571</f>
        <v>225</v>
      </c>
    </row>
    <row r="572" spans="1:6" x14ac:dyDescent="0.25">
      <c r="A572" s="185"/>
      <c r="B572" s="186"/>
      <c r="C572" s="185"/>
      <c r="D572" s="70"/>
      <c r="E572" s="187"/>
      <c r="F572" s="206"/>
    </row>
    <row r="573" spans="1:6" x14ac:dyDescent="0.25">
      <c r="A573" s="185">
        <v>7</v>
      </c>
      <c r="B573" s="186" t="s">
        <v>1317</v>
      </c>
      <c r="C573" s="185"/>
      <c r="D573" s="70"/>
      <c r="E573" s="187"/>
      <c r="F573" s="206"/>
    </row>
    <row r="574" spans="1:6" x14ac:dyDescent="0.25">
      <c r="A574" s="185"/>
      <c r="B574" s="186" t="s">
        <v>1319</v>
      </c>
      <c r="C574" s="185" t="s">
        <v>11</v>
      </c>
      <c r="D574" s="70">
        <v>14</v>
      </c>
      <c r="E574" s="187">
        <v>25</v>
      </c>
      <c r="F574" s="206">
        <f>D574*E574</f>
        <v>350</v>
      </c>
    </row>
    <row r="575" spans="1:6" x14ac:dyDescent="0.25">
      <c r="A575" s="185"/>
      <c r="B575" s="186"/>
      <c r="C575" s="185"/>
      <c r="D575" s="70"/>
      <c r="E575" s="187"/>
      <c r="F575" s="206"/>
    </row>
    <row r="576" spans="1:6" x14ac:dyDescent="0.25">
      <c r="A576" s="185">
        <v>8</v>
      </c>
      <c r="B576" s="186" t="s">
        <v>1320</v>
      </c>
      <c r="C576" s="185"/>
      <c r="D576" s="70"/>
      <c r="E576" s="187"/>
      <c r="F576" s="206"/>
    </row>
    <row r="577" spans="1:6" x14ac:dyDescent="0.25">
      <c r="A577" s="185"/>
      <c r="B577" s="186" t="s">
        <v>1321</v>
      </c>
      <c r="C577" s="185"/>
      <c r="D577" s="70"/>
      <c r="E577" s="187"/>
      <c r="F577" s="206"/>
    </row>
    <row r="578" spans="1:6" x14ac:dyDescent="0.25">
      <c r="A578" s="185"/>
      <c r="B578" s="186" t="s">
        <v>1322</v>
      </c>
      <c r="C578" s="185"/>
      <c r="D578" s="70"/>
      <c r="E578" s="187"/>
      <c r="F578" s="206"/>
    </row>
    <row r="579" spans="1:6" x14ac:dyDescent="0.25">
      <c r="A579" s="185"/>
      <c r="B579" s="186" t="s">
        <v>1323</v>
      </c>
      <c r="C579" s="185"/>
      <c r="D579" s="70"/>
      <c r="E579" s="187"/>
      <c r="F579" s="206"/>
    </row>
    <row r="580" spans="1:6" x14ac:dyDescent="0.25">
      <c r="A580" s="185"/>
      <c r="B580" s="186" t="s">
        <v>1324</v>
      </c>
      <c r="C580" s="185" t="s">
        <v>11</v>
      </c>
      <c r="D580" s="70">
        <v>1</v>
      </c>
      <c r="E580" s="187">
        <v>120</v>
      </c>
      <c r="F580" s="206">
        <f>D580*E580</f>
        <v>120</v>
      </c>
    </row>
    <row r="581" spans="1:6" x14ac:dyDescent="0.25">
      <c r="A581" s="185"/>
      <c r="B581" s="186"/>
      <c r="C581" s="185"/>
      <c r="D581" s="70"/>
      <c r="E581" s="187"/>
      <c r="F581" s="206"/>
    </row>
    <row r="582" spans="1:6" ht="13" x14ac:dyDescent="0.3">
      <c r="A582" s="185"/>
      <c r="B582" s="69" t="s">
        <v>1325</v>
      </c>
      <c r="C582" s="185"/>
      <c r="D582" s="70"/>
      <c r="E582" s="187"/>
      <c r="F582" s="206"/>
    </row>
    <row r="583" spans="1:6" ht="13" x14ac:dyDescent="0.3">
      <c r="A583" s="185"/>
      <c r="B583" s="69" t="s">
        <v>1326</v>
      </c>
      <c r="C583" s="185"/>
      <c r="D583" s="70"/>
      <c r="E583" s="187"/>
      <c r="F583" s="206"/>
    </row>
    <row r="584" spans="1:6" x14ac:dyDescent="0.25">
      <c r="A584" s="185"/>
      <c r="B584" s="186"/>
      <c r="C584" s="185"/>
      <c r="D584" s="70"/>
      <c r="E584" s="187"/>
      <c r="F584" s="206"/>
    </row>
    <row r="585" spans="1:6" x14ac:dyDescent="0.25">
      <c r="A585" s="185">
        <v>9</v>
      </c>
      <c r="B585" s="186" t="s">
        <v>1327</v>
      </c>
      <c r="C585" s="185"/>
      <c r="D585" s="70"/>
      <c r="E585" s="187"/>
      <c r="F585" s="206"/>
    </row>
    <row r="586" spans="1:6" x14ac:dyDescent="0.25">
      <c r="A586" s="185"/>
      <c r="B586" s="186" t="s">
        <v>1328</v>
      </c>
      <c r="C586" s="185"/>
      <c r="D586" s="70"/>
      <c r="E586" s="187"/>
      <c r="F586" s="206"/>
    </row>
    <row r="587" spans="1:6" x14ac:dyDescent="0.25">
      <c r="A587" s="185"/>
      <c r="B587" s="186" t="s">
        <v>1329</v>
      </c>
      <c r="C587" s="185"/>
      <c r="D587" s="70"/>
      <c r="E587" s="187"/>
      <c r="F587" s="206"/>
    </row>
    <row r="588" spans="1:6" x14ac:dyDescent="0.25">
      <c r="A588" s="185"/>
      <c r="B588" s="186" t="s">
        <v>1330</v>
      </c>
      <c r="C588" s="185"/>
      <c r="D588" s="70"/>
      <c r="E588" s="187"/>
      <c r="F588" s="206"/>
    </row>
    <row r="589" spans="1:6" x14ac:dyDescent="0.25">
      <c r="A589" s="185"/>
      <c r="B589" s="186" t="s">
        <v>1331</v>
      </c>
      <c r="C589" s="185"/>
      <c r="D589" s="70"/>
      <c r="E589" s="187"/>
      <c r="F589" s="206"/>
    </row>
    <row r="590" spans="1:6" x14ac:dyDescent="0.25">
      <c r="A590" s="185"/>
      <c r="B590" s="186" t="s">
        <v>1332</v>
      </c>
      <c r="C590" s="185"/>
      <c r="D590" s="70"/>
      <c r="E590" s="187"/>
      <c r="F590" s="206"/>
    </row>
    <row r="591" spans="1:6" x14ac:dyDescent="0.25">
      <c r="A591" s="185"/>
      <c r="B591" s="186" t="s">
        <v>1333</v>
      </c>
      <c r="C591" s="185" t="s">
        <v>0</v>
      </c>
      <c r="D591" s="70">
        <f>50*1.3</f>
        <v>65</v>
      </c>
      <c r="E591" s="187">
        <v>60</v>
      </c>
      <c r="F591" s="206">
        <f>D591*E591</f>
        <v>3900</v>
      </c>
    </row>
    <row r="592" spans="1:6" x14ac:dyDescent="0.25">
      <c r="A592" s="185"/>
      <c r="B592" s="186"/>
      <c r="C592" s="185"/>
      <c r="D592" s="70"/>
      <c r="E592" s="187"/>
      <c r="F592" s="206"/>
    </row>
    <row r="593" spans="1:6" x14ac:dyDescent="0.25">
      <c r="A593" s="185"/>
      <c r="B593" s="186"/>
      <c r="C593" s="185"/>
      <c r="D593" s="70"/>
      <c r="E593" s="187"/>
      <c r="F593" s="206"/>
    </row>
    <row r="594" spans="1:6" x14ac:dyDescent="0.25">
      <c r="A594" s="185"/>
      <c r="B594" s="186"/>
      <c r="C594" s="185"/>
      <c r="D594" s="70"/>
      <c r="E594" s="187"/>
      <c r="F594" s="206"/>
    </row>
    <row r="595" spans="1:6" x14ac:dyDescent="0.25">
      <c r="A595" s="185"/>
      <c r="B595" s="186"/>
      <c r="C595" s="185"/>
      <c r="D595" s="70"/>
      <c r="E595" s="187"/>
      <c r="F595" s="206"/>
    </row>
    <row r="596" spans="1:6" x14ac:dyDescent="0.25">
      <c r="A596" s="185"/>
      <c r="B596" s="186"/>
      <c r="C596" s="185"/>
      <c r="D596" s="70"/>
      <c r="E596" s="187"/>
      <c r="F596" s="206"/>
    </row>
    <row r="597" spans="1:6" x14ac:dyDescent="0.25">
      <c r="A597" s="185"/>
      <c r="B597" s="186"/>
      <c r="C597" s="185"/>
      <c r="D597" s="70"/>
      <c r="E597" s="187"/>
      <c r="F597" s="206"/>
    </row>
    <row r="598" spans="1:6" ht="13.5" thickBot="1" x14ac:dyDescent="0.35">
      <c r="A598" s="185"/>
      <c r="B598" s="69"/>
      <c r="C598" s="185"/>
      <c r="D598" s="70"/>
      <c r="E598" s="187"/>
      <c r="F598" s="206"/>
    </row>
    <row r="599" spans="1:6" ht="13" thickTop="1" x14ac:dyDescent="0.25">
      <c r="A599" s="185"/>
      <c r="B599" s="186"/>
      <c r="C599" s="185"/>
      <c r="D599" s="70"/>
      <c r="E599" s="187"/>
      <c r="F599" s="207"/>
    </row>
    <row r="600" spans="1:6" ht="13" x14ac:dyDescent="0.3">
      <c r="A600" s="185"/>
      <c r="B600" s="192" t="s">
        <v>1189</v>
      </c>
      <c r="C600" s="185"/>
      <c r="D600" s="70"/>
      <c r="E600" s="187"/>
      <c r="F600" s="205">
        <f>SUM(F549:F591)</f>
        <v>36395</v>
      </c>
    </row>
    <row r="601" spans="1:6" ht="13" thickBot="1" x14ac:dyDescent="0.3">
      <c r="A601" s="185"/>
      <c r="B601" s="186"/>
      <c r="C601" s="185"/>
      <c r="D601" s="70"/>
      <c r="E601" s="187"/>
      <c r="F601" s="208"/>
    </row>
    <row r="602" spans="1:6" ht="13" thickTop="1" x14ac:dyDescent="0.25">
      <c r="A602" s="185"/>
      <c r="B602" s="186"/>
      <c r="C602" s="185"/>
      <c r="D602" s="70"/>
      <c r="E602" s="187"/>
      <c r="F602" s="206"/>
    </row>
    <row r="603" spans="1:6" x14ac:dyDescent="0.25">
      <c r="A603" s="185"/>
      <c r="B603" s="186"/>
      <c r="C603" s="185"/>
      <c r="D603" s="70"/>
      <c r="E603" s="187"/>
      <c r="F603" s="206"/>
    </row>
    <row r="604" spans="1:6" x14ac:dyDescent="0.25">
      <c r="A604" s="185"/>
      <c r="B604" s="186"/>
      <c r="C604" s="185"/>
      <c r="D604" s="70"/>
      <c r="E604" s="187"/>
      <c r="F604" s="206"/>
    </row>
    <row r="605" spans="1:6" ht="13" x14ac:dyDescent="0.3">
      <c r="A605" s="183" t="s">
        <v>4</v>
      </c>
      <c r="B605" s="183" t="s">
        <v>1090</v>
      </c>
      <c r="C605" s="183" t="s">
        <v>293</v>
      </c>
      <c r="D605" s="86" t="s">
        <v>1091</v>
      </c>
      <c r="E605" s="184" t="s">
        <v>291</v>
      </c>
      <c r="F605" s="205" t="s">
        <v>622</v>
      </c>
    </row>
    <row r="606" spans="1:6" ht="13" x14ac:dyDescent="0.3">
      <c r="A606" s="185"/>
      <c r="B606" s="69" t="s">
        <v>1334</v>
      </c>
      <c r="C606" s="185"/>
      <c r="D606" s="70"/>
      <c r="E606" s="187"/>
      <c r="F606" s="206"/>
    </row>
    <row r="607" spans="1:6" ht="13" x14ac:dyDescent="0.3">
      <c r="A607" s="185"/>
      <c r="B607" s="69"/>
      <c r="C607" s="185"/>
      <c r="D607" s="70"/>
      <c r="E607" s="187"/>
      <c r="F607" s="206"/>
    </row>
    <row r="608" spans="1:6" ht="13" x14ac:dyDescent="0.3">
      <c r="A608" s="185"/>
      <c r="B608" s="69" t="s">
        <v>133</v>
      </c>
      <c r="C608" s="185"/>
      <c r="D608" s="70"/>
      <c r="E608" s="187"/>
      <c r="F608" s="206"/>
    </row>
    <row r="609" spans="1:6" x14ac:dyDescent="0.25">
      <c r="A609" s="185"/>
      <c r="B609" s="186"/>
      <c r="C609" s="185"/>
      <c r="D609" s="70"/>
      <c r="E609" s="187"/>
      <c r="F609" s="206"/>
    </row>
    <row r="610" spans="1:6" ht="13" x14ac:dyDescent="0.3">
      <c r="A610" s="185"/>
      <c r="B610" s="69" t="s">
        <v>1335</v>
      </c>
      <c r="C610" s="185"/>
      <c r="D610" s="70"/>
      <c r="E610" s="187"/>
      <c r="F610" s="206"/>
    </row>
    <row r="611" spans="1:6" ht="13" x14ac:dyDescent="0.3">
      <c r="A611" s="185"/>
      <c r="B611" s="69"/>
      <c r="C611" s="185"/>
      <c r="D611" s="70"/>
      <c r="E611" s="187"/>
      <c r="F611" s="206"/>
    </row>
    <row r="612" spans="1:6" ht="13" x14ac:dyDescent="0.3">
      <c r="A612" s="185"/>
      <c r="B612" s="69" t="s">
        <v>1336</v>
      </c>
      <c r="C612" s="185"/>
      <c r="D612" s="70"/>
      <c r="E612" s="187"/>
      <c r="F612" s="206"/>
    </row>
    <row r="613" spans="1:6" x14ac:dyDescent="0.25">
      <c r="A613" s="185"/>
      <c r="B613" s="186"/>
      <c r="C613" s="185"/>
      <c r="D613" s="70"/>
      <c r="E613" s="187"/>
      <c r="F613" s="206"/>
    </row>
    <row r="614" spans="1:6" x14ac:dyDescent="0.25">
      <c r="A614" s="185"/>
      <c r="B614" s="186" t="s">
        <v>1337</v>
      </c>
      <c r="C614" s="185"/>
      <c r="D614" s="70"/>
      <c r="E614" s="187"/>
      <c r="F614" s="206"/>
    </row>
    <row r="615" spans="1:6" x14ac:dyDescent="0.25">
      <c r="A615" s="185"/>
      <c r="B615" s="186" t="s">
        <v>1338</v>
      </c>
      <c r="C615" s="185"/>
      <c r="D615" s="70"/>
      <c r="E615" s="187"/>
      <c r="F615" s="206"/>
    </row>
    <row r="616" spans="1:6" x14ac:dyDescent="0.25">
      <c r="A616" s="185"/>
      <c r="B616" s="186" t="s">
        <v>1339</v>
      </c>
      <c r="C616" s="185"/>
      <c r="D616" s="70"/>
      <c r="E616" s="187"/>
      <c r="F616" s="206"/>
    </row>
    <row r="617" spans="1:6" x14ac:dyDescent="0.25">
      <c r="A617" s="185"/>
      <c r="B617" s="186" t="s">
        <v>1340</v>
      </c>
      <c r="C617" s="185"/>
      <c r="D617" s="70"/>
      <c r="E617" s="187"/>
      <c r="F617" s="206"/>
    </row>
    <row r="618" spans="1:6" x14ac:dyDescent="0.25">
      <c r="A618" s="185"/>
      <c r="B618" s="186"/>
      <c r="C618" s="185"/>
      <c r="D618" s="70"/>
      <c r="E618" s="187"/>
      <c r="F618" s="206"/>
    </row>
    <row r="619" spans="1:6" ht="13" x14ac:dyDescent="0.3">
      <c r="A619" s="185"/>
      <c r="B619" s="69" t="s">
        <v>1341</v>
      </c>
      <c r="C619" s="185"/>
      <c r="D619" s="70"/>
      <c r="E619" s="187"/>
      <c r="F619" s="206"/>
    </row>
    <row r="620" spans="1:6" x14ac:dyDescent="0.25">
      <c r="A620" s="185"/>
      <c r="B620" s="186"/>
      <c r="C620" s="185"/>
      <c r="D620" s="70"/>
      <c r="E620" s="187"/>
      <c r="F620" s="206"/>
    </row>
    <row r="621" spans="1:6" x14ac:dyDescent="0.25">
      <c r="A621" s="185">
        <v>1</v>
      </c>
      <c r="B621" s="186" t="s">
        <v>1342</v>
      </c>
      <c r="C621" s="185" t="s">
        <v>11</v>
      </c>
      <c r="D621" s="70">
        <v>21</v>
      </c>
      <c r="E621" s="187">
        <v>100</v>
      </c>
      <c r="F621" s="206">
        <f>D621*E621</f>
        <v>2100</v>
      </c>
    </row>
    <row r="622" spans="1:6" x14ac:dyDescent="0.25">
      <c r="A622" s="185"/>
      <c r="B622" s="186"/>
      <c r="C622" s="185"/>
      <c r="D622" s="70"/>
      <c r="E622" s="187"/>
      <c r="F622" s="206"/>
    </row>
    <row r="623" spans="1:6" x14ac:dyDescent="0.25">
      <c r="A623" s="185">
        <v>2</v>
      </c>
      <c r="B623" s="186" t="s">
        <v>1343</v>
      </c>
      <c r="C623" s="185" t="s">
        <v>11</v>
      </c>
      <c r="D623" s="70">
        <v>48</v>
      </c>
      <c r="E623" s="187">
        <v>80</v>
      </c>
      <c r="F623" s="206">
        <f>D623*E623</f>
        <v>3840</v>
      </c>
    </row>
    <row r="624" spans="1:6" x14ac:dyDescent="0.25">
      <c r="A624" s="185"/>
      <c r="B624" s="186"/>
      <c r="C624" s="185"/>
      <c r="D624" s="70"/>
      <c r="E624" s="187"/>
      <c r="F624" s="206"/>
    </row>
    <row r="625" spans="1:6" x14ac:dyDescent="0.25">
      <c r="A625" s="185">
        <v>3</v>
      </c>
      <c r="B625" s="186" t="s">
        <v>1344</v>
      </c>
      <c r="C625" s="185" t="s">
        <v>11</v>
      </c>
      <c r="D625" s="70">
        <v>22</v>
      </c>
      <c r="E625" s="187">
        <v>125</v>
      </c>
      <c r="F625" s="206">
        <f>D625*E625</f>
        <v>2750</v>
      </c>
    </row>
    <row r="626" spans="1:6" x14ac:dyDescent="0.25">
      <c r="A626" s="185"/>
      <c r="B626" s="186"/>
      <c r="C626" s="185"/>
      <c r="D626" s="70"/>
      <c r="E626" s="187"/>
      <c r="F626" s="206"/>
    </row>
    <row r="627" spans="1:6" ht="13" x14ac:dyDescent="0.3">
      <c r="A627" s="185"/>
      <c r="B627" s="69" t="s">
        <v>1345</v>
      </c>
      <c r="C627" s="185"/>
      <c r="D627" s="70"/>
      <c r="E627" s="187"/>
      <c r="F627" s="206"/>
    </row>
    <row r="628" spans="1:6" ht="13" x14ac:dyDescent="0.3">
      <c r="A628" s="185"/>
      <c r="B628" s="69"/>
      <c r="C628" s="185"/>
      <c r="D628" s="70"/>
      <c r="E628" s="187"/>
      <c r="F628" s="206"/>
    </row>
    <row r="629" spans="1:6" ht="13" x14ac:dyDescent="0.3">
      <c r="A629" s="185"/>
      <c r="B629" s="69" t="s">
        <v>1346</v>
      </c>
      <c r="C629" s="185"/>
      <c r="D629" s="70"/>
      <c r="E629" s="187"/>
      <c r="F629" s="206"/>
    </row>
    <row r="630" spans="1:6" x14ac:dyDescent="0.25">
      <c r="A630" s="185"/>
      <c r="B630" s="186"/>
      <c r="C630" s="185"/>
      <c r="D630" s="70"/>
      <c r="E630" s="187"/>
      <c r="F630" s="206"/>
    </row>
    <row r="631" spans="1:6" x14ac:dyDescent="0.25">
      <c r="A631" s="185">
        <v>4</v>
      </c>
      <c r="B631" s="186" t="s">
        <v>1347</v>
      </c>
      <c r="C631" s="185" t="s">
        <v>11</v>
      </c>
      <c r="D631" s="70">
        <v>48</v>
      </c>
      <c r="E631" s="187">
        <v>80</v>
      </c>
      <c r="F631" s="206">
        <f>D631*E631</f>
        <v>3840</v>
      </c>
    </row>
    <row r="632" spans="1:6" x14ac:dyDescent="0.25">
      <c r="A632" s="185"/>
      <c r="B632" s="186"/>
      <c r="C632" s="185"/>
      <c r="D632" s="70"/>
      <c r="E632" s="187"/>
      <c r="F632" s="206"/>
    </row>
    <row r="633" spans="1:6" x14ac:dyDescent="0.25">
      <c r="A633" s="185">
        <v>5</v>
      </c>
      <c r="B633" s="186" t="s">
        <v>1348</v>
      </c>
      <c r="C633" s="185" t="s">
        <v>11</v>
      </c>
      <c r="D633" s="70">
        <v>14</v>
      </c>
      <c r="E633" s="187">
        <v>80</v>
      </c>
      <c r="F633" s="206">
        <f>D633*E633</f>
        <v>1120</v>
      </c>
    </row>
    <row r="634" spans="1:6" x14ac:dyDescent="0.25">
      <c r="A634" s="185"/>
      <c r="B634" s="186"/>
      <c r="C634" s="185"/>
      <c r="D634" s="70"/>
      <c r="E634" s="187"/>
      <c r="F634" s="206"/>
    </row>
    <row r="635" spans="1:6" x14ac:dyDescent="0.25">
      <c r="A635" s="185">
        <v>6</v>
      </c>
      <c r="B635" s="186" t="s">
        <v>1349</v>
      </c>
      <c r="C635" s="185" t="s">
        <v>11</v>
      </c>
      <c r="D635" s="70">
        <v>17</v>
      </c>
      <c r="E635" s="187">
        <v>80</v>
      </c>
      <c r="F635" s="206">
        <f>D635*E635</f>
        <v>1360</v>
      </c>
    </row>
    <row r="636" spans="1:6" x14ac:dyDescent="0.25">
      <c r="A636" s="185"/>
      <c r="B636" s="186"/>
      <c r="C636" s="185"/>
      <c r="D636" s="70"/>
      <c r="E636" s="187"/>
      <c r="F636" s="206"/>
    </row>
    <row r="637" spans="1:6" x14ac:dyDescent="0.25">
      <c r="A637" s="185">
        <v>7</v>
      </c>
      <c r="B637" s="186" t="s">
        <v>1350</v>
      </c>
      <c r="C637" s="185" t="s">
        <v>11</v>
      </c>
      <c r="D637" s="70">
        <v>17</v>
      </c>
      <c r="E637" s="187">
        <v>90</v>
      </c>
      <c r="F637" s="206">
        <f>D637*E637</f>
        <v>1530</v>
      </c>
    </row>
    <row r="638" spans="1:6" x14ac:dyDescent="0.25">
      <c r="A638" s="185"/>
      <c r="B638" s="186"/>
      <c r="C638" s="185"/>
      <c r="D638" s="70"/>
      <c r="E638" s="187"/>
      <c r="F638" s="206"/>
    </row>
    <row r="639" spans="1:6" ht="13" x14ac:dyDescent="0.3">
      <c r="A639" s="185"/>
      <c r="B639" s="69" t="s">
        <v>1316</v>
      </c>
      <c r="C639" s="185"/>
      <c r="D639" s="70"/>
      <c r="E639" s="187"/>
      <c r="F639" s="206"/>
    </row>
    <row r="640" spans="1:6" x14ac:dyDescent="0.25">
      <c r="A640" s="185"/>
      <c r="B640" s="186"/>
      <c r="C640" s="185"/>
      <c r="D640" s="70"/>
      <c r="E640" s="187"/>
      <c r="F640" s="206"/>
    </row>
    <row r="641" spans="1:6" x14ac:dyDescent="0.25">
      <c r="A641" s="185">
        <v>8</v>
      </c>
      <c r="B641" s="186" t="s">
        <v>1351</v>
      </c>
      <c r="C641" s="185" t="s">
        <v>2</v>
      </c>
      <c r="D641" s="70">
        <v>13</v>
      </c>
      <c r="E641" s="187">
        <v>5</v>
      </c>
      <c r="F641" s="206">
        <f>D641*E641</f>
        <v>65</v>
      </c>
    </row>
    <row r="642" spans="1:6" x14ac:dyDescent="0.25">
      <c r="A642" s="185"/>
      <c r="B642" s="186"/>
      <c r="C642" s="185"/>
      <c r="D642" s="70"/>
      <c r="E642" s="187"/>
      <c r="F642" s="206"/>
    </row>
    <row r="643" spans="1:6" ht="13" x14ac:dyDescent="0.3">
      <c r="A643" s="185"/>
      <c r="B643" s="69" t="s">
        <v>1352</v>
      </c>
      <c r="C643" s="185"/>
      <c r="D643" s="70"/>
      <c r="E643" s="187"/>
      <c r="F643" s="206"/>
    </row>
    <row r="644" spans="1:6" x14ac:dyDescent="0.25">
      <c r="A644" s="185"/>
      <c r="B644" s="186"/>
      <c r="C644" s="185"/>
      <c r="D644" s="70"/>
      <c r="E644" s="187"/>
      <c r="F644" s="206"/>
    </row>
    <row r="645" spans="1:6" ht="13" x14ac:dyDescent="0.3">
      <c r="A645" s="185"/>
      <c r="B645" s="69" t="s">
        <v>1353</v>
      </c>
      <c r="C645" s="185"/>
      <c r="D645" s="70"/>
      <c r="E645" s="187"/>
      <c r="F645" s="206"/>
    </row>
    <row r="646" spans="1:6" ht="13" x14ac:dyDescent="0.3">
      <c r="A646" s="185"/>
      <c r="B646" s="69"/>
      <c r="C646" s="185"/>
      <c r="D646" s="70"/>
      <c r="E646" s="187"/>
      <c r="F646" s="206"/>
    </row>
    <row r="647" spans="1:6" ht="13" x14ac:dyDescent="0.3">
      <c r="A647" s="185"/>
      <c r="B647" s="69" t="s">
        <v>1354</v>
      </c>
      <c r="C647" s="185"/>
      <c r="D647" s="70"/>
      <c r="E647" s="187"/>
      <c r="F647" s="206"/>
    </row>
    <row r="648" spans="1:6" x14ac:dyDescent="0.25">
      <c r="A648" s="185"/>
      <c r="B648" s="186"/>
      <c r="C648" s="185"/>
      <c r="D648" s="70"/>
      <c r="E648" s="187"/>
      <c r="F648" s="206"/>
    </row>
    <row r="649" spans="1:6" x14ac:dyDescent="0.25">
      <c r="A649" s="185">
        <v>9</v>
      </c>
      <c r="B649" s="186" t="s">
        <v>1355</v>
      </c>
      <c r="C649" s="185"/>
      <c r="D649" s="70"/>
      <c r="E649" s="187"/>
      <c r="F649" s="206"/>
    </row>
    <row r="650" spans="1:6" x14ac:dyDescent="0.25">
      <c r="A650" s="185"/>
      <c r="B650" s="186" t="s">
        <v>1356</v>
      </c>
      <c r="C650" s="185"/>
      <c r="D650" s="70"/>
      <c r="E650" s="187"/>
      <c r="F650" s="206"/>
    </row>
    <row r="651" spans="1:6" x14ac:dyDescent="0.25">
      <c r="A651" s="185"/>
      <c r="B651" s="186" t="s">
        <v>1357</v>
      </c>
      <c r="C651" s="185"/>
      <c r="D651" s="70"/>
      <c r="E651" s="187"/>
      <c r="F651" s="206"/>
    </row>
    <row r="652" spans="1:6" x14ac:dyDescent="0.25">
      <c r="A652" s="185"/>
      <c r="B652" s="186" t="s">
        <v>1358</v>
      </c>
      <c r="C652" s="185"/>
      <c r="D652" s="70"/>
      <c r="E652" s="187"/>
      <c r="F652" s="206"/>
    </row>
    <row r="653" spans="1:6" x14ac:dyDescent="0.25">
      <c r="A653" s="185"/>
      <c r="B653" s="186" t="s">
        <v>1359</v>
      </c>
      <c r="C653" s="185" t="s">
        <v>2</v>
      </c>
      <c r="D653" s="70">
        <v>7</v>
      </c>
      <c r="E653" s="187">
        <v>5000</v>
      </c>
      <c r="F653" s="206">
        <f>D653*E653</f>
        <v>35000</v>
      </c>
    </row>
    <row r="654" spans="1:6" x14ac:dyDescent="0.25">
      <c r="A654" s="185"/>
      <c r="B654" s="186"/>
      <c r="C654" s="185"/>
      <c r="D654" s="70"/>
      <c r="E654" s="187"/>
      <c r="F654" s="206"/>
    </row>
    <row r="655" spans="1:6" ht="13" x14ac:dyDescent="0.3">
      <c r="A655" s="185"/>
      <c r="B655" s="69" t="s">
        <v>114</v>
      </c>
      <c r="C655" s="185"/>
      <c r="D655" s="70"/>
      <c r="E655" s="187"/>
      <c r="F655" s="206"/>
    </row>
    <row r="656" spans="1:6" ht="13" x14ac:dyDescent="0.3">
      <c r="A656" s="185"/>
      <c r="B656" s="69"/>
      <c r="C656" s="185"/>
      <c r="D656" s="70"/>
      <c r="E656" s="187"/>
      <c r="F656" s="206"/>
    </row>
    <row r="657" spans="1:6" ht="13" x14ac:dyDescent="0.3">
      <c r="A657" s="185"/>
      <c r="B657" s="69" t="s">
        <v>1360</v>
      </c>
      <c r="C657" s="185"/>
      <c r="D657" s="70"/>
      <c r="E657" s="187"/>
      <c r="F657" s="206"/>
    </row>
    <row r="658" spans="1:6" x14ac:dyDescent="0.25">
      <c r="A658" s="185"/>
      <c r="B658" s="186"/>
      <c r="C658" s="185"/>
      <c r="D658" s="70"/>
      <c r="E658" s="187"/>
      <c r="F658" s="206"/>
    </row>
    <row r="659" spans="1:6" x14ac:dyDescent="0.25">
      <c r="A659" s="185">
        <v>10</v>
      </c>
      <c r="B659" s="186" t="s">
        <v>1361</v>
      </c>
      <c r="C659" s="185"/>
      <c r="D659" s="70"/>
      <c r="E659" s="187"/>
      <c r="F659" s="206"/>
    </row>
    <row r="660" spans="1:6" x14ac:dyDescent="0.25">
      <c r="A660" s="185"/>
      <c r="B660" s="186" t="s">
        <v>1362</v>
      </c>
      <c r="C660" s="185"/>
      <c r="D660" s="70"/>
      <c r="E660" s="187"/>
      <c r="F660" s="206"/>
    </row>
    <row r="661" spans="1:6" x14ac:dyDescent="0.25">
      <c r="A661" s="185"/>
      <c r="B661" s="186" t="s">
        <v>1363</v>
      </c>
      <c r="C661" s="185"/>
      <c r="D661" s="70"/>
      <c r="E661" s="187"/>
      <c r="F661" s="206"/>
    </row>
    <row r="662" spans="1:6" x14ac:dyDescent="0.25">
      <c r="A662" s="185"/>
      <c r="B662" s="186" t="s">
        <v>1364</v>
      </c>
      <c r="C662" s="185"/>
      <c r="D662" s="70"/>
      <c r="E662" s="187"/>
      <c r="F662" s="206"/>
    </row>
    <row r="663" spans="1:6" x14ac:dyDescent="0.25">
      <c r="A663" s="185"/>
      <c r="B663" s="186" t="s">
        <v>1365</v>
      </c>
      <c r="C663" s="185" t="s">
        <v>11</v>
      </c>
      <c r="D663" s="70">
        <v>17</v>
      </c>
      <c r="E663" s="187">
        <v>180</v>
      </c>
      <c r="F663" s="206">
        <f>D663*E663</f>
        <v>3060</v>
      </c>
    </row>
    <row r="664" spans="1:6" x14ac:dyDescent="0.25">
      <c r="A664" s="185"/>
      <c r="B664" s="186"/>
      <c r="C664" s="185"/>
      <c r="D664" s="70"/>
      <c r="E664" s="187"/>
      <c r="F664" s="206"/>
    </row>
    <row r="665" spans="1:6" x14ac:dyDescent="0.25">
      <c r="A665" s="185">
        <v>11</v>
      </c>
      <c r="B665" s="186" t="s">
        <v>1366</v>
      </c>
      <c r="C665" s="185"/>
      <c r="D665" s="70"/>
      <c r="E665" s="187"/>
      <c r="F665" s="206"/>
    </row>
    <row r="666" spans="1:6" x14ac:dyDescent="0.25">
      <c r="A666" s="185"/>
      <c r="B666" s="186" t="s">
        <v>1367</v>
      </c>
      <c r="C666" s="185"/>
      <c r="D666" s="70"/>
      <c r="E666" s="187"/>
      <c r="F666" s="206"/>
    </row>
    <row r="667" spans="1:6" x14ac:dyDescent="0.25">
      <c r="A667" s="185"/>
      <c r="B667" s="186" t="s">
        <v>1368</v>
      </c>
      <c r="C667" s="185" t="s">
        <v>11</v>
      </c>
      <c r="D667" s="70">
        <v>14</v>
      </c>
      <c r="E667" s="187">
        <v>180</v>
      </c>
      <c r="F667" s="206">
        <f>D667*E667</f>
        <v>2520</v>
      </c>
    </row>
    <row r="668" spans="1:6" ht="13" thickBot="1" x14ac:dyDescent="0.3">
      <c r="A668" s="185"/>
      <c r="B668" s="186"/>
      <c r="C668" s="185"/>
      <c r="D668" s="70"/>
      <c r="E668" s="187"/>
      <c r="F668" s="206"/>
    </row>
    <row r="669" spans="1:6" ht="13.5" thickTop="1" x14ac:dyDescent="0.3">
      <c r="A669" s="185"/>
      <c r="B669" s="192" t="s">
        <v>675</v>
      </c>
      <c r="C669" s="185"/>
      <c r="D669" s="70"/>
      <c r="E669" s="187"/>
      <c r="F669" s="209">
        <f>SUM(F618:F667)</f>
        <v>57185</v>
      </c>
    </row>
    <row r="670" spans="1:6" ht="13" x14ac:dyDescent="0.3">
      <c r="A670" s="185"/>
      <c r="B670" s="192"/>
      <c r="C670" s="185"/>
      <c r="D670" s="70"/>
      <c r="E670" s="187"/>
      <c r="F670" s="206"/>
    </row>
    <row r="671" spans="1:6" x14ac:dyDescent="0.25">
      <c r="A671" s="185"/>
      <c r="B671" s="186"/>
      <c r="C671" s="185"/>
      <c r="D671" s="70"/>
      <c r="E671" s="187"/>
      <c r="F671" s="206"/>
    </row>
    <row r="672" spans="1:6" ht="13" x14ac:dyDescent="0.3">
      <c r="A672" s="185"/>
      <c r="B672" s="192" t="s">
        <v>676</v>
      </c>
      <c r="C672" s="185"/>
      <c r="D672" s="70"/>
      <c r="E672" s="187"/>
      <c r="F672" s="205">
        <f>F669</f>
        <v>57185</v>
      </c>
    </row>
    <row r="673" spans="1:6" ht="13" x14ac:dyDescent="0.3">
      <c r="A673" s="185"/>
      <c r="B673" s="69" t="s">
        <v>1369</v>
      </c>
      <c r="C673" s="185"/>
      <c r="D673" s="70"/>
      <c r="E673" s="187"/>
      <c r="F673" s="206"/>
    </row>
    <row r="674" spans="1:6" ht="13" x14ac:dyDescent="0.3">
      <c r="A674" s="185"/>
      <c r="B674" s="69"/>
      <c r="C674" s="185"/>
      <c r="D674" s="70"/>
      <c r="E674" s="187"/>
      <c r="F674" s="206"/>
    </row>
    <row r="675" spans="1:6" ht="13" x14ac:dyDescent="0.3">
      <c r="A675" s="185"/>
      <c r="B675" s="69" t="s">
        <v>1370</v>
      </c>
      <c r="C675" s="185"/>
      <c r="D675" s="70"/>
      <c r="E675" s="187"/>
      <c r="F675" s="206"/>
    </row>
    <row r="676" spans="1:6" ht="13" x14ac:dyDescent="0.3">
      <c r="A676" s="185"/>
      <c r="B676" s="69"/>
      <c r="C676" s="185"/>
      <c r="D676" s="70"/>
      <c r="E676" s="187"/>
      <c r="F676" s="206"/>
    </row>
    <row r="677" spans="1:6" ht="13" x14ac:dyDescent="0.3">
      <c r="A677" s="185"/>
      <c r="B677" s="69" t="s">
        <v>1371</v>
      </c>
      <c r="C677" s="185"/>
      <c r="D677" s="70"/>
      <c r="E677" s="187"/>
      <c r="F677" s="206"/>
    </row>
    <row r="678" spans="1:6" x14ac:dyDescent="0.25">
      <c r="A678" s="185"/>
      <c r="B678" s="186"/>
      <c r="C678" s="185"/>
      <c r="D678" s="70"/>
      <c r="E678" s="187"/>
      <c r="F678" s="206"/>
    </row>
    <row r="679" spans="1:6" ht="13" x14ac:dyDescent="0.3">
      <c r="A679" s="185"/>
      <c r="B679" s="69" t="s">
        <v>1372</v>
      </c>
      <c r="C679" s="185"/>
      <c r="D679" s="70"/>
      <c r="E679" s="187"/>
      <c r="F679" s="206"/>
    </row>
    <row r="680" spans="1:6" ht="13" x14ac:dyDescent="0.3">
      <c r="A680" s="185"/>
      <c r="B680" s="69" t="s">
        <v>1373</v>
      </c>
      <c r="C680" s="185"/>
      <c r="D680" s="70"/>
      <c r="E680" s="187"/>
      <c r="F680" s="206"/>
    </row>
    <row r="681" spans="1:6" ht="13" x14ac:dyDescent="0.3">
      <c r="A681" s="185"/>
      <c r="B681" s="69" t="s">
        <v>1374</v>
      </c>
      <c r="C681" s="185"/>
      <c r="D681" s="70"/>
      <c r="E681" s="187"/>
      <c r="F681" s="206"/>
    </row>
    <row r="682" spans="1:6" x14ac:dyDescent="0.25">
      <c r="A682" s="185"/>
      <c r="B682" s="186"/>
      <c r="C682" s="185"/>
      <c r="D682" s="70"/>
      <c r="E682" s="187"/>
      <c r="F682" s="206"/>
    </row>
    <row r="683" spans="1:6" x14ac:dyDescent="0.25">
      <c r="A683" s="185">
        <v>12</v>
      </c>
      <c r="B683" s="186" t="s">
        <v>1375</v>
      </c>
      <c r="C683" s="185"/>
      <c r="D683" s="70"/>
      <c r="E683" s="187"/>
      <c r="F683" s="206"/>
    </row>
    <row r="684" spans="1:6" x14ac:dyDescent="0.25">
      <c r="A684" s="185"/>
      <c r="B684" s="186" t="s">
        <v>1376</v>
      </c>
      <c r="C684" s="185" t="s">
        <v>2</v>
      </c>
      <c r="D684" s="70">
        <v>3</v>
      </c>
      <c r="E684" s="187">
        <v>2400</v>
      </c>
      <c r="F684" s="206">
        <f>D684*E684</f>
        <v>7200</v>
      </c>
    </row>
    <row r="685" spans="1:6" x14ac:dyDescent="0.25">
      <c r="A685" s="185"/>
      <c r="B685" s="186" t="s">
        <v>1377</v>
      </c>
      <c r="C685" s="185"/>
      <c r="D685" s="70"/>
      <c r="E685" s="187"/>
      <c r="F685" s="206"/>
    </row>
    <row r="686" spans="1:6" x14ac:dyDescent="0.25">
      <c r="A686" s="185"/>
      <c r="B686" s="186"/>
      <c r="C686" s="185"/>
      <c r="D686" s="70"/>
      <c r="E686" s="187"/>
      <c r="F686" s="206"/>
    </row>
    <row r="687" spans="1:6" ht="13" x14ac:dyDescent="0.3">
      <c r="A687" s="185"/>
      <c r="B687" s="69" t="s">
        <v>1378</v>
      </c>
      <c r="C687" s="185"/>
      <c r="D687" s="70"/>
      <c r="E687" s="187"/>
      <c r="F687" s="206"/>
    </row>
    <row r="688" spans="1:6" ht="13" x14ac:dyDescent="0.3">
      <c r="A688" s="185"/>
      <c r="B688" s="69"/>
      <c r="C688" s="185"/>
      <c r="D688" s="70"/>
      <c r="E688" s="187"/>
      <c r="F688" s="206"/>
    </row>
    <row r="689" spans="1:6" ht="13" x14ac:dyDescent="0.3">
      <c r="A689" s="185"/>
      <c r="B689" s="69" t="s">
        <v>1379</v>
      </c>
      <c r="C689" s="185"/>
      <c r="D689" s="70"/>
      <c r="E689" s="187"/>
      <c r="F689" s="206"/>
    </row>
    <row r="690" spans="1:6" ht="13" x14ac:dyDescent="0.3">
      <c r="A690" s="185"/>
      <c r="B690" s="69" t="s">
        <v>1380</v>
      </c>
      <c r="C690" s="185"/>
      <c r="D690" s="70"/>
      <c r="E690" s="187"/>
      <c r="F690" s="206"/>
    </row>
    <row r="691" spans="1:6" ht="13" x14ac:dyDescent="0.3">
      <c r="A691" s="185"/>
      <c r="B691" s="69" t="s">
        <v>1381</v>
      </c>
      <c r="C691" s="185"/>
      <c r="D691" s="70"/>
      <c r="E691" s="187"/>
      <c r="F691" s="206"/>
    </row>
    <row r="692" spans="1:6" x14ac:dyDescent="0.25">
      <c r="A692" s="185"/>
      <c r="B692" s="186"/>
      <c r="C692" s="185"/>
      <c r="D692" s="70"/>
      <c r="E692" s="187"/>
      <c r="F692" s="206"/>
    </row>
    <row r="693" spans="1:6" x14ac:dyDescent="0.25">
      <c r="A693" s="185">
        <v>13</v>
      </c>
      <c r="B693" s="186" t="s">
        <v>1382</v>
      </c>
      <c r="C693" s="185"/>
      <c r="D693" s="70"/>
      <c r="E693" s="187"/>
      <c r="F693" s="206"/>
    </row>
    <row r="694" spans="1:6" x14ac:dyDescent="0.25">
      <c r="A694" s="185"/>
      <c r="B694" s="186" t="s">
        <v>1383</v>
      </c>
      <c r="C694" s="185" t="s">
        <v>2</v>
      </c>
      <c r="D694" s="70">
        <v>2</v>
      </c>
      <c r="E694" s="187">
        <v>2100</v>
      </c>
      <c r="F694" s="206">
        <f>D694*E694</f>
        <v>4200</v>
      </c>
    </row>
    <row r="695" spans="1:6" ht="13" x14ac:dyDescent="0.3">
      <c r="A695" s="185"/>
      <c r="B695" s="69"/>
      <c r="C695" s="185"/>
      <c r="D695" s="70"/>
      <c r="E695" s="187"/>
      <c r="F695" s="206"/>
    </row>
    <row r="696" spans="1:6" ht="13" x14ac:dyDescent="0.3">
      <c r="A696" s="185"/>
      <c r="B696" s="69" t="s">
        <v>1384</v>
      </c>
      <c r="C696" s="185"/>
      <c r="D696" s="70"/>
      <c r="E696" s="187"/>
      <c r="F696" s="206"/>
    </row>
    <row r="697" spans="1:6" ht="13" x14ac:dyDescent="0.3">
      <c r="A697" s="185"/>
      <c r="B697" s="69"/>
      <c r="C697" s="185"/>
      <c r="D697" s="70"/>
      <c r="E697" s="187"/>
      <c r="F697" s="206"/>
    </row>
    <row r="698" spans="1:6" x14ac:dyDescent="0.25">
      <c r="A698" s="185">
        <v>14</v>
      </c>
      <c r="B698" s="71" t="s">
        <v>1385</v>
      </c>
      <c r="C698" s="71" t="s">
        <v>2</v>
      </c>
      <c r="D698" s="70">
        <v>3</v>
      </c>
      <c r="E698" s="187">
        <v>8000</v>
      </c>
      <c r="F698" s="206">
        <f>D698*E698</f>
        <v>24000</v>
      </c>
    </row>
    <row r="699" spans="1:6" x14ac:dyDescent="0.25">
      <c r="A699" s="185"/>
      <c r="B699" s="71" t="s">
        <v>1386</v>
      </c>
      <c r="C699" s="71"/>
      <c r="D699" s="70"/>
      <c r="E699" s="187"/>
      <c r="F699" s="206"/>
    </row>
    <row r="700" spans="1:6" ht="13" x14ac:dyDescent="0.3">
      <c r="A700" s="185"/>
      <c r="B700" s="69"/>
      <c r="C700" s="185"/>
      <c r="D700" s="70"/>
      <c r="E700" s="187"/>
      <c r="F700" s="206"/>
    </row>
    <row r="701" spans="1:6" ht="13" x14ac:dyDescent="0.3">
      <c r="A701" s="185"/>
      <c r="B701" s="193" t="s">
        <v>1387</v>
      </c>
      <c r="C701" s="189"/>
      <c r="D701" s="191"/>
      <c r="E701" s="187"/>
      <c r="F701" s="206"/>
    </row>
    <row r="702" spans="1:6" x14ac:dyDescent="0.25">
      <c r="A702" s="185"/>
      <c r="B702" s="190"/>
      <c r="C702" s="189"/>
      <c r="D702" s="191"/>
      <c r="E702" s="187"/>
      <c r="F702" s="206"/>
    </row>
    <row r="703" spans="1:6" x14ac:dyDescent="0.25">
      <c r="A703" s="185">
        <v>15</v>
      </c>
      <c r="B703" s="190" t="s">
        <v>1388</v>
      </c>
      <c r="C703" s="189" t="s">
        <v>2</v>
      </c>
      <c r="D703" s="191">
        <v>1</v>
      </c>
      <c r="E703" s="187">
        <v>8000</v>
      </c>
      <c r="F703" s="206">
        <f>D703*E703</f>
        <v>8000</v>
      </c>
    </row>
    <row r="704" spans="1:6" x14ac:dyDescent="0.25">
      <c r="A704" s="185"/>
      <c r="B704" s="190" t="s">
        <v>1389</v>
      </c>
      <c r="C704" s="189"/>
      <c r="D704" s="191"/>
      <c r="E704" s="187"/>
      <c r="F704" s="206"/>
    </row>
    <row r="705" spans="1:6" x14ac:dyDescent="0.25">
      <c r="A705" s="185"/>
      <c r="B705" s="190" t="s">
        <v>1390</v>
      </c>
      <c r="C705" s="189"/>
      <c r="D705" s="191"/>
      <c r="E705" s="187"/>
      <c r="F705" s="206"/>
    </row>
    <row r="706" spans="1:6" x14ac:dyDescent="0.25">
      <c r="A706" s="185"/>
      <c r="B706" s="190" t="s">
        <v>1391</v>
      </c>
      <c r="C706" s="189"/>
      <c r="D706" s="191"/>
      <c r="E706" s="187"/>
      <c r="F706" s="206"/>
    </row>
    <row r="707" spans="1:6" x14ac:dyDescent="0.25">
      <c r="A707" s="185"/>
      <c r="B707" s="190" t="s">
        <v>1392</v>
      </c>
      <c r="C707" s="189"/>
      <c r="D707" s="191"/>
      <c r="E707" s="187"/>
      <c r="F707" s="206"/>
    </row>
    <row r="708" spans="1:6" x14ac:dyDescent="0.25">
      <c r="A708" s="185"/>
      <c r="B708" s="190" t="s">
        <v>1393</v>
      </c>
      <c r="C708" s="189"/>
      <c r="D708" s="191"/>
      <c r="E708" s="187"/>
      <c r="F708" s="206"/>
    </row>
    <row r="709" spans="1:6" x14ac:dyDescent="0.25">
      <c r="A709" s="185"/>
      <c r="B709" s="190" t="s">
        <v>1394</v>
      </c>
      <c r="C709" s="189"/>
      <c r="D709" s="191"/>
      <c r="E709" s="187"/>
      <c r="F709" s="206"/>
    </row>
    <row r="710" spans="1:6" x14ac:dyDescent="0.25">
      <c r="A710" s="185"/>
      <c r="B710" s="190" t="s">
        <v>1395</v>
      </c>
      <c r="C710" s="189"/>
      <c r="D710" s="191"/>
      <c r="E710" s="187"/>
      <c r="F710" s="206"/>
    </row>
    <row r="711" spans="1:6" x14ac:dyDescent="0.25">
      <c r="A711" s="185"/>
      <c r="B711" s="190" t="s">
        <v>1396</v>
      </c>
      <c r="C711" s="189"/>
      <c r="D711" s="191"/>
      <c r="E711" s="187"/>
      <c r="F711" s="206"/>
    </row>
    <row r="712" spans="1:6" x14ac:dyDescent="0.25">
      <c r="A712" s="185"/>
      <c r="B712" s="190" t="s">
        <v>1397</v>
      </c>
      <c r="C712" s="189"/>
      <c r="D712" s="191"/>
      <c r="E712" s="187"/>
      <c r="F712" s="206"/>
    </row>
    <row r="713" spans="1:6" x14ac:dyDescent="0.25">
      <c r="A713" s="185"/>
      <c r="B713" s="186"/>
      <c r="C713" s="185"/>
      <c r="D713" s="70"/>
      <c r="E713" s="187"/>
      <c r="F713" s="206"/>
    </row>
    <row r="714" spans="1:6" ht="13" x14ac:dyDescent="0.3">
      <c r="A714" s="185"/>
      <c r="B714" s="193" t="s">
        <v>1398</v>
      </c>
      <c r="C714" s="189"/>
      <c r="D714" s="191"/>
      <c r="E714" s="187"/>
      <c r="F714" s="206"/>
    </row>
    <row r="715" spans="1:6" x14ac:dyDescent="0.25">
      <c r="A715" s="185"/>
      <c r="B715" s="190"/>
      <c r="C715" s="189"/>
      <c r="D715" s="191"/>
      <c r="E715" s="187"/>
      <c r="F715" s="206"/>
    </row>
    <row r="716" spans="1:6" x14ac:dyDescent="0.25">
      <c r="A716" s="185">
        <v>16</v>
      </c>
      <c r="B716" s="190" t="s">
        <v>1399</v>
      </c>
      <c r="C716" s="189" t="s">
        <v>11</v>
      </c>
      <c r="D716" s="191">
        <v>135</v>
      </c>
      <c r="E716" s="187">
        <v>35</v>
      </c>
      <c r="F716" s="206">
        <f>D716*E716</f>
        <v>4725</v>
      </c>
    </row>
    <row r="717" spans="1:6" x14ac:dyDescent="0.25">
      <c r="A717" s="185"/>
      <c r="B717" s="190"/>
      <c r="C717" s="189"/>
      <c r="D717" s="191"/>
      <c r="E717" s="187"/>
      <c r="F717" s="206"/>
    </row>
    <row r="718" spans="1:6" x14ac:dyDescent="0.25">
      <c r="A718" s="185"/>
      <c r="B718" s="186"/>
      <c r="C718" s="185"/>
      <c r="D718" s="70"/>
      <c r="E718" s="187"/>
      <c r="F718" s="206"/>
    </row>
    <row r="719" spans="1:6" x14ac:dyDescent="0.25">
      <c r="A719" s="185"/>
      <c r="B719" s="186"/>
      <c r="C719" s="185"/>
      <c r="D719" s="70"/>
      <c r="E719" s="187"/>
      <c r="F719" s="206"/>
    </row>
    <row r="720" spans="1:6" x14ac:dyDescent="0.25">
      <c r="A720" s="185"/>
      <c r="B720" s="186"/>
      <c r="C720" s="185"/>
      <c r="D720" s="70"/>
      <c r="E720" s="187"/>
      <c r="F720" s="206"/>
    </row>
    <row r="721" spans="1:6" x14ac:dyDescent="0.25">
      <c r="A721" s="185"/>
      <c r="B721" s="186"/>
      <c r="C721" s="185"/>
      <c r="D721" s="70"/>
      <c r="E721" s="187"/>
      <c r="F721" s="206"/>
    </row>
    <row r="722" spans="1:6" ht="13" x14ac:dyDescent="0.3">
      <c r="A722" s="185"/>
      <c r="B722" s="69"/>
      <c r="C722" s="185"/>
      <c r="D722" s="70"/>
      <c r="E722" s="187"/>
      <c r="F722" s="206"/>
    </row>
    <row r="723" spans="1:6" x14ac:dyDescent="0.25">
      <c r="A723" s="185"/>
      <c r="B723" s="186"/>
      <c r="C723" s="185"/>
      <c r="D723" s="70"/>
      <c r="E723" s="187"/>
      <c r="F723" s="206"/>
    </row>
    <row r="724" spans="1:6" x14ac:dyDescent="0.25">
      <c r="A724" s="185"/>
      <c r="B724" s="186"/>
      <c r="C724" s="185"/>
      <c r="D724" s="70"/>
      <c r="E724" s="187"/>
      <c r="F724" s="206"/>
    </row>
    <row r="725" spans="1:6" x14ac:dyDescent="0.25">
      <c r="A725" s="185"/>
      <c r="B725" s="186"/>
      <c r="C725" s="185"/>
      <c r="D725" s="70"/>
      <c r="E725" s="187"/>
      <c r="F725" s="206"/>
    </row>
    <row r="726" spans="1:6" x14ac:dyDescent="0.25">
      <c r="A726" s="185"/>
      <c r="B726" s="186"/>
      <c r="C726" s="185"/>
      <c r="D726" s="70"/>
      <c r="E726" s="187"/>
      <c r="F726" s="206"/>
    </row>
    <row r="727" spans="1:6" x14ac:dyDescent="0.25">
      <c r="A727" s="185"/>
      <c r="B727" s="186"/>
      <c r="C727" s="185"/>
      <c r="D727" s="70"/>
      <c r="E727" s="187"/>
      <c r="F727" s="206"/>
    </row>
    <row r="728" spans="1:6" x14ac:dyDescent="0.25">
      <c r="A728" s="185"/>
      <c r="B728" s="186"/>
      <c r="C728" s="185"/>
      <c r="D728" s="70"/>
      <c r="E728" s="187"/>
      <c r="F728" s="206"/>
    </row>
    <row r="729" spans="1:6" x14ac:dyDescent="0.25">
      <c r="A729" s="185"/>
      <c r="B729" s="186"/>
      <c r="C729" s="185"/>
      <c r="D729" s="70"/>
      <c r="E729" s="187"/>
      <c r="F729" s="206"/>
    </row>
    <row r="730" spans="1:6" x14ac:dyDescent="0.25">
      <c r="A730" s="185"/>
      <c r="B730" s="186"/>
      <c r="C730" s="185"/>
      <c r="D730" s="70"/>
      <c r="E730" s="187"/>
      <c r="F730" s="206"/>
    </row>
    <row r="731" spans="1:6" ht="13" thickBot="1" x14ac:dyDescent="0.3">
      <c r="A731" s="185"/>
      <c r="B731" s="186"/>
      <c r="C731" s="185"/>
      <c r="D731" s="70"/>
      <c r="E731" s="187"/>
      <c r="F731" s="206"/>
    </row>
    <row r="732" spans="1:6" ht="13" thickTop="1" x14ac:dyDescent="0.25">
      <c r="A732" s="185"/>
      <c r="B732" s="186"/>
      <c r="C732" s="185"/>
      <c r="D732" s="70"/>
      <c r="E732" s="187"/>
      <c r="F732" s="207"/>
    </row>
    <row r="733" spans="1:6" ht="13" x14ac:dyDescent="0.3">
      <c r="A733" s="185"/>
      <c r="B733" s="192" t="s">
        <v>1189</v>
      </c>
      <c r="C733" s="185"/>
      <c r="D733" s="70"/>
      <c r="E733" s="187"/>
      <c r="F733" s="205">
        <f>SUM(F672:F731)</f>
        <v>105310</v>
      </c>
    </row>
    <row r="734" spans="1:6" ht="13" thickBot="1" x14ac:dyDescent="0.3">
      <c r="A734" s="185"/>
      <c r="B734" s="186"/>
      <c r="C734" s="185"/>
      <c r="D734" s="70"/>
      <c r="E734" s="187"/>
      <c r="F734" s="208"/>
    </row>
    <row r="735" spans="1:6" ht="13" thickTop="1" x14ac:dyDescent="0.25">
      <c r="A735" s="185"/>
      <c r="B735" s="186"/>
      <c r="C735" s="185"/>
      <c r="D735" s="70"/>
      <c r="E735" s="187"/>
      <c r="F735" s="206"/>
    </row>
    <row r="736" spans="1:6" x14ac:dyDescent="0.25">
      <c r="A736" s="185"/>
      <c r="B736" s="186"/>
      <c r="C736" s="185"/>
      <c r="D736" s="70"/>
      <c r="E736" s="187"/>
      <c r="F736" s="206"/>
    </row>
    <row r="737" spans="1:6" x14ac:dyDescent="0.25">
      <c r="A737" s="185"/>
      <c r="B737" s="186"/>
      <c r="C737" s="185"/>
      <c r="D737" s="70"/>
      <c r="E737" s="187"/>
      <c r="F737" s="206"/>
    </row>
    <row r="738" spans="1:6" x14ac:dyDescent="0.25">
      <c r="A738" s="185"/>
      <c r="B738" s="186"/>
      <c r="C738" s="185"/>
      <c r="D738" s="70"/>
      <c r="E738" s="187"/>
      <c r="F738" s="206"/>
    </row>
    <row r="739" spans="1:6" ht="13" x14ac:dyDescent="0.3">
      <c r="A739" s="183" t="s">
        <v>4</v>
      </c>
      <c r="B739" s="183" t="s">
        <v>1090</v>
      </c>
      <c r="C739" s="183" t="s">
        <v>293</v>
      </c>
      <c r="D739" s="86" t="s">
        <v>1091</v>
      </c>
      <c r="E739" s="184" t="s">
        <v>291</v>
      </c>
      <c r="F739" s="205" t="s">
        <v>622</v>
      </c>
    </row>
    <row r="740" spans="1:6" ht="13" x14ac:dyDescent="0.3">
      <c r="A740" s="185"/>
      <c r="B740" s="69" t="s">
        <v>1400</v>
      </c>
      <c r="C740" s="185"/>
      <c r="D740" s="70"/>
      <c r="E740" s="187"/>
      <c r="F740" s="206"/>
    </row>
    <row r="741" spans="1:6" ht="13" x14ac:dyDescent="0.3">
      <c r="A741" s="185"/>
      <c r="B741" s="69"/>
      <c r="C741" s="185"/>
      <c r="D741" s="70"/>
      <c r="E741" s="187"/>
      <c r="F741" s="206"/>
    </row>
    <row r="742" spans="1:6" ht="13" x14ac:dyDescent="0.3">
      <c r="A742" s="185"/>
      <c r="B742" s="69" t="s">
        <v>539</v>
      </c>
      <c r="C742" s="185"/>
      <c r="D742" s="70"/>
      <c r="E742" s="187"/>
      <c r="F742" s="206"/>
    </row>
    <row r="743" spans="1:6" x14ac:dyDescent="0.25">
      <c r="A743" s="185"/>
      <c r="B743" s="186"/>
      <c r="C743" s="185"/>
      <c r="D743" s="70"/>
      <c r="E743" s="187"/>
      <c r="F743" s="206"/>
    </row>
    <row r="744" spans="1:6" ht="13" x14ac:dyDescent="0.3">
      <c r="A744" s="70"/>
      <c r="B744" s="87" t="s">
        <v>79</v>
      </c>
      <c r="C744" s="70"/>
      <c r="D744" s="70"/>
      <c r="E744" s="180"/>
    </row>
    <row r="745" spans="1:6" ht="13" x14ac:dyDescent="0.3">
      <c r="A745" s="70"/>
      <c r="B745" s="87"/>
      <c r="C745" s="70"/>
      <c r="D745" s="70"/>
      <c r="E745" s="180"/>
    </row>
    <row r="746" spans="1:6" ht="13" x14ac:dyDescent="0.3">
      <c r="A746" s="70"/>
      <c r="B746" s="87" t="s">
        <v>1401</v>
      </c>
      <c r="C746" s="70"/>
      <c r="D746" s="70"/>
      <c r="E746" s="180"/>
    </row>
    <row r="747" spans="1:6" ht="13" x14ac:dyDescent="0.3">
      <c r="A747" s="70"/>
      <c r="B747" s="87" t="s">
        <v>1402</v>
      </c>
      <c r="C747" s="70"/>
      <c r="D747" s="70"/>
      <c r="E747" s="180"/>
    </row>
    <row r="748" spans="1:6" ht="13" x14ac:dyDescent="0.3">
      <c r="A748" s="70"/>
      <c r="B748" s="87" t="s">
        <v>1403</v>
      </c>
      <c r="C748" s="70"/>
      <c r="D748" s="70"/>
      <c r="E748" s="180"/>
    </row>
    <row r="749" spans="1:6" ht="13" x14ac:dyDescent="0.3">
      <c r="A749" s="70"/>
      <c r="B749" s="87" t="s">
        <v>1404</v>
      </c>
      <c r="C749" s="70"/>
      <c r="D749" s="70"/>
      <c r="E749" s="180"/>
    </row>
    <row r="750" spans="1:6" ht="13" x14ac:dyDescent="0.3">
      <c r="A750" s="70"/>
      <c r="B750" s="87" t="s">
        <v>1405</v>
      </c>
      <c r="C750" s="70"/>
      <c r="D750" s="70"/>
      <c r="E750" s="180"/>
    </row>
    <row r="751" spans="1:6" ht="13" x14ac:dyDescent="0.3">
      <c r="A751" s="70"/>
      <c r="B751" s="87" t="s">
        <v>1406</v>
      </c>
      <c r="C751" s="70"/>
      <c r="D751" s="70"/>
      <c r="E751" s="180"/>
    </row>
    <row r="752" spans="1:6" ht="13" x14ac:dyDescent="0.3">
      <c r="A752" s="70"/>
      <c r="B752" s="87"/>
      <c r="C752" s="70"/>
      <c r="D752" s="70"/>
      <c r="E752" s="180"/>
    </row>
    <row r="753" spans="1:6" x14ac:dyDescent="0.25">
      <c r="A753" s="70">
        <v>1</v>
      </c>
      <c r="B753" s="186" t="s">
        <v>1407</v>
      </c>
      <c r="C753" s="70"/>
      <c r="D753" s="70"/>
      <c r="E753" s="180"/>
    </row>
    <row r="754" spans="1:6" x14ac:dyDescent="0.25">
      <c r="A754" s="70"/>
      <c r="B754" s="186" t="s">
        <v>1408</v>
      </c>
      <c r="C754" s="70" t="s">
        <v>0</v>
      </c>
      <c r="D754" s="70">
        <v>42</v>
      </c>
      <c r="E754" s="180">
        <v>200</v>
      </c>
      <c r="F754" s="210">
        <f>D754*E754</f>
        <v>8400</v>
      </c>
    </row>
    <row r="755" spans="1:6" x14ac:dyDescent="0.25">
      <c r="A755" s="70"/>
      <c r="B755" s="186" t="s">
        <v>1409</v>
      </c>
      <c r="C755" s="70"/>
      <c r="D755" s="70"/>
      <c r="E755" s="180"/>
    </row>
    <row r="756" spans="1:6" x14ac:dyDescent="0.25">
      <c r="A756" s="185"/>
      <c r="B756" s="186"/>
      <c r="C756" s="185"/>
      <c r="D756" s="70"/>
      <c r="E756" s="187"/>
      <c r="F756" s="206"/>
    </row>
    <row r="757" spans="1:6" ht="13" x14ac:dyDescent="0.3">
      <c r="A757" s="185"/>
      <c r="B757" s="69" t="s">
        <v>1410</v>
      </c>
      <c r="C757" s="185"/>
      <c r="D757" s="70"/>
      <c r="E757" s="187"/>
      <c r="F757" s="206"/>
    </row>
    <row r="758" spans="1:6" ht="13" x14ac:dyDescent="0.3">
      <c r="A758" s="185"/>
      <c r="B758" s="69"/>
      <c r="C758" s="185"/>
      <c r="D758" s="70"/>
      <c r="E758" s="187"/>
      <c r="F758" s="206"/>
    </row>
    <row r="759" spans="1:6" x14ac:dyDescent="0.25">
      <c r="A759" s="185">
        <v>2</v>
      </c>
      <c r="B759" s="186" t="s">
        <v>1411</v>
      </c>
      <c r="C759" s="185"/>
      <c r="D759" s="70"/>
      <c r="E759" s="187"/>
      <c r="F759" s="206"/>
    </row>
    <row r="760" spans="1:6" x14ac:dyDescent="0.25">
      <c r="A760" s="185"/>
      <c r="B760" s="186" t="s">
        <v>1412</v>
      </c>
      <c r="C760" s="185"/>
      <c r="D760" s="70"/>
      <c r="E760" s="187"/>
      <c r="F760" s="206"/>
    </row>
    <row r="761" spans="1:6" x14ac:dyDescent="0.25">
      <c r="A761" s="185"/>
      <c r="B761" s="186" t="s">
        <v>1413</v>
      </c>
      <c r="C761" s="185"/>
      <c r="D761" s="70"/>
      <c r="E761" s="187"/>
      <c r="F761" s="206"/>
    </row>
    <row r="762" spans="1:6" x14ac:dyDescent="0.25">
      <c r="A762" s="185"/>
      <c r="B762" s="186" t="s">
        <v>1414</v>
      </c>
      <c r="C762" s="185" t="s">
        <v>11</v>
      </c>
      <c r="D762" s="70">
        <v>39</v>
      </c>
      <c r="E762" s="187">
        <v>35</v>
      </c>
      <c r="F762" s="206">
        <f>D762*E762</f>
        <v>1365</v>
      </c>
    </row>
    <row r="763" spans="1:6" x14ac:dyDescent="0.25">
      <c r="A763" s="185"/>
      <c r="B763" s="186"/>
      <c r="C763" s="185"/>
      <c r="D763" s="70"/>
      <c r="E763" s="187"/>
      <c r="F763" s="206"/>
    </row>
    <row r="764" spans="1:6" ht="13" x14ac:dyDescent="0.3">
      <c r="A764" s="185"/>
      <c r="B764" s="69" t="s">
        <v>1415</v>
      </c>
      <c r="C764" s="185"/>
      <c r="D764" s="70"/>
      <c r="E764" s="187"/>
      <c r="F764" s="206"/>
    </row>
    <row r="765" spans="1:6" x14ac:dyDescent="0.25">
      <c r="A765" s="185"/>
      <c r="B765" s="186"/>
      <c r="C765" s="185"/>
      <c r="D765" s="70"/>
      <c r="E765" s="187"/>
      <c r="F765" s="206"/>
    </row>
    <row r="766" spans="1:6" x14ac:dyDescent="0.25">
      <c r="A766" s="185">
        <v>3</v>
      </c>
      <c r="B766" s="186" t="s">
        <v>1416</v>
      </c>
      <c r="C766" s="185"/>
      <c r="D766" s="70"/>
      <c r="E766" s="187"/>
      <c r="F766" s="206"/>
    </row>
    <row r="767" spans="1:6" x14ac:dyDescent="0.25">
      <c r="A767" s="185"/>
      <c r="B767" s="186" t="s">
        <v>1417</v>
      </c>
      <c r="C767" s="185" t="s">
        <v>0</v>
      </c>
      <c r="D767" s="70">
        <v>42</v>
      </c>
      <c r="E767" s="187">
        <v>220</v>
      </c>
      <c r="F767" s="206">
        <f>D767*E767</f>
        <v>9240</v>
      </c>
    </row>
    <row r="768" spans="1:6" x14ac:dyDescent="0.25">
      <c r="A768" s="185"/>
      <c r="B768" s="186"/>
      <c r="C768" s="185"/>
      <c r="D768" s="70"/>
      <c r="E768" s="187"/>
      <c r="F768" s="206"/>
    </row>
    <row r="769" spans="1:6" ht="13" x14ac:dyDescent="0.3">
      <c r="A769" s="185"/>
      <c r="B769" s="69" t="s">
        <v>1418</v>
      </c>
      <c r="C769" s="185"/>
      <c r="D769" s="70"/>
      <c r="E769" s="187"/>
      <c r="F769" s="206"/>
    </row>
    <row r="770" spans="1:6" x14ac:dyDescent="0.25">
      <c r="A770" s="185"/>
      <c r="B770" s="186"/>
      <c r="C770" s="185"/>
      <c r="D770" s="70"/>
      <c r="E770" s="187"/>
      <c r="F770" s="206"/>
    </row>
    <row r="771" spans="1:6" x14ac:dyDescent="0.25">
      <c r="A771" s="185">
        <v>4</v>
      </c>
      <c r="B771" s="186" t="s">
        <v>1419</v>
      </c>
      <c r="C771" s="185"/>
      <c r="D771" s="70"/>
      <c r="E771" s="187"/>
      <c r="F771" s="206"/>
    </row>
    <row r="772" spans="1:6" x14ac:dyDescent="0.25">
      <c r="A772" s="185"/>
      <c r="B772" s="186" t="s">
        <v>1420</v>
      </c>
      <c r="C772" s="185"/>
      <c r="D772" s="70"/>
      <c r="E772" s="187"/>
      <c r="F772" s="206"/>
    </row>
    <row r="773" spans="1:6" x14ac:dyDescent="0.25">
      <c r="A773" s="185"/>
      <c r="B773" s="186" t="s">
        <v>1421</v>
      </c>
      <c r="C773" s="185"/>
      <c r="D773" s="70"/>
      <c r="E773" s="187"/>
      <c r="F773" s="206"/>
    </row>
    <row r="774" spans="1:6" x14ac:dyDescent="0.25">
      <c r="A774" s="185"/>
      <c r="B774" s="186" t="s">
        <v>1422</v>
      </c>
      <c r="C774" s="185"/>
      <c r="D774" s="70"/>
      <c r="E774" s="187"/>
      <c r="F774" s="206"/>
    </row>
    <row r="775" spans="1:6" x14ac:dyDescent="0.25">
      <c r="A775" s="185"/>
      <c r="B775" s="186" t="s">
        <v>1423</v>
      </c>
      <c r="C775" s="185" t="s">
        <v>2</v>
      </c>
      <c r="D775" s="70">
        <v>2</v>
      </c>
      <c r="E775" s="187">
        <v>900</v>
      </c>
      <c r="F775" s="206">
        <f>D775*E775</f>
        <v>1800</v>
      </c>
    </row>
    <row r="776" spans="1:6" x14ac:dyDescent="0.25">
      <c r="A776" s="185"/>
      <c r="B776" s="186"/>
      <c r="C776" s="185"/>
      <c r="D776" s="70"/>
      <c r="E776" s="187"/>
      <c r="F776" s="206"/>
    </row>
    <row r="777" spans="1:6" x14ac:dyDescent="0.25">
      <c r="A777" s="185"/>
      <c r="B777" s="186"/>
      <c r="C777" s="185"/>
      <c r="D777" s="70"/>
      <c r="E777" s="187"/>
      <c r="F777" s="206"/>
    </row>
    <row r="778" spans="1:6" x14ac:dyDescent="0.25">
      <c r="A778" s="185"/>
      <c r="B778" s="186"/>
      <c r="C778" s="185"/>
      <c r="D778" s="70"/>
      <c r="E778" s="187"/>
      <c r="F778" s="206"/>
    </row>
    <row r="779" spans="1:6" x14ac:dyDescent="0.25">
      <c r="A779" s="185"/>
      <c r="B779" s="186"/>
      <c r="C779" s="185"/>
      <c r="D779" s="70"/>
      <c r="E779" s="187"/>
      <c r="F779" s="206"/>
    </row>
    <row r="780" spans="1:6" x14ac:dyDescent="0.25">
      <c r="A780" s="185"/>
      <c r="B780" s="186"/>
      <c r="C780" s="185"/>
      <c r="D780" s="70"/>
      <c r="E780" s="187"/>
      <c r="F780" s="206"/>
    </row>
    <row r="781" spans="1:6" x14ac:dyDescent="0.25">
      <c r="A781" s="185"/>
      <c r="B781" s="186"/>
      <c r="C781" s="185"/>
      <c r="D781" s="70"/>
      <c r="E781" s="187"/>
      <c r="F781" s="206"/>
    </row>
    <row r="782" spans="1:6" ht="13" x14ac:dyDescent="0.3">
      <c r="A782" s="185"/>
      <c r="B782" s="69"/>
      <c r="C782" s="185"/>
      <c r="D782" s="70"/>
      <c r="E782" s="187"/>
      <c r="F782" s="206"/>
    </row>
    <row r="783" spans="1:6" x14ac:dyDescent="0.25">
      <c r="A783" s="185"/>
      <c r="B783" s="186"/>
      <c r="C783" s="185"/>
      <c r="D783" s="70"/>
      <c r="E783" s="187"/>
      <c r="F783" s="206"/>
    </row>
    <row r="784" spans="1:6" x14ac:dyDescent="0.25">
      <c r="A784" s="185"/>
      <c r="B784" s="186"/>
      <c r="C784" s="185"/>
      <c r="D784" s="70"/>
      <c r="E784" s="187"/>
      <c r="F784" s="206"/>
    </row>
    <row r="785" spans="1:6" x14ac:dyDescent="0.25">
      <c r="A785" s="185"/>
      <c r="B785" s="186"/>
      <c r="C785" s="185"/>
      <c r="D785" s="70"/>
      <c r="E785" s="187"/>
      <c r="F785" s="206"/>
    </row>
    <row r="786" spans="1:6" x14ac:dyDescent="0.25">
      <c r="A786" s="185"/>
      <c r="B786" s="186"/>
      <c r="C786" s="185"/>
      <c r="D786" s="70"/>
      <c r="E786" s="187"/>
      <c r="F786" s="206"/>
    </row>
    <row r="787" spans="1:6" x14ac:dyDescent="0.25">
      <c r="A787" s="185"/>
      <c r="B787" s="186"/>
      <c r="C787" s="185"/>
      <c r="D787" s="70"/>
      <c r="E787" s="187"/>
      <c r="F787" s="206"/>
    </row>
    <row r="788" spans="1:6" x14ac:dyDescent="0.25">
      <c r="A788" s="185"/>
      <c r="B788" s="186"/>
      <c r="C788" s="185"/>
      <c r="D788" s="70"/>
      <c r="E788" s="187"/>
      <c r="F788" s="206"/>
    </row>
    <row r="789" spans="1:6" x14ac:dyDescent="0.25">
      <c r="A789" s="185"/>
      <c r="B789" s="186"/>
      <c r="C789" s="185"/>
      <c r="D789" s="70"/>
      <c r="E789" s="187"/>
      <c r="F789" s="206"/>
    </row>
    <row r="790" spans="1:6" x14ac:dyDescent="0.25">
      <c r="A790" s="185"/>
      <c r="B790" s="186"/>
      <c r="C790" s="185"/>
      <c r="D790" s="70"/>
      <c r="E790" s="187"/>
      <c r="F790" s="206"/>
    </row>
    <row r="791" spans="1:6" x14ac:dyDescent="0.25">
      <c r="A791" s="185"/>
      <c r="B791" s="186"/>
      <c r="C791" s="185"/>
      <c r="D791" s="70"/>
      <c r="E791" s="187"/>
      <c r="F791" s="206"/>
    </row>
    <row r="792" spans="1:6" x14ac:dyDescent="0.25">
      <c r="A792" s="185"/>
      <c r="B792" s="186"/>
      <c r="C792" s="185"/>
      <c r="D792" s="70"/>
      <c r="E792" s="187"/>
      <c r="F792" s="206"/>
    </row>
    <row r="793" spans="1:6" x14ac:dyDescent="0.25">
      <c r="A793" s="185"/>
      <c r="B793" s="186"/>
      <c r="C793" s="185"/>
      <c r="D793" s="70"/>
      <c r="E793" s="187"/>
      <c r="F793" s="206"/>
    </row>
    <row r="794" spans="1:6" x14ac:dyDescent="0.25">
      <c r="A794" s="185"/>
      <c r="B794" s="186"/>
      <c r="C794" s="185"/>
      <c r="D794" s="70"/>
      <c r="E794" s="187"/>
      <c r="F794" s="206"/>
    </row>
    <row r="795" spans="1:6" x14ac:dyDescent="0.25">
      <c r="A795" s="185"/>
      <c r="B795" s="186"/>
      <c r="C795" s="185"/>
      <c r="D795" s="70"/>
      <c r="E795" s="187"/>
      <c r="F795" s="206"/>
    </row>
    <row r="796" spans="1:6" x14ac:dyDescent="0.25">
      <c r="A796" s="185"/>
      <c r="B796" s="186"/>
      <c r="C796" s="185"/>
      <c r="D796" s="70"/>
      <c r="E796" s="187"/>
      <c r="F796" s="206"/>
    </row>
    <row r="797" spans="1:6" x14ac:dyDescent="0.25">
      <c r="A797" s="185"/>
      <c r="B797" s="186"/>
      <c r="C797" s="185"/>
      <c r="D797" s="70"/>
      <c r="E797" s="187"/>
      <c r="F797" s="206"/>
    </row>
    <row r="798" spans="1:6" x14ac:dyDescent="0.25">
      <c r="A798" s="185"/>
      <c r="B798" s="186"/>
      <c r="C798" s="185"/>
      <c r="D798" s="70"/>
      <c r="E798" s="187"/>
      <c r="F798" s="206"/>
    </row>
    <row r="799" spans="1:6" x14ac:dyDescent="0.25">
      <c r="A799" s="185"/>
      <c r="B799" s="186"/>
      <c r="C799" s="185"/>
      <c r="D799" s="70"/>
      <c r="E799" s="187"/>
      <c r="F799" s="206"/>
    </row>
    <row r="800" spans="1:6" ht="13" thickBot="1" x14ac:dyDescent="0.3">
      <c r="A800" s="185"/>
      <c r="B800" s="186"/>
      <c r="C800" s="185"/>
      <c r="D800" s="70"/>
      <c r="E800" s="187"/>
      <c r="F800" s="206"/>
    </row>
    <row r="801" spans="1:6" ht="13" thickTop="1" x14ac:dyDescent="0.25">
      <c r="A801" s="185"/>
      <c r="B801" s="186"/>
      <c r="C801" s="185"/>
      <c r="D801" s="70"/>
      <c r="E801" s="187"/>
      <c r="F801" s="207"/>
    </row>
    <row r="802" spans="1:6" ht="13" x14ac:dyDescent="0.3">
      <c r="A802" s="185"/>
      <c r="B802" s="192" t="s">
        <v>1189</v>
      </c>
      <c r="C802" s="185"/>
      <c r="D802" s="70"/>
      <c r="E802" s="187"/>
      <c r="F802" s="205">
        <f>SUM(F756:F800)</f>
        <v>12405</v>
      </c>
    </row>
    <row r="803" spans="1:6" ht="13" thickBot="1" x14ac:dyDescent="0.3">
      <c r="A803" s="185"/>
      <c r="B803" s="186"/>
      <c r="C803" s="185"/>
      <c r="D803" s="70"/>
      <c r="E803" s="187"/>
      <c r="F803" s="208"/>
    </row>
    <row r="804" spans="1:6" ht="13" thickTop="1" x14ac:dyDescent="0.25">
      <c r="A804" s="185"/>
      <c r="B804" s="186"/>
      <c r="C804" s="185"/>
      <c r="D804" s="70"/>
      <c r="E804" s="187"/>
      <c r="F804" s="206"/>
    </row>
    <row r="805" spans="1:6" x14ac:dyDescent="0.25">
      <c r="A805" s="185"/>
      <c r="B805" s="186"/>
      <c r="C805" s="185"/>
      <c r="D805" s="70"/>
      <c r="E805" s="187"/>
      <c r="F805" s="206"/>
    </row>
    <row r="806" spans="1:6" ht="13" x14ac:dyDescent="0.3">
      <c r="A806" s="183" t="s">
        <v>4</v>
      </c>
      <c r="B806" s="183" t="s">
        <v>1090</v>
      </c>
      <c r="C806" s="183" t="s">
        <v>293</v>
      </c>
      <c r="D806" s="86" t="s">
        <v>1091</v>
      </c>
      <c r="E806" s="184" t="s">
        <v>291</v>
      </c>
      <c r="F806" s="205" t="s">
        <v>622</v>
      </c>
    </row>
    <row r="807" spans="1:6" ht="13" x14ac:dyDescent="0.3">
      <c r="A807" s="185"/>
      <c r="B807" s="69" t="s">
        <v>1424</v>
      </c>
      <c r="C807" s="185"/>
      <c r="D807" s="70"/>
      <c r="E807" s="187"/>
      <c r="F807" s="206"/>
    </row>
    <row r="808" spans="1:6" ht="13" x14ac:dyDescent="0.3">
      <c r="A808" s="185"/>
      <c r="B808" s="69"/>
      <c r="C808" s="185"/>
      <c r="D808" s="70"/>
      <c r="E808" s="187"/>
      <c r="F808" s="206"/>
    </row>
    <row r="809" spans="1:6" ht="13" x14ac:dyDescent="0.3">
      <c r="A809" s="185"/>
      <c r="B809" s="69" t="s">
        <v>1425</v>
      </c>
      <c r="C809" s="185"/>
      <c r="D809" s="70"/>
      <c r="E809" s="187"/>
      <c r="F809" s="206"/>
    </row>
    <row r="810" spans="1:6" x14ac:dyDescent="0.25">
      <c r="A810" s="185"/>
      <c r="B810" s="186"/>
      <c r="C810" s="185"/>
      <c r="D810" s="70"/>
      <c r="E810" s="187"/>
      <c r="F810" s="206"/>
    </row>
    <row r="811" spans="1:6" ht="13" x14ac:dyDescent="0.3">
      <c r="A811" s="185"/>
      <c r="B811" s="69" t="s">
        <v>1426</v>
      </c>
      <c r="C811" s="185"/>
      <c r="D811" s="70"/>
      <c r="E811" s="187"/>
      <c r="F811" s="206"/>
    </row>
    <row r="812" spans="1:6" x14ac:dyDescent="0.25">
      <c r="A812" s="185"/>
      <c r="B812" s="186"/>
      <c r="C812" s="185"/>
      <c r="D812" s="70"/>
      <c r="E812" s="187"/>
      <c r="F812" s="206"/>
    </row>
    <row r="813" spans="1:6" ht="13" x14ac:dyDescent="0.3">
      <c r="A813" s="185"/>
      <c r="B813" s="69" t="s">
        <v>1427</v>
      </c>
      <c r="C813" s="185"/>
      <c r="D813" s="70"/>
      <c r="E813" s="187"/>
      <c r="F813" s="206"/>
    </row>
    <row r="814" spans="1:6" ht="13" x14ac:dyDescent="0.3">
      <c r="A814" s="185"/>
      <c r="B814" s="69"/>
      <c r="C814" s="185"/>
      <c r="D814" s="70"/>
      <c r="E814" s="187"/>
      <c r="F814" s="206"/>
    </row>
    <row r="815" spans="1:6" ht="13" x14ac:dyDescent="0.3">
      <c r="A815" s="185"/>
      <c r="B815" s="69" t="s">
        <v>1428</v>
      </c>
      <c r="C815" s="185"/>
      <c r="D815" s="70"/>
      <c r="E815" s="187"/>
      <c r="F815" s="206"/>
    </row>
    <row r="816" spans="1:6" ht="13" x14ac:dyDescent="0.3">
      <c r="A816" s="185"/>
      <c r="B816" s="69" t="s">
        <v>1429</v>
      </c>
      <c r="C816" s="185"/>
      <c r="D816" s="70"/>
      <c r="E816" s="187"/>
      <c r="F816" s="206"/>
    </row>
    <row r="817" spans="1:6" ht="13" x14ac:dyDescent="0.3">
      <c r="A817" s="185"/>
      <c r="B817" s="69" t="s">
        <v>1430</v>
      </c>
      <c r="C817" s="185"/>
      <c r="D817" s="70"/>
      <c r="E817" s="187"/>
      <c r="F817" s="206"/>
    </row>
    <row r="818" spans="1:6" ht="13" x14ac:dyDescent="0.3">
      <c r="A818" s="185"/>
      <c r="B818" s="69" t="s">
        <v>1431</v>
      </c>
      <c r="C818" s="185"/>
      <c r="D818" s="70"/>
      <c r="E818" s="187"/>
      <c r="F818" s="206"/>
    </row>
    <row r="819" spans="1:6" ht="13" x14ac:dyDescent="0.3">
      <c r="A819" s="185"/>
      <c r="B819" s="69" t="s">
        <v>1432</v>
      </c>
      <c r="C819" s="185"/>
      <c r="D819" s="70"/>
      <c r="E819" s="187"/>
      <c r="F819" s="206"/>
    </row>
    <row r="820" spans="1:6" x14ac:dyDescent="0.25">
      <c r="A820" s="185"/>
      <c r="B820" s="186"/>
      <c r="C820" s="185"/>
      <c r="D820" s="70"/>
      <c r="E820" s="187"/>
      <c r="F820" s="206"/>
    </row>
    <row r="821" spans="1:6" x14ac:dyDescent="0.25">
      <c r="A821" s="185">
        <v>1</v>
      </c>
      <c r="B821" s="186" t="s">
        <v>1433</v>
      </c>
      <c r="C821" s="185" t="s">
        <v>0</v>
      </c>
      <c r="D821" s="70">
        <v>48</v>
      </c>
      <c r="E821" s="187">
        <v>300</v>
      </c>
      <c r="F821" s="206">
        <f>D821*E821</f>
        <v>14400</v>
      </c>
    </row>
    <row r="822" spans="1:6" x14ac:dyDescent="0.25">
      <c r="A822" s="185"/>
      <c r="B822" s="186"/>
      <c r="C822" s="185"/>
      <c r="D822" s="70"/>
      <c r="E822" s="187"/>
      <c r="F822" s="206"/>
    </row>
    <row r="823" spans="1:6" x14ac:dyDescent="0.25">
      <c r="A823" s="185">
        <v>2</v>
      </c>
      <c r="B823" s="186" t="s">
        <v>1434</v>
      </c>
      <c r="C823" s="185" t="s">
        <v>11</v>
      </c>
      <c r="D823" s="70">
        <v>39</v>
      </c>
      <c r="E823" s="187">
        <v>120</v>
      </c>
      <c r="F823" s="206">
        <f>D823*E823</f>
        <v>4680</v>
      </c>
    </row>
    <row r="824" spans="1:6" x14ac:dyDescent="0.25">
      <c r="A824" s="185"/>
      <c r="B824" s="186"/>
      <c r="C824" s="185"/>
      <c r="D824" s="70"/>
      <c r="E824" s="187"/>
      <c r="F824" s="206"/>
    </row>
    <row r="825" spans="1:6" x14ac:dyDescent="0.25">
      <c r="A825" s="185">
        <v>3</v>
      </c>
      <c r="B825" s="186" t="s">
        <v>1435</v>
      </c>
      <c r="C825" s="185" t="s">
        <v>0</v>
      </c>
      <c r="D825" s="70">
        <v>2</v>
      </c>
      <c r="E825" s="187">
        <v>300</v>
      </c>
      <c r="F825" s="206">
        <f>D825*E825</f>
        <v>600</v>
      </c>
    </row>
    <row r="826" spans="1:6" x14ac:dyDescent="0.25">
      <c r="A826" s="185"/>
      <c r="B826" s="186"/>
      <c r="C826" s="185"/>
      <c r="D826" s="70"/>
      <c r="E826" s="187"/>
      <c r="F826" s="206"/>
    </row>
    <row r="827" spans="1:6" x14ac:dyDescent="0.25">
      <c r="A827" s="185"/>
      <c r="B827" s="186"/>
      <c r="C827" s="185"/>
      <c r="D827" s="70"/>
      <c r="E827" s="187"/>
      <c r="F827" s="206"/>
    </row>
    <row r="828" spans="1:6" x14ac:dyDescent="0.25">
      <c r="A828" s="185"/>
      <c r="B828" s="186"/>
      <c r="C828" s="185"/>
      <c r="D828" s="70"/>
      <c r="E828" s="187"/>
      <c r="F828" s="206"/>
    </row>
    <row r="829" spans="1:6" x14ac:dyDescent="0.25">
      <c r="A829" s="185"/>
      <c r="B829" s="186"/>
      <c r="C829" s="185"/>
      <c r="D829" s="70"/>
      <c r="E829" s="187"/>
      <c r="F829" s="206"/>
    </row>
    <row r="830" spans="1:6" x14ac:dyDescent="0.25">
      <c r="A830" s="185"/>
      <c r="B830" s="186"/>
      <c r="C830" s="185"/>
      <c r="D830" s="70"/>
      <c r="E830" s="187"/>
      <c r="F830" s="206"/>
    </row>
    <row r="831" spans="1:6" x14ac:dyDescent="0.25">
      <c r="A831" s="185"/>
      <c r="B831" s="186"/>
      <c r="C831" s="185"/>
      <c r="D831" s="70"/>
      <c r="E831" s="187"/>
      <c r="F831" s="206"/>
    </row>
    <row r="832" spans="1:6" x14ac:dyDescent="0.25">
      <c r="A832" s="185"/>
      <c r="B832" s="186"/>
      <c r="C832" s="185"/>
      <c r="D832" s="70"/>
      <c r="E832" s="187"/>
      <c r="F832" s="206"/>
    </row>
    <row r="833" spans="1:6" x14ac:dyDescent="0.25">
      <c r="A833" s="185"/>
      <c r="B833" s="186"/>
      <c r="C833" s="185"/>
      <c r="D833" s="70"/>
      <c r="E833" s="187"/>
      <c r="F833" s="206"/>
    </row>
    <row r="834" spans="1:6" ht="13" x14ac:dyDescent="0.3">
      <c r="A834" s="185"/>
      <c r="B834" s="69"/>
      <c r="C834" s="185"/>
      <c r="D834" s="70"/>
      <c r="E834" s="187"/>
      <c r="F834" s="206"/>
    </row>
    <row r="835" spans="1:6" x14ac:dyDescent="0.25">
      <c r="A835" s="185"/>
      <c r="B835" s="186"/>
      <c r="C835" s="185"/>
      <c r="D835" s="70"/>
      <c r="E835" s="187"/>
      <c r="F835" s="206"/>
    </row>
    <row r="836" spans="1:6" x14ac:dyDescent="0.25">
      <c r="A836" s="185"/>
      <c r="B836" s="186"/>
      <c r="C836" s="185"/>
      <c r="D836" s="70"/>
      <c r="E836" s="187"/>
      <c r="F836" s="206"/>
    </row>
    <row r="837" spans="1:6" x14ac:dyDescent="0.25">
      <c r="A837" s="185"/>
      <c r="B837" s="186"/>
      <c r="C837" s="185"/>
      <c r="D837" s="70"/>
      <c r="E837" s="187"/>
      <c r="F837" s="206"/>
    </row>
    <row r="838" spans="1:6" x14ac:dyDescent="0.25">
      <c r="A838" s="185"/>
      <c r="B838" s="186"/>
      <c r="C838" s="185"/>
      <c r="D838" s="70"/>
      <c r="E838" s="187"/>
      <c r="F838" s="206"/>
    </row>
    <row r="839" spans="1:6" x14ac:dyDescent="0.25">
      <c r="A839" s="185"/>
      <c r="B839" s="186"/>
      <c r="C839" s="185"/>
      <c r="D839" s="70"/>
      <c r="E839" s="187"/>
      <c r="F839" s="206"/>
    </row>
    <row r="840" spans="1:6" x14ac:dyDescent="0.25">
      <c r="A840" s="185"/>
      <c r="B840" s="186"/>
      <c r="C840" s="185"/>
      <c r="D840" s="70"/>
      <c r="E840" s="187"/>
      <c r="F840" s="206"/>
    </row>
    <row r="841" spans="1:6" x14ac:dyDescent="0.25">
      <c r="A841" s="185"/>
      <c r="B841" s="186"/>
      <c r="C841" s="185"/>
      <c r="D841" s="70"/>
      <c r="E841" s="187"/>
      <c r="F841" s="206"/>
    </row>
    <row r="842" spans="1:6" x14ac:dyDescent="0.25">
      <c r="A842" s="185"/>
      <c r="B842" s="186"/>
      <c r="C842" s="185"/>
      <c r="D842" s="70"/>
      <c r="E842" s="187"/>
      <c r="F842" s="206"/>
    </row>
    <row r="843" spans="1:6" x14ac:dyDescent="0.25">
      <c r="A843" s="185"/>
      <c r="B843" s="186"/>
      <c r="C843" s="185"/>
      <c r="D843" s="70"/>
      <c r="E843" s="187"/>
      <c r="F843" s="206"/>
    </row>
    <row r="844" spans="1:6" x14ac:dyDescent="0.25">
      <c r="A844" s="185"/>
      <c r="B844" s="186"/>
      <c r="C844" s="185"/>
      <c r="D844" s="70"/>
      <c r="E844" s="187"/>
      <c r="F844" s="206"/>
    </row>
    <row r="845" spans="1:6" x14ac:dyDescent="0.25">
      <c r="A845" s="185"/>
      <c r="B845" s="186"/>
      <c r="C845" s="185"/>
      <c r="D845" s="70"/>
      <c r="E845" s="187"/>
      <c r="F845" s="206"/>
    </row>
    <row r="846" spans="1:6" x14ac:dyDescent="0.25">
      <c r="A846" s="185"/>
      <c r="B846" s="186"/>
      <c r="C846" s="185"/>
      <c r="D846" s="70"/>
      <c r="E846" s="187"/>
      <c r="F846" s="206"/>
    </row>
    <row r="847" spans="1:6" x14ac:dyDescent="0.25">
      <c r="A847" s="185"/>
      <c r="B847" s="186"/>
      <c r="C847" s="185"/>
      <c r="D847" s="70"/>
      <c r="E847" s="187"/>
      <c r="F847" s="206"/>
    </row>
    <row r="848" spans="1:6" x14ac:dyDescent="0.25">
      <c r="A848" s="185"/>
      <c r="B848" s="186"/>
      <c r="C848" s="185"/>
      <c r="D848" s="70"/>
      <c r="E848" s="187"/>
      <c r="F848" s="206"/>
    </row>
    <row r="849" spans="1:6" x14ac:dyDescent="0.25">
      <c r="A849" s="185"/>
      <c r="B849" s="186"/>
      <c r="C849" s="185"/>
      <c r="D849" s="70"/>
      <c r="E849" s="187"/>
      <c r="F849" s="206"/>
    </row>
    <row r="850" spans="1:6" x14ac:dyDescent="0.25">
      <c r="A850" s="185"/>
      <c r="B850" s="186"/>
      <c r="C850" s="185"/>
      <c r="D850" s="70"/>
      <c r="E850" s="187"/>
      <c r="F850" s="206"/>
    </row>
    <row r="851" spans="1:6" x14ac:dyDescent="0.25">
      <c r="A851" s="185"/>
      <c r="B851" s="186"/>
      <c r="C851" s="185"/>
      <c r="D851" s="70"/>
      <c r="E851" s="187"/>
      <c r="F851" s="206"/>
    </row>
    <row r="852" spans="1:6" x14ac:dyDescent="0.25">
      <c r="A852" s="185"/>
      <c r="B852" s="186"/>
      <c r="C852" s="185"/>
      <c r="D852" s="70"/>
      <c r="E852" s="187"/>
      <c r="F852" s="206"/>
    </row>
    <row r="853" spans="1:6" x14ac:dyDescent="0.25">
      <c r="A853" s="185"/>
      <c r="B853" s="186"/>
      <c r="C853" s="185"/>
      <c r="D853" s="70"/>
      <c r="E853" s="187"/>
      <c r="F853" s="206"/>
    </row>
    <row r="854" spans="1:6" x14ac:dyDescent="0.25">
      <c r="A854" s="185"/>
      <c r="B854" s="186"/>
      <c r="C854" s="185"/>
      <c r="D854" s="70"/>
      <c r="E854" s="187"/>
      <c r="F854" s="206"/>
    </row>
    <row r="855" spans="1:6" x14ac:dyDescent="0.25">
      <c r="A855" s="185"/>
      <c r="B855" s="186"/>
      <c r="C855" s="185"/>
      <c r="D855" s="70"/>
      <c r="E855" s="187"/>
      <c r="F855" s="206"/>
    </row>
    <row r="856" spans="1:6" x14ac:dyDescent="0.25">
      <c r="A856" s="185"/>
      <c r="B856" s="186"/>
      <c r="C856" s="185"/>
      <c r="D856" s="70"/>
      <c r="E856" s="187"/>
      <c r="F856" s="206"/>
    </row>
    <row r="857" spans="1:6" x14ac:dyDescent="0.25">
      <c r="A857" s="185"/>
      <c r="B857" s="186"/>
      <c r="C857" s="185"/>
      <c r="D857" s="70"/>
      <c r="E857" s="187"/>
      <c r="F857" s="206"/>
    </row>
    <row r="858" spans="1:6" x14ac:dyDescent="0.25">
      <c r="A858" s="185"/>
      <c r="B858" s="186"/>
      <c r="C858" s="185"/>
      <c r="D858" s="70"/>
      <c r="E858" s="187"/>
      <c r="F858" s="206"/>
    </row>
    <row r="859" spans="1:6" x14ac:dyDescent="0.25">
      <c r="A859" s="185"/>
      <c r="B859" s="186"/>
      <c r="C859" s="185"/>
      <c r="D859" s="70"/>
      <c r="E859" s="187"/>
      <c r="F859" s="206"/>
    </row>
    <row r="860" spans="1:6" x14ac:dyDescent="0.25">
      <c r="A860" s="185"/>
      <c r="B860" s="186"/>
      <c r="C860" s="185"/>
      <c r="D860" s="70"/>
      <c r="E860" s="187"/>
      <c r="F860" s="206"/>
    </row>
    <row r="861" spans="1:6" x14ac:dyDescent="0.25">
      <c r="A861" s="185"/>
      <c r="B861" s="186"/>
      <c r="C861" s="185"/>
      <c r="D861" s="70"/>
      <c r="E861" s="187"/>
      <c r="F861" s="206"/>
    </row>
    <row r="862" spans="1:6" x14ac:dyDescent="0.25">
      <c r="A862" s="185"/>
      <c r="B862" s="186"/>
      <c r="C862" s="185"/>
      <c r="D862" s="70"/>
      <c r="E862" s="187"/>
      <c r="F862" s="206"/>
    </row>
    <row r="863" spans="1:6" x14ac:dyDescent="0.25">
      <c r="A863" s="185"/>
      <c r="B863" s="186"/>
      <c r="C863" s="185"/>
      <c r="D863" s="70"/>
      <c r="E863" s="187"/>
      <c r="F863" s="206"/>
    </row>
    <row r="864" spans="1:6" x14ac:dyDescent="0.25">
      <c r="A864" s="185"/>
      <c r="B864" s="186"/>
      <c r="C864" s="185"/>
      <c r="D864" s="70"/>
      <c r="E864" s="187"/>
      <c r="F864" s="206"/>
    </row>
    <row r="865" spans="1:6" ht="13" thickBot="1" x14ac:dyDescent="0.3">
      <c r="A865" s="185"/>
      <c r="B865" s="186"/>
      <c r="C865" s="185"/>
      <c r="D865" s="70"/>
      <c r="E865" s="187"/>
      <c r="F865" s="206"/>
    </row>
    <row r="866" spans="1:6" ht="13" thickTop="1" x14ac:dyDescent="0.25">
      <c r="A866" s="185"/>
      <c r="B866" s="186"/>
      <c r="C866" s="185"/>
      <c r="D866" s="70"/>
      <c r="E866" s="187"/>
      <c r="F866" s="207"/>
    </row>
    <row r="867" spans="1:6" ht="13" x14ac:dyDescent="0.3">
      <c r="A867" s="185"/>
      <c r="B867" s="192" t="s">
        <v>1189</v>
      </c>
      <c r="C867" s="185"/>
      <c r="D867" s="70"/>
      <c r="E867" s="187"/>
      <c r="F867" s="205">
        <v>19680</v>
      </c>
    </row>
    <row r="868" spans="1:6" ht="13" thickBot="1" x14ac:dyDescent="0.3">
      <c r="A868" s="185"/>
      <c r="B868" s="186"/>
      <c r="C868" s="185"/>
      <c r="D868" s="70"/>
      <c r="E868" s="187"/>
      <c r="F868" s="208"/>
    </row>
    <row r="869" spans="1:6" ht="13" thickTop="1" x14ac:dyDescent="0.25">
      <c r="A869" s="185"/>
      <c r="B869" s="186"/>
      <c r="C869" s="185"/>
      <c r="D869" s="70"/>
      <c r="E869" s="187"/>
      <c r="F869" s="206"/>
    </row>
    <row r="870" spans="1:6" x14ac:dyDescent="0.25">
      <c r="A870" s="185"/>
      <c r="B870" s="186"/>
      <c r="C870" s="185"/>
      <c r="D870" s="70"/>
      <c r="E870" s="187"/>
      <c r="F870" s="206"/>
    </row>
    <row r="871" spans="1:6" x14ac:dyDescent="0.25">
      <c r="A871" s="185"/>
      <c r="B871" s="186"/>
      <c r="C871" s="185"/>
      <c r="D871" s="70"/>
      <c r="E871" s="187"/>
      <c r="F871" s="206"/>
    </row>
    <row r="872" spans="1:6" x14ac:dyDescent="0.25">
      <c r="A872" s="185"/>
      <c r="B872" s="186"/>
      <c r="C872" s="185"/>
      <c r="D872" s="70"/>
      <c r="E872" s="187"/>
      <c r="F872" s="206"/>
    </row>
    <row r="873" spans="1:6" ht="13" x14ac:dyDescent="0.3">
      <c r="A873" s="183" t="s">
        <v>4</v>
      </c>
      <c r="B873" s="183" t="s">
        <v>1090</v>
      </c>
      <c r="C873" s="183" t="s">
        <v>293</v>
      </c>
      <c r="D873" s="86" t="s">
        <v>1091</v>
      </c>
      <c r="E873" s="184" t="s">
        <v>291</v>
      </c>
      <c r="F873" s="205" t="s">
        <v>622</v>
      </c>
    </row>
    <row r="874" spans="1:6" ht="13" x14ac:dyDescent="0.3">
      <c r="A874" s="185"/>
      <c r="B874" s="69" t="s">
        <v>1436</v>
      </c>
      <c r="C874" s="185"/>
      <c r="D874" s="70"/>
      <c r="E874" s="187"/>
      <c r="F874" s="206"/>
    </row>
    <row r="875" spans="1:6" ht="13" x14ac:dyDescent="0.3">
      <c r="A875" s="185"/>
      <c r="B875" s="69"/>
      <c r="C875" s="185"/>
      <c r="D875" s="70"/>
      <c r="E875" s="187"/>
      <c r="F875" s="206"/>
    </row>
    <row r="876" spans="1:6" ht="13" x14ac:dyDescent="0.3">
      <c r="A876" s="185"/>
      <c r="B876" s="69" t="s">
        <v>63</v>
      </c>
      <c r="C876" s="185"/>
      <c r="D876" s="70"/>
      <c r="E876" s="187"/>
      <c r="F876" s="206"/>
    </row>
    <row r="877" spans="1:6" ht="13" x14ac:dyDescent="0.3">
      <c r="A877" s="185"/>
      <c r="B877" s="69"/>
      <c r="C877" s="185"/>
      <c r="D877" s="70"/>
      <c r="E877" s="187"/>
      <c r="F877" s="206"/>
    </row>
    <row r="878" spans="1:6" ht="13" x14ac:dyDescent="0.3">
      <c r="A878" s="185"/>
      <c r="B878" s="69" t="s">
        <v>1437</v>
      </c>
      <c r="C878" s="185"/>
      <c r="D878" s="70"/>
      <c r="E878" s="187"/>
      <c r="F878" s="206"/>
    </row>
    <row r="879" spans="1:6" ht="13" x14ac:dyDescent="0.3">
      <c r="A879" s="185"/>
      <c r="B879" s="69"/>
      <c r="C879" s="185"/>
      <c r="D879" s="70"/>
      <c r="E879" s="187"/>
      <c r="F879" s="206"/>
    </row>
    <row r="880" spans="1:6" ht="13" x14ac:dyDescent="0.3">
      <c r="A880" s="185"/>
      <c r="B880" s="197" t="s">
        <v>1438</v>
      </c>
      <c r="C880" s="185"/>
      <c r="D880" s="70"/>
      <c r="E880" s="187"/>
      <c r="F880" s="206"/>
    </row>
    <row r="881" spans="1:6" x14ac:dyDescent="0.25">
      <c r="A881" s="185"/>
      <c r="B881" s="186"/>
      <c r="C881" s="185"/>
      <c r="D881" s="70"/>
      <c r="E881" s="187"/>
      <c r="F881" s="206"/>
    </row>
    <row r="882" spans="1:6" x14ac:dyDescent="0.25">
      <c r="A882" s="185">
        <v>1</v>
      </c>
      <c r="B882" s="186" t="s">
        <v>1439</v>
      </c>
      <c r="C882" s="185" t="s">
        <v>2</v>
      </c>
      <c r="D882" s="70">
        <v>2</v>
      </c>
      <c r="E882" s="187">
        <v>500</v>
      </c>
      <c r="F882" s="206">
        <f>E882*D882</f>
        <v>1000</v>
      </c>
    </row>
    <row r="883" spans="1:6" x14ac:dyDescent="0.25">
      <c r="A883" s="185"/>
      <c r="B883" s="186"/>
      <c r="C883" s="185"/>
      <c r="D883" s="70"/>
      <c r="E883" s="187"/>
      <c r="F883" s="206"/>
    </row>
    <row r="884" spans="1:6" ht="13" x14ac:dyDescent="0.3">
      <c r="A884" s="185"/>
      <c r="B884" s="197" t="s">
        <v>1440</v>
      </c>
      <c r="C884" s="185"/>
      <c r="D884" s="70"/>
      <c r="E884" s="187"/>
      <c r="F884" s="206"/>
    </row>
    <row r="885" spans="1:6" x14ac:dyDescent="0.25">
      <c r="A885" s="185"/>
      <c r="B885" s="186"/>
      <c r="C885" s="185"/>
      <c r="D885" s="70"/>
      <c r="E885" s="187"/>
      <c r="F885" s="206"/>
    </row>
    <row r="886" spans="1:6" x14ac:dyDescent="0.25">
      <c r="A886" s="185">
        <v>2</v>
      </c>
      <c r="B886" s="186" t="s">
        <v>1441</v>
      </c>
      <c r="C886" s="185"/>
      <c r="D886" s="70"/>
      <c r="E886" s="187"/>
      <c r="F886" s="206"/>
    </row>
    <row r="887" spans="1:6" x14ac:dyDescent="0.25">
      <c r="A887" s="185"/>
      <c r="B887" s="186" t="s">
        <v>1442</v>
      </c>
      <c r="C887" s="185" t="s">
        <v>2</v>
      </c>
      <c r="D887" s="70">
        <v>6</v>
      </c>
      <c r="E887" s="187">
        <v>750</v>
      </c>
      <c r="F887" s="206">
        <f>E887*D887</f>
        <v>4500</v>
      </c>
    </row>
    <row r="888" spans="1:6" x14ac:dyDescent="0.25">
      <c r="A888" s="185"/>
      <c r="B888" s="186"/>
      <c r="C888" s="185"/>
      <c r="D888" s="70"/>
      <c r="E888" s="187"/>
      <c r="F888" s="206"/>
    </row>
    <row r="889" spans="1:6" ht="13" x14ac:dyDescent="0.3">
      <c r="A889" s="185"/>
      <c r="B889" s="69" t="s">
        <v>1316</v>
      </c>
      <c r="C889" s="185"/>
      <c r="D889" s="70"/>
      <c r="E889" s="187"/>
      <c r="F889" s="206"/>
    </row>
    <row r="890" spans="1:6" x14ac:dyDescent="0.25">
      <c r="A890" s="185"/>
      <c r="B890" s="186"/>
      <c r="C890" s="185"/>
      <c r="D890" s="70"/>
      <c r="E890" s="187"/>
      <c r="F890" s="206"/>
    </row>
    <row r="891" spans="1:6" x14ac:dyDescent="0.25">
      <c r="A891" s="185">
        <v>3</v>
      </c>
      <c r="B891" s="186" t="s">
        <v>1443</v>
      </c>
      <c r="C891" s="185" t="s">
        <v>2</v>
      </c>
      <c r="D891" s="70">
        <v>5</v>
      </c>
      <c r="E891" s="187">
        <v>60</v>
      </c>
      <c r="F891" s="206">
        <f>E891*D891</f>
        <v>300</v>
      </c>
    </row>
    <row r="892" spans="1:6" x14ac:dyDescent="0.25">
      <c r="A892" s="185"/>
      <c r="B892" s="186"/>
      <c r="C892" s="185"/>
      <c r="D892" s="70"/>
      <c r="E892" s="187"/>
      <c r="F892" s="206"/>
    </row>
    <row r="893" spans="1:6" ht="13" x14ac:dyDescent="0.3">
      <c r="A893" s="185"/>
      <c r="B893" s="69"/>
      <c r="C893" s="185"/>
      <c r="D893" s="70"/>
      <c r="E893" s="187"/>
      <c r="F893" s="206"/>
    </row>
    <row r="894" spans="1:6" ht="13" x14ac:dyDescent="0.3">
      <c r="A894" s="185"/>
      <c r="B894" s="69"/>
      <c r="C894" s="185"/>
      <c r="D894" s="70"/>
      <c r="E894" s="187"/>
      <c r="F894" s="206"/>
    </row>
    <row r="895" spans="1:6" ht="13" x14ac:dyDescent="0.3">
      <c r="A895" s="185"/>
      <c r="B895" s="69"/>
      <c r="C895" s="185"/>
      <c r="D895" s="70"/>
      <c r="E895" s="187"/>
      <c r="F895" s="206"/>
    </row>
    <row r="896" spans="1:6" x14ac:dyDescent="0.25">
      <c r="A896" s="185"/>
      <c r="B896" s="186"/>
      <c r="C896" s="185"/>
      <c r="D896" s="70"/>
      <c r="E896" s="187"/>
      <c r="F896" s="206"/>
    </row>
    <row r="897" spans="1:6" x14ac:dyDescent="0.25">
      <c r="A897" s="185"/>
      <c r="B897" s="186"/>
      <c r="C897" s="185"/>
      <c r="D897" s="70"/>
      <c r="E897" s="187"/>
      <c r="F897" s="206"/>
    </row>
    <row r="898" spans="1:6" x14ac:dyDescent="0.25">
      <c r="A898" s="185"/>
      <c r="B898" s="186"/>
      <c r="C898" s="185"/>
      <c r="D898" s="70"/>
      <c r="E898" s="187"/>
      <c r="F898" s="206"/>
    </row>
    <row r="899" spans="1:6" x14ac:dyDescent="0.25">
      <c r="A899" s="185"/>
      <c r="B899" s="186"/>
      <c r="C899" s="185"/>
      <c r="D899" s="70"/>
      <c r="E899" s="187"/>
      <c r="F899" s="206"/>
    </row>
    <row r="900" spans="1:6" x14ac:dyDescent="0.25">
      <c r="A900" s="185"/>
      <c r="B900" s="186"/>
      <c r="C900" s="185"/>
      <c r="D900" s="70"/>
      <c r="E900" s="187"/>
      <c r="F900" s="206"/>
    </row>
    <row r="901" spans="1:6" x14ac:dyDescent="0.25">
      <c r="A901" s="185"/>
      <c r="B901" s="186"/>
      <c r="C901" s="185"/>
      <c r="D901" s="70"/>
      <c r="E901" s="187"/>
      <c r="F901" s="206"/>
    </row>
    <row r="902" spans="1:6" x14ac:dyDescent="0.25">
      <c r="A902" s="185"/>
      <c r="B902" s="186"/>
      <c r="C902" s="185"/>
      <c r="D902" s="70"/>
      <c r="E902" s="187"/>
      <c r="F902" s="206"/>
    </row>
    <row r="903" spans="1:6" x14ac:dyDescent="0.25">
      <c r="A903" s="185"/>
      <c r="B903" s="186"/>
      <c r="C903" s="185"/>
      <c r="D903" s="70"/>
      <c r="E903" s="187"/>
      <c r="F903" s="206"/>
    </row>
    <row r="904" spans="1:6" x14ac:dyDescent="0.25">
      <c r="A904" s="185"/>
      <c r="B904" s="186"/>
      <c r="C904" s="185"/>
      <c r="D904" s="70"/>
      <c r="E904" s="187"/>
      <c r="F904" s="206"/>
    </row>
    <row r="905" spans="1:6" x14ac:dyDescent="0.25">
      <c r="A905" s="185"/>
      <c r="B905" s="186"/>
      <c r="C905" s="185"/>
      <c r="D905" s="70"/>
      <c r="E905" s="187"/>
      <c r="F905" s="206"/>
    </row>
    <row r="906" spans="1:6" x14ac:dyDescent="0.25">
      <c r="A906" s="185"/>
      <c r="B906" s="186"/>
      <c r="C906" s="185"/>
      <c r="D906" s="70"/>
      <c r="E906" s="187"/>
      <c r="F906" s="206"/>
    </row>
    <row r="907" spans="1:6" x14ac:dyDescent="0.25">
      <c r="A907" s="185"/>
      <c r="B907" s="186"/>
      <c r="C907" s="185"/>
      <c r="D907" s="70"/>
      <c r="E907" s="187"/>
      <c r="F907" s="206"/>
    </row>
    <row r="908" spans="1:6" ht="13" x14ac:dyDescent="0.3">
      <c r="A908" s="185"/>
      <c r="B908" s="69"/>
      <c r="C908" s="185"/>
      <c r="D908" s="70"/>
      <c r="E908" s="187"/>
      <c r="F908" s="206"/>
    </row>
    <row r="909" spans="1:6" x14ac:dyDescent="0.25">
      <c r="A909" s="185"/>
      <c r="B909" s="186"/>
      <c r="C909" s="185"/>
      <c r="D909" s="70"/>
      <c r="E909" s="187"/>
      <c r="F909" s="206"/>
    </row>
    <row r="910" spans="1:6" x14ac:dyDescent="0.25">
      <c r="A910" s="185"/>
      <c r="B910" s="186"/>
      <c r="C910" s="185"/>
      <c r="D910" s="70"/>
      <c r="E910" s="187"/>
      <c r="F910" s="206"/>
    </row>
    <row r="911" spans="1:6" x14ac:dyDescent="0.25">
      <c r="A911" s="185"/>
      <c r="B911" s="186"/>
      <c r="C911" s="185"/>
      <c r="D911" s="70"/>
      <c r="E911" s="187"/>
      <c r="F911" s="206"/>
    </row>
    <row r="912" spans="1:6" x14ac:dyDescent="0.25">
      <c r="A912" s="185"/>
      <c r="B912" s="186"/>
      <c r="C912" s="185"/>
      <c r="D912" s="70"/>
      <c r="E912" s="187"/>
      <c r="F912" s="206"/>
    </row>
    <row r="913" spans="1:6" x14ac:dyDescent="0.25">
      <c r="A913" s="185"/>
      <c r="B913" s="186"/>
      <c r="C913" s="185"/>
      <c r="D913" s="70"/>
      <c r="E913" s="187"/>
      <c r="F913" s="206"/>
    </row>
    <row r="914" spans="1:6" x14ac:dyDescent="0.25">
      <c r="A914" s="185"/>
      <c r="B914" s="186"/>
      <c r="C914" s="185"/>
      <c r="D914" s="70"/>
      <c r="E914" s="187"/>
      <c r="F914" s="206"/>
    </row>
    <row r="915" spans="1:6" x14ac:dyDescent="0.25">
      <c r="A915" s="185"/>
      <c r="B915" s="186"/>
      <c r="C915" s="185"/>
      <c r="D915" s="70"/>
      <c r="E915" s="187"/>
      <c r="F915" s="206"/>
    </row>
    <row r="916" spans="1:6" x14ac:dyDescent="0.25">
      <c r="A916" s="185"/>
      <c r="B916" s="186"/>
      <c r="C916" s="185"/>
      <c r="D916" s="70"/>
      <c r="E916" s="187"/>
      <c r="F916" s="206"/>
    </row>
    <row r="917" spans="1:6" x14ac:dyDescent="0.25">
      <c r="A917" s="185"/>
      <c r="B917" s="186"/>
      <c r="C917" s="185"/>
      <c r="D917" s="70"/>
      <c r="E917" s="187"/>
      <c r="F917" s="206"/>
    </row>
    <row r="918" spans="1:6" x14ac:dyDescent="0.25">
      <c r="A918" s="185"/>
      <c r="B918" s="186"/>
      <c r="C918" s="185"/>
      <c r="D918" s="70"/>
      <c r="E918" s="187"/>
      <c r="F918" s="206"/>
    </row>
    <row r="919" spans="1:6" x14ac:dyDescent="0.25">
      <c r="A919" s="185"/>
      <c r="B919" s="186"/>
      <c r="C919" s="185"/>
      <c r="D919" s="70"/>
      <c r="E919" s="187"/>
      <c r="F919" s="206"/>
    </row>
    <row r="920" spans="1:6" x14ac:dyDescent="0.25">
      <c r="A920" s="185"/>
      <c r="B920" s="186"/>
      <c r="C920" s="185"/>
      <c r="D920" s="70"/>
      <c r="E920" s="187"/>
      <c r="F920" s="206"/>
    </row>
    <row r="921" spans="1:6" x14ac:dyDescent="0.25">
      <c r="A921" s="185"/>
      <c r="B921" s="186"/>
      <c r="C921" s="185"/>
      <c r="D921" s="70"/>
      <c r="E921" s="187"/>
      <c r="F921" s="206"/>
    </row>
    <row r="922" spans="1:6" x14ac:dyDescent="0.25">
      <c r="A922" s="185"/>
      <c r="B922" s="186"/>
      <c r="C922" s="185"/>
      <c r="D922" s="70"/>
      <c r="E922" s="187"/>
      <c r="F922" s="206"/>
    </row>
    <row r="923" spans="1:6" x14ac:dyDescent="0.25">
      <c r="A923" s="185"/>
      <c r="B923" s="186"/>
      <c r="C923" s="185"/>
      <c r="D923" s="70"/>
      <c r="E923" s="187"/>
      <c r="F923" s="206"/>
    </row>
    <row r="924" spans="1:6" x14ac:dyDescent="0.25">
      <c r="A924" s="185"/>
      <c r="B924" s="186"/>
      <c r="C924" s="185"/>
      <c r="D924" s="70"/>
      <c r="E924" s="187"/>
      <c r="F924" s="206"/>
    </row>
    <row r="925" spans="1:6" x14ac:dyDescent="0.25">
      <c r="A925" s="185"/>
      <c r="B925" s="186"/>
      <c r="C925" s="185"/>
      <c r="D925" s="70"/>
      <c r="E925" s="187"/>
      <c r="F925" s="206"/>
    </row>
    <row r="926" spans="1:6" x14ac:dyDescent="0.25">
      <c r="A926" s="185"/>
      <c r="B926" s="186"/>
      <c r="C926" s="185"/>
      <c r="D926" s="70"/>
      <c r="E926" s="187"/>
      <c r="F926" s="206"/>
    </row>
    <row r="927" spans="1:6" x14ac:dyDescent="0.25">
      <c r="A927" s="185"/>
      <c r="B927" s="186"/>
      <c r="C927" s="185"/>
      <c r="D927" s="70"/>
      <c r="E927" s="187"/>
      <c r="F927" s="206"/>
    </row>
    <row r="928" spans="1:6" x14ac:dyDescent="0.25">
      <c r="A928" s="185"/>
      <c r="B928" s="186"/>
      <c r="C928" s="185"/>
      <c r="D928" s="70"/>
      <c r="E928" s="187"/>
      <c r="F928" s="206"/>
    </row>
    <row r="929" spans="1:6" x14ac:dyDescent="0.25">
      <c r="A929" s="185"/>
      <c r="B929" s="186"/>
      <c r="C929" s="185"/>
      <c r="D929" s="70"/>
      <c r="E929" s="187"/>
      <c r="F929" s="206"/>
    </row>
    <row r="930" spans="1:6" x14ac:dyDescent="0.25">
      <c r="A930" s="185"/>
      <c r="B930" s="186"/>
      <c r="C930" s="185"/>
      <c r="D930" s="70"/>
      <c r="E930" s="187"/>
      <c r="F930" s="206"/>
    </row>
    <row r="931" spans="1:6" ht="13" thickBot="1" x14ac:dyDescent="0.3">
      <c r="A931" s="185"/>
      <c r="B931" s="186"/>
      <c r="C931" s="185"/>
      <c r="D931" s="70"/>
      <c r="E931" s="187"/>
      <c r="F931" s="206"/>
    </row>
    <row r="932" spans="1:6" ht="13" thickTop="1" x14ac:dyDescent="0.25">
      <c r="A932" s="185"/>
      <c r="B932" s="186"/>
      <c r="C932" s="185"/>
      <c r="D932" s="70"/>
      <c r="E932" s="187"/>
      <c r="F932" s="207"/>
    </row>
    <row r="933" spans="1:6" ht="13" x14ac:dyDescent="0.3">
      <c r="A933" s="185"/>
      <c r="B933" s="192" t="s">
        <v>1189</v>
      </c>
      <c r="C933" s="185"/>
      <c r="D933" s="70"/>
      <c r="E933" s="187"/>
      <c r="F933" s="205">
        <v>5800</v>
      </c>
    </row>
    <row r="934" spans="1:6" ht="13" thickBot="1" x14ac:dyDescent="0.3">
      <c r="A934" s="185"/>
      <c r="B934" s="186"/>
      <c r="C934" s="185"/>
      <c r="D934" s="70"/>
      <c r="E934" s="187"/>
      <c r="F934" s="208"/>
    </row>
    <row r="935" spans="1:6" ht="13" thickTop="1" x14ac:dyDescent="0.25">
      <c r="A935" s="185"/>
      <c r="B935" s="186"/>
      <c r="C935" s="185"/>
      <c r="D935" s="70"/>
      <c r="E935" s="187"/>
      <c r="F935" s="206"/>
    </row>
    <row r="936" spans="1:6" x14ac:dyDescent="0.25">
      <c r="A936" s="185"/>
      <c r="B936" s="186"/>
      <c r="C936" s="185"/>
      <c r="D936" s="70"/>
      <c r="E936" s="187"/>
      <c r="F936" s="206"/>
    </row>
    <row r="937" spans="1:6" x14ac:dyDescent="0.25">
      <c r="A937" s="185"/>
      <c r="B937" s="186"/>
      <c r="C937" s="185"/>
      <c r="D937" s="70"/>
      <c r="E937" s="187"/>
      <c r="F937" s="206"/>
    </row>
    <row r="938" spans="1:6" x14ac:dyDescent="0.25">
      <c r="A938" s="185"/>
      <c r="B938" s="186"/>
      <c r="C938" s="185"/>
      <c r="D938" s="70"/>
      <c r="E938" s="187"/>
      <c r="F938" s="206"/>
    </row>
    <row r="939" spans="1:6" x14ac:dyDescent="0.25">
      <c r="A939" s="185"/>
      <c r="B939" s="186"/>
      <c r="C939" s="185"/>
      <c r="D939" s="70"/>
      <c r="E939" s="187"/>
      <c r="F939" s="206"/>
    </row>
    <row r="940" spans="1:6" ht="13" x14ac:dyDescent="0.3">
      <c r="A940" s="183" t="s">
        <v>4</v>
      </c>
      <c r="B940" s="183" t="s">
        <v>1090</v>
      </c>
      <c r="C940" s="183" t="s">
        <v>293</v>
      </c>
      <c r="D940" s="86" t="s">
        <v>1091</v>
      </c>
      <c r="E940" s="184" t="s">
        <v>291</v>
      </c>
      <c r="F940" s="205" t="s">
        <v>622</v>
      </c>
    </row>
    <row r="941" spans="1:6" ht="13" x14ac:dyDescent="0.3">
      <c r="A941" s="185"/>
      <c r="B941" s="69" t="s">
        <v>1444</v>
      </c>
      <c r="C941" s="185"/>
      <c r="D941" s="70"/>
      <c r="E941" s="187"/>
      <c r="F941" s="206"/>
    </row>
    <row r="942" spans="1:6" ht="13" x14ac:dyDescent="0.3">
      <c r="A942" s="185"/>
      <c r="B942" s="69"/>
      <c r="C942" s="185"/>
      <c r="D942" s="70"/>
      <c r="E942" s="187"/>
      <c r="F942" s="206"/>
    </row>
    <row r="943" spans="1:6" ht="13" x14ac:dyDescent="0.3">
      <c r="A943" s="185"/>
      <c r="B943" s="69" t="s">
        <v>46</v>
      </c>
      <c r="C943" s="185"/>
      <c r="D943" s="70"/>
      <c r="E943" s="187"/>
      <c r="F943" s="206"/>
    </row>
    <row r="944" spans="1:6" x14ac:dyDescent="0.25">
      <c r="A944" s="185"/>
      <c r="B944" s="186"/>
      <c r="C944" s="185"/>
      <c r="D944" s="70"/>
      <c r="E944" s="187"/>
      <c r="F944" s="206"/>
    </row>
    <row r="945" spans="1:6" ht="13" x14ac:dyDescent="0.3">
      <c r="A945" s="185"/>
      <c r="B945" s="69" t="s">
        <v>1445</v>
      </c>
      <c r="C945" s="185"/>
      <c r="D945" s="70"/>
      <c r="E945" s="187"/>
      <c r="F945" s="206"/>
    </row>
    <row r="946" spans="1:6" x14ac:dyDescent="0.25">
      <c r="A946" s="185"/>
      <c r="B946" s="186"/>
      <c r="C946" s="185"/>
      <c r="D946" s="70"/>
      <c r="E946" s="187"/>
      <c r="F946" s="206"/>
    </row>
    <row r="947" spans="1:6" ht="13" x14ac:dyDescent="0.3">
      <c r="A947" s="185"/>
      <c r="B947" s="69" t="s">
        <v>1446</v>
      </c>
      <c r="C947" s="185"/>
      <c r="D947" s="70"/>
      <c r="E947" s="187"/>
      <c r="F947" s="206"/>
    </row>
    <row r="948" spans="1:6" x14ac:dyDescent="0.25">
      <c r="A948" s="185"/>
      <c r="B948" s="186"/>
      <c r="C948" s="185"/>
      <c r="D948" s="70"/>
      <c r="E948" s="187"/>
      <c r="F948" s="206"/>
    </row>
    <row r="949" spans="1:6" x14ac:dyDescent="0.25">
      <c r="A949" s="185">
        <v>1</v>
      </c>
      <c r="B949" s="186" t="s">
        <v>1447</v>
      </c>
      <c r="C949" s="185"/>
      <c r="D949" s="70"/>
      <c r="E949" s="187"/>
      <c r="F949" s="206"/>
    </row>
    <row r="950" spans="1:6" x14ac:dyDescent="0.25">
      <c r="A950" s="185"/>
      <c r="B950" s="186" t="s">
        <v>1448</v>
      </c>
      <c r="C950" s="185"/>
      <c r="D950" s="70"/>
      <c r="E950" s="187"/>
      <c r="F950" s="206"/>
    </row>
    <row r="951" spans="1:6" x14ac:dyDescent="0.25">
      <c r="A951" s="185"/>
      <c r="B951" s="186" t="s">
        <v>1449</v>
      </c>
      <c r="C951" s="185"/>
      <c r="D951" s="70"/>
      <c r="E951" s="187"/>
      <c r="F951" s="206"/>
    </row>
    <row r="952" spans="1:6" x14ac:dyDescent="0.25">
      <c r="A952" s="185"/>
      <c r="B952" s="186" t="s">
        <v>1450</v>
      </c>
      <c r="C952" s="185"/>
      <c r="D952" s="70"/>
      <c r="E952" s="187"/>
      <c r="F952" s="206"/>
    </row>
    <row r="953" spans="1:6" x14ac:dyDescent="0.25">
      <c r="A953" s="185"/>
      <c r="B953" s="186" t="s">
        <v>1451</v>
      </c>
      <c r="C953" s="185"/>
      <c r="D953" s="70"/>
      <c r="E953" s="187"/>
      <c r="F953" s="206"/>
    </row>
    <row r="954" spans="1:6" x14ac:dyDescent="0.25">
      <c r="A954" s="185"/>
      <c r="B954" s="186" t="s">
        <v>1452</v>
      </c>
      <c r="C954" s="185"/>
      <c r="D954" s="70"/>
      <c r="E954" s="187"/>
      <c r="F954" s="206"/>
    </row>
    <row r="955" spans="1:6" x14ac:dyDescent="0.25">
      <c r="A955" s="185"/>
      <c r="B955" s="186" t="s">
        <v>1453</v>
      </c>
      <c r="C955" s="185"/>
      <c r="D955" s="70"/>
      <c r="E955" s="187"/>
      <c r="F955" s="206"/>
    </row>
    <row r="956" spans="1:6" x14ac:dyDescent="0.25">
      <c r="A956" s="185"/>
      <c r="B956" s="186" t="s">
        <v>1454</v>
      </c>
      <c r="C956" s="185"/>
      <c r="D956" s="70"/>
      <c r="E956" s="187"/>
      <c r="F956" s="206"/>
    </row>
    <row r="957" spans="1:6" x14ac:dyDescent="0.25">
      <c r="A957" s="185"/>
      <c r="B957" s="186" t="s">
        <v>1455</v>
      </c>
      <c r="C957" s="185"/>
      <c r="D957" s="70"/>
      <c r="E957" s="187"/>
      <c r="F957" s="206"/>
    </row>
    <row r="958" spans="1:6" x14ac:dyDescent="0.25">
      <c r="A958" s="185"/>
      <c r="B958" s="186" t="s">
        <v>1456</v>
      </c>
      <c r="C958" s="185"/>
      <c r="D958" s="70"/>
      <c r="E958" s="187"/>
      <c r="F958" s="206"/>
    </row>
    <row r="959" spans="1:6" x14ac:dyDescent="0.25">
      <c r="A959" s="185"/>
      <c r="B959" s="186" t="s">
        <v>1457</v>
      </c>
      <c r="C959" s="185"/>
      <c r="D959" s="70"/>
      <c r="E959" s="187"/>
      <c r="F959" s="206"/>
    </row>
    <row r="960" spans="1:6" x14ac:dyDescent="0.25">
      <c r="A960" s="185"/>
      <c r="B960" s="186" t="s">
        <v>1458</v>
      </c>
      <c r="C960" s="185"/>
      <c r="D960" s="70"/>
      <c r="E960" s="187"/>
      <c r="F960" s="206"/>
    </row>
    <row r="961" spans="1:6" x14ac:dyDescent="0.25">
      <c r="A961" s="185"/>
      <c r="B961" s="186" t="s">
        <v>1459</v>
      </c>
      <c r="C961" s="185"/>
      <c r="D961" s="70"/>
      <c r="E961" s="187"/>
      <c r="F961" s="206"/>
    </row>
    <row r="962" spans="1:6" x14ac:dyDescent="0.25">
      <c r="A962" s="185"/>
      <c r="B962" s="186" t="s">
        <v>1460</v>
      </c>
      <c r="C962" s="185"/>
      <c r="D962" s="70"/>
      <c r="E962" s="187"/>
      <c r="F962" s="206"/>
    </row>
    <row r="963" spans="1:6" x14ac:dyDescent="0.25">
      <c r="A963" s="185"/>
      <c r="B963" s="186" t="s">
        <v>1461</v>
      </c>
      <c r="C963" s="185"/>
      <c r="D963" s="70"/>
      <c r="E963" s="187"/>
      <c r="F963" s="206"/>
    </row>
    <row r="964" spans="1:6" x14ac:dyDescent="0.25">
      <c r="A964" s="185"/>
      <c r="B964" s="186" t="s">
        <v>1462</v>
      </c>
      <c r="C964" s="185"/>
      <c r="D964" s="70"/>
      <c r="E964" s="187"/>
      <c r="F964" s="206"/>
    </row>
    <row r="965" spans="1:6" x14ac:dyDescent="0.25">
      <c r="A965" s="185"/>
      <c r="B965" s="186" t="s">
        <v>1463</v>
      </c>
      <c r="C965" s="185"/>
      <c r="D965" s="70"/>
      <c r="E965" s="187"/>
      <c r="F965" s="206"/>
    </row>
    <row r="966" spans="1:6" x14ac:dyDescent="0.25">
      <c r="A966" s="185"/>
      <c r="B966" s="186" t="s">
        <v>1464</v>
      </c>
      <c r="C966" s="185"/>
      <c r="D966" s="70"/>
      <c r="E966" s="187"/>
      <c r="F966" s="206"/>
    </row>
    <row r="967" spans="1:6" x14ac:dyDescent="0.25">
      <c r="A967" s="185"/>
      <c r="B967" s="186" t="s">
        <v>1465</v>
      </c>
      <c r="C967" s="185" t="s">
        <v>2</v>
      </c>
      <c r="D967" s="70">
        <v>3</v>
      </c>
      <c r="E967" s="187">
        <v>4500</v>
      </c>
      <c r="F967" s="206">
        <f>D967*E967</f>
        <v>13500</v>
      </c>
    </row>
    <row r="968" spans="1:6" x14ac:dyDescent="0.25">
      <c r="A968" s="185"/>
      <c r="B968" s="186"/>
      <c r="C968" s="185"/>
      <c r="D968" s="70"/>
      <c r="E968" s="187"/>
      <c r="F968" s="206"/>
    </row>
    <row r="969" spans="1:6" ht="13" x14ac:dyDescent="0.3">
      <c r="A969" s="185"/>
      <c r="B969" s="69" t="s">
        <v>1466</v>
      </c>
      <c r="C969" s="185"/>
      <c r="D969" s="70"/>
      <c r="E969" s="187"/>
      <c r="F969" s="206"/>
    </row>
    <row r="970" spans="1:6" ht="13" x14ac:dyDescent="0.3">
      <c r="A970" s="185"/>
      <c r="B970" s="69" t="s">
        <v>1467</v>
      </c>
      <c r="C970" s="185"/>
      <c r="D970" s="70"/>
      <c r="E970" s="187"/>
      <c r="F970" s="206"/>
    </row>
    <row r="971" spans="1:6" x14ac:dyDescent="0.25">
      <c r="A971" s="185"/>
      <c r="B971" s="186"/>
      <c r="C971" s="185"/>
      <c r="D971" s="70"/>
      <c r="E971" s="187"/>
      <c r="F971" s="206"/>
    </row>
    <row r="972" spans="1:6" ht="13" x14ac:dyDescent="0.3">
      <c r="A972" s="185"/>
      <c r="B972" s="69" t="s">
        <v>1468</v>
      </c>
      <c r="C972" s="185"/>
      <c r="D972" s="70"/>
      <c r="E972" s="187"/>
      <c r="F972" s="206"/>
    </row>
    <row r="973" spans="1:6" x14ac:dyDescent="0.25">
      <c r="A973" s="185"/>
      <c r="B973" s="186"/>
      <c r="C973" s="185"/>
      <c r="D973" s="70"/>
      <c r="E973" s="187"/>
      <c r="F973" s="206"/>
    </row>
    <row r="974" spans="1:6" x14ac:dyDescent="0.25">
      <c r="A974" s="185">
        <v>2</v>
      </c>
      <c r="B974" s="186" t="s">
        <v>1469</v>
      </c>
      <c r="C974" s="185" t="s">
        <v>2</v>
      </c>
      <c r="D974" s="70">
        <v>2</v>
      </c>
      <c r="E974" s="187">
        <v>900</v>
      </c>
      <c r="F974" s="206">
        <f>D974*E974</f>
        <v>1800</v>
      </c>
    </row>
    <row r="975" spans="1:6" x14ac:dyDescent="0.25">
      <c r="A975" s="185"/>
      <c r="B975" s="186"/>
      <c r="C975" s="185"/>
      <c r="D975" s="70"/>
      <c r="E975" s="187"/>
      <c r="F975" s="206"/>
    </row>
    <row r="976" spans="1:6" ht="13" x14ac:dyDescent="0.3">
      <c r="A976" s="185"/>
      <c r="B976" s="69" t="s">
        <v>1470</v>
      </c>
      <c r="C976" s="185"/>
      <c r="D976" s="70"/>
      <c r="E976" s="187"/>
      <c r="F976" s="206"/>
    </row>
    <row r="977" spans="1:6" x14ac:dyDescent="0.25">
      <c r="A977" s="185"/>
      <c r="B977" s="186"/>
      <c r="C977" s="185"/>
      <c r="D977" s="70"/>
      <c r="E977" s="187"/>
      <c r="F977" s="206"/>
    </row>
    <row r="978" spans="1:6" x14ac:dyDescent="0.25">
      <c r="A978" s="185">
        <v>3</v>
      </c>
      <c r="B978" s="186" t="s">
        <v>1471</v>
      </c>
      <c r="C978" s="185" t="s">
        <v>2</v>
      </c>
      <c r="D978" s="70">
        <v>4</v>
      </c>
      <c r="E978" s="187">
        <v>1200</v>
      </c>
      <c r="F978" s="206">
        <f>D978*E978</f>
        <v>4800</v>
      </c>
    </row>
    <row r="979" spans="1:6" x14ac:dyDescent="0.25">
      <c r="A979" s="185"/>
      <c r="B979" s="186"/>
      <c r="C979" s="185"/>
      <c r="D979" s="70"/>
      <c r="E979" s="187"/>
      <c r="F979" s="206"/>
    </row>
    <row r="980" spans="1:6" ht="13" x14ac:dyDescent="0.3">
      <c r="A980" s="185"/>
      <c r="B980" s="69" t="s">
        <v>1472</v>
      </c>
      <c r="C980" s="185"/>
      <c r="D980" s="70"/>
      <c r="E980" s="187"/>
      <c r="F980" s="206"/>
    </row>
    <row r="981" spans="1:6" ht="13" x14ac:dyDescent="0.3">
      <c r="A981" s="185"/>
      <c r="B981" s="69" t="s">
        <v>1170</v>
      </c>
      <c r="C981" s="185"/>
      <c r="D981" s="70"/>
      <c r="E981" s="187"/>
      <c r="F981" s="206"/>
    </row>
    <row r="982" spans="1:6" x14ac:dyDescent="0.25">
      <c r="A982" s="185"/>
      <c r="B982" s="186"/>
      <c r="C982" s="185"/>
      <c r="D982" s="70"/>
      <c r="E982" s="187"/>
      <c r="F982" s="206"/>
    </row>
    <row r="983" spans="1:6" ht="13" x14ac:dyDescent="0.3">
      <c r="A983" s="185"/>
      <c r="B983" s="69" t="s">
        <v>1473</v>
      </c>
      <c r="C983" s="185"/>
      <c r="D983" s="70"/>
      <c r="E983" s="187"/>
      <c r="F983" s="206"/>
    </row>
    <row r="984" spans="1:6" ht="13" x14ac:dyDescent="0.3">
      <c r="A984" s="185"/>
      <c r="B984" s="69" t="s">
        <v>1474</v>
      </c>
      <c r="C984" s="185"/>
      <c r="D984" s="70"/>
      <c r="E984" s="187"/>
      <c r="F984" s="206"/>
    </row>
    <row r="985" spans="1:6" x14ac:dyDescent="0.25">
      <c r="A985" s="185"/>
      <c r="B985" s="186"/>
      <c r="C985" s="185"/>
      <c r="D985" s="70"/>
      <c r="E985" s="187"/>
      <c r="F985" s="206"/>
    </row>
    <row r="986" spans="1:6" x14ac:dyDescent="0.25">
      <c r="A986" s="185">
        <v>4</v>
      </c>
      <c r="B986" s="186" t="s">
        <v>1475</v>
      </c>
      <c r="C986" s="185" t="s">
        <v>2</v>
      </c>
      <c r="D986" s="70">
        <v>4</v>
      </c>
      <c r="E986" s="187">
        <v>2200</v>
      </c>
      <c r="F986" s="206">
        <f>D986*E986</f>
        <v>8800</v>
      </c>
    </row>
    <row r="987" spans="1:6" x14ac:dyDescent="0.25">
      <c r="A987" s="185"/>
      <c r="B987" s="186"/>
      <c r="C987" s="185"/>
      <c r="D987" s="70"/>
      <c r="E987" s="187"/>
      <c r="F987" s="206"/>
    </row>
    <row r="988" spans="1:6" ht="13" x14ac:dyDescent="0.3">
      <c r="A988" s="185"/>
      <c r="B988" s="69" t="s">
        <v>1476</v>
      </c>
      <c r="C988" s="185"/>
      <c r="D988" s="70"/>
      <c r="E988" s="187"/>
      <c r="F988" s="206"/>
    </row>
    <row r="989" spans="1:6" x14ac:dyDescent="0.25">
      <c r="A989" s="185"/>
      <c r="B989" s="186"/>
      <c r="C989" s="185"/>
      <c r="D989" s="70"/>
      <c r="E989" s="187"/>
      <c r="F989" s="206"/>
    </row>
    <row r="990" spans="1:6" x14ac:dyDescent="0.25">
      <c r="A990" s="185">
        <v>5</v>
      </c>
      <c r="B990" s="186" t="s">
        <v>1477</v>
      </c>
      <c r="C990" s="185"/>
      <c r="D990" s="70"/>
      <c r="E990" s="187"/>
      <c r="F990" s="206"/>
    </row>
    <row r="991" spans="1:6" x14ac:dyDescent="0.25">
      <c r="A991" s="185"/>
      <c r="B991" s="186" t="s">
        <v>1478</v>
      </c>
      <c r="C991" s="185"/>
      <c r="D991" s="70"/>
      <c r="E991" s="187"/>
      <c r="F991" s="206"/>
    </row>
    <row r="992" spans="1:6" x14ac:dyDescent="0.25">
      <c r="A992" s="185"/>
      <c r="B992" s="186" t="s">
        <v>1479</v>
      </c>
      <c r="C992" s="185"/>
      <c r="D992" s="70"/>
      <c r="E992" s="187"/>
      <c r="F992" s="206"/>
    </row>
    <row r="993" spans="1:6" x14ac:dyDescent="0.25">
      <c r="A993" s="185"/>
      <c r="B993" s="186" t="s">
        <v>1480</v>
      </c>
      <c r="C993" s="185"/>
      <c r="D993" s="70"/>
      <c r="E993" s="187"/>
      <c r="F993" s="206"/>
    </row>
    <row r="994" spans="1:6" x14ac:dyDescent="0.25">
      <c r="A994" s="185"/>
      <c r="B994" s="186" t="s">
        <v>1481</v>
      </c>
      <c r="C994" s="185"/>
      <c r="D994" s="70"/>
      <c r="E994" s="187"/>
      <c r="F994" s="206"/>
    </row>
    <row r="995" spans="1:6" x14ac:dyDescent="0.25">
      <c r="A995" s="185"/>
      <c r="B995" s="186" t="s">
        <v>1482</v>
      </c>
      <c r="C995" s="185"/>
      <c r="D995" s="70"/>
      <c r="E995" s="187"/>
      <c r="F995" s="206"/>
    </row>
    <row r="996" spans="1:6" x14ac:dyDescent="0.25">
      <c r="A996" s="185"/>
      <c r="B996" s="186" t="s">
        <v>1483</v>
      </c>
      <c r="C996" s="185"/>
      <c r="D996" s="70"/>
      <c r="E996" s="187"/>
      <c r="F996" s="206"/>
    </row>
    <row r="997" spans="1:6" x14ac:dyDescent="0.25">
      <c r="A997" s="185"/>
      <c r="B997" s="186" t="s">
        <v>1484</v>
      </c>
      <c r="C997" s="185"/>
      <c r="D997" s="70"/>
      <c r="E997" s="187"/>
      <c r="F997" s="206"/>
    </row>
    <row r="998" spans="1:6" x14ac:dyDescent="0.25">
      <c r="A998" s="185"/>
      <c r="B998" s="186" t="s">
        <v>1485</v>
      </c>
      <c r="C998" s="185" t="s">
        <v>2</v>
      </c>
      <c r="D998" s="70">
        <v>1</v>
      </c>
      <c r="E998" s="187">
        <v>18000</v>
      </c>
      <c r="F998" s="206">
        <f>D998*E998</f>
        <v>18000</v>
      </c>
    </row>
    <row r="999" spans="1:6" x14ac:dyDescent="0.25">
      <c r="A999" s="185"/>
      <c r="B999" s="186"/>
      <c r="C999" s="185"/>
      <c r="D999" s="70"/>
      <c r="E999" s="187"/>
      <c r="F999" s="206"/>
    </row>
    <row r="1000" spans="1:6" ht="13" thickBot="1" x14ac:dyDescent="0.3">
      <c r="A1000" s="185"/>
      <c r="B1000" s="186"/>
      <c r="C1000" s="185"/>
      <c r="D1000" s="70"/>
      <c r="E1000" s="187"/>
      <c r="F1000" s="206"/>
    </row>
    <row r="1001" spans="1:6" ht="13" thickTop="1" x14ac:dyDescent="0.25">
      <c r="A1001" s="185"/>
      <c r="B1001" s="186"/>
      <c r="C1001" s="185"/>
      <c r="D1001" s="70"/>
      <c r="E1001" s="187"/>
      <c r="F1001" s="207"/>
    </row>
    <row r="1002" spans="1:6" ht="13" x14ac:dyDescent="0.3">
      <c r="A1002" s="185"/>
      <c r="B1002" s="192" t="s">
        <v>1189</v>
      </c>
      <c r="C1002" s="185"/>
      <c r="D1002" s="70"/>
      <c r="E1002" s="187"/>
      <c r="F1002" s="205">
        <f>SUM(F966:F998)</f>
        <v>46900</v>
      </c>
    </row>
    <row r="1003" spans="1:6" ht="13" thickBot="1" x14ac:dyDescent="0.3">
      <c r="A1003" s="185"/>
      <c r="B1003" s="186"/>
      <c r="C1003" s="185"/>
      <c r="D1003" s="70"/>
      <c r="E1003" s="187"/>
      <c r="F1003" s="208"/>
    </row>
    <row r="1004" spans="1:6" ht="13" thickTop="1" x14ac:dyDescent="0.25">
      <c r="A1004" s="185"/>
      <c r="B1004" s="186"/>
      <c r="C1004" s="185"/>
      <c r="D1004" s="70"/>
      <c r="E1004" s="187"/>
      <c r="F1004" s="206"/>
    </row>
    <row r="1005" spans="1:6" x14ac:dyDescent="0.25">
      <c r="A1005" s="185"/>
      <c r="B1005" s="186"/>
      <c r="C1005" s="185"/>
      <c r="D1005" s="70"/>
      <c r="E1005" s="187"/>
      <c r="F1005" s="206"/>
    </row>
    <row r="1006" spans="1:6" x14ac:dyDescent="0.25">
      <c r="A1006" s="185"/>
      <c r="B1006" s="186"/>
      <c r="C1006" s="185"/>
      <c r="D1006" s="70"/>
      <c r="E1006" s="187"/>
      <c r="F1006" s="206"/>
    </row>
    <row r="1007" spans="1:6" ht="13" x14ac:dyDescent="0.3">
      <c r="A1007" s="183" t="s">
        <v>4</v>
      </c>
      <c r="B1007" s="183" t="s">
        <v>1090</v>
      </c>
      <c r="C1007" s="183" t="s">
        <v>293</v>
      </c>
      <c r="D1007" s="86" t="s">
        <v>1091</v>
      </c>
      <c r="E1007" s="184" t="s">
        <v>291</v>
      </c>
      <c r="F1007" s="205" t="s">
        <v>622</v>
      </c>
    </row>
    <row r="1008" spans="1:6" x14ac:dyDescent="0.25">
      <c r="A1008" s="185"/>
      <c r="B1008" s="186"/>
      <c r="C1008" s="185"/>
      <c r="D1008" s="70"/>
      <c r="E1008" s="187"/>
      <c r="F1008" s="206"/>
    </row>
    <row r="1009" spans="1:6" ht="13" x14ac:dyDescent="0.3">
      <c r="A1009" s="185"/>
      <c r="B1009" s="69" t="s">
        <v>1486</v>
      </c>
      <c r="C1009" s="185"/>
      <c r="D1009" s="70"/>
      <c r="E1009" s="187"/>
      <c r="F1009" s="206"/>
    </row>
    <row r="1010" spans="1:6" ht="13" x14ac:dyDescent="0.3">
      <c r="A1010" s="185"/>
      <c r="B1010" s="69"/>
      <c r="C1010" s="185"/>
      <c r="D1010" s="70"/>
      <c r="E1010" s="187"/>
      <c r="F1010" s="206"/>
    </row>
    <row r="1011" spans="1:6" ht="13" x14ac:dyDescent="0.3">
      <c r="A1011" s="185"/>
      <c r="B1011" s="69" t="s">
        <v>20</v>
      </c>
      <c r="C1011" s="185"/>
      <c r="D1011" s="70"/>
      <c r="E1011" s="187"/>
      <c r="F1011" s="206"/>
    </row>
    <row r="1012" spans="1:6" x14ac:dyDescent="0.25">
      <c r="A1012" s="185"/>
      <c r="B1012" s="186"/>
      <c r="C1012" s="185"/>
      <c r="D1012" s="70"/>
      <c r="E1012" s="187"/>
      <c r="F1012" s="206"/>
    </row>
    <row r="1013" spans="1:6" ht="13" x14ac:dyDescent="0.3">
      <c r="A1013" s="185"/>
      <c r="B1013" s="69" t="s">
        <v>1487</v>
      </c>
      <c r="C1013" s="185"/>
      <c r="D1013" s="70"/>
      <c r="E1013" s="187"/>
      <c r="F1013" s="206"/>
    </row>
    <row r="1014" spans="1:6" x14ac:dyDescent="0.25">
      <c r="A1014" s="185"/>
      <c r="B1014" s="186"/>
      <c r="C1014" s="185"/>
      <c r="D1014" s="70"/>
      <c r="E1014" s="187"/>
      <c r="F1014" s="206"/>
    </row>
    <row r="1015" spans="1:6" ht="13" x14ac:dyDescent="0.3">
      <c r="A1015" s="185"/>
      <c r="B1015" s="69" t="s">
        <v>1488</v>
      </c>
      <c r="C1015" s="185"/>
      <c r="D1015" s="70"/>
      <c r="E1015" s="187"/>
      <c r="F1015" s="206"/>
    </row>
    <row r="1016" spans="1:6" ht="13" x14ac:dyDescent="0.3">
      <c r="A1016" s="185"/>
      <c r="B1016" s="69" t="s">
        <v>1489</v>
      </c>
      <c r="C1016" s="185"/>
      <c r="D1016" s="70"/>
      <c r="E1016" s="187"/>
      <c r="F1016" s="206"/>
    </row>
    <row r="1017" spans="1:6" x14ac:dyDescent="0.25">
      <c r="A1017" s="185"/>
      <c r="B1017" s="186"/>
      <c r="C1017" s="185"/>
      <c r="D1017" s="70"/>
      <c r="E1017" s="187"/>
      <c r="F1017" s="206"/>
    </row>
    <row r="1018" spans="1:6" x14ac:dyDescent="0.25">
      <c r="A1018" s="185">
        <v>1</v>
      </c>
      <c r="B1018" s="186" t="s">
        <v>1490</v>
      </c>
      <c r="C1018" s="185" t="s">
        <v>0</v>
      </c>
      <c r="D1018" s="70">
        <v>48</v>
      </c>
      <c r="E1018" s="187">
        <v>75</v>
      </c>
      <c r="F1018" s="206">
        <f>D1018*E1018</f>
        <v>3600</v>
      </c>
    </row>
    <row r="1019" spans="1:6" x14ac:dyDescent="0.25">
      <c r="A1019" s="185"/>
      <c r="B1019" s="186"/>
      <c r="C1019" s="185"/>
      <c r="D1019" s="70"/>
      <c r="E1019" s="187"/>
      <c r="F1019" s="206"/>
    </row>
    <row r="1020" spans="1:6" ht="13" x14ac:dyDescent="0.3">
      <c r="A1020" s="185"/>
      <c r="B1020" s="69" t="s">
        <v>1491</v>
      </c>
      <c r="C1020" s="185"/>
      <c r="D1020" s="70"/>
      <c r="E1020" s="187"/>
      <c r="F1020" s="206"/>
    </row>
    <row r="1021" spans="1:6" x14ac:dyDescent="0.25">
      <c r="A1021" s="185"/>
      <c r="B1021" s="186"/>
      <c r="C1021" s="185"/>
      <c r="D1021" s="70"/>
      <c r="E1021" s="187"/>
      <c r="F1021" s="206"/>
    </row>
    <row r="1022" spans="1:6" x14ac:dyDescent="0.25">
      <c r="A1022" s="185">
        <v>2</v>
      </c>
      <c r="B1022" s="186" t="s">
        <v>1492</v>
      </c>
      <c r="C1022" s="185"/>
      <c r="D1022" s="70"/>
      <c r="E1022" s="187"/>
      <c r="F1022" s="206"/>
    </row>
    <row r="1023" spans="1:6" x14ac:dyDescent="0.25">
      <c r="A1023" s="185"/>
      <c r="B1023" s="186" t="s">
        <v>1493</v>
      </c>
      <c r="C1023" s="185"/>
      <c r="D1023" s="70"/>
      <c r="E1023" s="187"/>
      <c r="F1023" s="206"/>
    </row>
    <row r="1024" spans="1:6" x14ac:dyDescent="0.25">
      <c r="A1024" s="185"/>
      <c r="B1024" s="186" t="s">
        <v>1494</v>
      </c>
      <c r="C1024" s="185" t="s">
        <v>11</v>
      </c>
      <c r="D1024" s="70">
        <v>7</v>
      </c>
      <c r="E1024" s="187">
        <v>120</v>
      </c>
      <c r="F1024" s="206">
        <f>D1024*E1024</f>
        <v>840</v>
      </c>
    </row>
    <row r="1025" spans="1:6" x14ac:dyDescent="0.25">
      <c r="A1025" s="185"/>
      <c r="B1025" s="186"/>
      <c r="C1025" s="185"/>
      <c r="D1025" s="70"/>
      <c r="E1025" s="187"/>
      <c r="F1025" s="206"/>
    </row>
    <row r="1026" spans="1:6" ht="13" x14ac:dyDescent="0.3">
      <c r="A1026" s="185"/>
      <c r="B1026" s="69" t="s">
        <v>20</v>
      </c>
      <c r="C1026" s="185"/>
      <c r="D1026" s="70"/>
      <c r="E1026" s="187"/>
      <c r="F1026" s="206"/>
    </row>
    <row r="1027" spans="1:6" x14ac:dyDescent="0.25">
      <c r="A1027" s="185"/>
      <c r="B1027" s="186"/>
      <c r="C1027" s="185"/>
      <c r="D1027" s="70"/>
      <c r="E1027" s="187"/>
      <c r="F1027" s="206"/>
    </row>
    <row r="1028" spans="1:6" ht="13" x14ac:dyDescent="0.3">
      <c r="A1028" s="185"/>
      <c r="B1028" s="69" t="s">
        <v>1495</v>
      </c>
      <c r="C1028" s="185"/>
      <c r="D1028" s="70"/>
      <c r="E1028" s="187"/>
      <c r="F1028" s="206"/>
    </row>
    <row r="1029" spans="1:6" ht="13" x14ac:dyDescent="0.3">
      <c r="A1029" s="185"/>
      <c r="B1029" s="69"/>
      <c r="C1029" s="185"/>
      <c r="D1029" s="70"/>
      <c r="E1029" s="187"/>
      <c r="F1029" s="206"/>
    </row>
    <row r="1030" spans="1:6" ht="13" x14ac:dyDescent="0.3">
      <c r="A1030" s="185"/>
      <c r="B1030" s="69" t="s">
        <v>1496</v>
      </c>
      <c r="C1030" s="185"/>
      <c r="D1030" s="70"/>
      <c r="E1030" s="187"/>
      <c r="F1030" s="206"/>
    </row>
    <row r="1031" spans="1:6" ht="13" x14ac:dyDescent="0.3">
      <c r="A1031" s="185"/>
      <c r="B1031" s="69" t="s">
        <v>1497</v>
      </c>
      <c r="C1031" s="185"/>
      <c r="D1031" s="70"/>
      <c r="E1031" s="187"/>
      <c r="F1031" s="206"/>
    </row>
    <row r="1032" spans="1:6" ht="13" x14ac:dyDescent="0.3">
      <c r="A1032" s="185"/>
      <c r="B1032" s="69" t="s">
        <v>1498</v>
      </c>
      <c r="C1032" s="185"/>
      <c r="D1032" s="70"/>
      <c r="E1032" s="187"/>
      <c r="F1032" s="206"/>
    </row>
    <row r="1033" spans="1:6" x14ac:dyDescent="0.25">
      <c r="A1033" s="185"/>
      <c r="B1033" s="186"/>
      <c r="C1033" s="185"/>
      <c r="D1033" s="70"/>
      <c r="E1033" s="187"/>
      <c r="F1033" s="206"/>
    </row>
    <row r="1034" spans="1:6" x14ac:dyDescent="0.25">
      <c r="A1034" s="185">
        <v>3</v>
      </c>
      <c r="B1034" s="186" t="s">
        <v>1499</v>
      </c>
      <c r="C1034" s="185" t="s">
        <v>0</v>
      </c>
      <c r="D1034" s="70">
        <v>166</v>
      </c>
      <c r="E1034" s="187">
        <v>60</v>
      </c>
      <c r="F1034" s="206">
        <f>D1034*E1034</f>
        <v>9960</v>
      </c>
    </row>
    <row r="1035" spans="1:6" x14ac:dyDescent="0.25">
      <c r="A1035" s="185"/>
      <c r="B1035" s="186"/>
      <c r="C1035" s="185"/>
      <c r="D1035" s="70"/>
      <c r="E1035" s="187"/>
      <c r="F1035" s="206"/>
    </row>
    <row r="1036" spans="1:6" x14ac:dyDescent="0.25">
      <c r="A1036" s="185">
        <v>4</v>
      </c>
      <c r="B1036" s="186" t="s">
        <v>1500</v>
      </c>
      <c r="C1036" s="185" t="s">
        <v>0</v>
      </c>
      <c r="D1036" s="70">
        <v>4</v>
      </c>
      <c r="E1036" s="187">
        <v>60</v>
      </c>
      <c r="F1036" s="206">
        <f>D1036*E1036</f>
        <v>240</v>
      </c>
    </row>
    <row r="1037" spans="1:6" x14ac:dyDescent="0.25">
      <c r="A1037" s="185"/>
      <c r="B1037" s="186"/>
      <c r="C1037" s="185"/>
      <c r="D1037" s="70"/>
      <c r="E1037" s="187"/>
      <c r="F1037" s="206"/>
    </row>
    <row r="1038" spans="1:6" x14ac:dyDescent="0.25">
      <c r="A1038" s="185"/>
      <c r="B1038" s="186"/>
      <c r="C1038" s="185"/>
      <c r="D1038" s="70"/>
      <c r="E1038" s="187"/>
      <c r="F1038" s="206"/>
    </row>
    <row r="1039" spans="1:6" x14ac:dyDescent="0.25">
      <c r="A1039" s="185"/>
      <c r="B1039" s="186"/>
      <c r="C1039" s="185"/>
      <c r="D1039" s="70"/>
      <c r="E1039" s="187"/>
      <c r="F1039" s="206"/>
    </row>
    <row r="1040" spans="1:6" x14ac:dyDescent="0.25">
      <c r="A1040" s="185"/>
      <c r="B1040" s="186"/>
      <c r="C1040" s="185"/>
      <c r="D1040" s="70"/>
      <c r="E1040" s="187"/>
      <c r="F1040" s="206"/>
    </row>
    <row r="1041" spans="1:6" x14ac:dyDescent="0.25">
      <c r="A1041" s="185"/>
      <c r="B1041" s="186"/>
      <c r="C1041" s="185"/>
      <c r="D1041" s="70"/>
      <c r="E1041" s="187"/>
      <c r="F1041" s="206"/>
    </row>
    <row r="1042" spans="1:6" x14ac:dyDescent="0.25">
      <c r="A1042" s="185"/>
      <c r="B1042" s="186"/>
      <c r="C1042" s="185"/>
      <c r="D1042" s="70"/>
      <c r="E1042" s="187"/>
      <c r="F1042" s="206"/>
    </row>
    <row r="1043" spans="1:6" x14ac:dyDescent="0.25">
      <c r="A1043" s="185"/>
      <c r="B1043" s="186"/>
      <c r="C1043" s="185"/>
      <c r="D1043" s="70"/>
      <c r="E1043" s="187"/>
      <c r="F1043" s="206"/>
    </row>
    <row r="1044" spans="1:6" ht="13" x14ac:dyDescent="0.3">
      <c r="A1044" s="185"/>
      <c r="B1044" s="69"/>
      <c r="C1044" s="185"/>
      <c r="D1044" s="70"/>
      <c r="E1044" s="187"/>
      <c r="F1044" s="206"/>
    </row>
    <row r="1045" spans="1:6" x14ac:dyDescent="0.25">
      <c r="A1045" s="185"/>
      <c r="B1045" s="186"/>
      <c r="C1045" s="185"/>
      <c r="D1045" s="70"/>
      <c r="E1045" s="187"/>
      <c r="F1045" s="206"/>
    </row>
    <row r="1046" spans="1:6" x14ac:dyDescent="0.25">
      <c r="A1046" s="185"/>
      <c r="B1046" s="186"/>
      <c r="C1046" s="185"/>
      <c r="D1046" s="70"/>
      <c r="E1046" s="187"/>
      <c r="F1046" s="206"/>
    </row>
    <row r="1047" spans="1:6" x14ac:dyDescent="0.25">
      <c r="A1047" s="185"/>
      <c r="B1047" s="186"/>
      <c r="C1047" s="185"/>
      <c r="D1047" s="70"/>
      <c r="E1047" s="187"/>
      <c r="F1047" s="206"/>
    </row>
    <row r="1048" spans="1:6" x14ac:dyDescent="0.25">
      <c r="A1048" s="185"/>
      <c r="B1048" s="186"/>
      <c r="C1048" s="185"/>
      <c r="D1048" s="70"/>
      <c r="E1048" s="187"/>
      <c r="F1048" s="206"/>
    </row>
    <row r="1049" spans="1:6" x14ac:dyDescent="0.25">
      <c r="A1049" s="185"/>
      <c r="B1049" s="186"/>
      <c r="C1049" s="185"/>
      <c r="D1049" s="70"/>
      <c r="E1049" s="187"/>
      <c r="F1049" s="206"/>
    </row>
    <row r="1050" spans="1:6" x14ac:dyDescent="0.25">
      <c r="A1050" s="185"/>
      <c r="B1050" s="186"/>
      <c r="C1050" s="185"/>
      <c r="D1050" s="70"/>
      <c r="E1050" s="187"/>
      <c r="F1050" s="206"/>
    </row>
    <row r="1051" spans="1:6" x14ac:dyDescent="0.25">
      <c r="A1051" s="185"/>
      <c r="B1051" s="186"/>
      <c r="C1051" s="185"/>
      <c r="D1051" s="70"/>
      <c r="E1051" s="187"/>
      <c r="F1051" s="206"/>
    </row>
    <row r="1052" spans="1:6" x14ac:dyDescent="0.25">
      <c r="A1052" s="185"/>
      <c r="B1052" s="186"/>
      <c r="C1052" s="185"/>
      <c r="D1052" s="70"/>
      <c r="E1052" s="187"/>
      <c r="F1052" s="206"/>
    </row>
    <row r="1053" spans="1:6" x14ac:dyDescent="0.25">
      <c r="A1053" s="185"/>
      <c r="B1053" s="186"/>
      <c r="C1053" s="185"/>
      <c r="D1053" s="70"/>
      <c r="E1053" s="187"/>
      <c r="F1053" s="206"/>
    </row>
    <row r="1054" spans="1:6" x14ac:dyDescent="0.25">
      <c r="A1054" s="185"/>
      <c r="B1054" s="186"/>
      <c r="C1054" s="185"/>
      <c r="D1054" s="70"/>
      <c r="E1054" s="187"/>
      <c r="F1054" s="206"/>
    </row>
    <row r="1055" spans="1:6" x14ac:dyDescent="0.25">
      <c r="A1055" s="185"/>
      <c r="B1055" s="186"/>
      <c r="C1055" s="185"/>
      <c r="D1055" s="70"/>
      <c r="E1055" s="187"/>
      <c r="F1055" s="206"/>
    </row>
    <row r="1056" spans="1:6" x14ac:dyDescent="0.25">
      <c r="A1056" s="185"/>
      <c r="B1056" s="186"/>
      <c r="C1056" s="185"/>
      <c r="D1056" s="70"/>
      <c r="E1056" s="187"/>
      <c r="F1056" s="206"/>
    </row>
    <row r="1057" spans="1:6" x14ac:dyDescent="0.25">
      <c r="A1057" s="185"/>
      <c r="B1057" s="186"/>
      <c r="C1057" s="185"/>
      <c r="D1057" s="70"/>
      <c r="E1057" s="187"/>
      <c r="F1057" s="206"/>
    </row>
    <row r="1058" spans="1:6" x14ac:dyDescent="0.25">
      <c r="A1058" s="185"/>
      <c r="B1058" s="186"/>
      <c r="C1058" s="185"/>
      <c r="D1058" s="70"/>
      <c r="E1058" s="187"/>
      <c r="F1058" s="206"/>
    </row>
    <row r="1059" spans="1:6" x14ac:dyDescent="0.25">
      <c r="A1059" s="185"/>
      <c r="B1059" s="186"/>
      <c r="C1059" s="185"/>
      <c r="D1059" s="70"/>
      <c r="E1059" s="187"/>
      <c r="F1059" s="206"/>
    </row>
    <row r="1060" spans="1:6" x14ac:dyDescent="0.25">
      <c r="A1060" s="185"/>
      <c r="B1060" s="186"/>
      <c r="C1060" s="185"/>
      <c r="D1060" s="70"/>
      <c r="E1060" s="187"/>
      <c r="F1060" s="206"/>
    </row>
    <row r="1061" spans="1:6" x14ac:dyDescent="0.25">
      <c r="A1061" s="185"/>
      <c r="B1061" s="186"/>
      <c r="C1061" s="185"/>
      <c r="D1061" s="70"/>
      <c r="E1061" s="187"/>
      <c r="F1061" s="206"/>
    </row>
    <row r="1062" spans="1:6" x14ac:dyDescent="0.25">
      <c r="A1062" s="185"/>
      <c r="B1062" s="186"/>
      <c r="C1062" s="185"/>
      <c r="D1062" s="70"/>
      <c r="E1062" s="187"/>
      <c r="F1062" s="206"/>
    </row>
    <row r="1063" spans="1:6" x14ac:dyDescent="0.25">
      <c r="A1063" s="185"/>
      <c r="B1063" s="186"/>
      <c r="C1063" s="185"/>
      <c r="D1063" s="70"/>
      <c r="E1063" s="187"/>
      <c r="F1063" s="206"/>
    </row>
    <row r="1064" spans="1:6" x14ac:dyDescent="0.25">
      <c r="A1064" s="185"/>
      <c r="B1064" s="186"/>
      <c r="C1064" s="185"/>
      <c r="D1064" s="70"/>
      <c r="E1064" s="187"/>
      <c r="F1064" s="206"/>
    </row>
    <row r="1065" spans="1:6" ht="13" thickBot="1" x14ac:dyDescent="0.3">
      <c r="A1065" s="185"/>
      <c r="B1065" s="186"/>
      <c r="C1065" s="185"/>
      <c r="D1065" s="70"/>
      <c r="E1065" s="187"/>
      <c r="F1065" s="206"/>
    </row>
    <row r="1066" spans="1:6" ht="13" thickTop="1" x14ac:dyDescent="0.25">
      <c r="A1066" s="185"/>
      <c r="B1066" s="186"/>
      <c r="C1066" s="185"/>
      <c r="D1066" s="70"/>
      <c r="E1066" s="187"/>
      <c r="F1066" s="207"/>
    </row>
    <row r="1067" spans="1:6" ht="13" x14ac:dyDescent="0.3">
      <c r="A1067" s="185"/>
      <c r="B1067" s="192" t="s">
        <v>1189</v>
      </c>
      <c r="C1067" s="185"/>
      <c r="D1067" s="70"/>
      <c r="E1067" s="187"/>
      <c r="F1067" s="205">
        <f>SUM(F1017:F1065)</f>
        <v>14640</v>
      </c>
    </row>
    <row r="1068" spans="1:6" ht="13" thickBot="1" x14ac:dyDescent="0.3">
      <c r="A1068" s="185"/>
      <c r="B1068" s="186"/>
      <c r="C1068" s="185"/>
      <c r="D1068" s="70"/>
      <c r="E1068" s="187"/>
      <c r="F1068" s="208"/>
    </row>
    <row r="1069" spans="1:6" ht="13" thickTop="1" x14ac:dyDescent="0.25">
      <c r="A1069" s="185"/>
      <c r="B1069" s="186"/>
      <c r="C1069" s="185"/>
      <c r="D1069" s="70"/>
      <c r="E1069" s="187"/>
      <c r="F1069" s="206"/>
    </row>
    <row r="1070" spans="1:6" x14ac:dyDescent="0.25">
      <c r="A1070" s="185"/>
      <c r="B1070" s="186"/>
      <c r="C1070" s="185"/>
      <c r="D1070" s="70"/>
      <c r="E1070" s="187"/>
      <c r="F1070" s="206"/>
    </row>
    <row r="1071" spans="1:6" x14ac:dyDescent="0.25">
      <c r="A1071" s="185"/>
      <c r="B1071" s="186"/>
      <c r="C1071" s="185"/>
      <c r="D1071" s="70"/>
      <c r="E1071" s="187"/>
      <c r="F1071" s="206"/>
    </row>
    <row r="1072" spans="1:6" x14ac:dyDescent="0.25">
      <c r="A1072" s="185"/>
      <c r="B1072" s="186"/>
      <c r="C1072" s="185"/>
      <c r="D1072" s="70"/>
      <c r="E1072" s="187"/>
      <c r="F1072" s="206"/>
    </row>
    <row r="1073" spans="1:6" x14ac:dyDescent="0.25">
      <c r="A1073" s="185"/>
      <c r="B1073" s="186"/>
      <c r="C1073" s="185"/>
      <c r="D1073" s="70"/>
      <c r="E1073" s="187"/>
      <c r="F1073" s="206"/>
    </row>
    <row r="1074" spans="1:6" ht="13" x14ac:dyDescent="0.3">
      <c r="A1074" s="183" t="s">
        <v>4</v>
      </c>
      <c r="B1074" s="183" t="s">
        <v>1090</v>
      </c>
      <c r="C1074" s="183" t="s">
        <v>293</v>
      </c>
      <c r="D1074" s="86" t="s">
        <v>1091</v>
      </c>
      <c r="E1074" s="184" t="s">
        <v>291</v>
      </c>
      <c r="F1074" s="205" t="s">
        <v>622</v>
      </c>
    </row>
    <row r="1075" spans="1:6" ht="13" x14ac:dyDescent="0.3">
      <c r="A1075" s="185"/>
      <c r="B1075" s="69" t="s">
        <v>1501</v>
      </c>
      <c r="C1075" s="185"/>
      <c r="D1075" s="70"/>
      <c r="E1075" s="187"/>
      <c r="F1075" s="206"/>
    </row>
    <row r="1076" spans="1:6" ht="13" x14ac:dyDescent="0.3">
      <c r="A1076" s="185"/>
      <c r="B1076" s="69"/>
      <c r="C1076" s="185"/>
      <c r="D1076" s="70"/>
      <c r="E1076" s="187"/>
      <c r="F1076" s="206"/>
    </row>
    <row r="1077" spans="1:6" ht="13" x14ac:dyDescent="0.3">
      <c r="A1077" s="185"/>
      <c r="B1077" s="69" t="s">
        <v>1502</v>
      </c>
      <c r="C1077" s="185"/>
      <c r="D1077" s="70"/>
      <c r="E1077" s="187"/>
      <c r="F1077" s="206"/>
    </row>
    <row r="1078" spans="1:6" x14ac:dyDescent="0.25">
      <c r="A1078" s="185"/>
      <c r="B1078" s="186"/>
      <c r="C1078" s="185"/>
      <c r="D1078" s="70"/>
      <c r="E1078" s="187"/>
      <c r="F1078" s="206"/>
    </row>
    <row r="1079" spans="1:6" ht="13" x14ac:dyDescent="0.3">
      <c r="A1079" s="185"/>
      <c r="B1079" s="69"/>
      <c r="C1079" s="185"/>
      <c r="D1079" s="70"/>
      <c r="E1079" s="187"/>
      <c r="F1079" s="206"/>
    </row>
    <row r="1080" spans="1:6" x14ac:dyDescent="0.25">
      <c r="A1080" s="185"/>
      <c r="B1080" s="186" t="s">
        <v>1503</v>
      </c>
      <c r="C1080" s="185"/>
      <c r="D1080" s="70"/>
      <c r="E1080" s="187"/>
      <c r="F1080" s="206"/>
    </row>
    <row r="1081" spans="1:6" x14ac:dyDescent="0.25">
      <c r="A1081" s="185"/>
      <c r="B1081" s="186" t="s">
        <v>1504</v>
      </c>
      <c r="C1081" s="185"/>
      <c r="D1081" s="70"/>
      <c r="E1081" s="187"/>
      <c r="F1081" s="206"/>
    </row>
    <row r="1082" spans="1:6" x14ac:dyDescent="0.25">
      <c r="A1082" s="185"/>
      <c r="B1082" s="186" t="s">
        <v>1505</v>
      </c>
      <c r="C1082" s="185"/>
      <c r="D1082" s="70"/>
      <c r="E1082" s="187"/>
      <c r="F1082" s="206"/>
    </row>
    <row r="1083" spans="1:6" x14ac:dyDescent="0.25">
      <c r="A1083" s="185"/>
      <c r="B1083" s="186" t="s">
        <v>1506</v>
      </c>
      <c r="C1083" s="185"/>
      <c r="D1083" s="70"/>
      <c r="E1083" s="187"/>
      <c r="F1083" s="206"/>
    </row>
    <row r="1084" spans="1:6" x14ac:dyDescent="0.25">
      <c r="A1084" s="185"/>
      <c r="B1084" s="186"/>
      <c r="C1084" s="185"/>
      <c r="D1084" s="70"/>
      <c r="E1084" s="187"/>
      <c r="F1084" s="206"/>
    </row>
    <row r="1085" spans="1:6" x14ac:dyDescent="0.25">
      <c r="A1085" s="185"/>
      <c r="B1085" s="186" t="s">
        <v>1507</v>
      </c>
      <c r="C1085" s="185"/>
      <c r="D1085" s="70"/>
      <c r="E1085" s="187"/>
      <c r="F1085" s="206"/>
    </row>
    <row r="1086" spans="1:6" x14ac:dyDescent="0.25">
      <c r="A1086" s="185"/>
      <c r="B1086" s="186"/>
      <c r="C1086" s="185"/>
      <c r="D1086" s="70"/>
      <c r="E1086" s="187"/>
      <c r="F1086" s="206"/>
    </row>
    <row r="1087" spans="1:6" x14ac:dyDescent="0.25">
      <c r="A1087" s="185"/>
      <c r="B1087" s="186" t="s">
        <v>1508</v>
      </c>
      <c r="C1087" s="185"/>
      <c r="D1087" s="70"/>
      <c r="E1087" s="187"/>
      <c r="F1087" s="206"/>
    </row>
    <row r="1088" spans="1:6" x14ac:dyDescent="0.25">
      <c r="A1088" s="185"/>
      <c r="B1088" s="186"/>
      <c r="C1088" s="185"/>
      <c r="D1088" s="70"/>
      <c r="E1088" s="187"/>
      <c r="F1088" s="206"/>
    </row>
    <row r="1089" spans="1:6" x14ac:dyDescent="0.25">
      <c r="A1089" s="185"/>
      <c r="B1089" s="186" t="s">
        <v>1509</v>
      </c>
      <c r="C1089" s="185"/>
      <c r="D1089" s="70"/>
      <c r="E1089" s="187"/>
      <c r="F1089" s="206"/>
    </row>
    <row r="1090" spans="1:6" x14ac:dyDescent="0.25">
      <c r="A1090" s="185"/>
      <c r="B1090" s="186" t="s">
        <v>1510</v>
      </c>
      <c r="C1090" s="185"/>
      <c r="D1090" s="70"/>
      <c r="E1090" s="187"/>
      <c r="F1090" s="206"/>
    </row>
    <row r="1091" spans="1:6" x14ac:dyDescent="0.25">
      <c r="A1091" s="185"/>
      <c r="B1091" s="186" t="s">
        <v>1511</v>
      </c>
      <c r="C1091" s="185"/>
      <c r="D1091" s="70"/>
      <c r="E1091" s="187"/>
      <c r="F1091" s="206"/>
    </row>
    <row r="1092" spans="1:6" x14ac:dyDescent="0.25">
      <c r="A1092" s="185"/>
      <c r="B1092" s="186"/>
      <c r="C1092" s="185"/>
      <c r="D1092" s="70"/>
      <c r="E1092" s="187"/>
      <c r="F1092" s="206"/>
    </row>
    <row r="1093" spans="1:6" ht="13" x14ac:dyDescent="0.3">
      <c r="A1093" s="185"/>
      <c r="B1093" s="69" t="s">
        <v>1512</v>
      </c>
      <c r="C1093" s="185"/>
      <c r="D1093" s="70"/>
      <c r="E1093" s="187"/>
      <c r="F1093" s="206"/>
    </row>
    <row r="1094" spans="1:6" ht="13" x14ac:dyDescent="0.3">
      <c r="A1094" s="185"/>
      <c r="B1094" s="69"/>
      <c r="C1094" s="185"/>
      <c r="D1094" s="70"/>
      <c r="E1094" s="187"/>
      <c r="F1094" s="206"/>
    </row>
    <row r="1095" spans="1:6" ht="13" x14ac:dyDescent="0.3">
      <c r="A1095" s="185"/>
      <c r="B1095" s="69" t="s">
        <v>297</v>
      </c>
      <c r="C1095" s="185"/>
      <c r="D1095" s="70"/>
      <c r="E1095" s="187"/>
      <c r="F1095" s="206"/>
    </row>
    <row r="1096" spans="1:6" ht="13" x14ac:dyDescent="0.3">
      <c r="A1096" s="185"/>
      <c r="B1096" s="69"/>
      <c r="C1096" s="185"/>
      <c r="D1096" s="70"/>
      <c r="E1096" s="187"/>
      <c r="F1096" s="206"/>
    </row>
    <row r="1097" spans="1:6" ht="13" x14ac:dyDescent="0.3">
      <c r="A1097" s="185"/>
      <c r="B1097" s="69" t="s">
        <v>1513</v>
      </c>
      <c r="C1097" s="185"/>
      <c r="D1097" s="70"/>
      <c r="E1097" s="187"/>
      <c r="F1097" s="206"/>
    </row>
    <row r="1098" spans="1:6" ht="13" x14ac:dyDescent="0.3">
      <c r="A1098" s="185"/>
      <c r="B1098" s="69" t="s">
        <v>1514</v>
      </c>
      <c r="C1098" s="185"/>
      <c r="D1098" s="70"/>
      <c r="E1098" s="187"/>
      <c r="F1098" s="206"/>
    </row>
    <row r="1099" spans="1:6" x14ac:dyDescent="0.25">
      <c r="A1099" s="185"/>
      <c r="B1099" s="186"/>
      <c r="C1099" s="185"/>
      <c r="D1099" s="70"/>
      <c r="E1099" s="187"/>
      <c r="F1099" s="206"/>
    </row>
    <row r="1100" spans="1:6" x14ac:dyDescent="0.25">
      <c r="A1100" s="185">
        <v>1</v>
      </c>
      <c r="B1100" s="186" t="s">
        <v>1515</v>
      </c>
      <c r="C1100" s="185"/>
      <c r="D1100" s="70"/>
      <c r="E1100" s="187"/>
      <c r="F1100" s="206"/>
    </row>
    <row r="1101" spans="1:6" x14ac:dyDescent="0.25">
      <c r="A1101" s="185"/>
      <c r="B1101" s="186" t="s">
        <v>1516</v>
      </c>
      <c r="C1101" s="185" t="s">
        <v>11</v>
      </c>
      <c r="D1101" s="198">
        <f>10.077*2</f>
        <v>20.154</v>
      </c>
      <c r="E1101" s="187">
        <v>180</v>
      </c>
      <c r="F1101" s="206">
        <f>D1101*E1101</f>
        <v>3627.72</v>
      </c>
    </row>
    <row r="1102" spans="1:6" x14ac:dyDescent="0.25">
      <c r="A1102" s="185"/>
      <c r="B1102" s="186"/>
      <c r="C1102" s="185"/>
      <c r="D1102" s="70"/>
      <c r="E1102" s="187"/>
      <c r="F1102" s="206"/>
    </row>
    <row r="1103" spans="1:6" x14ac:dyDescent="0.25">
      <c r="A1103" s="185">
        <v>2</v>
      </c>
      <c r="B1103" s="199" t="s">
        <v>1517</v>
      </c>
      <c r="C1103" s="185" t="s">
        <v>2</v>
      </c>
      <c r="D1103" s="70">
        <v>6</v>
      </c>
      <c r="E1103" s="187">
        <v>165</v>
      </c>
      <c r="F1103" s="206">
        <f>D1103*E1103</f>
        <v>990</v>
      </c>
    </row>
    <row r="1104" spans="1:6" x14ac:dyDescent="0.25">
      <c r="A1104" s="185"/>
      <c r="B1104" s="186"/>
      <c r="C1104" s="185"/>
      <c r="D1104" s="70"/>
      <c r="E1104" s="187"/>
      <c r="F1104" s="206"/>
    </row>
    <row r="1105" spans="1:6" x14ac:dyDescent="0.25">
      <c r="A1105" s="185">
        <v>3</v>
      </c>
      <c r="B1105" s="199" t="s">
        <v>1518</v>
      </c>
      <c r="C1105" s="200"/>
      <c r="D1105" s="70"/>
      <c r="E1105" s="187"/>
      <c r="F1105" s="206"/>
    </row>
    <row r="1106" spans="1:6" x14ac:dyDescent="0.25">
      <c r="A1106" s="185"/>
      <c r="B1106" s="199" t="s">
        <v>1519</v>
      </c>
      <c r="C1106" s="200" t="s">
        <v>2</v>
      </c>
      <c r="D1106" s="70">
        <v>5</v>
      </c>
      <c r="E1106" s="187">
        <v>165</v>
      </c>
      <c r="F1106" s="206">
        <f>D1106*E1106</f>
        <v>825</v>
      </c>
    </row>
    <row r="1107" spans="1:6" x14ac:dyDescent="0.25">
      <c r="A1107" s="185"/>
      <c r="B1107" s="186"/>
      <c r="C1107" s="185"/>
      <c r="D1107" s="70"/>
      <c r="E1107" s="187"/>
      <c r="F1107" s="206"/>
    </row>
    <row r="1108" spans="1:6" x14ac:dyDescent="0.25">
      <c r="A1108" s="185">
        <v>4</v>
      </c>
      <c r="B1108" s="186" t="s">
        <v>1520</v>
      </c>
      <c r="C1108" s="185" t="s">
        <v>11</v>
      </c>
      <c r="D1108" s="198">
        <f>2.635*5</f>
        <v>13.174999999999999</v>
      </c>
      <c r="E1108" s="187">
        <v>165</v>
      </c>
      <c r="F1108" s="206">
        <f>D1108*E1108</f>
        <v>2173.875</v>
      </c>
    </row>
    <row r="1109" spans="1:6" x14ac:dyDescent="0.25">
      <c r="A1109" s="185"/>
      <c r="B1109" s="186"/>
      <c r="C1109" s="185"/>
      <c r="D1109" s="70"/>
      <c r="E1109" s="187"/>
      <c r="F1109" s="206"/>
    </row>
    <row r="1110" spans="1:6" x14ac:dyDescent="0.25">
      <c r="A1110" s="185">
        <v>5</v>
      </c>
      <c r="B1110" s="186" t="s">
        <v>1521</v>
      </c>
      <c r="C1110" s="185" t="s">
        <v>2</v>
      </c>
      <c r="D1110" s="70">
        <v>10</v>
      </c>
      <c r="E1110" s="187">
        <v>165</v>
      </c>
      <c r="F1110" s="206">
        <f>D1110*E1110</f>
        <v>1650</v>
      </c>
    </row>
    <row r="1111" spans="1:6" x14ac:dyDescent="0.25">
      <c r="A1111" s="185"/>
      <c r="B1111" s="186"/>
      <c r="C1111" s="185"/>
      <c r="D1111" s="70"/>
      <c r="E1111" s="187"/>
      <c r="F1111" s="206"/>
    </row>
    <row r="1112" spans="1:6" x14ac:dyDescent="0.25">
      <c r="A1112" s="185">
        <v>6</v>
      </c>
      <c r="B1112" s="186" t="s">
        <v>1522</v>
      </c>
      <c r="C1112" s="185" t="s">
        <v>2</v>
      </c>
      <c r="D1112" s="70">
        <v>5</v>
      </c>
      <c r="E1112" s="187">
        <v>165</v>
      </c>
      <c r="F1112" s="206">
        <f>D1112*E1112</f>
        <v>825</v>
      </c>
    </row>
    <row r="1113" spans="1:6" x14ac:dyDescent="0.25">
      <c r="A1113" s="185"/>
      <c r="B1113" s="186"/>
      <c r="C1113" s="185"/>
      <c r="D1113" s="70"/>
      <c r="E1113" s="187"/>
      <c r="F1113" s="206"/>
    </row>
    <row r="1114" spans="1:6" ht="13" x14ac:dyDescent="0.3">
      <c r="A1114" s="185"/>
      <c r="B1114" s="201" t="s">
        <v>1523</v>
      </c>
      <c r="C1114" s="200"/>
      <c r="D1114" s="70"/>
      <c r="E1114" s="187"/>
      <c r="F1114" s="206"/>
    </row>
    <row r="1115" spans="1:6" x14ac:dyDescent="0.25">
      <c r="A1115" s="185"/>
      <c r="B1115" s="199"/>
      <c r="C1115" s="200"/>
      <c r="D1115" s="70"/>
      <c r="E1115" s="187"/>
      <c r="F1115" s="206"/>
    </row>
    <row r="1116" spans="1:6" ht="13" x14ac:dyDescent="0.3">
      <c r="A1116" s="185"/>
      <c r="B1116" s="201" t="s">
        <v>1524</v>
      </c>
      <c r="C1116" s="200"/>
      <c r="D1116" s="70"/>
      <c r="E1116" s="187"/>
      <c r="F1116" s="206"/>
    </row>
    <row r="1117" spans="1:6" x14ac:dyDescent="0.25">
      <c r="A1117" s="185"/>
      <c r="B1117" s="199"/>
      <c r="C1117" s="200"/>
      <c r="D1117" s="70"/>
      <c r="E1117" s="187"/>
      <c r="F1117" s="206"/>
    </row>
    <row r="1118" spans="1:6" ht="13" x14ac:dyDescent="0.3">
      <c r="A1118" s="185"/>
      <c r="B1118" s="201" t="s">
        <v>1525</v>
      </c>
      <c r="C1118" s="202"/>
      <c r="D1118" s="86"/>
      <c r="E1118" s="187"/>
      <c r="F1118" s="206"/>
    </row>
    <row r="1119" spans="1:6" ht="13" x14ac:dyDescent="0.3">
      <c r="A1119" s="185"/>
      <c r="B1119" s="201" t="s">
        <v>1526</v>
      </c>
      <c r="C1119" s="202"/>
      <c r="D1119" s="86"/>
      <c r="E1119" s="187"/>
      <c r="F1119" s="206"/>
    </row>
    <row r="1120" spans="1:6" x14ac:dyDescent="0.25">
      <c r="A1120" s="185"/>
      <c r="B1120" s="199"/>
      <c r="C1120" s="200"/>
      <c r="D1120" s="70"/>
      <c r="E1120" s="187"/>
      <c r="F1120" s="206"/>
    </row>
    <row r="1121" spans="1:6" x14ac:dyDescent="0.25">
      <c r="A1121" s="185">
        <v>7</v>
      </c>
      <c r="B1121" s="186" t="s">
        <v>1527</v>
      </c>
      <c r="C1121" s="200" t="s">
        <v>2</v>
      </c>
      <c r="D1121" s="70">
        <v>2</v>
      </c>
      <c r="E1121" s="187">
        <v>1800</v>
      </c>
      <c r="F1121" s="206">
        <f>D1121*E1121</f>
        <v>3600</v>
      </c>
    </row>
    <row r="1122" spans="1:6" x14ac:dyDescent="0.25">
      <c r="A1122" s="185"/>
      <c r="B1122" s="186" t="s">
        <v>1528</v>
      </c>
      <c r="C1122" s="200"/>
      <c r="D1122" s="70"/>
      <c r="E1122" s="187"/>
      <c r="F1122" s="206"/>
    </row>
    <row r="1123" spans="1:6" x14ac:dyDescent="0.25">
      <c r="A1123" s="185"/>
      <c r="B1123" s="186"/>
      <c r="C1123" s="185"/>
      <c r="D1123" s="70"/>
      <c r="E1123" s="187"/>
      <c r="F1123" s="206"/>
    </row>
    <row r="1124" spans="1:6" x14ac:dyDescent="0.25">
      <c r="A1124" s="185">
        <v>8</v>
      </c>
      <c r="B1124" s="186" t="s">
        <v>1529</v>
      </c>
      <c r="C1124" s="185" t="s">
        <v>2</v>
      </c>
      <c r="D1124" s="70">
        <v>1</v>
      </c>
      <c r="E1124" s="187">
        <v>500</v>
      </c>
      <c r="F1124" s="206">
        <f>D1124*E1124</f>
        <v>500</v>
      </c>
    </row>
    <row r="1125" spans="1:6" x14ac:dyDescent="0.25">
      <c r="A1125" s="185"/>
      <c r="B1125" s="186"/>
      <c r="C1125" s="185"/>
      <c r="D1125" s="70"/>
      <c r="E1125" s="187"/>
      <c r="F1125" s="206"/>
    </row>
    <row r="1126" spans="1:6" x14ac:dyDescent="0.25">
      <c r="A1126" s="185"/>
      <c r="B1126" s="186"/>
      <c r="C1126" s="185"/>
      <c r="D1126" s="70"/>
      <c r="E1126" s="187"/>
      <c r="F1126" s="206"/>
    </row>
    <row r="1127" spans="1:6" x14ac:dyDescent="0.25">
      <c r="A1127" s="185"/>
      <c r="B1127" s="186"/>
      <c r="C1127" s="185"/>
      <c r="D1127" s="70"/>
      <c r="E1127" s="187"/>
      <c r="F1127" s="206"/>
    </row>
    <row r="1128" spans="1:6" x14ac:dyDescent="0.25">
      <c r="A1128" s="185"/>
      <c r="B1128" s="186"/>
      <c r="C1128" s="185"/>
      <c r="D1128" s="70"/>
      <c r="E1128" s="187"/>
      <c r="F1128" s="206"/>
    </row>
    <row r="1129" spans="1:6" x14ac:dyDescent="0.25">
      <c r="A1129" s="185"/>
      <c r="B1129" s="186"/>
      <c r="C1129" s="185"/>
      <c r="D1129" s="70"/>
      <c r="E1129" s="187"/>
      <c r="F1129" s="206"/>
    </row>
    <row r="1130" spans="1:6" x14ac:dyDescent="0.25">
      <c r="A1130" s="185"/>
      <c r="B1130" s="186"/>
      <c r="C1130" s="185"/>
      <c r="D1130" s="70"/>
      <c r="E1130" s="187"/>
      <c r="F1130" s="206"/>
    </row>
    <row r="1131" spans="1:6" x14ac:dyDescent="0.25">
      <c r="A1131" s="185"/>
      <c r="B1131" s="186"/>
      <c r="C1131" s="185"/>
      <c r="D1131" s="70"/>
      <c r="E1131" s="187"/>
      <c r="F1131" s="206"/>
    </row>
    <row r="1132" spans="1:6" x14ac:dyDescent="0.25">
      <c r="A1132" s="185"/>
      <c r="B1132" s="186"/>
      <c r="C1132" s="185"/>
      <c r="D1132" s="70"/>
      <c r="E1132" s="187"/>
      <c r="F1132" s="206"/>
    </row>
    <row r="1133" spans="1:6" x14ac:dyDescent="0.25">
      <c r="A1133" s="185"/>
      <c r="B1133" s="186"/>
      <c r="C1133" s="185"/>
      <c r="D1133" s="70"/>
      <c r="E1133" s="187"/>
      <c r="F1133" s="206"/>
    </row>
    <row r="1134" spans="1:6" x14ac:dyDescent="0.25">
      <c r="A1134" s="185"/>
      <c r="B1134" s="186"/>
      <c r="C1134" s="185"/>
      <c r="D1134" s="70"/>
      <c r="E1134" s="187"/>
      <c r="F1134" s="206"/>
    </row>
    <row r="1135" spans="1:6" x14ac:dyDescent="0.25">
      <c r="A1135" s="185"/>
      <c r="B1135" s="186"/>
      <c r="C1135" s="185"/>
      <c r="D1135" s="70"/>
      <c r="E1135" s="187"/>
      <c r="F1135" s="206"/>
    </row>
    <row r="1136" spans="1:6" ht="13" thickBot="1" x14ac:dyDescent="0.3">
      <c r="A1136" s="185"/>
      <c r="B1136" s="186"/>
      <c r="C1136" s="185"/>
      <c r="D1136" s="70"/>
      <c r="E1136" s="187"/>
      <c r="F1136" s="206"/>
    </row>
    <row r="1137" spans="1:6" ht="13" thickTop="1" x14ac:dyDescent="0.25">
      <c r="A1137" s="185"/>
      <c r="B1137" s="186"/>
      <c r="C1137" s="185"/>
      <c r="D1137" s="70"/>
      <c r="E1137" s="187"/>
      <c r="F1137" s="207"/>
    </row>
    <row r="1138" spans="1:6" ht="13" x14ac:dyDescent="0.3">
      <c r="A1138" s="185"/>
      <c r="B1138" s="192" t="s">
        <v>675</v>
      </c>
      <c r="C1138" s="185"/>
      <c r="D1138" s="70"/>
      <c r="E1138" s="187"/>
      <c r="F1138" s="205">
        <f>SUM(F1099:F1136)</f>
        <v>14191.594999999999</v>
      </c>
    </row>
    <row r="1139" spans="1:6" ht="13" x14ac:dyDescent="0.3">
      <c r="A1139" s="185"/>
      <c r="B1139" s="69"/>
      <c r="C1139" s="185"/>
      <c r="D1139" s="70"/>
      <c r="E1139" s="187"/>
      <c r="F1139" s="206"/>
    </row>
    <row r="1140" spans="1:6" ht="13" x14ac:dyDescent="0.3">
      <c r="A1140" s="185"/>
      <c r="B1140" s="69"/>
      <c r="C1140" s="185"/>
      <c r="D1140" s="70"/>
      <c r="E1140" s="187"/>
      <c r="F1140" s="206"/>
    </row>
    <row r="1141" spans="1:6" ht="13" x14ac:dyDescent="0.3">
      <c r="A1141" s="183" t="s">
        <v>4</v>
      </c>
      <c r="B1141" s="183" t="s">
        <v>1090</v>
      </c>
      <c r="C1141" s="183" t="s">
        <v>293</v>
      </c>
      <c r="D1141" s="86" t="s">
        <v>1091</v>
      </c>
      <c r="E1141" s="184" t="s">
        <v>291</v>
      </c>
      <c r="F1141" s="205" t="s">
        <v>622</v>
      </c>
    </row>
    <row r="1142" spans="1:6" x14ac:dyDescent="0.25">
      <c r="A1142" s="185"/>
      <c r="B1142" s="186"/>
      <c r="C1142" s="185"/>
      <c r="D1142" s="70"/>
      <c r="E1142" s="187"/>
      <c r="F1142" s="206"/>
    </row>
    <row r="1143" spans="1:6" ht="13.5" thickBot="1" x14ac:dyDescent="0.35">
      <c r="A1143" s="185"/>
      <c r="B1143" s="192" t="s">
        <v>676</v>
      </c>
      <c r="C1143" s="185"/>
      <c r="D1143" s="70"/>
      <c r="E1143" s="187"/>
      <c r="F1143" s="211">
        <f>F1138</f>
        <v>14191.594999999999</v>
      </c>
    </row>
    <row r="1144" spans="1:6" ht="13.5" thickTop="1" x14ac:dyDescent="0.3">
      <c r="A1144" s="185"/>
      <c r="B1144" s="69"/>
      <c r="C1144" s="185"/>
      <c r="D1144" s="70"/>
      <c r="E1144" s="187"/>
      <c r="F1144" s="206"/>
    </row>
    <row r="1145" spans="1:6" ht="13" x14ac:dyDescent="0.3">
      <c r="A1145" s="185"/>
      <c r="B1145" s="201" t="s">
        <v>1530</v>
      </c>
      <c r="C1145" s="200"/>
      <c r="D1145" s="70"/>
      <c r="E1145" s="187"/>
      <c r="F1145" s="206"/>
    </row>
    <row r="1146" spans="1:6" x14ac:dyDescent="0.25">
      <c r="A1146" s="185"/>
      <c r="B1146" s="199"/>
      <c r="C1146" s="200"/>
      <c r="D1146" s="70"/>
      <c r="E1146" s="187"/>
      <c r="F1146" s="206"/>
    </row>
    <row r="1147" spans="1:6" ht="13" x14ac:dyDescent="0.3">
      <c r="A1147" s="185"/>
      <c r="B1147" s="201" t="s">
        <v>1531</v>
      </c>
      <c r="C1147" s="200"/>
      <c r="D1147" s="70"/>
      <c r="E1147" s="187"/>
      <c r="F1147" s="206"/>
    </row>
    <row r="1148" spans="1:6" x14ac:dyDescent="0.25">
      <c r="A1148" s="185"/>
      <c r="B1148" s="199"/>
      <c r="C1148" s="200"/>
      <c r="D1148" s="70"/>
      <c r="E1148" s="187"/>
      <c r="F1148" s="206"/>
    </row>
    <row r="1149" spans="1:6" x14ac:dyDescent="0.25">
      <c r="A1149" s="185">
        <v>9</v>
      </c>
      <c r="B1149" s="199" t="s">
        <v>1532</v>
      </c>
      <c r="C1149" s="200" t="s">
        <v>2</v>
      </c>
      <c r="D1149" s="70">
        <v>2</v>
      </c>
      <c r="E1149" s="187">
        <v>450</v>
      </c>
      <c r="F1149" s="206">
        <f>D1149*E1149</f>
        <v>900</v>
      </c>
    </row>
    <row r="1150" spans="1:6" ht="13" x14ac:dyDescent="0.3">
      <c r="A1150" s="185"/>
      <c r="B1150" s="69"/>
      <c r="C1150" s="185"/>
      <c r="D1150" s="70"/>
      <c r="E1150" s="187"/>
      <c r="F1150" s="206"/>
    </row>
    <row r="1151" spans="1:6" ht="13" x14ac:dyDescent="0.3">
      <c r="A1151" s="185"/>
      <c r="B1151" s="201" t="s">
        <v>1533</v>
      </c>
      <c r="C1151" s="200"/>
      <c r="D1151" s="70"/>
      <c r="E1151" s="187"/>
      <c r="F1151" s="206"/>
    </row>
    <row r="1152" spans="1:6" x14ac:dyDescent="0.25">
      <c r="A1152" s="185"/>
      <c r="B1152" s="199"/>
      <c r="C1152" s="200"/>
      <c r="D1152" s="70"/>
      <c r="E1152" s="187"/>
      <c r="F1152" s="206"/>
    </row>
    <row r="1153" spans="1:6" ht="13" x14ac:dyDescent="0.3">
      <c r="A1153" s="185"/>
      <c r="B1153" s="201" t="s">
        <v>1534</v>
      </c>
      <c r="C1153" s="200"/>
      <c r="D1153" s="70"/>
      <c r="E1153" s="187"/>
      <c r="F1153" s="206"/>
    </row>
    <row r="1154" spans="1:6" x14ac:dyDescent="0.25">
      <c r="A1154" s="185"/>
      <c r="B1154" s="199"/>
      <c r="C1154" s="200"/>
      <c r="D1154" s="70"/>
      <c r="E1154" s="187"/>
      <c r="F1154" s="206"/>
    </row>
    <row r="1155" spans="1:6" x14ac:dyDescent="0.25">
      <c r="A1155" s="185">
        <v>10</v>
      </c>
      <c r="B1155" s="199" t="s">
        <v>1535</v>
      </c>
      <c r="C1155" s="200" t="s">
        <v>2</v>
      </c>
      <c r="D1155" s="70">
        <v>1</v>
      </c>
      <c r="E1155" s="187">
        <v>120</v>
      </c>
      <c r="F1155" s="206">
        <f>D1155*E1155</f>
        <v>120</v>
      </c>
    </row>
    <row r="1156" spans="1:6" ht="13" x14ac:dyDescent="0.3">
      <c r="A1156" s="185"/>
      <c r="B1156" s="69"/>
      <c r="C1156" s="185"/>
      <c r="D1156" s="70"/>
      <c r="E1156" s="187"/>
      <c r="F1156" s="206"/>
    </row>
    <row r="1157" spans="1:6" ht="13" x14ac:dyDescent="0.3">
      <c r="A1157" s="185"/>
      <c r="B1157" s="201" t="s">
        <v>1536</v>
      </c>
      <c r="C1157" s="200"/>
      <c r="D1157" s="70"/>
      <c r="E1157" s="187"/>
      <c r="F1157" s="206"/>
    </row>
    <row r="1158" spans="1:6" x14ac:dyDescent="0.25">
      <c r="A1158" s="185"/>
      <c r="B1158" s="199"/>
      <c r="C1158" s="200"/>
      <c r="D1158" s="70"/>
      <c r="E1158" s="187"/>
      <c r="F1158" s="206"/>
    </row>
    <row r="1159" spans="1:6" x14ac:dyDescent="0.25">
      <c r="A1159" s="185">
        <v>11</v>
      </c>
      <c r="B1159" s="199" t="s">
        <v>1537</v>
      </c>
      <c r="C1159" s="200" t="s">
        <v>2</v>
      </c>
      <c r="D1159" s="70">
        <v>1</v>
      </c>
      <c r="E1159" s="187">
        <v>150</v>
      </c>
      <c r="F1159" s="206">
        <f>D1159*E1159</f>
        <v>150</v>
      </c>
    </row>
    <row r="1160" spans="1:6" ht="13" x14ac:dyDescent="0.3">
      <c r="A1160" s="185"/>
      <c r="B1160" s="69"/>
      <c r="C1160" s="185"/>
      <c r="D1160" s="70"/>
      <c r="E1160" s="187"/>
      <c r="F1160" s="206"/>
    </row>
    <row r="1161" spans="1:6" ht="13" x14ac:dyDescent="0.3">
      <c r="A1161" s="185"/>
      <c r="B1161" s="201" t="s">
        <v>1538</v>
      </c>
      <c r="C1161" s="200"/>
      <c r="D1161" s="70"/>
      <c r="E1161" s="187"/>
      <c r="F1161" s="206"/>
    </row>
    <row r="1162" spans="1:6" x14ac:dyDescent="0.25">
      <c r="A1162" s="185"/>
      <c r="B1162" s="199"/>
      <c r="C1162" s="200"/>
      <c r="D1162" s="70"/>
      <c r="E1162" s="187"/>
      <c r="F1162" s="206"/>
    </row>
    <row r="1163" spans="1:6" ht="13" x14ac:dyDescent="0.3">
      <c r="A1163" s="185"/>
      <c r="B1163" s="201" t="s">
        <v>1539</v>
      </c>
      <c r="C1163" s="200"/>
      <c r="D1163" s="70"/>
      <c r="E1163" s="187"/>
      <c r="F1163" s="206"/>
    </row>
    <row r="1164" spans="1:6" x14ac:dyDescent="0.25">
      <c r="A1164" s="185"/>
      <c r="B1164" s="199"/>
      <c r="C1164" s="200"/>
      <c r="D1164" s="70"/>
      <c r="E1164" s="187"/>
      <c r="F1164" s="206"/>
    </row>
    <row r="1165" spans="1:6" x14ac:dyDescent="0.25">
      <c r="A1165" s="185">
        <v>12</v>
      </c>
      <c r="B1165" s="199" t="s">
        <v>1540</v>
      </c>
      <c r="C1165" s="200" t="s">
        <v>11</v>
      </c>
      <c r="D1165" s="70">
        <v>12</v>
      </c>
      <c r="E1165" s="187">
        <v>65</v>
      </c>
      <c r="F1165" s="206">
        <f>D1165*E1165</f>
        <v>780</v>
      </c>
    </row>
    <row r="1166" spans="1:6" ht="13" x14ac:dyDescent="0.3">
      <c r="A1166" s="185"/>
      <c r="B1166" s="69"/>
      <c r="C1166" s="185"/>
      <c r="D1166" s="70"/>
      <c r="E1166" s="187"/>
      <c r="F1166" s="206"/>
    </row>
    <row r="1167" spans="1:6" ht="13" x14ac:dyDescent="0.3">
      <c r="A1167" s="185"/>
      <c r="B1167" s="201" t="s">
        <v>1541</v>
      </c>
      <c r="C1167" s="185"/>
      <c r="D1167" s="70"/>
      <c r="E1167" s="187"/>
      <c r="F1167" s="206"/>
    </row>
    <row r="1168" spans="1:6" ht="13" x14ac:dyDescent="0.3">
      <c r="A1168" s="185"/>
      <c r="B1168" s="69"/>
      <c r="C1168" s="185"/>
      <c r="D1168" s="70"/>
      <c r="E1168" s="187"/>
      <c r="F1168" s="206"/>
    </row>
    <row r="1169" spans="1:6" x14ac:dyDescent="0.25">
      <c r="A1169" s="185">
        <v>13</v>
      </c>
      <c r="B1169" s="186" t="s">
        <v>1542</v>
      </c>
      <c r="C1169" s="185" t="s">
        <v>2</v>
      </c>
      <c r="D1169" s="70">
        <v>2</v>
      </c>
      <c r="E1169" s="187">
        <v>65</v>
      </c>
      <c r="F1169" s="206">
        <f>D1169*E1169</f>
        <v>130</v>
      </c>
    </row>
    <row r="1170" spans="1:6" ht="13" x14ac:dyDescent="0.3">
      <c r="A1170" s="185"/>
      <c r="B1170" s="69"/>
      <c r="C1170" s="185"/>
      <c r="D1170" s="70"/>
      <c r="E1170" s="187"/>
      <c r="F1170" s="206"/>
    </row>
    <row r="1171" spans="1:6" x14ac:dyDescent="0.25">
      <c r="A1171" s="185">
        <v>14</v>
      </c>
      <c r="B1171" s="199" t="s">
        <v>1543</v>
      </c>
      <c r="C1171" s="200" t="s">
        <v>2</v>
      </c>
      <c r="D1171" s="70">
        <v>1</v>
      </c>
      <c r="E1171" s="187">
        <v>75</v>
      </c>
      <c r="F1171" s="206">
        <f>D1171*E1171</f>
        <v>75</v>
      </c>
    </row>
    <row r="1172" spans="1:6" ht="13" x14ac:dyDescent="0.3">
      <c r="A1172" s="185"/>
      <c r="B1172" s="69"/>
      <c r="C1172" s="185"/>
      <c r="D1172" s="70"/>
      <c r="E1172" s="187"/>
      <c r="F1172" s="206"/>
    </row>
    <row r="1173" spans="1:6" ht="13" x14ac:dyDescent="0.3">
      <c r="A1173" s="185"/>
      <c r="B1173" s="201" t="s">
        <v>1544</v>
      </c>
      <c r="C1173" s="200"/>
      <c r="D1173" s="70"/>
      <c r="E1173" s="187"/>
      <c r="F1173" s="206"/>
    </row>
    <row r="1174" spans="1:6" x14ac:dyDescent="0.25">
      <c r="A1174" s="185"/>
      <c r="B1174" s="199"/>
      <c r="C1174" s="200"/>
      <c r="D1174" s="70"/>
      <c r="E1174" s="187"/>
      <c r="F1174" s="206"/>
    </row>
    <row r="1175" spans="1:6" x14ac:dyDescent="0.25">
      <c r="A1175" s="185">
        <v>15</v>
      </c>
      <c r="B1175" s="199" t="s">
        <v>1545</v>
      </c>
      <c r="C1175" s="200" t="s">
        <v>11</v>
      </c>
      <c r="D1175" s="70">
        <v>5</v>
      </c>
      <c r="E1175" s="187">
        <v>30</v>
      </c>
      <c r="F1175" s="206">
        <f>D1175*E1175</f>
        <v>150</v>
      </c>
    </row>
    <row r="1176" spans="1:6" x14ac:dyDescent="0.25">
      <c r="A1176" s="185"/>
      <c r="B1176" s="199"/>
      <c r="C1176" s="200"/>
      <c r="D1176" s="70"/>
      <c r="E1176" s="187"/>
      <c r="F1176" s="206"/>
    </row>
    <row r="1177" spans="1:6" x14ac:dyDescent="0.25">
      <c r="A1177" s="185">
        <v>16</v>
      </c>
      <c r="B1177" s="199" t="s">
        <v>1546</v>
      </c>
      <c r="C1177" s="200" t="s">
        <v>11</v>
      </c>
      <c r="D1177" s="70">
        <v>5</v>
      </c>
      <c r="E1177" s="187">
        <v>35</v>
      </c>
      <c r="F1177" s="206">
        <f>D1177*E1177</f>
        <v>175</v>
      </c>
    </row>
    <row r="1178" spans="1:6" ht="13" x14ac:dyDescent="0.3">
      <c r="A1178" s="185"/>
      <c r="B1178" s="69"/>
      <c r="C1178" s="185"/>
      <c r="D1178" s="70"/>
      <c r="E1178" s="187"/>
      <c r="F1178" s="206"/>
    </row>
    <row r="1179" spans="1:6" x14ac:dyDescent="0.25">
      <c r="A1179" s="185">
        <v>17</v>
      </c>
      <c r="B1179" s="199" t="s">
        <v>1547</v>
      </c>
      <c r="C1179" s="200" t="s">
        <v>11</v>
      </c>
      <c r="D1179" s="70">
        <v>3</v>
      </c>
      <c r="E1179" s="187">
        <v>30</v>
      </c>
      <c r="F1179" s="206">
        <f>D1179*E1179</f>
        <v>90</v>
      </c>
    </row>
    <row r="1180" spans="1:6" x14ac:dyDescent="0.25">
      <c r="A1180" s="185"/>
      <c r="B1180" s="199"/>
      <c r="C1180" s="200"/>
      <c r="D1180" s="70"/>
      <c r="E1180" s="187"/>
      <c r="F1180" s="206"/>
    </row>
    <row r="1181" spans="1:6" x14ac:dyDescent="0.25">
      <c r="A1181" s="185">
        <v>18</v>
      </c>
      <c r="B1181" s="199" t="s">
        <v>1548</v>
      </c>
      <c r="C1181" s="200" t="s">
        <v>11</v>
      </c>
      <c r="D1181" s="70">
        <v>3</v>
      </c>
      <c r="E1181" s="187">
        <v>35</v>
      </c>
      <c r="F1181" s="206">
        <f>D1181*E1181</f>
        <v>105</v>
      </c>
    </row>
    <row r="1182" spans="1:6" x14ac:dyDescent="0.25">
      <c r="A1182" s="185"/>
      <c r="B1182" s="186"/>
      <c r="C1182" s="185"/>
      <c r="D1182" s="70"/>
      <c r="E1182" s="187"/>
      <c r="F1182" s="206"/>
    </row>
    <row r="1183" spans="1:6" x14ac:dyDescent="0.25">
      <c r="A1183" s="185">
        <v>19</v>
      </c>
      <c r="B1183" s="199" t="s">
        <v>1549</v>
      </c>
      <c r="C1183" s="200" t="s">
        <v>11</v>
      </c>
      <c r="D1183" s="70">
        <v>5</v>
      </c>
      <c r="E1183" s="187">
        <v>30</v>
      </c>
      <c r="F1183" s="206">
        <f>D1183*E1183</f>
        <v>150</v>
      </c>
    </row>
    <row r="1184" spans="1:6" x14ac:dyDescent="0.25">
      <c r="A1184" s="185"/>
      <c r="B1184" s="199"/>
      <c r="C1184" s="200"/>
      <c r="D1184" s="70"/>
      <c r="E1184" s="187"/>
      <c r="F1184" s="206"/>
    </row>
    <row r="1185" spans="1:6" x14ac:dyDescent="0.25">
      <c r="A1185" s="185">
        <v>20</v>
      </c>
      <c r="B1185" s="199" t="s">
        <v>1550</v>
      </c>
      <c r="C1185" s="200" t="s">
        <v>2</v>
      </c>
      <c r="D1185" s="70">
        <v>4</v>
      </c>
      <c r="E1185" s="187">
        <v>35</v>
      </c>
      <c r="F1185" s="206">
        <f>D1185*E1185</f>
        <v>140</v>
      </c>
    </row>
    <row r="1186" spans="1:6" x14ac:dyDescent="0.25">
      <c r="A1186" s="185"/>
      <c r="B1186" s="186"/>
      <c r="C1186" s="185"/>
      <c r="D1186" s="70"/>
      <c r="E1186" s="187"/>
      <c r="F1186" s="206"/>
    </row>
    <row r="1187" spans="1:6" ht="13" x14ac:dyDescent="0.3">
      <c r="A1187" s="185"/>
      <c r="B1187" s="201" t="s">
        <v>1551</v>
      </c>
      <c r="C1187" s="202"/>
      <c r="D1187" s="70"/>
      <c r="E1187" s="187"/>
      <c r="F1187" s="206"/>
    </row>
    <row r="1188" spans="1:6" x14ac:dyDescent="0.25">
      <c r="A1188" s="185"/>
      <c r="B1188" s="199"/>
      <c r="C1188" s="200"/>
      <c r="D1188" s="70"/>
      <c r="E1188" s="187"/>
      <c r="F1188" s="206"/>
    </row>
    <row r="1189" spans="1:6" x14ac:dyDescent="0.25">
      <c r="A1189" s="185">
        <v>21</v>
      </c>
      <c r="B1189" s="199" t="s">
        <v>1552</v>
      </c>
      <c r="C1189" s="200" t="s">
        <v>4</v>
      </c>
      <c r="D1189" s="70">
        <v>1</v>
      </c>
      <c r="E1189" s="187">
        <v>1000</v>
      </c>
      <c r="F1189" s="206">
        <f>D1189*E1189</f>
        <v>1000</v>
      </c>
    </row>
    <row r="1190" spans="1:6" x14ac:dyDescent="0.25">
      <c r="A1190" s="185"/>
      <c r="B1190" s="186"/>
      <c r="C1190" s="185"/>
      <c r="D1190" s="70"/>
      <c r="E1190" s="187"/>
      <c r="F1190" s="206"/>
    </row>
    <row r="1191" spans="1:6" ht="13" x14ac:dyDescent="0.3">
      <c r="A1191" s="185"/>
      <c r="B1191" s="201" t="s">
        <v>1553</v>
      </c>
      <c r="C1191" s="202"/>
      <c r="D1191" s="86"/>
      <c r="E1191" s="187"/>
      <c r="F1191" s="206"/>
    </row>
    <row r="1192" spans="1:6" ht="13" x14ac:dyDescent="0.3">
      <c r="A1192" s="185"/>
      <c r="B1192" s="201"/>
      <c r="C1192" s="202"/>
      <c r="D1192" s="86"/>
      <c r="E1192" s="187"/>
      <c r="F1192" s="206"/>
    </row>
    <row r="1193" spans="1:6" ht="13" x14ac:dyDescent="0.3">
      <c r="A1193" s="185"/>
      <c r="B1193" s="201" t="s">
        <v>1554</v>
      </c>
      <c r="C1193" s="202"/>
      <c r="D1193" s="86"/>
      <c r="E1193" s="187"/>
      <c r="F1193" s="206"/>
    </row>
    <row r="1194" spans="1:6" x14ac:dyDescent="0.25">
      <c r="A1194" s="185"/>
      <c r="B1194" s="199"/>
      <c r="C1194" s="200"/>
      <c r="D1194" s="70"/>
      <c r="E1194" s="187"/>
      <c r="F1194" s="206"/>
    </row>
    <row r="1195" spans="1:6" x14ac:dyDescent="0.25">
      <c r="A1195" s="185">
        <v>22</v>
      </c>
      <c r="B1195" s="199" t="s">
        <v>1555</v>
      </c>
      <c r="C1195" s="200" t="s">
        <v>11</v>
      </c>
      <c r="D1195" s="70">
        <v>25</v>
      </c>
      <c r="E1195" s="187">
        <v>90</v>
      </c>
      <c r="F1195" s="206">
        <f>D1195*E1195</f>
        <v>2250</v>
      </c>
    </row>
    <row r="1196" spans="1:6" x14ac:dyDescent="0.25">
      <c r="A1196" s="185"/>
      <c r="B1196" s="186"/>
      <c r="C1196" s="185"/>
      <c r="D1196" s="70"/>
      <c r="E1196" s="187"/>
      <c r="F1196" s="206"/>
    </row>
    <row r="1197" spans="1:6" ht="13" x14ac:dyDescent="0.3">
      <c r="A1197" s="185"/>
      <c r="B1197" s="201" t="s">
        <v>1556</v>
      </c>
      <c r="C1197" s="200"/>
      <c r="D1197" s="70"/>
      <c r="E1197" s="187"/>
      <c r="F1197" s="206"/>
    </row>
    <row r="1198" spans="1:6" ht="13" x14ac:dyDescent="0.3">
      <c r="A1198" s="185"/>
      <c r="B1198" s="201" t="s">
        <v>1557</v>
      </c>
      <c r="C1198" s="200"/>
      <c r="D1198" s="70"/>
      <c r="E1198" s="187"/>
      <c r="F1198" s="206"/>
    </row>
    <row r="1199" spans="1:6" x14ac:dyDescent="0.25">
      <c r="A1199" s="185"/>
      <c r="B1199" s="199"/>
      <c r="C1199" s="200"/>
      <c r="D1199" s="70"/>
      <c r="E1199" s="187"/>
      <c r="F1199" s="206"/>
    </row>
    <row r="1200" spans="1:6" x14ac:dyDescent="0.25">
      <c r="A1200" s="185">
        <v>23</v>
      </c>
      <c r="B1200" s="199" t="s">
        <v>1558</v>
      </c>
      <c r="C1200" s="200" t="s">
        <v>2</v>
      </c>
      <c r="D1200" s="70">
        <v>2</v>
      </c>
      <c r="E1200" s="187">
        <v>110</v>
      </c>
      <c r="F1200" s="206">
        <f>D1200*E1200</f>
        <v>220</v>
      </c>
    </row>
    <row r="1201" spans="1:6" x14ac:dyDescent="0.25">
      <c r="A1201" s="185"/>
      <c r="B1201" s="199"/>
      <c r="C1201" s="200"/>
      <c r="D1201" s="70"/>
      <c r="E1201" s="187"/>
      <c r="F1201" s="206"/>
    </row>
    <row r="1202" spans="1:6" x14ac:dyDescent="0.25">
      <c r="A1202" s="185">
        <v>24</v>
      </c>
      <c r="B1202" s="199" t="s">
        <v>1559</v>
      </c>
      <c r="C1202" s="200" t="s">
        <v>2</v>
      </c>
      <c r="D1202" s="70">
        <v>1</v>
      </c>
      <c r="E1202" s="187">
        <v>90</v>
      </c>
      <c r="F1202" s="206">
        <f>D1202*E1202</f>
        <v>90</v>
      </c>
    </row>
    <row r="1203" spans="1:6" ht="13" thickBot="1" x14ac:dyDescent="0.3">
      <c r="A1203" s="185"/>
      <c r="B1203" s="186"/>
      <c r="C1203" s="185"/>
      <c r="D1203" s="70"/>
      <c r="E1203" s="187"/>
      <c r="F1203" s="206"/>
    </row>
    <row r="1204" spans="1:6" ht="13" thickTop="1" x14ac:dyDescent="0.25">
      <c r="A1204" s="185"/>
      <c r="B1204" s="186"/>
      <c r="C1204" s="185"/>
      <c r="D1204" s="70"/>
      <c r="E1204" s="187"/>
      <c r="F1204" s="207"/>
    </row>
    <row r="1205" spans="1:6" ht="13" x14ac:dyDescent="0.3">
      <c r="A1205" s="185"/>
      <c r="B1205" s="192" t="s">
        <v>675</v>
      </c>
      <c r="C1205" s="185"/>
      <c r="D1205" s="70"/>
      <c r="E1205" s="187"/>
      <c r="F1205" s="205">
        <f>SUM(F1143:F1202)</f>
        <v>20716.595000000001</v>
      </c>
    </row>
    <row r="1206" spans="1:6" ht="13" x14ac:dyDescent="0.3">
      <c r="A1206" s="185"/>
      <c r="B1206" s="69"/>
      <c r="C1206" s="185"/>
      <c r="D1206" s="70"/>
      <c r="E1206" s="187"/>
      <c r="F1206" s="206"/>
    </row>
    <row r="1207" spans="1:6" x14ac:dyDescent="0.25">
      <c r="A1207" s="185"/>
      <c r="B1207" s="186"/>
      <c r="C1207" s="185"/>
      <c r="D1207" s="70"/>
      <c r="E1207" s="187"/>
      <c r="F1207" s="206"/>
    </row>
    <row r="1208" spans="1:6" ht="13" x14ac:dyDescent="0.3">
      <c r="A1208" s="183" t="s">
        <v>4</v>
      </c>
      <c r="B1208" s="183" t="s">
        <v>1090</v>
      </c>
      <c r="C1208" s="183" t="s">
        <v>293</v>
      </c>
      <c r="D1208" s="86" t="s">
        <v>1091</v>
      </c>
      <c r="E1208" s="184" t="s">
        <v>291</v>
      </c>
      <c r="F1208" s="205" t="s">
        <v>622</v>
      </c>
    </row>
    <row r="1209" spans="1:6" x14ac:dyDescent="0.25">
      <c r="A1209" s="185"/>
      <c r="B1209" s="186"/>
      <c r="C1209" s="185"/>
      <c r="D1209" s="70"/>
      <c r="E1209" s="187"/>
      <c r="F1209" s="206"/>
    </row>
    <row r="1210" spans="1:6" ht="13.5" thickBot="1" x14ac:dyDescent="0.35">
      <c r="A1210" s="185"/>
      <c r="B1210" s="192" t="s">
        <v>676</v>
      </c>
      <c r="C1210" s="185"/>
      <c r="D1210" s="70"/>
      <c r="E1210" s="187"/>
      <c r="F1210" s="211">
        <f>F1205</f>
        <v>20716.595000000001</v>
      </c>
    </row>
    <row r="1211" spans="1:6" ht="13.5" thickTop="1" x14ac:dyDescent="0.3">
      <c r="A1211" s="185"/>
      <c r="B1211" s="69"/>
      <c r="C1211" s="185"/>
      <c r="D1211" s="70"/>
      <c r="E1211" s="187"/>
      <c r="F1211" s="206"/>
    </row>
    <row r="1212" spans="1:6" x14ac:dyDescent="0.25">
      <c r="A1212" s="185">
        <v>25</v>
      </c>
      <c r="B1212" s="199" t="s">
        <v>1560</v>
      </c>
      <c r="C1212" s="200" t="s">
        <v>2</v>
      </c>
      <c r="D1212" s="70">
        <v>1</v>
      </c>
      <c r="E1212" s="187">
        <v>110</v>
      </c>
      <c r="F1212" s="206">
        <f>D1212*E1212</f>
        <v>110</v>
      </c>
    </row>
    <row r="1213" spans="1:6" x14ac:dyDescent="0.25">
      <c r="A1213" s="185"/>
      <c r="B1213" s="186"/>
      <c r="C1213" s="185"/>
      <c r="D1213" s="70"/>
      <c r="E1213" s="187"/>
      <c r="F1213" s="206"/>
    </row>
    <row r="1214" spans="1:6" ht="13" x14ac:dyDescent="0.3">
      <c r="A1214" s="185"/>
      <c r="B1214" s="201" t="s">
        <v>1561</v>
      </c>
      <c r="C1214" s="200"/>
      <c r="D1214" s="70"/>
      <c r="E1214" s="187"/>
      <c r="F1214" s="206"/>
    </row>
    <row r="1215" spans="1:6" x14ac:dyDescent="0.25">
      <c r="A1215" s="185"/>
      <c r="B1215" s="199"/>
      <c r="C1215" s="200"/>
      <c r="D1215" s="70"/>
      <c r="E1215" s="187"/>
      <c r="F1215" s="206"/>
    </row>
    <row r="1216" spans="1:6" x14ac:dyDescent="0.25">
      <c r="A1216" s="185">
        <v>26</v>
      </c>
      <c r="B1216" s="199" t="s">
        <v>1562</v>
      </c>
      <c r="C1216" s="200" t="s">
        <v>11</v>
      </c>
      <c r="D1216" s="70">
        <v>20</v>
      </c>
      <c r="E1216" s="187">
        <v>110</v>
      </c>
      <c r="F1216" s="206">
        <f>D1216*E1216</f>
        <v>2200</v>
      </c>
    </row>
    <row r="1217" spans="1:6" x14ac:dyDescent="0.25">
      <c r="A1217" s="185"/>
      <c r="B1217" s="199"/>
      <c r="C1217" s="200"/>
      <c r="D1217" s="70"/>
      <c r="E1217" s="187"/>
      <c r="F1217" s="206"/>
    </row>
    <row r="1218" spans="1:6" ht="13" x14ac:dyDescent="0.3">
      <c r="A1218" s="185"/>
      <c r="B1218" s="201" t="s">
        <v>1563</v>
      </c>
      <c r="C1218" s="200"/>
      <c r="D1218" s="70"/>
      <c r="E1218" s="187"/>
      <c r="F1218" s="206"/>
    </row>
    <row r="1219" spans="1:6" x14ac:dyDescent="0.25">
      <c r="A1219" s="185"/>
      <c r="B1219" s="199"/>
      <c r="C1219" s="200"/>
      <c r="D1219" s="70"/>
      <c r="E1219" s="187"/>
      <c r="F1219" s="206"/>
    </row>
    <row r="1220" spans="1:6" x14ac:dyDescent="0.25">
      <c r="A1220" s="185">
        <v>27</v>
      </c>
      <c r="B1220" s="199" t="s">
        <v>1564</v>
      </c>
      <c r="C1220" s="200" t="s">
        <v>2</v>
      </c>
      <c r="D1220" s="70">
        <v>1</v>
      </c>
      <c r="E1220" s="187">
        <v>110</v>
      </c>
      <c r="F1220" s="206">
        <f>D1220*E1220</f>
        <v>110</v>
      </c>
    </row>
    <row r="1221" spans="1:6" x14ac:dyDescent="0.25">
      <c r="A1221" s="185"/>
      <c r="B1221" s="199"/>
      <c r="C1221" s="200"/>
      <c r="D1221" s="70"/>
      <c r="E1221" s="187"/>
      <c r="F1221" s="206"/>
    </row>
    <row r="1222" spans="1:6" x14ac:dyDescent="0.25">
      <c r="A1222" s="185">
        <v>28</v>
      </c>
      <c r="B1222" s="199" t="s">
        <v>1565</v>
      </c>
      <c r="C1222" s="200" t="s">
        <v>2</v>
      </c>
      <c r="D1222" s="70">
        <v>1</v>
      </c>
      <c r="E1222" s="187">
        <v>110</v>
      </c>
      <c r="F1222" s="206">
        <f>D1222*E1222</f>
        <v>110</v>
      </c>
    </row>
    <row r="1223" spans="1:6" x14ac:dyDescent="0.25">
      <c r="A1223" s="185"/>
      <c r="B1223" s="199"/>
      <c r="C1223" s="200"/>
      <c r="D1223" s="70"/>
      <c r="E1223" s="187"/>
      <c r="F1223" s="206"/>
    </row>
    <row r="1224" spans="1:6" x14ac:dyDescent="0.25">
      <c r="A1224" s="185">
        <v>29</v>
      </c>
      <c r="B1224" s="199" t="s">
        <v>1566</v>
      </c>
      <c r="C1224" s="200" t="s">
        <v>2</v>
      </c>
      <c r="D1224" s="70">
        <v>1</v>
      </c>
      <c r="E1224" s="187">
        <v>110</v>
      </c>
      <c r="F1224" s="206">
        <f>D1224*E1224</f>
        <v>110</v>
      </c>
    </row>
    <row r="1225" spans="1:6" x14ac:dyDescent="0.25">
      <c r="A1225" s="185"/>
      <c r="B1225" s="199"/>
      <c r="C1225" s="200"/>
      <c r="D1225" s="70"/>
      <c r="E1225" s="187"/>
      <c r="F1225" s="206"/>
    </row>
    <row r="1226" spans="1:6" ht="13" x14ac:dyDescent="0.3">
      <c r="A1226" s="185"/>
      <c r="B1226" s="201" t="s">
        <v>1567</v>
      </c>
      <c r="C1226" s="200"/>
      <c r="D1226" s="70"/>
      <c r="E1226" s="187"/>
      <c r="F1226" s="206"/>
    </row>
    <row r="1227" spans="1:6" x14ac:dyDescent="0.25">
      <c r="A1227" s="185"/>
      <c r="B1227" s="199"/>
      <c r="C1227" s="200"/>
      <c r="D1227" s="70"/>
      <c r="E1227" s="187"/>
      <c r="F1227" s="206"/>
    </row>
    <row r="1228" spans="1:6" x14ac:dyDescent="0.25">
      <c r="A1228" s="185">
        <v>30</v>
      </c>
      <c r="B1228" s="199" t="s">
        <v>1568</v>
      </c>
      <c r="C1228" s="200" t="s">
        <v>2</v>
      </c>
      <c r="D1228" s="70">
        <v>1</v>
      </c>
      <c r="E1228" s="187">
        <v>250</v>
      </c>
      <c r="F1228" s="206">
        <f>D1228*E1228</f>
        <v>250</v>
      </c>
    </row>
    <row r="1229" spans="1:6" x14ac:dyDescent="0.25">
      <c r="A1229" s="185"/>
      <c r="B1229" s="199" t="s">
        <v>1569</v>
      </c>
      <c r="C1229" s="200"/>
      <c r="D1229" s="70"/>
      <c r="E1229" s="187"/>
      <c r="F1229" s="206"/>
    </row>
    <row r="1230" spans="1:6" x14ac:dyDescent="0.25">
      <c r="A1230" s="185"/>
      <c r="B1230" s="199"/>
      <c r="C1230" s="200"/>
      <c r="D1230" s="70"/>
      <c r="E1230" s="187"/>
      <c r="F1230" s="206"/>
    </row>
    <row r="1231" spans="1:6" ht="13" x14ac:dyDescent="0.3">
      <c r="A1231" s="185"/>
      <c r="B1231" s="201" t="s">
        <v>1551</v>
      </c>
      <c r="C1231" s="200"/>
      <c r="D1231" s="70"/>
      <c r="E1231" s="187"/>
      <c r="F1231" s="206"/>
    </row>
    <row r="1232" spans="1:6" x14ac:dyDescent="0.25">
      <c r="A1232" s="185"/>
      <c r="B1232" s="199"/>
      <c r="C1232" s="200"/>
      <c r="D1232" s="70"/>
      <c r="E1232" s="187"/>
      <c r="F1232" s="206"/>
    </row>
    <row r="1233" spans="1:6" x14ac:dyDescent="0.25">
      <c r="A1233" s="185">
        <v>31</v>
      </c>
      <c r="B1233" s="199" t="s">
        <v>1570</v>
      </c>
      <c r="C1233" s="200" t="s">
        <v>4</v>
      </c>
      <c r="D1233" s="70">
        <v>1</v>
      </c>
      <c r="E1233" s="187">
        <v>1000</v>
      </c>
      <c r="F1233" s="206">
        <f>D1233*E1233</f>
        <v>1000</v>
      </c>
    </row>
    <row r="1234" spans="1:6" x14ac:dyDescent="0.25">
      <c r="A1234" s="185"/>
      <c r="B1234" s="199"/>
      <c r="C1234" s="200"/>
      <c r="D1234" s="70"/>
      <c r="E1234" s="187"/>
      <c r="F1234" s="206"/>
    </row>
    <row r="1235" spans="1:6" ht="13" x14ac:dyDescent="0.3">
      <c r="A1235" s="185"/>
      <c r="B1235" s="201" t="s">
        <v>1571</v>
      </c>
      <c r="C1235" s="200"/>
      <c r="D1235" s="70"/>
      <c r="E1235" s="187"/>
      <c r="F1235" s="206"/>
    </row>
    <row r="1236" spans="1:6" x14ac:dyDescent="0.25">
      <c r="A1236" s="185"/>
      <c r="B1236" s="199"/>
      <c r="C1236" s="200"/>
      <c r="D1236" s="70"/>
      <c r="E1236" s="187"/>
      <c r="F1236" s="206"/>
    </row>
    <row r="1237" spans="1:6" ht="13" x14ac:dyDescent="0.3">
      <c r="A1237" s="185"/>
      <c r="B1237" s="201" t="s">
        <v>1572</v>
      </c>
      <c r="C1237" s="200"/>
      <c r="D1237" s="70"/>
      <c r="E1237" s="187"/>
      <c r="F1237" s="206"/>
    </row>
    <row r="1238" spans="1:6" x14ac:dyDescent="0.25">
      <c r="A1238" s="185"/>
      <c r="B1238" s="199"/>
      <c r="C1238" s="200"/>
      <c r="D1238" s="70"/>
      <c r="E1238" s="187"/>
      <c r="F1238" s="206"/>
    </row>
    <row r="1239" spans="1:6" x14ac:dyDescent="0.25">
      <c r="A1239" s="185">
        <v>32</v>
      </c>
      <c r="B1239" s="203" t="s">
        <v>1573</v>
      </c>
      <c r="C1239" s="200" t="s">
        <v>2</v>
      </c>
      <c r="D1239" s="70">
        <v>1</v>
      </c>
      <c r="E1239" s="187">
        <v>4500</v>
      </c>
      <c r="F1239" s="206">
        <f>D1239*E1239</f>
        <v>4500</v>
      </c>
    </row>
    <row r="1240" spans="1:6" x14ac:dyDescent="0.25">
      <c r="A1240" s="185"/>
      <c r="B1240" s="204" t="s">
        <v>1574</v>
      </c>
      <c r="C1240" s="200"/>
      <c r="D1240" s="70"/>
      <c r="E1240" s="187"/>
      <c r="F1240" s="206"/>
    </row>
    <row r="1241" spans="1:6" x14ac:dyDescent="0.25">
      <c r="A1241" s="185"/>
      <c r="B1241" s="203" t="s">
        <v>1575</v>
      </c>
      <c r="C1241" s="200"/>
      <c r="D1241" s="70"/>
      <c r="E1241" s="187"/>
      <c r="F1241" s="206"/>
    </row>
    <row r="1242" spans="1:6" x14ac:dyDescent="0.25">
      <c r="A1242" s="185"/>
      <c r="B1242" s="203" t="s">
        <v>1576</v>
      </c>
      <c r="C1242" s="200"/>
      <c r="D1242" s="70"/>
      <c r="E1242" s="187"/>
      <c r="F1242" s="206"/>
    </row>
    <row r="1243" spans="1:6" x14ac:dyDescent="0.25">
      <c r="A1243" s="185"/>
      <c r="B1243" s="186"/>
      <c r="C1243" s="185"/>
      <c r="D1243" s="70"/>
      <c r="E1243" s="187"/>
      <c r="F1243" s="206"/>
    </row>
    <row r="1244" spans="1:6" ht="13" x14ac:dyDescent="0.3">
      <c r="A1244" s="185"/>
      <c r="B1244" s="69" t="s">
        <v>1577</v>
      </c>
      <c r="C1244" s="185"/>
      <c r="D1244" s="70"/>
      <c r="E1244" s="187"/>
      <c r="F1244" s="206"/>
    </row>
    <row r="1245" spans="1:6" x14ac:dyDescent="0.25">
      <c r="A1245" s="185"/>
      <c r="B1245" s="186"/>
      <c r="C1245" s="185"/>
      <c r="D1245" s="70"/>
      <c r="E1245" s="187"/>
      <c r="F1245" s="206"/>
    </row>
    <row r="1246" spans="1:6" x14ac:dyDescent="0.25">
      <c r="A1246" s="185">
        <v>33</v>
      </c>
      <c r="B1246" s="186" t="s">
        <v>1578</v>
      </c>
      <c r="C1246" s="185"/>
      <c r="D1246" s="70"/>
      <c r="E1246" s="187"/>
      <c r="F1246" s="206"/>
    </row>
    <row r="1247" spans="1:6" x14ac:dyDescent="0.25">
      <c r="A1247" s="185"/>
      <c r="B1247" s="186" t="s">
        <v>1579</v>
      </c>
      <c r="C1247" s="185"/>
      <c r="D1247" s="70"/>
      <c r="E1247" s="187"/>
      <c r="F1247" s="206"/>
    </row>
    <row r="1248" spans="1:6" x14ac:dyDescent="0.25">
      <c r="A1248" s="185"/>
      <c r="B1248" s="186" t="s">
        <v>1580</v>
      </c>
      <c r="C1248" s="185"/>
      <c r="D1248" s="70"/>
      <c r="E1248" s="187"/>
      <c r="F1248" s="206"/>
    </row>
    <row r="1249" spans="1:6" x14ac:dyDescent="0.25">
      <c r="A1249" s="185"/>
      <c r="B1249" s="186" t="s">
        <v>1581</v>
      </c>
      <c r="C1249" s="185" t="s">
        <v>2</v>
      </c>
      <c r="D1249" s="70">
        <v>1</v>
      </c>
      <c r="E1249" s="187">
        <v>1200</v>
      </c>
      <c r="F1249" s="206">
        <f>D1249*E1249</f>
        <v>1200</v>
      </c>
    </row>
    <row r="1250" spans="1:6" x14ac:dyDescent="0.25">
      <c r="A1250" s="185"/>
      <c r="B1250" s="186"/>
      <c r="C1250" s="185"/>
      <c r="D1250" s="70"/>
      <c r="E1250" s="187"/>
      <c r="F1250" s="206"/>
    </row>
    <row r="1251" spans="1:6" x14ac:dyDescent="0.25">
      <c r="A1251" s="185">
        <v>34</v>
      </c>
      <c r="B1251" s="186" t="s">
        <v>1582</v>
      </c>
      <c r="C1251" s="185"/>
      <c r="D1251" s="70"/>
      <c r="E1251" s="187"/>
      <c r="F1251" s="206"/>
    </row>
    <row r="1252" spans="1:6" x14ac:dyDescent="0.25">
      <c r="A1252" s="185"/>
      <c r="B1252" s="186" t="s">
        <v>1583</v>
      </c>
      <c r="C1252" s="185"/>
      <c r="D1252" s="70"/>
      <c r="E1252" s="187"/>
      <c r="F1252" s="206"/>
    </row>
    <row r="1253" spans="1:6" x14ac:dyDescent="0.25">
      <c r="A1253" s="185"/>
      <c r="B1253" s="186" t="s">
        <v>1584</v>
      </c>
      <c r="C1253" s="185" t="s">
        <v>2</v>
      </c>
      <c r="D1253" s="70">
        <v>1</v>
      </c>
      <c r="E1253" s="187">
        <v>500</v>
      </c>
      <c r="F1253" s="206">
        <f>D1253*E1253</f>
        <v>500</v>
      </c>
    </row>
    <row r="1254" spans="1:6" x14ac:dyDescent="0.25">
      <c r="A1254" s="185"/>
      <c r="B1254" s="186"/>
      <c r="C1254" s="185"/>
      <c r="D1254" s="70"/>
      <c r="E1254" s="187"/>
      <c r="F1254" s="206"/>
    </row>
    <row r="1255" spans="1:6" x14ac:dyDescent="0.25">
      <c r="A1255" s="185">
        <v>35</v>
      </c>
      <c r="B1255" s="199" t="s">
        <v>1585</v>
      </c>
      <c r="C1255" s="200" t="s">
        <v>2</v>
      </c>
      <c r="D1255" s="138">
        <v>1</v>
      </c>
      <c r="E1255" s="187">
        <v>1900</v>
      </c>
      <c r="F1255" s="206">
        <f>D1255*E1255</f>
        <v>1900</v>
      </c>
    </row>
    <row r="1256" spans="1:6" x14ac:dyDescent="0.25">
      <c r="A1256" s="185"/>
      <c r="B1256" s="199" t="s">
        <v>1586</v>
      </c>
      <c r="C1256" s="200"/>
      <c r="D1256" s="138"/>
      <c r="E1256" s="187"/>
      <c r="F1256" s="206"/>
    </row>
    <row r="1257" spans="1:6" x14ac:dyDescent="0.25">
      <c r="A1257" s="185"/>
      <c r="B1257" s="199"/>
      <c r="C1257" s="200"/>
      <c r="D1257" s="138"/>
      <c r="E1257" s="187"/>
      <c r="F1257" s="206"/>
    </row>
    <row r="1258" spans="1:6" ht="13" x14ac:dyDescent="0.3">
      <c r="A1258" s="185"/>
      <c r="B1258" s="69" t="s">
        <v>1587</v>
      </c>
      <c r="C1258" s="185"/>
      <c r="D1258" s="70"/>
      <c r="E1258" s="187"/>
      <c r="F1258" s="206"/>
    </row>
    <row r="1259" spans="1:6" x14ac:dyDescent="0.25">
      <c r="A1259" s="185"/>
      <c r="B1259" s="186"/>
      <c r="C1259" s="185"/>
      <c r="D1259" s="70"/>
      <c r="E1259" s="187"/>
      <c r="F1259" s="206"/>
    </row>
    <row r="1260" spans="1:6" x14ac:dyDescent="0.25">
      <c r="A1260" s="185">
        <v>36</v>
      </c>
      <c r="B1260" s="186" t="s">
        <v>1588</v>
      </c>
      <c r="C1260" s="185"/>
      <c r="D1260" s="70"/>
      <c r="E1260" s="187"/>
      <c r="F1260" s="206"/>
    </row>
    <row r="1261" spans="1:6" x14ac:dyDescent="0.25">
      <c r="A1261" s="185"/>
      <c r="B1261" s="186" t="s">
        <v>1589</v>
      </c>
      <c r="C1261" s="185" t="s">
        <v>2</v>
      </c>
      <c r="D1261" s="70">
        <v>3</v>
      </c>
      <c r="E1261" s="187">
        <v>950</v>
      </c>
      <c r="F1261" s="206">
        <f>D1261*E1261</f>
        <v>2850</v>
      </c>
    </row>
    <row r="1262" spans="1:6" x14ac:dyDescent="0.25">
      <c r="A1262" s="185"/>
      <c r="B1262" s="186"/>
      <c r="C1262" s="185"/>
      <c r="D1262" s="70"/>
      <c r="E1262" s="187"/>
      <c r="F1262" s="206"/>
    </row>
    <row r="1263" spans="1:6" x14ac:dyDescent="0.25">
      <c r="A1263" s="185"/>
      <c r="B1263" s="186"/>
      <c r="C1263" s="185"/>
      <c r="D1263" s="70"/>
      <c r="E1263" s="187"/>
      <c r="F1263" s="206"/>
    </row>
    <row r="1264" spans="1:6" ht="13" x14ac:dyDescent="0.3">
      <c r="A1264" s="185"/>
      <c r="B1264" s="69"/>
      <c r="C1264" s="185"/>
      <c r="D1264" s="70"/>
      <c r="E1264" s="187"/>
      <c r="F1264" s="206"/>
    </row>
    <row r="1265" spans="1:6" x14ac:dyDescent="0.25">
      <c r="A1265" s="185"/>
      <c r="B1265" s="186"/>
      <c r="C1265" s="185"/>
      <c r="D1265" s="70"/>
      <c r="E1265" s="187"/>
      <c r="F1265" s="206"/>
    </row>
    <row r="1266" spans="1:6" x14ac:dyDescent="0.25">
      <c r="A1266" s="185"/>
      <c r="B1266" s="186"/>
      <c r="C1266" s="185"/>
      <c r="D1266" s="70"/>
      <c r="E1266" s="187"/>
      <c r="F1266" s="206"/>
    </row>
    <row r="1267" spans="1:6" x14ac:dyDescent="0.25">
      <c r="A1267" s="185"/>
      <c r="B1267" s="186"/>
      <c r="C1267" s="185"/>
      <c r="D1267" s="70"/>
      <c r="E1267" s="187"/>
      <c r="F1267" s="206"/>
    </row>
    <row r="1268" spans="1:6" x14ac:dyDescent="0.25">
      <c r="A1268" s="185"/>
      <c r="B1268" s="186"/>
      <c r="C1268" s="185"/>
      <c r="D1268" s="70"/>
      <c r="E1268" s="187"/>
      <c r="F1268" s="206"/>
    </row>
    <row r="1269" spans="1:6" ht="13" thickBot="1" x14ac:dyDescent="0.3">
      <c r="A1269" s="185"/>
      <c r="B1269" s="186"/>
      <c r="C1269" s="185"/>
      <c r="D1269" s="70"/>
      <c r="E1269" s="187"/>
      <c r="F1269" s="206"/>
    </row>
    <row r="1270" spans="1:6" ht="13" thickTop="1" x14ac:dyDescent="0.25">
      <c r="A1270" s="185"/>
      <c r="B1270" s="186"/>
      <c r="C1270" s="185"/>
      <c r="D1270" s="70"/>
      <c r="E1270" s="187"/>
      <c r="F1270" s="207"/>
    </row>
    <row r="1271" spans="1:6" ht="13" x14ac:dyDescent="0.3">
      <c r="A1271" s="185"/>
      <c r="B1271" s="192" t="s">
        <v>1189</v>
      </c>
      <c r="C1271" s="185"/>
      <c r="D1271" s="70"/>
      <c r="E1271" s="187"/>
      <c r="F1271" s="205">
        <f>SUM(F1209:F1269)</f>
        <v>35556.595000000001</v>
      </c>
    </row>
    <row r="1272" spans="1:6" ht="13" thickBot="1" x14ac:dyDescent="0.3">
      <c r="A1272" s="185"/>
      <c r="B1272" s="186"/>
      <c r="C1272" s="185"/>
      <c r="D1272" s="70"/>
      <c r="E1272" s="187"/>
      <c r="F1272" s="208"/>
    </row>
    <row r="1273" spans="1:6" ht="13" thickTop="1" x14ac:dyDescent="0.25">
      <c r="A1273" s="185"/>
      <c r="B1273" s="186"/>
      <c r="C1273" s="185"/>
      <c r="D1273" s="70"/>
      <c r="E1273" s="187"/>
      <c r="F1273" s="206"/>
    </row>
    <row r="1274" spans="1:6" x14ac:dyDescent="0.25">
      <c r="A1274" s="185"/>
      <c r="B1274" s="186"/>
      <c r="C1274" s="185"/>
      <c r="D1274" s="70"/>
      <c r="E1274" s="187"/>
      <c r="F1274" s="206"/>
    </row>
    <row r="1275" spans="1:6" ht="13" x14ac:dyDescent="0.3">
      <c r="A1275" s="183" t="s">
        <v>4</v>
      </c>
      <c r="B1275" s="183" t="s">
        <v>1090</v>
      </c>
      <c r="C1275" s="183" t="s">
        <v>293</v>
      </c>
      <c r="D1275" s="86" t="s">
        <v>1091</v>
      </c>
      <c r="E1275" s="184" t="s">
        <v>291</v>
      </c>
      <c r="F1275" s="205" t="s">
        <v>622</v>
      </c>
    </row>
    <row r="1276" spans="1:6" ht="13" x14ac:dyDescent="0.3">
      <c r="A1276" s="185"/>
      <c r="B1276" s="69" t="s">
        <v>1590</v>
      </c>
      <c r="C1276" s="185"/>
      <c r="D1276" s="70"/>
      <c r="E1276" s="187"/>
      <c r="F1276" s="206"/>
    </row>
    <row r="1277" spans="1:6" ht="13" x14ac:dyDescent="0.3">
      <c r="A1277" s="185"/>
      <c r="B1277" s="69"/>
      <c r="C1277" s="185"/>
      <c r="D1277" s="70"/>
      <c r="E1277" s="187"/>
      <c r="F1277" s="206"/>
    </row>
    <row r="1278" spans="1:6" ht="13" x14ac:dyDescent="0.3">
      <c r="A1278" s="185"/>
      <c r="B1278" s="69" t="s">
        <v>320</v>
      </c>
      <c r="C1278" s="185"/>
      <c r="D1278" s="70"/>
      <c r="E1278" s="187"/>
      <c r="F1278" s="206"/>
    </row>
    <row r="1279" spans="1:6" x14ac:dyDescent="0.25">
      <c r="A1279" s="185"/>
      <c r="B1279" s="186"/>
      <c r="C1279" s="185"/>
      <c r="D1279" s="70"/>
      <c r="E1279" s="187"/>
      <c r="F1279" s="206"/>
    </row>
    <row r="1280" spans="1:6" ht="13" x14ac:dyDescent="0.3">
      <c r="A1280" s="185"/>
      <c r="B1280" s="69" t="s">
        <v>1591</v>
      </c>
      <c r="C1280" s="185"/>
      <c r="D1280" s="70"/>
      <c r="E1280" s="187"/>
      <c r="F1280" s="206"/>
    </row>
    <row r="1281" spans="1:6" ht="13" x14ac:dyDescent="0.3">
      <c r="A1281" s="185"/>
      <c r="B1281" s="69"/>
      <c r="C1281" s="185"/>
      <c r="D1281" s="70"/>
      <c r="E1281" s="187"/>
      <c r="F1281" s="206"/>
    </row>
    <row r="1282" spans="1:6" ht="13" x14ac:dyDescent="0.3">
      <c r="A1282" s="185"/>
      <c r="B1282" s="69" t="s">
        <v>1592</v>
      </c>
      <c r="C1282" s="185"/>
      <c r="D1282" s="70"/>
      <c r="E1282" s="187"/>
      <c r="F1282" s="206"/>
    </row>
    <row r="1283" spans="1:6" x14ac:dyDescent="0.25">
      <c r="A1283" s="185"/>
      <c r="B1283" s="186"/>
      <c r="C1283" s="185"/>
      <c r="D1283" s="70"/>
      <c r="E1283" s="187"/>
      <c r="F1283" s="206"/>
    </row>
    <row r="1284" spans="1:6" x14ac:dyDescent="0.25">
      <c r="A1284" s="185">
        <v>1</v>
      </c>
      <c r="B1284" s="186" t="s">
        <v>1593</v>
      </c>
      <c r="C1284" s="185"/>
      <c r="D1284" s="70"/>
      <c r="E1284" s="187"/>
      <c r="F1284" s="206"/>
    </row>
    <row r="1285" spans="1:6" x14ac:dyDescent="0.25">
      <c r="A1285" s="185"/>
      <c r="B1285" s="186" t="s">
        <v>1594</v>
      </c>
      <c r="C1285" s="185" t="s">
        <v>0</v>
      </c>
      <c r="D1285" s="70">
        <v>3</v>
      </c>
      <c r="E1285" s="187">
        <v>90</v>
      </c>
      <c r="F1285" s="206">
        <f>D1285*E1285</f>
        <v>270</v>
      </c>
    </row>
    <row r="1286" spans="1:6" x14ac:dyDescent="0.25">
      <c r="A1286" s="185"/>
      <c r="B1286" s="186"/>
      <c r="C1286" s="185"/>
      <c r="D1286" s="70"/>
      <c r="E1286" s="187"/>
      <c r="F1286" s="206"/>
    </row>
    <row r="1287" spans="1:6" x14ac:dyDescent="0.25">
      <c r="A1287" s="185"/>
      <c r="B1287" s="186"/>
      <c r="C1287" s="185"/>
      <c r="D1287" s="70"/>
      <c r="E1287" s="187"/>
      <c r="F1287" s="206"/>
    </row>
    <row r="1288" spans="1:6" x14ac:dyDescent="0.25">
      <c r="A1288" s="185"/>
      <c r="B1288" s="186"/>
      <c r="C1288" s="185"/>
      <c r="D1288" s="70"/>
      <c r="E1288" s="187"/>
      <c r="F1288" s="206"/>
    </row>
    <row r="1289" spans="1:6" ht="13" x14ac:dyDescent="0.3">
      <c r="A1289" s="185"/>
      <c r="B1289" s="69"/>
      <c r="C1289" s="185"/>
      <c r="D1289" s="70"/>
      <c r="E1289" s="187"/>
      <c r="F1289" s="206"/>
    </row>
    <row r="1290" spans="1:6" x14ac:dyDescent="0.25">
      <c r="A1290" s="185"/>
      <c r="B1290" s="186"/>
      <c r="C1290" s="185"/>
      <c r="D1290" s="70"/>
      <c r="E1290" s="187"/>
      <c r="F1290" s="206"/>
    </row>
    <row r="1291" spans="1:6" x14ac:dyDescent="0.25">
      <c r="A1291" s="185"/>
      <c r="B1291" s="186"/>
      <c r="C1291" s="185"/>
      <c r="D1291" s="70"/>
      <c r="E1291" s="187"/>
      <c r="F1291" s="206"/>
    </row>
    <row r="1292" spans="1:6" x14ac:dyDescent="0.25">
      <c r="A1292" s="185"/>
      <c r="B1292" s="186"/>
      <c r="C1292" s="185"/>
      <c r="D1292" s="70"/>
      <c r="E1292" s="187"/>
      <c r="F1292" s="206"/>
    </row>
    <row r="1293" spans="1:6" x14ac:dyDescent="0.25">
      <c r="A1293" s="185"/>
      <c r="B1293" s="186"/>
      <c r="C1293" s="185"/>
      <c r="D1293" s="70"/>
      <c r="E1293" s="187"/>
      <c r="F1293" s="206"/>
    </row>
    <row r="1294" spans="1:6" x14ac:dyDescent="0.25">
      <c r="A1294" s="185"/>
      <c r="B1294" s="186"/>
      <c r="C1294" s="185"/>
      <c r="D1294" s="70"/>
      <c r="E1294" s="187"/>
      <c r="F1294" s="206"/>
    </row>
    <row r="1295" spans="1:6" x14ac:dyDescent="0.25">
      <c r="A1295" s="185"/>
      <c r="B1295" s="186"/>
      <c r="C1295" s="185"/>
      <c r="D1295" s="70"/>
      <c r="E1295" s="187"/>
      <c r="F1295" s="206"/>
    </row>
    <row r="1296" spans="1:6" x14ac:dyDescent="0.25">
      <c r="A1296" s="185"/>
      <c r="B1296" s="186"/>
      <c r="C1296" s="185"/>
      <c r="D1296" s="70"/>
      <c r="E1296" s="187"/>
      <c r="F1296" s="206"/>
    </row>
    <row r="1297" spans="1:6" x14ac:dyDescent="0.25">
      <c r="A1297" s="185"/>
      <c r="B1297" s="186"/>
      <c r="C1297" s="185"/>
      <c r="D1297" s="70"/>
      <c r="E1297" s="187"/>
      <c r="F1297" s="206"/>
    </row>
    <row r="1298" spans="1:6" x14ac:dyDescent="0.25">
      <c r="A1298" s="185"/>
      <c r="B1298" s="186"/>
      <c r="C1298" s="185"/>
      <c r="D1298" s="70"/>
      <c r="E1298" s="187"/>
      <c r="F1298" s="206"/>
    </row>
    <row r="1299" spans="1:6" x14ac:dyDescent="0.25">
      <c r="A1299" s="185"/>
      <c r="B1299" s="186"/>
      <c r="C1299" s="185"/>
      <c r="D1299" s="70"/>
      <c r="E1299" s="187"/>
      <c r="F1299" s="206"/>
    </row>
    <row r="1300" spans="1:6" x14ac:dyDescent="0.25">
      <c r="A1300" s="185"/>
      <c r="B1300" s="186"/>
      <c r="C1300" s="185"/>
      <c r="D1300" s="70"/>
      <c r="E1300" s="187"/>
      <c r="F1300" s="206"/>
    </row>
    <row r="1301" spans="1:6" x14ac:dyDescent="0.25">
      <c r="A1301" s="185"/>
      <c r="B1301" s="186"/>
      <c r="C1301" s="185"/>
      <c r="D1301" s="70"/>
      <c r="E1301" s="187"/>
      <c r="F1301" s="206"/>
    </row>
    <row r="1302" spans="1:6" x14ac:dyDescent="0.25">
      <c r="A1302" s="185"/>
      <c r="B1302" s="186"/>
      <c r="C1302" s="185"/>
      <c r="D1302" s="70"/>
      <c r="E1302" s="187"/>
      <c r="F1302" s="206"/>
    </row>
    <row r="1303" spans="1:6" x14ac:dyDescent="0.25">
      <c r="A1303" s="185"/>
      <c r="B1303" s="186"/>
      <c r="C1303" s="185"/>
      <c r="D1303" s="70"/>
      <c r="E1303" s="187"/>
      <c r="F1303" s="206"/>
    </row>
    <row r="1304" spans="1:6" x14ac:dyDescent="0.25">
      <c r="A1304" s="185"/>
      <c r="B1304" s="186"/>
      <c r="C1304" s="185"/>
      <c r="D1304" s="70"/>
      <c r="E1304" s="187"/>
      <c r="F1304" s="206"/>
    </row>
    <row r="1305" spans="1:6" x14ac:dyDescent="0.25">
      <c r="A1305" s="185"/>
      <c r="B1305" s="186"/>
      <c r="C1305" s="185"/>
      <c r="D1305" s="70"/>
      <c r="E1305" s="187"/>
      <c r="F1305" s="206"/>
    </row>
    <row r="1306" spans="1:6" x14ac:dyDescent="0.25">
      <c r="A1306" s="185"/>
      <c r="B1306" s="186"/>
      <c r="C1306" s="185"/>
      <c r="D1306" s="70"/>
      <c r="E1306" s="187"/>
      <c r="F1306" s="206"/>
    </row>
    <row r="1307" spans="1:6" x14ac:dyDescent="0.25">
      <c r="A1307" s="185"/>
      <c r="B1307" s="186"/>
      <c r="C1307" s="185"/>
      <c r="D1307" s="70"/>
      <c r="E1307" s="187"/>
      <c r="F1307" s="206"/>
    </row>
    <row r="1308" spans="1:6" x14ac:dyDescent="0.25">
      <c r="A1308" s="185"/>
      <c r="B1308" s="186"/>
      <c r="C1308" s="185"/>
      <c r="D1308" s="70"/>
      <c r="E1308" s="187"/>
      <c r="F1308" s="206"/>
    </row>
    <row r="1309" spans="1:6" x14ac:dyDescent="0.25">
      <c r="A1309" s="185"/>
      <c r="B1309" s="186"/>
      <c r="C1309" s="185"/>
      <c r="D1309" s="70"/>
      <c r="E1309" s="187"/>
      <c r="F1309" s="206"/>
    </row>
    <row r="1310" spans="1:6" x14ac:dyDescent="0.25">
      <c r="A1310" s="185"/>
      <c r="B1310" s="186"/>
      <c r="C1310" s="185"/>
      <c r="D1310" s="70"/>
      <c r="E1310" s="187"/>
      <c r="F1310" s="206"/>
    </row>
    <row r="1311" spans="1:6" x14ac:dyDescent="0.25">
      <c r="A1311" s="185"/>
      <c r="B1311" s="186"/>
      <c r="C1311" s="185"/>
      <c r="D1311" s="70"/>
      <c r="E1311" s="187"/>
      <c r="F1311" s="206"/>
    </row>
    <row r="1312" spans="1:6" x14ac:dyDescent="0.25">
      <c r="A1312" s="185"/>
      <c r="B1312" s="186"/>
      <c r="C1312" s="185"/>
      <c r="D1312" s="70"/>
      <c r="E1312" s="187"/>
      <c r="F1312" s="206"/>
    </row>
    <row r="1313" spans="1:6" x14ac:dyDescent="0.25">
      <c r="A1313" s="185"/>
      <c r="B1313" s="186"/>
      <c r="C1313" s="185"/>
      <c r="D1313" s="70"/>
      <c r="E1313" s="187"/>
      <c r="F1313" s="206"/>
    </row>
    <row r="1314" spans="1:6" x14ac:dyDescent="0.25">
      <c r="A1314" s="185"/>
      <c r="B1314" s="186"/>
      <c r="C1314" s="185"/>
      <c r="D1314" s="70"/>
      <c r="E1314" s="187"/>
      <c r="F1314" s="206"/>
    </row>
    <row r="1315" spans="1:6" x14ac:dyDescent="0.25">
      <c r="A1315" s="185"/>
      <c r="B1315" s="186"/>
      <c r="C1315" s="185"/>
      <c r="D1315" s="70"/>
      <c r="E1315" s="187"/>
      <c r="F1315" s="206"/>
    </row>
    <row r="1316" spans="1:6" x14ac:dyDescent="0.25">
      <c r="A1316" s="185"/>
      <c r="B1316" s="186"/>
      <c r="C1316" s="185"/>
      <c r="D1316" s="70"/>
      <c r="E1316" s="187"/>
      <c r="F1316" s="206"/>
    </row>
    <row r="1317" spans="1:6" x14ac:dyDescent="0.25">
      <c r="A1317" s="185"/>
      <c r="B1317" s="186"/>
      <c r="C1317" s="185"/>
      <c r="D1317" s="70"/>
      <c r="E1317" s="187"/>
      <c r="F1317" s="206"/>
    </row>
    <row r="1318" spans="1:6" x14ac:dyDescent="0.25">
      <c r="A1318" s="185"/>
      <c r="B1318" s="186"/>
      <c r="C1318" s="185"/>
      <c r="D1318" s="70"/>
      <c r="E1318" s="187"/>
      <c r="F1318" s="206"/>
    </row>
    <row r="1319" spans="1:6" x14ac:dyDescent="0.25">
      <c r="A1319" s="185"/>
      <c r="B1319" s="186"/>
      <c r="C1319" s="185"/>
      <c r="D1319" s="70"/>
      <c r="E1319" s="187"/>
      <c r="F1319" s="206"/>
    </row>
    <row r="1320" spans="1:6" x14ac:dyDescent="0.25">
      <c r="A1320" s="185"/>
      <c r="B1320" s="186"/>
      <c r="C1320" s="185"/>
      <c r="D1320" s="70"/>
      <c r="E1320" s="187"/>
      <c r="F1320" s="206"/>
    </row>
    <row r="1321" spans="1:6" x14ac:dyDescent="0.25">
      <c r="A1321" s="185"/>
      <c r="B1321" s="186"/>
      <c r="C1321" s="185"/>
      <c r="D1321" s="70"/>
      <c r="E1321" s="187"/>
      <c r="F1321" s="206"/>
    </row>
    <row r="1322" spans="1:6" x14ac:dyDescent="0.25">
      <c r="A1322" s="185"/>
      <c r="B1322" s="186"/>
      <c r="C1322" s="185"/>
      <c r="D1322" s="70"/>
      <c r="E1322" s="187"/>
      <c r="F1322" s="206"/>
    </row>
    <row r="1323" spans="1:6" x14ac:dyDescent="0.25">
      <c r="A1323" s="185"/>
      <c r="B1323" s="186"/>
      <c r="C1323" s="185"/>
      <c r="D1323" s="70"/>
      <c r="E1323" s="187"/>
      <c r="F1323" s="206"/>
    </row>
    <row r="1324" spans="1:6" x14ac:dyDescent="0.25">
      <c r="A1324" s="185"/>
      <c r="B1324" s="186"/>
      <c r="C1324" s="185"/>
      <c r="D1324" s="70"/>
      <c r="E1324" s="187"/>
      <c r="F1324" s="206"/>
    </row>
    <row r="1325" spans="1:6" x14ac:dyDescent="0.25">
      <c r="A1325" s="185"/>
      <c r="B1325" s="186"/>
      <c r="C1325" s="185"/>
      <c r="D1325" s="70"/>
      <c r="E1325" s="187"/>
      <c r="F1325" s="206"/>
    </row>
    <row r="1326" spans="1:6" x14ac:dyDescent="0.25">
      <c r="A1326" s="185"/>
      <c r="B1326" s="186"/>
      <c r="C1326" s="185"/>
      <c r="D1326" s="70"/>
      <c r="E1326" s="187"/>
      <c r="F1326" s="206"/>
    </row>
    <row r="1327" spans="1:6" x14ac:dyDescent="0.25">
      <c r="A1327" s="185"/>
      <c r="B1327" s="186"/>
      <c r="C1327" s="185"/>
      <c r="D1327" s="70"/>
      <c r="E1327" s="187"/>
      <c r="F1327" s="206"/>
    </row>
    <row r="1328" spans="1:6" x14ac:dyDescent="0.25">
      <c r="A1328" s="185"/>
      <c r="B1328" s="186"/>
      <c r="C1328" s="185"/>
      <c r="D1328" s="70"/>
      <c r="E1328" s="187"/>
      <c r="F1328" s="206"/>
    </row>
    <row r="1329" spans="1:6" x14ac:dyDescent="0.25">
      <c r="A1329" s="185"/>
      <c r="B1329" s="186"/>
      <c r="C1329" s="185"/>
      <c r="D1329" s="70"/>
      <c r="E1329" s="187"/>
      <c r="F1329" s="206"/>
    </row>
    <row r="1330" spans="1:6" x14ac:dyDescent="0.25">
      <c r="A1330" s="185"/>
      <c r="B1330" s="186"/>
      <c r="C1330" s="185"/>
      <c r="D1330" s="70"/>
      <c r="E1330" s="187"/>
      <c r="F1330" s="206"/>
    </row>
    <row r="1331" spans="1:6" x14ac:dyDescent="0.25">
      <c r="A1331" s="185"/>
      <c r="B1331" s="186"/>
      <c r="C1331" s="185"/>
      <c r="D1331" s="70"/>
      <c r="E1331" s="187"/>
      <c r="F1331" s="206"/>
    </row>
    <row r="1332" spans="1:6" x14ac:dyDescent="0.25">
      <c r="A1332" s="185"/>
      <c r="B1332" s="186"/>
      <c r="C1332" s="185"/>
      <c r="D1332" s="70"/>
      <c r="E1332" s="187"/>
      <c r="F1332" s="206"/>
    </row>
    <row r="1333" spans="1:6" ht="13" thickBot="1" x14ac:dyDescent="0.3">
      <c r="A1333" s="185"/>
      <c r="B1333" s="186"/>
      <c r="C1333" s="185"/>
      <c r="D1333" s="70"/>
      <c r="E1333" s="187"/>
      <c r="F1333" s="206"/>
    </row>
    <row r="1334" spans="1:6" ht="13" thickTop="1" x14ac:dyDescent="0.25">
      <c r="A1334" s="185"/>
      <c r="B1334" s="186"/>
      <c r="C1334" s="185"/>
      <c r="D1334" s="70"/>
      <c r="E1334" s="187"/>
      <c r="F1334" s="207"/>
    </row>
    <row r="1335" spans="1:6" ht="13" x14ac:dyDescent="0.3">
      <c r="A1335" s="185"/>
      <c r="B1335" s="192" t="s">
        <v>1189</v>
      </c>
      <c r="C1335" s="185"/>
      <c r="D1335" s="70"/>
      <c r="E1335" s="187"/>
      <c r="F1335" s="205">
        <v>270</v>
      </c>
    </row>
    <row r="1336" spans="1:6" ht="13" thickBot="1" x14ac:dyDescent="0.3">
      <c r="A1336" s="185"/>
      <c r="B1336" s="186"/>
      <c r="C1336" s="185"/>
      <c r="D1336" s="70"/>
      <c r="E1336" s="187"/>
      <c r="F1336" s="208"/>
    </row>
    <row r="1337" spans="1:6" ht="13" thickTop="1" x14ac:dyDescent="0.25">
      <c r="A1337" s="185"/>
      <c r="B1337" s="186"/>
      <c r="C1337" s="185"/>
      <c r="D1337" s="70"/>
      <c r="E1337" s="187"/>
      <c r="F1337" s="206"/>
    </row>
    <row r="1338" spans="1:6" x14ac:dyDescent="0.25">
      <c r="A1338" s="185"/>
      <c r="B1338" s="186"/>
      <c r="C1338" s="185"/>
      <c r="D1338" s="70"/>
      <c r="E1338" s="187"/>
      <c r="F1338" s="206"/>
    </row>
    <row r="1339" spans="1:6" x14ac:dyDescent="0.25">
      <c r="A1339" s="185"/>
      <c r="B1339" s="186"/>
      <c r="C1339" s="185"/>
      <c r="D1339" s="70"/>
      <c r="E1339" s="187"/>
      <c r="F1339" s="206"/>
    </row>
    <row r="1340" spans="1:6" x14ac:dyDescent="0.25">
      <c r="A1340" s="185"/>
      <c r="B1340" s="186"/>
      <c r="C1340" s="185"/>
      <c r="D1340" s="70"/>
      <c r="E1340" s="187"/>
      <c r="F1340" s="206"/>
    </row>
    <row r="1341" spans="1:6" x14ac:dyDescent="0.25">
      <c r="A1341" s="185"/>
      <c r="B1341" s="186"/>
      <c r="C1341" s="185"/>
      <c r="D1341" s="70"/>
      <c r="E1341" s="187"/>
      <c r="F1341" s="206"/>
    </row>
    <row r="1342" spans="1:6" ht="13" x14ac:dyDescent="0.3">
      <c r="A1342" s="183" t="s">
        <v>4</v>
      </c>
      <c r="B1342" s="183" t="s">
        <v>1090</v>
      </c>
      <c r="C1342" s="183" t="s">
        <v>293</v>
      </c>
      <c r="D1342" s="86" t="s">
        <v>1091</v>
      </c>
      <c r="E1342" s="184" t="s">
        <v>291</v>
      </c>
      <c r="F1342" s="205" t="s">
        <v>622</v>
      </c>
    </row>
    <row r="1343" spans="1:6" ht="13" x14ac:dyDescent="0.3">
      <c r="A1343" s="185"/>
      <c r="B1343" s="69" t="s">
        <v>1595</v>
      </c>
      <c r="C1343" s="185"/>
      <c r="D1343" s="70"/>
      <c r="E1343" s="187"/>
      <c r="F1343" s="206"/>
    </row>
    <row r="1344" spans="1:6" ht="13" x14ac:dyDescent="0.3">
      <c r="A1344" s="185"/>
      <c r="B1344" s="69"/>
      <c r="C1344" s="185"/>
      <c r="D1344" s="70"/>
      <c r="E1344" s="187"/>
      <c r="F1344" s="206"/>
    </row>
    <row r="1345" spans="1:6" ht="13" x14ac:dyDescent="0.3">
      <c r="A1345" s="185"/>
      <c r="B1345" s="69" t="s">
        <v>324</v>
      </c>
      <c r="C1345" s="185"/>
      <c r="D1345" s="70"/>
      <c r="E1345" s="187"/>
      <c r="F1345" s="206"/>
    </row>
    <row r="1346" spans="1:6" x14ac:dyDescent="0.25">
      <c r="A1346" s="185"/>
      <c r="B1346" s="186"/>
      <c r="C1346" s="185"/>
      <c r="D1346" s="70"/>
      <c r="E1346" s="187"/>
      <c r="F1346" s="206"/>
    </row>
    <row r="1347" spans="1:6" ht="13" x14ac:dyDescent="0.3">
      <c r="A1347" s="185"/>
      <c r="B1347" s="69" t="s">
        <v>1596</v>
      </c>
      <c r="C1347" s="185"/>
      <c r="D1347" s="70"/>
      <c r="E1347" s="187"/>
      <c r="F1347" s="206"/>
    </row>
    <row r="1348" spans="1:6" x14ac:dyDescent="0.25">
      <c r="A1348" s="185"/>
      <c r="B1348" s="186"/>
      <c r="C1348" s="185"/>
      <c r="D1348" s="70"/>
      <c r="E1348" s="187"/>
      <c r="F1348" s="206"/>
    </row>
    <row r="1349" spans="1:6" ht="13" x14ac:dyDescent="0.3">
      <c r="A1349" s="185"/>
      <c r="B1349" s="69" t="s">
        <v>1597</v>
      </c>
      <c r="C1349" s="185"/>
      <c r="D1349" s="70"/>
      <c r="E1349" s="187"/>
      <c r="F1349" s="206"/>
    </row>
    <row r="1350" spans="1:6" ht="13" x14ac:dyDescent="0.3">
      <c r="A1350" s="185"/>
      <c r="B1350" s="69" t="s">
        <v>1598</v>
      </c>
      <c r="C1350" s="185"/>
      <c r="D1350" s="70"/>
      <c r="E1350" s="187"/>
      <c r="F1350" s="206"/>
    </row>
    <row r="1351" spans="1:6" ht="13" x14ac:dyDescent="0.3">
      <c r="A1351" s="185"/>
      <c r="B1351" s="69" t="s">
        <v>1599</v>
      </c>
      <c r="C1351" s="185"/>
      <c r="D1351" s="70"/>
      <c r="E1351" s="187"/>
      <c r="F1351" s="206"/>
    </row>
    <row r="1352" spans="1:6" x14ac:dyDescent="0.25">
      <c r="A1352" s="185"/>
      <c r="B1352" s="186"/>
      <c r="C1352" s="185"/>
      <c r="D1352" s="70"/>
      <c r="E1352" s="187"/>
      <c r="F1352" s="206"/>
    </row>
    <row r="1353" spans="1:6" x14ac:dyDescent="0.25">
      <c r="A1353" s="185">
        <v>1</v>
      </c>
      <c r="B1353" s="186" t="s">
        <v>1600</v>
      </c>
      <c r="C1353" s="185" t="s">
        <v>0</v>
      </c>
      <c r="D1353" s="70">
        <v>166</v>
      </c>
      <c r="E1353" s="187">
        <v>60</v>
      </c>
      <c r="F1353" s="206">
        <f>D1353*E1353</f>
        <v>9960</v>
      </c>
    </row>
    <row r="1354" spans="1:6" x14ac:dyDescent="0.25">
      <c r="A1354" s="185"/>
      <c r="B1354" s="186"/>
      <c r="C1354" s="185"/>
      <c r="D1354" s="70"/>
      <c r="E1354" s="187"/>
      <c r="F1354" s="206"/>
    </row>
    <row r="1355" spans="1:6" ht="13" x14ac:dyDescent="0.3">
      <c r="A1355" s="185"/>
      <c r="B1355" s="69" t="s">
        <v>1601</v>
      </c>
      <c r="C1355" s="185"/>
      <c r="D1355" s="70"/>
      <c r="E1355" s="187"/>
      <c r="F1355" s="206"/>
    </row>
    <row r="1356" spans="1:6" x14ac:dyDescent="0.25">
      <c r="A1356" s="185"/>
      <c r="B1356" s="186"/>
      <c r="C1356" s="185"/>
      <c r="D1356" s="70"/>
      <c r="E1356" s="187"/>
      <c r="F1356" s="206"/>
    </row>
    <row r="1357" spans="1:6" ht="13" x14ac:dyDescent="0.3">
      <c r="A1357" s="185"/>
      <c r="B1357" s="69" t="s">
        <v>1602</v>
      </c>
      <c r="C1357" s="185"/>
      <c r="D1357" s="70"/>
      <c r="E1357" s="187"/>
      <c r="F1357" s="206"/>
    </row>
    <row r="1358" spans="1:6" ht="13" x14ac:dyDescent="0.3">
      <c r="A1358" s="185"/>
      <c r="B1358" s="69" t="s">
        <v>1603</v>
      </c>
      <c r="C1358" s="185"/>
      <c r="D1358" s="70"/>
      <c r="E1358" s="187"/>
      <c r="F1358" s="206"/>
    </row>
    <row r="1359" spans="1:6" ht="13" x14ac:dyDescent="0.3">
      <c r="A1359" s="185"/>
      <c r="B1359" s="69" t="s">
        <v>1604</v>
      </c>
      <c r="C1359" s="185"/>
      <c r="D1359" s="70"/>
      <c r="E1359" s="187"/>
      <c r="F1359" s="206"/>
    </row>
    <row r="1360" spans="1:6" x14ac:dyDescent="0.25">
      <c r="A1360" s="185"/>
      <c r="B1360" s="186"/>
      <c r="C1360" s="185"/>
      <c r="D1360" s="70"/>
      <c r="E1360" s="187"/>
      <c r="F1360" s="206"/>
    </row>
    <row r="1361" spans="1:6" x14ac:dyDescent="0.25">
      <c r="A1361" s="185">
        <v>2</v>
      </c>
      <c r="B1361" s="186" t="s">
        <v>1605</v>
      </c>
      <c r="C1361" s="185"/>
      <c r="D1361" s="70"/>
      <c r="E1361" s="187"/>
      <c r="F1361" s="206"/>
    </row>
    <row r="1362" spans="1:6" x14ac:dyDescent="0.25">
      <c r="A1362" s="185"/>
      <c r="B1362" s="186" t="s">
        <v>1606</v>
      </c>
      <c r="C1362" s="185" t="s">
        <v>0</v>
      </c>
      <c r="D1362" s="70">
        <v>42</v>
      </c>
      <c r="E1362" s="187">
        <v>60</v>
      </c>
      <c r="F1362" s="206">
        <f>D1362*E1362</f>
        <v>2520</v>
      </c>
    </row>
    <row r="1363" spans="1:6" x14ac:dyDescent="0.25">
      <c r="A1363" s="185"/>
      <c r="B1363" s="186"/>
      <c r="C1363" s="185"/>
      <c r="D1363" s="70"/>
      <c r="E1363" s="187"/>
      <c r="F1363" s="206"/>
    </row>
    <row r="1364" spans="1:6" ht="13" x14ac:dyDescent="0.3">
      <c r="A1364" s="185"/>
      <c r="B1364" s="69" t="s">
        <v>1607</v>
      </c>
      <c r="C1364" s="185"/>
      <c r="D1364" s="70"/>
      <c r="E1364" s="187"/>
      <c r="F1364" s="206"/>
    </row>
    <row r="1365" spans="1:6" x14ac:dyDescent="0.25">
      <c r="A1365" s="185"/>
      <c r="B1365" s="186"/>
      <c r="C1365" s="185"/>
      <c r="D1365" s="70"/>
      <c r="E1365" s="187"/>
      <c r="F1365" s="206"/>
    </row>
    <row r="1366" spans="1:6" ht="13" x14ac:dyDescent="0.3">
      <c r="A1366" s="185"/>
      <c r="B1366" s="69" t="s">
        <v>1602</v>
      </c>
      <c r="C1366" s="185"/>
      <c r="D1366" s="70"/>
      <c r="E1366" s="187"/>
      <c r="F1366" s="206"/>
    </row>
    <row r="1367" spans="1:6" ht="13" x14ac:dyDescent="0.3">
      <c r="A1367" s="185"/>
      <c r="B1367" s="69" t="s">
        <v>1603</v>
      </c>
      <c r="C1367" s="185"/>
      <c r="D1367" s="70"/>
      <c r="E1367" s="187"/>
      <c r="F1367" s="206"/>
    </row>
    <row r="1368" spans="1:6" ht="13" x14ac:dyDescent="0.3">
      <c r="A1368" s="185"/>
      <c r="B1368" s="69" t="s">
        <v>1608</v>
      </c>
      <c r="C1368" s="185"/>
      <c r="D1368" s="70"/>
      <c r="E1368" s="187"/>
      <c r="F1368" s="206"/>
    </row>
    <row r="1369" spans="1:6" x14ac:dyDescent="0.25">
      <c r="A1369" s="185"/>
      <c r="B1369" s="186"/>
      <c r="C1369" s="185"/>
      <c r="D1369" s="70"/>
      <c r="E1369" s="187"/>
      <c r="F1369" s="206"/>
    </row>
    <row r="1370" spans="1:6" x14ac:dyDescent="0.25">
      <c r="A1370" s="185">
        <v>3</v>
      </c>
      <c r="B1370" s="186" t="s">
        <v>1609</v>
      </c>
      <c r="C1370" s="185"/>
      <c r="D1370" s="70"/>
      <c r="E1370" s="187"/>
      <c r="F1370" s="206"/>
    </row>
    <row r="1371" spans="1:6" x14ac:dyDescent="0.25">
      <c r="A1371" s="185"/>
      <c r="B1371" s="186" t="s">
        <v>1610</v>
      </c>
      <c r="C1371" s="185" t="s">
        <v>11</v>
      </c>
      <c r="D1371" s="70">
        <v>31</v>
      </c>
      <c r="E1371" s="187">
        <v>30</v>
      </c>
      <c r="F1371" s="206">
        <f>D1371*E1371</f>
        <v>930</v>
      </c>
    </row>
    <row r="1372" spans="1:6" x14ac:dyDescent="0.25">
      <c r="A1372" s="185"/>
      <c r="B1372" s="186"/>
      <c r="C1372" s="185"/>
      <c r="D1372" s="70"/>
      <c r="E1372" s="187"/>
      <c r="F1372" s="206"/>
    </row>
    <row r="1373" spans="1:6" x14ac:dyDescent="0.25">
      <c r="A1373" s="185">
        <v>4</v>
      </c>
      <c r="B1373" s="186" t="s">
        <v>1611</v>
      </c>
      <c r="C1373" s="185" t="s">
        <v>11</v>
      </c>
      <c r="D1373" s="70">
        <v>2</v>
      </c>
      <c r="E1373" s="187">
        <v>30</v>
      </c>
      <c r="F1373" s="206">
        <f>D1373*E1373</f>
        <v>60</v>
      </c>
    </row>
    <row r="1374" spans="1:6" x14ac:dyDescent="0.25">
      <c r="A1374" s="185"/>
      <c r="B1374" s="186"/>
      <c r="C1374" s="185"/>
      <c r="D1374" s="70"/>
      <c r="E1374" s="187"/>
      <c r="F1374" s="206"/>
    </row>
    <row r="1375" spans="1:6" ht="13" x14ac:dyDescent="0.3">
      <c r="A1375" s="185"/>
      <c r="B1375" s="69" t="s">
        <v>1612</v>
      </c>
      <c r="C1375" s="185"/>
      <c r="D1375" s="70"/>
      <c r="E1375" s="187"/>
      <c r="F1375" s="206"/>
    </row>
    <row r="1376" spans="1:6" x14ac:dyDescent="0.25">
      <c r="A1376" s="185"/>
      <c r="B1376" s="186"/>
      <c r="C1376" s="185"/>
      <c r="D1376" s="70"/>
      <c r="E1376" s="187"/>
      <c r="F1376" s="206"/>
    </row>
    <row r="1377" spans="1:6" ht="13" x14ac:dyDescent="0.3">
      <c r="A1377" s="185"/>
      <c r="B1377" s="69" t="s">
        <v>1613</v>
      </c>
      <c r="C1377" s="185"/>
      <c r="D1377" s="70"/>
      <c r="E1377" s="187"/>
      <c r="F1377" s="206"/>
    </row>
    <row r="1378" spans="1:6" ht="13" x14ac:dyDescent="0.3">
      <c r="A1378" s="185"/>
      <c r="B1378" s="69" t="s">
        <v>1614</v>
      </c>
      <c r="C1378" s="185"/>
      <c r="D1378" s="70"/>
      <c r="E1378" s="187"/>
      <c r="F1378" s="206"/>
    </row>
    <row r="1379" spans="1:6" x14ac:dyDescent="0.25">
      <c r="A1379" s="185"/>
      <c r="B1379" s="186"/>
      <c r="C1379" s="185"/>
      <c r="D1379" s="70"/>
      <c r="E1379" s="187"/>
      <c r="F1379" s="206"/>
    </row>
    <row r="1380" spans="1:6" x14ac:dyDescent="0.25">
      <c r="A1380" s="185">
        <v>5</v>
      </c>
      <c r="B1380" s="186" t="s">
        <v>1615</v>
      </c>
      <c r="C1380" s="185" t="s">
        <v>0</v>
      </c>
      <c r="D1380" s="70">
        <v>6</v>
      </c>
      <c r="E1380" s="187">
        <v>60</v>
      </c>
      <c r="F1380" s="206">
        <f>D1380*E1380</f>
        <v>360</v>
      </c>
    </row>
    <row r="1381" spans="1:6" x14ac:dyDescent="0.25">
      <c r="A1381" s="185"/>
      <c r="B1381" s="186"/>
      <c r="C1381" s="185"/>
      <c r="D1381" s="70"/>
      <c r="E1381" s="187"/>
      <c r="F1381" s="206"/>
    </row>
    <row r="1382" spans="1:6" ht="13" x14ac:dyDescent="0.3">
      <c r="A1382" s="185"/>
      <c r="B1382" s="69" t="s">
        <v>1616</v>
      </c>
      <c r="C1382" s="185"/>
      <c r="D1382" s="70"/>
      <c r="E1382" s="187"/>
      <c r="F1382" s="206"/>
    </row>
    <row r="1383" spans="1:6" ht="13" x14ac:dyDescent="0.3">
      <c r="A1383" s="185"/>
      <c r="B1383" s="69" t="s">
        <v>1617</v>
      </c>
      <c r="C1383" s="185"/>
      <c r="D1383" s="70"/>
      <c r="E1383" s="187"/>
      <c r="F1383" s="206"/>
    </row>
    <row r="1384" spans="1:6" x14ac:dyDescent="0.25">
      <c r="A1384" s="185"/>
      <c r="B1384" s="186"/>
      <c r="C1384" s="185"/>
      <c r="D1384" s="70"/>
      <c r="E1384" s="187"/>
      <c r="F1384" s="206"/>
    </row>
    <row r="1385" spans="1:6" x14ac:dyDescent="0.25">
      <c r="A1385" s="185">
        <v>6</v>
      </c>
      <c r="B1385" s="186" t="s">
        <v>1618</v>
      </c>
      <c r="C1385" s="185" t="s">
        <v>0</v>
      </c>
      <c r="D1385" s="70">
        <v>6</v>
      </c>
      <c r="E1385" s="187">
        <v>60</v>
      </c>
      <c r="F1385" s="206">
        <f>D1385*E1385</f>
        <v>360</v>
      </c>
    </row>
    <row r="1386" spans="1:6" x14ac:dyDescent="0.25">
      <c r="A1386" s="185"/>
      <c r="B1386" s="186"/>
      <c r="C1386" s="185"/>
      <c r="D1386" s="70"/>
      <c r="E1386" s="187"/>
      <c r="F1386" s="206"/>
    </row>
    <row r="1387" spans="1:6" x14ac:dyDescent="0.25">
      <c r="A1387" s="185">
        <v>7</v>
      </c>
      <c r="B1387" s="186" t="s">
        <v>1619</v>
      </c>
      <c r="C1387" s="185"/>
      <c r="D1387" s="70"/>
      <c r="E1387" s="187"/>
      <c r="F1387" s="206"/>
    </row>
    <row r="1388" spans="1:6" x14ac:dyDescent="0.25">
      <c r="A1388" s="185"/>
      <c r="B1388" s="186" t="s">
        <v>1620</v>
      </c>
      <c r="C1388" s="185" t="s">
        <v>0</v>
      </c>
      <c r="D1388" s="70">
        <v>7</v>
      </c>
      <c r="E1388" s="187">
        <v>60</v>
      </c>
      <c r="F1388" s="206">
        <f>D1388*E1388</f>
        <v>420</v>
      </c>
    </row>
    <row r="1389" spans="1:6" x14ac:dyDescent="0.25">
      <c r="A1389" s="185"/>
      <c r="B1389" s="186"/>
      <c r="C1389" s="185"/>
      <c r="D1389" s="70"/>
      <c r="E1389" s="187"/>
      <c r="F1389" s="206"/>
    </row>
    <row r="1390" spans="1:6" x14ac:dyDescent="0.25">
      <c r="A1390" s="185">
        <v>8</v>
      </c>
      <c r="B1390" s="186" t="s">
        <v>1621</v>
      </c>
      <c r="C1390" s="185"/>
      <c r="D1390" s="70"/>
      <c r="E1390" s="187"/>
      <c r="F1390" s="206"/>
    </row>
    <row r="1391" spans="1:6" x14ac:dyDescent="0.25">
      <c r="A1391" s="185"/>
      <c r="B1391" s="186" t="s">
        <v>1622</v>
      </c>
      <c r="C1391" s="185" t="s">
        <v>0</v>
      </c>
      <c r="D1391" s="70">
        <v>7</v>
      </c>
      <c r="E1391" s="187">
        <v>60</v>
      </c>
      <c r="F1391" s="206">
        <f>D1391*E1391</f>
        <v>420</v>
      </c>
    </row>
    <row r="1392" spans="1:6" x14ac:dyDescent="0.25">
      <c r="A1392" s="185"/>
      <c r="B1392" s="186"/>
      <c r="C1392" s="185"/>
      <c r="D1392" s="70"/>
      <c r="E1392" s="187"/>
      <c r="F1392" s="206"/>
    </row>
    <row r="1393" spans="1:6" x14ac:dyDescent="0.25">
      <c r="A1393" s="185">
        <v>9</v>
      </c>
      <c r="B1393" s="186" t="s">
        <v>1623</v>
      </c>
      <c r="C1393" s="185" t="s">
        <v>0</v>
      </c>
      <c r="D1393" s="70">
        <v>12</v>
      </c>
      <c r="E1393" s="187">
        <v>60</v>
      </c>
      <c r="F1393" s="206">
        <f>D1393*E1393</f>
        <v>720</v>
      </c>
    </row>
    <row r="1394" spans="1:6" x14ac:dyDescent="0.25">
      <c r="A1394" s="185"/>
      <c r="B1394" s="186"/>
      <c r="C1394" s="185"/>
      <c r="D1394" s="70"/>
      <c r="E1394" s="187"/>
      <c r="F1394" s="206"/>
    </row>
    <row r="1395" spans="1:6" x14ac:dyDescent="0.25">
      <c r="A1395" s="185">
        <v>10</v>
      </c>
      <c r="B1395" s="186" t="s">
        <v>1624</v>
      </c>
      <c r="C1395" s="185" t="s">
        <v>11</v>
      </c>
      <c r="D1395" s="70">
        <v>4</v>
      </c>
      <c r="E1395" s="187">
        <v>30</v>
      </c>
      <c r="F1395" s="206">
        <f>D1395*E1395</f>
        <v>120</v>
      </c>
    </row>
    <row r="1396" spans="1:6" x14ac:dyDescent="0.25">
      <c r="A1396" s="185"/>
      <c r="B1396" s="186"/>
      <c r="C1396" s="185"/>
      <c r="D1396" s="70"/>
      <c r="E1396" s="187"/>
      <c r="F1396" s="206"/>
    </row>
    <row r="1397" spans="1:6" x14ac:dyDescent="0.25">
      <c r="A1397" s="185">
        <v>11</v>
      </c>
      <c r="B1397" s="186" t="s">
        <v>1625</v>
      </c>
      <c r="C1397" s="185"/>
      <c r="D1397" s="70"/>
      <c r="E1397" s="187"/>
      <c r="F1397" s="206"/>
    </row>
    <row r="1398" spans="1:6" x14ac:dyDescent="0.25">
      <c r="A1398" s="185"/>
      <c r="B1398" s="186" t="s">
        <v>1626</v>
      </c>
      <c r="C1398" s="185" t="s">
        <v>11</v>
      </c>
      <c r="D1398" s="70">
        <v>120</v>
      </c>
      <c r="E1398" s="187">
        <v>30</v>
      </c>
      <c r="F1398" s="206">
        <f>D1398*E1398</f>
        <v>3600</v>
      </c>
    </row>
    <row r="1399" spans="1:6" x14ac:dyDescent="0.25">
      <c r="A1399" s="185"/>
      <c r="B1399" s="186"/>
      <c r="C1399" s="185"/>
      <c r="D1399" s="70"/>
      <c r="E1399" s="187"/>
      <c r="F1399" s="206"/>
    </row>
    <row r="1400" spans="1:6" ht="13" x14ac:dyDescent="0.3">
      <c r="A1400" s="185"/>
      <c r="B1400" s="69" t="s">
        <v>1627</v>
      </c>
      <c r="C1400" s="185"/>
      <c r="D1400" s="70"/>
      <c r="E1400" s="187"/>
      <c r="F1400" s="206"/>
    </row>
    <row r="1401" spans="1:6" x14ac:dyDescent="0.25">
      <c r="A1401" s="185"/>
      <c r="B1401" s="186"/>
      <c r="C1401" s="185"/>
      <c r="D1401" s="70"/>
      <c r="E1401" s="187"/>
      <c r="F1401" s="206"/>
    </row>
    <row r="1402" spans="1:6" ht="13" x14ac:dyDescent="0.3">
      <c r="A1402" s="185"/>
      <c r="B1402" s="69" t="s">
        <v>1628</v>
      </c>
      <c r="C1402" s="185"/>
      <c r="D1402" s="70"/>
      <c r="E1402" s="187"/>
      <c r="F1402" s="206"/>
    </row>
    <row r="1403" spans="1:6" x14ac:dyDescent="0.25">
      <c r="A1403" s="185"/>
      <c r="B1403" s="186"/>
      <c r="C1403" s="185"/>
      <c r="D1403" s="70"/>
      <c r="E1403" s="187"/>
      <c r="F1403" s="206"/>
    </row>
    <row r="1404" spans="1:6" x14ac:dyDescent="0.25">
      <c r="A1404" s="185">
        <v>12</v>
      </c>
      <c r="B1404" s="186" t="s">
        <v>1629</v>
      </c>
      <c r="C1404" s="185" t="s">
        <v>0</v>
      </c>
      <c r="D1404" s="70">
        <v>5</v>
      </c>
      <c r="E1404" s="187">
        <v>60</v>
      </c>
      <c r="F1404" s="206">
        <f>D1404*E1404</f>
        <v>300</v>
      </c>
    </row>
    <row r="1405" spans="1:6" ht="13" thickBot="1" x14ac:dyDescent="0.3">
      <c r="A1405" s="185"/>
      <c r="B1405" s="186"/>
      <c r="C1405" s="185"/>
      <c r="D1405" s="70"/>
      <c r="E1405" s="187"/>
      <c r="F1405" s="206"/>
    </row>
    <row r="1406" spans="1:6" ht="13" thickTop="1" x14ac:dyDescent="0.25">
      <c r="A1406" s="185"/>
      <c r="B1406" s="186"/>
      <c r="C1406" s="185"/>
      <c r="D1406" s="70"/>
      <c r="E1406" s="187"/>
      <c r="F1406" s="207"/>
    </row>
    <row r="1407" spans="1:6" ht="13" x14ac:dyDescent="0.3">
      <c r="A1407" s="185"/>
      <c r="B1407" s="192" t="s">
        <v>675</v>
      </c>
      <c r="C1407" s="185"/>
      <c r="D1407" s="70"/>
      <c r="E1407" s="187"/>
      <c r="F1407" s="205">
        <f>SUM(F1352:F1404)</f>
        <v>19770</v>
      </c>
    </row>
    <row r="1408" spans="1:6" x14ac:dyDescent="0.25">
      <c r="A1408" s="185"/>
      <c r="B1408" s="186"/>
      <c r="C1408" s="185"/>
      <c r="D1408" s="70"/>
      <c r="E1408" s="187"/>
      <c r="F1408" s="206"/>
    </row>
    <row r="1409" spans="1:6" ht="13" x14ac:dyDescent="0.3">
      <c r="A1409" s="185"/>
      <c r="B1409" s="192" t="s">
        <v>676</v>
      </c>
      <c r="C1409" s="185"/>
      <c r="D1409" s="70"/>
      <c r="E1409" s="187"/>
      <c r="F1409" s="205">
        <f>F1407</f>
        <v>19770</v>
      </c>
    </row>
    <row r="1410" spans="1:6" ht="13" x14ac:dyDescent="0.3">
      <c r="A1410" s="185"/>
      <c r="B1410" s="192"/>
      <c r="C1410" s="185"/>
      <c r="D1410" s="70"/>
      <c r="E1410" s="187"/>
      <c r="F1410" s="206"/>
    </row>
    <row r="1411" spans="1:6" ht="13" x14ac:dyDescent="0.3">
      <c r="A1411" s="185"/>
      <c r="B1411" s="69" t="s">
        <v>1630</v>
      </c>
      <c r="C1411" s="185"/>
      <c r="D1411" s="70"/>
      <c r="E1411" s="187"/>
      <c r="F1411" s="206"/>
    </row>
    <row r="1412" spans="1:6" ht="13" x14ac:dyDescent="0.3">
      <c r="A1412" s="185"/>
      <c r="B1412" s="69" t="s">
        <v>1631</v>
      </c>
      <c r="C1412" s="185"/>
      <c r="D1412" s="70"/>
      <c r="E1412" s="187"/>
      <c r="F1412" s="206"/>
    </row>
    <row r="1413" spans="1:6" ht="13" x14ac:dyDescent="0.3">
      <c r="A1413" s="185"/>
      <c r="B1413" s="69" t="s">
        <v>1632</v>
      </c>
      <c r="C1413" s="185"/>
      <c r="D1413" s="70"/>
      <c r="E1413" s="187"/>
      <c r="F1413" s="206"/>
    </row>
    <row r="1414" spans="1:6" ht="13" x14ac:dyDescent="0.3">
      <c r="A1414" s="185"/>
      <c r="B1414" s="69" t="s">
        <v>1633</v>
      </c>
      <c r="C1414" s="185"/>
      <c r="D1414" s="70"/>
      <c r="E1414" s="187"/>
      <c r="F1414" s="206"/>
    </row>
    <row r="1415" spans="1:6" x14ac:dyDescent="0.25">
      <c r="A1415" s="185"/>
      <c r="B1415" s="186"/>
      <c r="C1415" s="185"/>
      <c r="D1415" s="70"/>
      <c r="E1415" s="187"/>
      <c r="F1415" s="206"/>
    </row>
    <row r="1416" spans="1:6" x14ac:dyDescent="0.25">
      <c r="A1416" s="185">
        <v>13</v>
      </c>
      <c r="B1416" s="186" t="s">
        <v>285</v>
      </c>
      <c r="C1416" s="185" t="s">
        <v>0</v>
      </c>
      <c r="D1416" s="70">
        <v>23</v>
      </c>
      <c r="E1416" s="187">
        <v>30</v>
      </c>
      <c r="F1416" s="206">
        <f>D1416*E1416</f>
        <v>690</v>
      </c>
    </row>
    <row r="1417" spans="1:6" x14ac:dyDescent="0.25">
      <c r="A1417" s="185"/>
      <c r="B1417" s="186"/>
      <c r="C1417" s="185"/>
      <c r="D1417" s="70"/>
      <c r="E1417" s="187"/>
      <c r="F1417" s="206"/>
    </row>
    <row r="1418" spans="1:6" ht="13" x14ac:dyDescent="0.3">
      <c r="A1418" s="185"/>
      <c r="B1418" s="69"/>
      <c r="C1418" s="185"/>
      <c r="D1418" s="70"/>
      <c r="E1418" s="187"/>
      <c r="F1418" s="206"/>
    </row>
    <row r="1419" spans="1:6" ht="13" x14ac:dyDescent="0.3">
      <c r="A1419" s="185"/>
      <c r="B1419" s="69"/>
      <c r="C1419" s="185"/>
      <c r="D1419" s="70"/>
      <c r="E1419" s="187"/>
      <c r="F1419" s="206"/>
    </row>
    <row r="1420" spans="1:6" ht="13" x14ac:dyDescent="0.3">
      <c r="A1420" s="185"/>
      <c r="B1420" s="69"/>
      <c r="C1420" s="185"/>
      <c r="D1420" s="70"/>
      <c r="E1420" s="187"/>
      <c r="F1420" s="206"/>
    </row>
    <row r="1421" spans="1:6" x14ac:dyDescent="0.25">
      <c r="A1421" s="185"/>
      <c r="B1421" s="186"/>
      <c r="C1421" s="185"/>
      <c r="D1421" s="70"/>
      <c r="E1421" s="187"/>
      <c r="F1421" s="206"/>
    </row>
    <row r="1422" spans="1:6" x14ac:dyDescent="0.25">
      <c r="A1422" s="185"/>
      <c r="B1422" s="186"/>
      <c r="C1422" s="185"/>
      <c r="D1422" s="70"/>
      <c r="E1422" s="187"/>
      <c r="F1422" s="206"/>
    </row>
    <row r="1423" spans="1:6" x14ac:dyDescent="0.25">
      <c r="A1423" s="185"/>
      <c r="B1423" s="186"/>
      <c r="C1423" s="185"/>
      <c r="D1423" s="70"/>
      <c r="E1423" s="187"/>
      <c r="F1423" s="206"/>
    </row>
    <row r="1424" spans="1:6" x14ac:dyDescent="0.25">
      <c r="A1424" s="185"/>
      <c r="B1424" s="186"/>
      <c r="C1424" s="185"/>
      <c r="D1424" s="70"/>
      <c r="E1424" s="187"/>
      <c r="F1424" s="206"/>
    </row>
    <row r="1425" spans="1:6" x14ac:dyDescent="0.25">
      <c r="A1425" s="185"/>
      <c r="B1425" s="186"/>
      <c r="C1425" s="185"/>
      <c r="D1425" s="70"/>
      <c r="E1425" s="187"/>
      <c r="F1425" s="206"/>
    </row>
    <row r="1426" spans="1:6" x14ac:dyDescent="0.25">
      <c r="A1426" s="185"/>
      <c r="B1426" s="186"/>
      <c r="C1426" s="185"/>
      <c r="D1426" s="70"/>
      <c r="E1426" s="187"/>
      <c r="F1426" s="206"/>
    </row>
    <row r="1427" spans="1:6" x14ac:dyDescent="0.25">
      <c r="A1427" s="185"/>
      <c r="B1427" s="186"/>
      <c r="C1427" s="185"/>
      <c r="D1427" s="70"/>
      <c r="E1427" s="187"/>
      <c r="F1427" s="206"/>
    </row>
    <row r="1428" spans="1:6" x14ac:dyDescent="0.25">
      <c r="A1428" s="185"/>
      <c r="B1428" s="186"/>
      <c r="C1428" s="185"/>
      <c r="D1428" s="70"/>
      <c r="E1428" s="187"/>
      <c r="F1428" s="206"/>
    </row>
    <row r="1429" spans="1:6" x14ac:dyDescent="0.25">
      <c r="A1429" s="185"/>
      <c r="B1429" s="186"/>
      <c r="C1429" s="185"/>
      <c r="D1429" s="70"/>
      <c r="E1429" s="187"/>
      <c r="F1429" s="206"/>
    </row>
    <row r="1430" spans="1:6" x14ac:dyDescent="0.25">
      <c r="A1430" s="185"/>
      <c r="B1430" s="186"/>
      <c r="C1430" s="185"/>
      <c r="D1430" s="70"/>
      <c r="E1430" s="187"/>
      <c r="F1430" s="206"/>
    </row>
    <row r="1431" spans="1:6" x14ac:dyDescent="0.25">
      <c r="A1431" s="185"/>
      <c r="B1431" s="186"/>
      <c r="C1431" s="185"/>
      <c r="D1431" s="70"/>
      <c r="E1431" s="187"/>
      <c r="F1431" s="206"/>
    </row>
    <row r="1432" spans="1:6" x14ac:dyDescent="0.25">
      <c r="A1432" s="185"/>
      <c r="B1432" s="186"/>
      <c r="C1432" s="185"/>
      <c r="D1432" s="70"/>
      <c r="E1432" s="187"/>
      <c r="F1432" s="206"/>
    </row>
    <row r="1433" spans="1:6" x14ac:dyDescent="0.25">
      <c r="A1433" s="185"/>
      <c r="B1433" s="186"/>
      <c r="C1433" s="185"/>
      <c r="D1433" s="70"/>
      <c r="E1433" s="187"/>
      <c r="F1433" s="206"/>
    </row>
    <row r="1434" spans="1:6" x14ac:dyDescent="0.25">
      <c r="A1434" s="185"/>
      <c r="B1434" s="186"/>
      <c r="C1434" s="185"/>
      <c r="D1434" s="70"/>
      <c r="E1434" s="187"/>
      <c r="F1434" s="206"/>
    </row>
    <row r="1435" spans="1:6" x14ac:dyDescent="0.25">
      <c r="A1435" s="185"/>
      <c r="B1435" s="186"/>
      <c r="C1435" s="185"/>
      <c r="D1435" s="70"/>
      <c r="E1435" s="187"/>
      <c r="F1435" s="206"/>
    </row>
    <row r="1436" spans="1:6" x14ac:dyDescent="0.25">
      <c r="A1436" s="185"/>
      <c r="B1436" s="186"/>
      <c r="C1436" s="185"/>
      <c r="D1436" s="70"/>
      <c r="E1436" s="187"/>
      <c r="F1436" s="206"/>
    </row>
    <row r="1437" spans="1:6" x14ac:dyDescent="0.25">
      <c r="A1437" s="185"/>
      <c r="B1437" s="186"/>
      <c r="C1437" s="185"/>
      <c r="D1437" s="70"/>
      <c r="E1437" s="187"/>
      <c r="F1437" s="206"/>
    </row>
    <row r="1438" spans="1:6" x14ac:dyDescent="0.25">
      <c r="A1438" s="185"/>
      <c r="B1438" s="186"/>
      <c r="C1438" s="185"/>
      <c r="D1438" s="70"/>
      <c r="E1438" s="187"/>
      <c r="F1438" s="206"/>
    </row>
    <row r="1439" spans="1:6" x14ac:dyDescent="0.25">
      <c r="A1439" s="185"/>
      <c r="B1439" s="186"/>
      <c r="C1439" s="185"/>
      <c r="D1439" s="70"/>
      <c r="E1439" s="187"/>
      <c r="F1439" s="206"/>
    </row>
    <row r="1440" spans="1:6" x14ac:dyDescent="0.25">
      <c r="A1440" s="185"/>
      <c r="B1440" s="186"/>
      <c r="C1440" s="185"/>
      <c r="D1440" s="70"/>
      <c r="E1440" s="187"/>
      <c r="F1440" s="206"/>
    </row>
    <row r="1441" spans="1:6" x14ac:dyDescent="0.25">
      <c r="A1441" s="185"/>
      <c r="B1441" s="186"/>
      <c r="C1441" s="185"/>
      <c r="D1441" s="70"/>
      <c r="E1441" s="187"/>
      <c r="F1441" s="206"/>
    </row>
    <row r="1442" spans="1:6" x14ac:dyDescent="0.25">
      <c r="A1442" s="185"/>
      <c r="B1442" s="186"/>
      <c r="C1442" s="185"/>
      <c r="D1442" s="70"/>
      <c r="E1442" s="187"/>
      <c r="F1442" s="206"/>
    </row>
    <row r="1443" spans="1:6" x14ac:dyDescent="0.25">
      <c r="A1443" s="185"/>
      <c r="B1443" s="186"/>
      <c r="C1443" s="185"/>
      <c r="D1443" s="70"/>
      <c r="E1443" s="187"/>
      <c r="F1443" s="206"/>
    </row>
    <row r="1444" spans="1:6" ht="13" x14ac:dyDescent="0.3">
      <c r="A1444" s="185"/>
      <c r="B1444" s="69"/>
      <c r="C1444" s="185"/>
      <c r="D1444" s="70"/>
      <c r="E1444" s="187"/>
      <c r="F1444" s="206"/>
    </row>
    <row r="1445" spans="1:6" x14ac:dyDescent="0.25">
      <c r="A1445" s="185"/>
      <c r="B1445" s="186"/>
      <c r="C1445" s="185"/>
      <c r="D1445" s="70"/>
      <c r="E1445" s="187"/>
      <c r="F1445" s="206"/>
    </row>
    <row r="1446" spans="1:6" x14ac:dyDescent="0.25">
      <c r="A1446" s="185"/>
      <c r="B1446" s="186"/>
      <c r="C1446" s="185"/>
      <c r="D1446" s="70"/>
      <c r="E1446" s="187"/>
      <c r="F1446" s="206"/>
    </row>
    <row r="1447" spans="1:6" x14ac:dyDescent="0.25">
      <c r="A1447" s="185"/>
      <c r="B1447" s="186"/>
      <c r="C1447" s="185"/>
      <c r="D1447" s="70"/>
      <c r="E1447" s="187"/>
      <c r="F1447" s="206"/>
    </row>
    <row r="1448" spans="1:6" x14ac:dyDescent="0.25">
      <c r="A1448" s="185"/>
      <c r="B1448" s="186"/>
      <c r="C1448" s="185"/>
      <c r="D1448" s="70"/>
      <c r="E1448" s="187"/>
      <c r="F1448" s="206"/>
    </row>
    <row r="1449" spans="1:6" x14ac:dyDescent="0.25">
      <c r="A1449" s="185"/>
      <c r="B1449" s="186"/>
      <c r="C1449" s="185"/>
      <c r="D1449" s="70"/>
      <c r="E1449" s="187"/>
      <c r="F1449" s="206"/>
    </row>
    <row r="1450" spans="1:6" x14ac:dyDescent="0.25">
      <c r="A1450" s="185"/>
      <c r="B1450" s="186"/>
      <c r="C1450" s="185"/>
      <c r="D1450" s="70"/>
      <c r="E1450" s="187"/>
      <c r="F1450" s="206"/>
    </row>
    <row r="1451" spans="1:6" x14ac:dyDescent="0.25">
      <c r="A1451" s="185"/>
      <c r="B1451" s="186"/>
      <c r="C1451" s="185"/>
      <c r="D1451" s="70"/>
      <c r="E1451" s="187"/>
      <c r="F1451" s="206"/>
    </row>
    <row r="1452" spans="1:6" x14ac:dyDescent="0.25">
      <c r="A1452" s="185"/>
      <c r="B1452" s="186"/>
      <c r="C1452" s="185"/>
      <c r="D1452" s="70"/>
      <c r="E1452" s="187"/>
      <c r="F1452" s="206"/>
    </row>
    <row r="1453" spans="1:6" x14ac:dyDescent="0.25">
      <c r="A1453" s="185"/>
      <c r="B1453" s="186"/>
      <c r="C1453" s="185"/>
      <c r="D1453" s="70"/>
      <c r="E1453" s="187"/>
      <c r="F1453" s="206"/>
    </row>
    <row r="1454" spans="1:6" x14ac:dyDescent="0.25">
      <c r="A1454" s="185"/>
      <c r="B1454" s="186"/>
      <c r="C1454" s="185"/>
      <c r="D1454" s="70"/>
      <c r="E1454" s="187"/>
      <c r="F1454" s="206"/>
    </row>
    <row r="1455" spans="1:6" x14ac:dyDescent="0.25">
      <c r="A1455" s="185"/>
      <c r="B1455" s="186"/>
      <c r="C1455" s="185"/>
      <c r="D1455" s="70"/>
      <c r="E1455" s="187"/>
      <c r="F1455" s="206"/>
    </row>
    <row r="1456" spans="1:6" x14ac:dyDescent="0.25">
      <c r="A1456" s="185"/>
      <c r="B1456" s="186"/>
      <c r="C1456" s="185"/>
      <c r="D1456" s="70"/>
      <c r="E1456" s="187"/>
      <c r="F1456" s="206"/>
    </row>
    <row r="1457" spans="1:6" x14ac:dyDescent="0.25">
      <c r="A1457" s="185"/>
      <c r="B1457" s="186"/>
      <c r="C1457" s="185"/>
      <c r="D1457" s="70"/>
      <c r="E1457" s="187"/>
      <c r="F1457" s="206"/>
    </row>
    <row r="1458" spans="1:6" x14ac:dyDescent="0.25">
      <c r="A1458" s="185"/>
      <c r="B1458" s="186"/>
      <c r="C1458" s="185"/>
      <c r="D1458" s="70"/>
      <c r="E1458" s="187"/>
      <c r="F1458" s="206"/>
    </row>
    <row r="1459" spans="1:6" x14ac:dyDescent="0.25">
      <c r="A1459" s="185"/>
      <c r="B1459" s="186"/>
      <c r="C1459" s="185"/>
      <c r="D1459" s="70"/>
      <c r="E1459" s="187"/>
      <c r="F1459" s="206"/>
    </row>
    <row r="1460" spans="1:6" x14ac:dyDescent="0.25">
      <c r="A1460" s="185"/>
      <c r="B1460" s="186"/>
      <c r="C1460" s="185"/>
      <c r="D1460" s="70"/>
      <c r="E1460" s="187"/>
      <c r="F1460" s="206"/>
    </row>
    <row r="1461" spans="1:6" x14ac:dyDescent="0.25">
      <c r="A1461" s="185"/>
      <c r="B1461" s="186"/>
      <c r="C1461" s="185"/>
      <c r="D1461" s="70"/>
      <c r="E1461" s="187"/>
      <c r="F1461" s="206"/>
    </row>
    <row r="1462" spans="1:6" x14ac:dyDescent="0.25">
      <c r="A1462" s="185"/>
      <c r="B1462" s="186"/>
      <c r="C1462" s="185"/>
      <c r="D1462" s="70"/>
      <c r="E1462" s="187"/>
      <c r="F1462" s="206"/>
    </row>
    <row r="1463" spans="1:6" x14ac:dyDescent="0.25">
      <c r="A1463" s="185"/>
      <c r="B1463" s="186"/>
      <c r="C1463" s="185"/>
      <c r="D1463" s="70"/>
      <c r="E1463" s="187"/>
      <c r="F1463" s="206"/>
    </row>
    <row r="1464" spans="1:6" x14ac:dyDescent="0.25">
      <c r="A1464" s="185"/>
      <c r="B1464" s="186"/>
      <c r="C1464" s="185"/>
      <c r="D1464" s="70"/>
      <c r="E1464" s="187"/>
      <c r="F1464" s="206"/>
    </row>
    <row r="1465" spans="1:6" x14ac:dyDescent="0.25">
      <c r="A1465" s="185"/>
      <c r="B1465" s="186"/>
      <c r="C1465" s="185"/>
      <c r="D1465" s="70"/>
      <c r="E1465" s="187"/>
      <c r="F1465" s="206"/>
    </row>
    <row r="1466" spans="1:6" x14ac:dyDescent="0.25">
      <c r="A1466" s="185"/>
      <c r="B1466" s="186"/>
      <c r="C1466" s="185"/>
      <c r="D1466" s="70"/>
      <c r="E1466" s="187"/>
      <c r="F1466" s="206"/>
    </row>
    <row r="1467" spans="1:6" x14ac:dyDescent="0.25">
      <c r="A1467" s="185"/>
      <c r="B1467" s="186"/>
      <c r="C1467" s="185"/>
      <c r="D1467" s="70"/>
      <c r="E1467" s="187"/>
      <c r="F1467" s="206"/>
    </row>
    <row r="1468" spans="1:6" ht="13" thickBot="1" x14ac:dyDescent="0.3">
      <c r="A1468" s="185"/>
      <c r="B1468" s="186"/>
      <c r="C1468" s="185"/>
      <c r="D1468" s="70"/>
      <c r="E1468" s="187"/>
      <c r="F1468" s="206"/>
    </row>
    <row r="1469" spans="1:6" ht="13" thickTop="1" x14ac:dyDescent="0.25">
      <c r="A1469" s="185"/>
      <c r="B1469" s="186"/>
      <c r="C1469" s="185"/>
      <c r="D1469" s="70"/>
      <c r="E1469" s="187"/>
      <c r="F1469" s="207"/>
    </row>
    <row r="1470" spans="1:6" ht="13" x14ac:dyDescent="0.3">
      <c r="A1470" s="185"/>
      <c r="B1470" s="192" t="s">
        <v>1189</v>
      </c>
      <c r="C1470" s="185"/>
      <c r="D1470" s="70"/>
      <c r="E1470" s="187"/>
      <c r="F1470" s="205">
        <f>SUM(F1409:F1468)</f>
        <v>20460</v>
      </c>
    </row>
    <row r="1471" spans="1:6" ht="13" thickBot="1" x14ac:dyDescent="0.3">
      <c r="A1471" s="185"/>
      <c r="B1471" s="186"/>
      <c r="C1471" s="185"/>
      <c r="D1471" s="70"/>
      <c r="E1471" s="187"/>
      <c r="F1471" s="208"/>
    </row>
    <row r="1472" spans="1:6" ht="13" thickTop="1" x14ac:dyDescent="0.25">
      <c r="A1472" s="185"/>
      <c r="B1472" s="186"/>
      <c r="C1472" s="185"/>
      <c r="D1472" s="70"/>
      <c r="E1472" s="187"/>
      <c r="F1472" s="206"/>
    </row>
    <row r="1473" spans="1:6" x14ac:dyDescent="0.25">
      <c r="A1473" s="185"/>
      <c r="B1473" s="186"/>
      <c r="C1473" s="185"/>
      <c r="D1473" s="70"/>
      <c r="E1473" s="187"/>
      <c r="F1473" s="206"/>
    </row>
    <row r="1474" spans="1:6" x14ac:dyDescent="0.25">
      <c r="A1474" s="185"/>
      <c r="B1474" s="186"/>
      <c r="C1474" s="185"/>
      <c r="D1474" s="70"/>
      <c r="E1474" s="187"/>
      <c r="F1474" s="206"/>
    </row>
    <row r="1475" spans="1:6" x14ac:dyDescent="0.25">
      <c r="A1475" s="185"/>
      <c r="B1475" s="186"/>
      <c r="C1475" s="185"/>
      <c r="D1475" s="70"/>
      <c r="E1475" s="187"/>
      <c r="F1475" s="206"/>
    </row>
    <row r="1476" spans="1:6" x14ac:dyDescent="0.25">
      <c r="A1476" s="185"/>
      <c r="B1476" s="186"/>
      <c r="C1476" s="185"/>
      <c r="D1476" s="70"/>
      <c r="E1476" s="187"/>
      <c r="F1476" s="206"/>
    </row>
    <row r="1477" spans="1:6" x14ac:dyDescent="0.25">
      <c r="A1477" s="185"/>
      <c r="B1477" s="186"/>
      <c r="C1477" s="185"/>
      <c r="D1477" s="70"/>
      <c r="E1477" s="187"/>
      <c r="F1477" s="206"/>
    </row>
    <row r="1478" spans="1:6" ht="13" x14ac:dyDescent="0.3">
      <c r="A1478" s="185"/>
      <c r="B1478" s="69" t="s">
        <v>1634</v>
      </c>
      <c r="C1478" s="185"/>
      <c r="D1478" s="70"/>
      <c r="E1478" s="187"/>
      <c r="F1478" s="205"/>
    </row>
    <row r="1479" spans="1:6" ht="13" x14ac:dyDescent="0.3">
      <c r="A1479" s="185"/>
      <c r="B1479" s="186"/>
      <c r="C1479" s="185"/>
      <c r="D1479" s="70"/>
      <c r="E1479" s="187"/>
      <c r="F1479" s="205"/>
    </row>
    <row r="1480" spans="1:6" ht="13" x14ac:dyDescent="0.3">
      <c r="A1480" s="185"/>
      <c r="B1480" s="186"/>
      <c r="C1480" s="185"/>
      <c r="D1480" s="70"/>
      <c r="E1480" s="187"/>
      <c r="F1480" s="205"/>
    </row>
    <row r="1481" spans="1:6" ht="13" x14ac:dyDescent="0.3">
      <c r="A1481" s="185">
        <v>1</v>
      </c>
      <c r="B1481" s="186" t="s">
        <v>1093</v>
      </c>
      <c r="C1481" s="185"/>
      <c r="D1481" s="70"/>
      <c r="E1481" s="187"/>
      <c r="F1481" s="205">
        <f>F197</f>
        <v>82922</v>
      </c>
    </row>
    <row r="1482" spans="1:6" ht="13" x14ac:dyDescent="0.3">
      <c r="A1482" s="185"/>
      <c r="B1482" s="186"/>
      <c r="C1482" s="185"/>
      <c r="D1482" s="70"/>
      <c r="E1482" s="187"/>
      <c r="F1482" s="205"/>
    </row>
    <row r="1483" spans="1:6" ht="13" x14ac:dyDescent="0.3">
      <c r="A1483" s="185">
        <v>2</v>
      </c>
      <c r="B1483" s="186" t="s">
        <v>637</v>
      </c>
      <c r="C1483" s="185"/>
      <c r="D1483" s="70"/>
      <c r="E1483" s="187"/>
      <c r="F1483" s="205">
        <f>F332</f>
        <v>39560</v>
      </c>
    </row>
    <row r="1484" spans="1:6" ht="13" x14ac:dyDescent="0.3">
      <c r="A1484" s="185"/>
      <c r="B1484" s="186"/>
      <c r="C1484" s="185"/>
      <c r="D1484" s="70"/>
      <c r="E1484" s="187"/>
      <c r="F1484" s="205"/>
    </row>
    <row r="1485" spans="1:6" ht="13" x14ac:dyDescent="0.3">
      <c r="A1485" s="185">
        <v>3</v>
      </c>
      <c r="B1485" s="186" t="s">
        <v>200</v>
      </c>
      <c r="C1485" s="185"/>
      <c r="D1485" s="70"/>
      <c r="E1485" s="187"/>
      <c r="F1485" s="205">
        <f>F466</f>
        <v>110166</v>
      </c>
    </row>
    <row r="1486" spans="1:6" ht="13" x14ac:dyDescent="0.3">
      <c r="A1486" s="185"/>
      <c r="B1486" s="186"/>
      <c r="C1486" s="185"/>
      <c r="D1486" s="70"/>
      <c r="E1486" s="187"/>
      <c r="F1486" s="205"/>
    </row>
    <row r="1487" spans="1:6" ht="13" x14ac:dyDescent="0.3">
      <c r="A1487" s="185">
        <v>4</v>
      </c>
      <c r="B1487" s="186" t="s">
        <v>170</v>
      </c>
      <c r="C1487" s="185"/>
      <c r="D1487" s="70"/>
      <c r="E1487" s="187"/>
      <c r="F1487" s="205">
        <f>F532</f>
        <v>17130</v>
      </c>
    </row>
    <row r="1488" spans="1:6" ht="13" x14ac:dyDescent="0.3">
      <c r="A1488" s="185"/>
      <c r="B1488" s="186"/>
      <c r="C1488" s="185"/>
      <c r="D1488" s="70"/>
      <c r="E1488" s="187"/>
      <c r="F1488" s="205"/>
    </row>
    <row r="1489" spans="1:6" ht="13" x14ac:dyDescent="0.3">
      <c r="A1489" s="185">
        <v>5</v>
      </c>
      <c r="B1489" s="186" t="s">
        <v>1298</v>
      </c>
      <c r="C1489" s="185"/>
      <c r="D1489" s="70"/>
      <c r="E1489" s="187"/>
      <c r="F1489" s="205">
        <f>F600</f>
        <v>36395</v>
      </c>
    </row>
    <row r="1490" spans="1:6" ht="13" x14ac:dyDescent="0.3">
      <c r="A1490" s="185"/>
      <c r="B1490" s="186"/>
      <c r="C1490" s="185"/>
      <c r="D1490" s="70"/>
      <c r="E1490" s="187"/>
      <c r="F1490" s="205"/>
    </row>
    <row r="1491" spans="1:6" ht="13" x14ac:dyDescent="0.3">
      <c r="A1491" s="185">
        <v>6</v>
      </c>
      <c r="B1491" s="186" t="s">
        <v>133</v>
      </c>
      <c r="C1491" s="185"/>
      <c r="D1491" s="70"/>
      <c r="E1491" s="187"/>
      <c r="F1491" s="205">
        <f>F733</f>
        <v>105310</v>
      </c>
    </row>
    <row r="1492" spans="1:6" ht="13" x14ac:dyDescent="0.3">
      <c r="A1492" s="185"/>
      <c r="B1492" s="186"/>
      <c r="C1492" s="185"/>
      <c r="D1492" s="70"/>
      <c r="E1492" s="187"/>
      <c r="F1492" s="205"/>
    </row>
    <row r="1493" spans="1:6" ht="13" x14ac:dyDescent="0.3">
      <c r="A1493" s="185">
        <v>7</v>
      </c>
      <c r="B1493" s="186" t="s">
        <v>1635</v>
      </c>
      <c r="C1493" s="185"/>
      <c r="D1493" s="70"/>
      <c r="E1493" s="187"/>
      <c r="F1493" s="205">
        <f>F802</f>
        <v>12405</v>
      </c>
    </row>
    <row r="1494" spans="1:6" ht="13" x14ac:dyDescent="0.3">
      <c r="A1494" s="185"/>
      <c r="B1494" s="186"/>
      <c r="C1494" s="185"/>
      <c r="D1494" s="70"/>
      <c r="E1494" s="187"/>
      <c r="F1494" s="205"/>
    </row>
    <row r="1495" spans="1:6" ht="13" x14ac:dyDescent="0.3">
      <c r="A1495" s="185">
        <v>8</v>
      </c>
      <c r="B1495" s="186" t="s">
        <v>1636</v>
      </c>
      <c r="C1495" s="185"/>
      <c r="D1495" s="70"/>
      <c r="E1495" s="187"/>
      <c r="F1495" s="205">
        <f>F867</f>
        <v>19680</v>
      </c>
    </row>
    <row r="1496" spans="1:6" ht="13" x14ac:dyDescent="0.3">
      <c r="A1496" s="185"/>
      <c r="B1496" s="186"/>
      <c r="C1496" s="185"/>
      <c r="D1496" s="70"/>
      <c r="E1496" s="187"/>
      <c r="F1496" s="205"/>
    </row>
    <row r="1497" spans="1:6" ht="13" x14ac:dyDescent="0.3">
      <c r="A1497" s="185">
        <v>9</v>
      </c>
      <c r="B1497" s="186" t="s">
        <v>63</v>
      </c>
      <c r="C1497" s="185"/>
      <c r="D1497" s="70"/>
      <c r="E1497" s="187"/>
      <c r="F1497" s="205">
        <f>F933</f>
        <v>5800</v>
      </c>
    </row>
    <row r="1498" spans="1:6" ht="13" x14ac:dyDescent="0.3">
      <c r="A1498" s="185"/>
      <c r="B1498" s="186"/>
      <c r="C1498" s="185"/>
      <c r="D1498" s="70"/>
      <c r="E1498" s="187"/>
      <c r="F1498" s="205"/>
    </row>
    <row r="1499" spans="1:6" ht="13" x14ac:dyDescent="0.3">
      <c r="A1499" s="185">
        <v>10</v>
      </c>
      <c r="B1499" s="186" t="s">
        <v>46</v>
      </c>
      <c r="C1499" s="185"/>
      <c r="D1499" s="70"/>
      <c r="E1499" s="187"/>
      <c r="F1499" s="205">
        <f>F1002</f>
        <v>46900</v>
      </c>
    </row>
    <row r="1500" spans="1:6" ht="13" x14ac:dyDescent="0.3">
      <c r="A1500" s="185"/>
      <c r="B1500" s="186"/>
      <c r="C1500" s="185"/>
      <c r="D1500" s="70"/>
      <c r="E1500" s="187"/>
      <c r="F1500" s="205"/>
    </row>
    <row r="1501" spans="1:6" ht="13" x14ac:dyDescent="0.3">
      <c r="A1501" s="185">
        <v>11</v>
      </c>
      <c r="B1501" s="186" t="s">
        <v>20</v>
      </c>
      <c r="C1501" s="185"/>
      <c r="D1501" s="70"/>
      <c r="E1501" s="187"/>
      <c r="F1501" s="205">
        <f>F1067</f>
        <v>14640</v>
      </c>
    </row>
    <row r="1502" spans="1:6" ht="13" x14ac:dyDescent="0.3">
      <c r="A1502" s="185"/>
      <c r="B1502" s="186"/>
      <c r="C1502" s="185"/>
      <c r="D1502" s="70"/>
      <c r="E1502" s="187"/>
      <c r="F1502" s="205"/>
    </row>
    <row r="1503" spans="1:6" ht="13" x14ac:dyDescent="0.3">
      <c r="A1503" s="185">
        <v>12</v>
      </c>
      <c r="B1503" s="186" t="s">
        <v>1502</v>
      </c>
      <c r="C1503" s="185"/>
      <c r="D1503" s="70"/>
      <c r="E1503" s="187"/>
      <c r="F1503" s="205">
        <f>F1271</f>
        <v>35556.595000000001</v>
      </c>
    </row>
    <row r="1504" spans="1:6" ht="13" x14ac:dyDescent="0.3">
      <c r="A1504" s="185"/>
      <c r="B1504" s="186"/>
      <c r="C1504" s="186"/>
      <c r="D1504" s="71"/>
      <c r="E1504" s="187"/>
      <c r="F1504" s="205"/>
    </row>
    <row r="1505" spans="1:6" ht="13" x14ac:dyDescent="0.3">
      <c r="A1505" s="185">
        <v>13</v>
      </c>
      <c r="B1505" s="186" t="s">
        <v>320</v>
      </c>
      <c r="C1505" s="186"/>
      <c r="D1505" s="71"/>
      <c r="E1505" s="187"/>
      <c r="F1505" s="205">
        <f>F1335</f>
        <v>270</v>
      </c>
    </row>
    <row r="1506" spans="1:6" ht="13" x14ac:dyDescent="0.3">
      <c r="A1506" s="185"/>
      <c r="B1506" s="186"/>
      <c r="C1506" s="186"/>
      <c r="D1506" s="71"/>
      <c r="E1506" s="187"/>
      <c r="F1506" s="205"/>
    </row>
    <row r="1507" spans="1:6" ht="13" x14ac:dyDescent="0.3">
      <c r="A1507" s="185">
        <v>14</v>
      </c>
      <c r="B1507" s="186" t="s">
        <v>324</v>
      </c>
      <c r="C1507" s="186"/>
      <c r="D1507" s="71"/>
      <c r="E1507" s="187"/>
      <c r="F1507" s="205">
        <f>F1470</f>
        <v>20460</v>
      </c>
    </row>
    <row r="1508" spans="1:6" ht="13" x14ac:dyDescent="0.3">
      <c r="A1508" s="185"/>
      <c r="B1508" s="186"/>
      <c r="C1508" s="186"/>
      <c r="D1508" s="71"/>
      <c r="E1508" s="187"/>
      <c r="F1508" s="205"/>
    </row>
    <row r="1509" spans="1:6" x14ac:dyDescent="0.25">
      <c r="A1509" s="185"/>
      <c r="B1509" s="186"/>
      <c r="C1509" s="186"/>
      <c r="D1509" s="71"/>
      <c r="E1509" s="187"/>
      <c r="F1509" s="206"/>
    </row>
    <row r="1510" spans="1:6" x14ac:dyDescent="0.25">
      <c r="A1510" s="185"/>
      <c r="B1510" s="186"/>
      <c r="C1510" s="186"/>
      <c r="D1510" s="71"/>
      <c r="E1510" s="187"/>
      <c r="F1510" s="206"/>
    </row>
    <row r="1511" spans="1:6" x14ac:dyDescent="0.25">
      <c r="A1511" s="185"/>
      <c r="B1511" s="186"/>
      <c r="C1511" s="186"/>
      <c r="D1511" s="71"/>
      <c r="E1511" s="187"/>
      <c r="F1511" s="206"/>
    </row>
    <row r="1512" spans="1:6" ht="13" x14ac:dyDescent="0.3">
      <c r="A1512" s="185"/>
      <c r="B1512" s="69"/>
      <c r="C1512" s="186"/>
      <c r="D1512" s="71"/>
      <c r="E1512" s="187"/>
      <c r="F1512" s="206"/>
    </row>
    <row r="1513" spans="1:6" x14ac:dyDescent="0.25">
      <c r="A1513" s="185"/>
      <c r="B1513" s="186"/>
      <c r="C1513" s="186"/>
      <c r="D1513" s="71"/>
      <c r="E1513" s="187"/>
      <c r="F1513" s="206"/>
    </row>
    <row r="1514" spans="1:6" x14ac:dyDescent="0.25">
      <c r="A1514" s="185"/>
      <c r="B1514" s="186"/>
      <c r="C1514" s="186"/>
      <c r="D1514" s="71"/>
      <c r="E1514" s="187"/>
      <c r="F1514" s="206"/>
    </row>
    <row r="1515" spans="1:6" x14ac:dyDescent="0.25">
      <c r="A1515" s="185"/>
      <c r="B1515" s="186"/>
      <c r="C1515" s="186"/>
      <c r="D1515" s="71"/>
      <c r="E1515" s="187"/>
      <c r="F1515" s="206"/>
    </row>
    <row r="1516" spans="1:6" x14ac:dyDescent="0.25">
      <c r="A1516" s="185"/>
      <c r="B1516" s="186"/>
      <c r="C1516" s="186"/>
      <c r="D1516" s="71"/>
      <c r="E1516" s="187"/>
      <c r="F1516" s="206"/>
    </row>
    <row r="1517" spans="1:6" x14ac:dyDescent="0.25">
      <c r="A1517" s="185"/>
      <c r="B1517" s="186"/>
      <c r="C1517" s="186"/>
      <c r="D1517" s="71"/>
      <c r="E1517" s="187"/>
      <c r="F1517" s="206"/>
    </row>
    <row r="1518" spans="1:6" x14ac:dyDescent="0.25">
      <c r="A1518" s="185"/>
      <c r="B1518" s="186"/>
      <c r="C1518" s="186"/>
      <c r="D1518" s="71"/>
      <c r="E1518" s="187"/>
      <c r="F1518" s="206"/>
    </row>
    <row r="1519" spans="1:6" x14ac:dyDescent="0.25">
      <c r="A1519" s="185"/>
      <c r="B1519" s="186"/>
      <c r="C1519" s="186"/>
      <c r="D1519" s="71"/>
      <c r="E1519" s="187"/>
      <c r="F1519" s="206"/>
    </row>
    <row r="1520" spans="1:6" x14ac:dyDescent="0.25">
      <c r="A1520" s="185"/>
      <c r="B1520" s="186"/>
      <c r="C1520" s="186"/>
      <c r="D1520" s="71"/>
      <c r="E1520" s="187"/>
      <c r="F1520" s="206"/>
    </row>
    <row r="1521" spans="1:6" x14ac:dyDescent="0.25">
      <c r="A1521" s="185"/>
      <c r="B1521" s="186"/>
      <c r="C1521" s="186"/>
      <c r="D1521" s="71"/>
      <c r="E1521" s="187"/>
      <c r="F1521" s="206"/>
    </row>
    <row r="1522" spans="1:6" x14ac:dyDescent="0.25">
      <c r="A1522" s="185"/>
      <c r="B1522" s="186"/>
      <c r="C1522" s="186"/>
      <c r="D1522" s="71"/>
      <c r="E1522" s="187"/>
      <c r="F1522" s="206"/>
    </row>
    <row r="1523" spans="1:6" x14ac:dyDescent="0.25">
      <c r="A1523" s="185"/>
      <c r="B1523" s="186"/>
      <c r="C1523" s="186"/>
      <c r="D1523" s="71"/>
      <c r="E1523" s="187"/>
      <c r="F1523" s="206"/>
    </row>
    <row r="1524" spans="1:6" x14ac:dyDescent="0.25">
      <c r="A1524" s="185"/>
      <c r="B1524" s="186"/>
      <c r="C1524" s="186"/>
      <c r="D1524" s="71"/>
      <c r="E1524" s="187"/>
      <c r="F1524" s="206"/>
    </row>
    <row r="1525" spans="1:6" x14ac:dyDescent="0.25">
      <c r="A1525" s="185"/>
      <c r="B1525" s="186"/>
      <c r="C1525" s="186"/>
      <c r="D1525" s="71"/>
      <c r="E1525" s="187"/>
      <c r="F1525" s="206"/>
    </row>
    <row r="1526" spans="1:6" x14ac:dyDescent="0.25">
      <c r="A1526" s="185"/>
      <c r="B1526" s="186"/>
      <c r="C1526" s="186"/>
      <c r="D1526" s="71"/>
      <c r="E1526" s="187"/>
      <c r="F1526" s="206"/>
    </row>
    <row r="1527" spans="1:6" x14ac:dyDescent="0.25">
      <c r="A1527" s="185"/>
      <c r="B1527" s="186"/>
      <c r="C1527" s="186"/>
      <c r="D1527" s="71"/>
      <c r="E1527" s="187"/>
      <c r="F1527" s="206"/>
    </row>
    <row r="1528" spans="1:6" x14ac:dyDescent="0.25">
      <c r="A1528" s="185"/>
      <c r="B1528" s="186"/>
      <c r="C1528" s="186"/>
      <c r="D1528" s="71"/>
      <c r="E1528" s="187"/>
      <c r="F1528" s="206"/>
    </row>
    <row r="1529" spans="1:6" x14ac:dyDescent="0.25">
      <c r="A1529" s="185"/>
      <c r="B1529" s="186"/>
      <c r="C1529" s="186"/>
      <c r="D1529" s="71"/>
      <c r="E1529" s="187"/>
      <c r="F1529" s="206"/>
    </row>
    <row r="1530" spans="1:6" ht="13" thickBot="1" x14ac:dyDescent="0.3">
      <c r="A1530" s="185"/>
      <c r="B1530" s="186"/>
      <c r="C1530" s="186"/>
      <c r="D1530" s="71"/>
      <c r="E1530" s="187"/>
      <c r="F1530" s="206"/>
    </row>
    <row r="1531" spans="1:6" ht="13" thickTop="1" x14ac:dyDescent="0.25">
      <c r="A1531" s="70"/>
      <c r="B1531" s="71"/>
      <c r="C1531" s="71"/>
      <c r="D1531" s="71"/>
      <c r="E1531" s="180"/>
      <c r="F1531" s="212"/>
    </row>
    <row r="1532" spans="1:6" x14ac:dyDescent="0.25">
      <c r="A1532" s="70"/>
      <c r="B1532" s="71"/>
      <c r="C1532" s="71"/>
      <c r="D1532" s="71"/>
      <c r="E1532" s="180"/>
    </row>
    <row r="1533" spans="1:6" ht="13" x14ac:dyDescent="0.3">
      <c r="A1533" s="70"/>
      <c r="B1533" s="192" t="s">
        <v>1637</v>
      </c>
      <c r="C1533" s="71"/>
      <c r="D1533" s="71"/>
      <c r="E1533" s="180"/>
      <c r="F1533" s="205">
        <f>SUM(F1478:F1530)</f>
        <v>547194.59499999997</v>
      </c>
    </row>
    <row r="1534" spans="1:6" ht="13" thickBot="1" x14ac:dyDescent="0.3">
      <c r="A1534" s="70"/>
      <c r="B1534" s="71"/>
      <c r="C1534" s="71"/>
      <c r="D1534" s="71"/>
      <c r="E1534" s="180"/>
      <c r="F1534" s="213"/>
    </row>
    <row r="1535" spans="1:6" ht="13" thickTop="1" x14ac:dyDescent="0.25">
      <c r="A1535" s="70"/>
      <c r="B1535" s="71"/>
      <c r="C1535" s="71"/>
      <c r="D1535" s="71"/>
      <c r="E1535" s="180"/>
    </row>
    <row r="1536" spans="1:6" x14ac:dyDescent="0.25">
      <c r="A1536" s="70"/>
      <c r="B1536" s="71"/>
      <c r="C1536" s="71"/>
      <c r="D1536" s="71"/>
      <c r="E1536" s="180"/>
    </row>
    <row r="1537" spans="1:5" x14ac:dyDescent="0.25">
      <c r="A1537" s="70"/>
      <c r="B1537" s="71"/>
      <c r="C1537" s="71"/>
      <c r="D1537" s="71"/>
      <c r="E1537" s="180"/>
    </row>
    <row r="1538" spans="1:5" x14ac:dyDescent="0.25">
      <c r="A1538" s="70"/>
      <c r="B1538" s="71"/>
      <c r="C1538" s="71"/>
      <c r="D1538" s="71"/>
      <c r="E1538" s="180"/>
    </row>
    <row r="1539" spans="1:5" x14ac:dyDescent="0.25">
      <c r="A1539" s="70"/>
      <c r="B1539" s="71"/>
      <c r="C1539" s="71"/>
      <c r="D1539" s="71"/>
      <c r="E1539" s="180"/>
    </row>
    <row r="1540" spans="1:5" x14ac:dyDescent="0.25">
      <c r="A1540" s="70"/>
      <c r="B1540" s="71"/>
      <c r="C1540" s="71"/>
      <c r="D1540" s="71"/>
      <c r="E1540" s="180"/>
    </row>
    <row r="1541" spans="1:5" x14ac:dyDescent="0.25">
      <c r="A1541" s="70"/>
      <c r="B1541" s="71"/>
      <c r="C1541" s="71"/>
      <c r="D1541" s="71"/>
      <c r="E1541" s="180"/>
    </row>
  </sheetData>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G97"/>
  <sheetViews>
    <sheetView view="pageBreakPreview" topLeftCell="A74" zoomScaleNormal="100" zoomScaleSheetLayoutView="100" workbookViewId="0">
      <selection activeCell="A3" sqref="A3:XFD97"/>
    </sheetView>
  </sheetViews>
  <sheetFormatPr defaultColWidth="9.1796875" defaultRowHeight="12.5" x14ac:dyDescent="0.25"/>
  <cols>
    <col min="1" max="1" width="9.1796875" style="170"/>
    <col min="2" max="2" width="57.26953125" style="170" customWidth="1"/>
    <col min="3" max="3" width="9.1796875" style="170"/>
    <col min="4" max="4" width="9.26953125" style="170" bestFit="1" customWidth="1"/>
    <col min="5" max="5" width="11.1796875" style="170" bestFit="1" customWidth="1"/>
    <col min="6" max="6" width="16.453125" style="170" customWidth="1"/>
    <col min="7" max="7" width="13.7265625" style="170" customWidth="1"/>
    <col min="8" max="16384" width="9.1796875" style="170"/>
  </cols>
  <sheetData>
    <row r="1" spans="1:7" s="169" customFormat="1" ht="26" x14ac:dyDescent="0.25">
      <c r="A1" s="151" t="s">
        <v>4</v>
      </c>
      <c r="B1" s="151" t="s">
        <v>294</v>
      </c>
      <c r="C1" s="151" t="s">
        <v>293</v>
      </c>
      <c r="D1" s="151" t="s">
        <v>292</v>
      </c>
      <c r="E1" s="152" t="s">
        <v>291</v>
      </c>
      <c r="F1" s="153" t="s">
        <v>1021</v>
      </c>
      <c r="G1" s="152" t="s">
        <v>289</v>
      </c>
    </row>
    <row r="2" spans="1:7" ht="13" x14ac:dyDescent="0.3">
      <c r="A2" s="154"/>
      <c r="B2" s="154"/>
      <c r="C2" s="154"/>
      <c r="D2" s="154"/>
      <c r="E2" s="155"/>
      <c r="F2" s="155"/>
      <c r="G2" s="156"/>
    </row>
    <row r="3" spans="1:7" ht="13" x14ac:dyDescent="0.3">
      <c r="A3" s="144"/>
      <c r="B3" s="145" t="s">
        <v>1037</v>
      </c>
      <c r="C3" s="146"/>
      <c r="D3" s="146"/>
      <c r="E3" s="147"/>
      <c r="F3" s="147"/>
      <c r="G3" s="148"/>
    </row>
    <row r="4" spans="1:7" ht="13" x14ac:dyDescent="0.3">
      <c r="A4" s="144"/>
      <c r="B4" s="145"/>
      <c r="C4" s="146"/>
      <c r="D4" s="146"/>
      <c r="E4" s="147"/>
      <c r="F4" s="147"/>
      <c r="G4" s="148"/>
    </row>
    <row r="5" spans="1:7" ht="13" x14ac:dyDescent="0.3">
      <c r="A5" s="144"/>
      <c r="B5" s="145" t="s">
        <v>1039</v>
      </c>
      <c r="C5" s="149"/>
      <c r="D5" s="146"/>
      <c r="E5" s="147"/>
      <c r="F5" s="150"/>
      <c r="G5" s="148"/>
    </row>
    <row r="6" spans="1:7" ht="13" x14ac:dyDescent="0.3">
      <c r="A6" s="144"/>
      <c r="B6" s="145"/>
      <c r="C6" s="149"/>
      <c r="D6" s="146"/>
      <c r="E6" s="147"/>
      <c r="F6" s="150"/>
      <c r="G6" s="148"/>
    </row>
    <row r="7" spans="1:7" ht="25" x14ac:dyDescent="0.3">
      <c r="A7" s="144"/>
      <c r="B7" s="171" t="s">
        <v>1038</v>
      </c>
      <c r="C7" s="172" t="s">
        <v>2</v>
      </c>
      <c r="D7" s="173">
        <v>1</v>
      </c>
      <c r="E7" s="174">
        <v>2000</v>
      </c>
      <c r="F7" s="175">
        <f t="shared" ref="F7" si="0">D7*E7</f>
        <v>2000</v>
      </c>
      <c r="G7" s="148"/>
    </row>
    <row r="8" spans="1:7" ht="13" x14ac:dyDescent="0.3">
      <c r="A8" s="144"/>
      <c r="B8" s="145"/>
      <c r="C8" s="157"/>
      <c r="D8" s="157"/>
      <c r="E8" s="148"/>
      <c r="F8" s="148"/>
      <c r="G8" s="148"/>
    </row>
    <row r="9" spans="1:7" ht="13" x14ac:dyDescent="0.3">
      <c r="A9" s="144"/>
      <c r="B9" s="176" t="s">
        <v>1040</v>
      </c>
      <c r="C9" s="158"/>
      <c r="D9" s="157"/>
      <c r="E9" s="148"/>
      <c r="F9" s="148"/>
      <c r="G9" s="148"/>
    </row>
    <row r="10" spans="1:7" ht="13" x14ac:dyDescent="0.3">
      <c r="A10" s="144"/>
      <c r="B10" s="159"/>
      <c r="C10" s="158"/>
      <c r="D10" s="157"/>
      <c r="E10" s="148"/>
      <c r="F10" s="148"/>
      <c r="G10" s="148"/>
    </row>
    <row r="11" spans="1:7" ht="25" x14ac:dyDescent="0.3">
      <c r="A11" s="144"/>
      <c r="B11" s="171" t="s">
        <v>1041</v>
      </c>
      <c r="C11" s="172" t="s">
        <v>2</v>
      </c>
      <c r="D11" s="173">
        <v>1</v>
      </c>
      <c r="E11" s="174">
        <v>15000</v>
      </c>
      <c r="F11" s="175">
        <f t="shared" ref="F11" si="1">D11*E11</f>
        <v>15000</v>
      </c>
      <c r="G11" s="147"/>
    </row>
    <row r="12" spans="1:7" ht="13" x14ac:dyDescent="0.3">
      <c r="A12" s="144"/>
      <c r="B12" s="159"/>
      <c r="C12" s="158"/>
      <c r="D12" s="157"/>
      <c r="E12" s="148"/>
      <c r="F12" s="148"/>
      <c r="G12" s="147"/>
    </row>
    <row r="13" spans="1:7" ht="13" x14ac:dyDescent="0.3">
      <c r="A13" s="144"/>
      <c r="B13" s="177" t="s">
        <v>1042</v>
      </c>
      <c r="C13" s="172" t="s">
        <v>2</v>
      </c>
      <c r="D13" s="173">
        <v>1</v>
      </c>
      <c r="E13" s="174">
        <v>3500</v>
      </c>
      <c r="F13" s="175">
        <f t="shared" ref="F13" si="2">D13*E13</f>
        <v>3500</v>
      </c>
      <c r="G13" s="147"/>
    </row>
    <row r="14" spans="1:7" ht="13" x14ac:dyDescent="0.3">
      <c r="A14" s="144"/>
      <c r="B14" s="159"/>
      <c r="C14" s="158"/>
      <c r="D14" s="157"/>
      <c r="E14" s="148"/>
      <c r="F14" s="148"/>
      <c r="G14" s="147"/>
    </row>
    <row r="15" spans="1:7" ht="13" x14ac:dyDescent="0.3">
      <c r="A15" s="144"/>
      <c r="B15" s="178" t="s">
        <v>1043</v>
      </c>
      <c r="C15" s="158"/>
      <c r="D15" s="157"/>
      <c r="E15" s="148"/>
      <c r="F15" s="148"/>
      <c r="G15" s="147"/>
    </row>
    <row r="16" spans="1:7" ht="13" x14ac:dyDescent="0.3">
      <c r="A16" s="144"/>
      <c r="B16" s="159"/>
      <c r="C16" s="158"/>
      <c r="D16" s="157"/>
      <c r="E16" s="148"/>
      <c r="F16" s="148"/>
      <c r="G16" s="147"/>
    </row>
    <row r="17" spans="1:7" ht="13" x14ac:dyDescent="0.3">
      <c r="A17" s="144"/>
      <c r="B17" s="177" t="s">
        <v>1044</v>
      </c>
      <c r="C17" s="172" t="s">
        <v>4</v>
      </c>
      <c r="D17" s="173">
        <v>1</v>
      </c>
      <c r="E17" s="174">
        <v>5000</v>
      </c>
      <c r="F17" s="175">
        <f t="shared" ref="F17" si="3">D17*E17</f>
        <v>5000</v>
      </c>
      <c r="G17" s="147"/>
    </row>
    <row r="18" spans="1:7" ht="13" x14ac:dyDescent="0.3">
      <c r="A18" s="144"/>
      <c r="B18" s="159"/>
      <c r="C18" s="158"/>
      <c r="D18" s="157"/>
      <c r="E18" s="148"/>
      <c r="F18" s="148"/>
      <c r="G18" s="147"/>
    </row>
    <row r="19" spans="1:7" ht="13" x14ac:dyDescent="0.3">
      <c r="A19" s="144"/>
      <c r="B19" s="177" t="s">
        <v>1045</v>
      </c>
      <c r="C19" s="172" t="s">
        <v>2</v>
      </c>
      <c r="D19" s="173">
        <v>1</v>
      </c>
      <c r="E19" s="174">
        <v>2500</v>
      </c>
      <c r="F19" s="175">
        <f t="shared" ref="F19" si="4">D19*E19</f>
        <v>2500</v>
      </c>
      <c r="G19" s="147"/>
    </row>
    <row r="20" spans="1:7" ht="13" x14ac:dyDescent="0.3">
      <c r="A20" s="144"/>
      <c r="B20" s="159"/>
      <c r="C20" s="158"/>
      <c r="D20" s="157"/>
      <c r="E20" s="148"/>
      <c r="F20" s="148"/>
      <c r="G20" s="147"/>
    </row>
    <row r="21" spans="1:7" ht="13" x14ac:dyDescent="0.3">
      <c r="A21" s="144"/>
      <c r="B21" s="178" t="s">
        <v>1046</v>
      </c>
      <c r="C21" s="158"/>
      <c r="D21" s="157"/>
      <c r="E21" s="148"/>
      <c r="F21" s="148"/>
      <c r="G21" s="147"/>
    </row>
    <row r="22" spans="1:7" ht="13" x14ac:dyDescent="0.3">
      <c r="A22" s="144"/>
      <c r="B22" s="160"/>
      <c r="C22" s="158"/>
      <c r="D22" s="157"/>
      <c r="E22" s="148"/>
      <c r="F22" s="148"/>
      <c r="G22" s="147"/>
    </row>
    <row r="23" spans="1:7" ht="13" x14ac:dyDescent="0.3">
      <c r="A23" s="144"/>
      <c r="B23" s="177" t="s">
        <v>1047</v>
      </c>
      <c r="C23" s="172" t="s">
        <v>11</v>
      </c>
      <c r="D23" s="173">
        <v>25</v>
      </c>
      <c r="E23" s="174">
        <v>250</v>
      </c>
      <c r="F23" s="175">
        <f t="shared" ref="F23:F27" si="5">D23*E23</f>
        <v>6250</v>
      </c>
      <c r="G23" s="147"/>
    </row>
    <row r="24" spans="1:7" ht="13" x14ac:dyDescent="0.3">
      <c r="A24" s="144"/>
      <c r="B24" s="177"/>
      <c r="C24" s="172"/>
      <c r="D24" s="173"/>
      <c r="E24" s="174"/>
      <c r="F24" s="175"/>
      <c r="G24" s="147"/>
    </row>
    <row r="25" spans="1:7" ht="13" x14ac:dyDescent="0.3">
      <c r="A25" s="144"/>
      <c r="B25" s="177" t="s">
        <v>1048</v>
      </c>
      <c r="C25" s="172" t="s">
        <v>11</v>
      </c>
      <c r="D25" s="173">
        <v>75</v>
      </c>
      <c r="E25" s="174">
        <v>350</v>
      </c>
      <c r="F25" s="175">
        <f t="shared" si="5"/>
        <v>26250</v>
      </c>
      <c r="G25" s="147"/>
    </row>
    <row r="26" spans="1:7" ht="13" x14ac:dyDescent="0.3">
      <c r="A26" s="144"/>
      <c r="B26" s="177"/>
      <c r="C26" s="172"/>
      <c r="D26" s="173"/>
      <c r="E26" s="174"/>
      <c r="F26" s="175"/>
      <c r="G26" s="147"/>
    </row>
    <row r="27" spans="1:7" ht="13" x14ac:dyDescent="0.3">
      <c r="A27" s="144"/>
      <c r="B27" s="177" t="s">
        <v>1084</v>
      </c>
      <c r="C27" s="172" t="s">
        <v>11</v>
      </c>
      <c r="D27" s="173">
        <v>50</v>
      </c>
      <c r="E27" s="174">
        <v>375</v>
      </c>
      <c r="F27" s="175">
        <f t="shared" si="5"/>
        <v>18750</v>
      </c>
      <c r="G27" s="148"/>
    </row>
    <row r="28" spans="1:7" ht="13" x14ac:dyDescent="0.3">
      <c r="A28" s="144"/>
      <c r="B28" s="160"/>
      <c r="C28" s="158"/>
      <c r="D28" s="157"/>
      <c r="E28" s="148"/>
      <c r="F28" s="148"/>
      <c r="G28" s="147"/>
    </row>
    <row r="29" spans="1:7" ht="13" x14ac:dyDescent="0.3">
      <c r="A29" s="144"/>
      <c r="B29" s="178" t="s">
        <v>1049</v>
      </c>
      <c r="C29" s="158"/>
      <c r="D29" s="157"/>
      <c r="E29" s="148"/>
      <c r="F29" s="148"/>
      <c r="G29" s="147"/>
    </row>
    <row r="30" spans="1:7" ht="13" x14ac:dyDescent="0.3">
      <c r="A30" s="144"/>
      <c r="B30" s="159"/>
      <c r="C30" s="158"/>
      <c r="D30" s="157"/>
      <c r="E30" s="148"/>
      <c r="F30" s="148"/>
      <c r="G30" s="147"/>
    </row>
    <row r="31" spans="1:7" ht="13" x14ac:dyDescent="0.3">
      <c r="A31" s="144"/>
      <c r="B31" s="177" t="s">
        <v>1050</v>
      </c>
      <c r="C31" s="172" t="s">
        <v>2</v>
      </c>
      <c r="D31" s="173">
        <v>5</v>
      </c>
      <c r="E31" s="174">
        <v>300</v>
      </c>
      <c r="F31" s="175">
        <f t="shared" ref="F31" si="6">D31*E31</f>
        <v>1500</v>
      </c>
      <c r="G31" s="147"/>
    </row>
    <row r="32" spans="1:7" ht="13" x14ac:dyDescent="0.3">
      <c r="A32" s="144"/>
      <c r="B32" s="159"/>
      <c r="C32" s="158"/>
      <c r="D32" s="157"/>
      <c r="E32" s="148"/>
      <c r="F32" s="148"/>
      <c r="G32" s="147"/>
    </row>
    <row r="33" spans="1:7" ht="13" x14ac:dyDescent="0.3">
      <c r="A33" s="144"/>
      <c r="B33" s="178" t="s">
        <v>1051</v>
      </c>
      <c r="C33" s="158"/>
      <c r="D33" s="157"/>
      <c r="E33" s="148"/>
      <c r="F33" s="148"/>
      <c r="G33" s="147"/>
    </row>
    <row r="34" spans="1:7" ht="13" x14ac:dyDescent="0.3">
      <c r="A34" s="144"/>
      <c r="B34" s="159"/>
      <c r="C34" s="158"/>
      <c r="D34" s="157"/>
      <c r="E34" s="148"/>
      <c r="F34" s="148"/>
      <c r="G34" s="147"/>
    </row>
    <row r="35" spans="1:7" ht="13" x14ac:dyDescent="0.3">
      <c r="A35" s="144"/>
      <c r="B35" s="177" t="s">
        <v>1052</v>
      </c>
      <c r="C35" s="172" t="s">
        <v>1053</v>
      </c>
      <c r="D35" s="173">
        <v>24</v>
      </c>
      <c r="E35" s="174">
        <v>625</v>
      </c>
      <c r="F35" s="175">
        <f t="shared" ref="F35" si="7">D35*E35</f>
        <v>15000</v>
      </c>
      <c r="G35" s="147"/>
    </row>
    <row r="36" spans="1:7" ht="13" x14ac:dyDescent="0.3">
      <c r="A36" s="144"/>
      <c r="B36" s="160"/>
      <c r="C36" s="158"/>
      <c r="D36" s="157"/>
      <c r="E36" s="148"/>
      <c r="F36" s="148"/>
      <c r="G36" s="147"/>
    </row>
    <row r="37" spans="1:7" ht="13" x14ac:dyDescent="0.3">
      <c r="A37" s="144"/>
      <c r="B37" s="178" t="s">
        <v>1054</v>
      </c>
      <c r="C37" s="158"/>
      <c r="D37" s="157"/>
      <c r="E37" s="148"/>
      <c r="F37" s="148"/>
      <c r="G37" s="147"/>
    </row>
    <row r="38" spans="1:7" ht="13" x14ac:dyDescent="0.3">
      <c r="A38" s="144"/>
      <c r="B38" s="161"/>
      <c r="C38" s="158"/>
      <c r="D38" s="157"/>
      <c r="E38" s="148"/>
      <c r="F38" s="148"/>
      <c r="G38" s="147"/>
    </row>
    <row r="39" spans="1:7" ht="13" x14ac:dyDescent="0.3">
      <c r="A39" s="144"/>
      <c r="B39" s="177" t="s">
        <v>1055</v>
      </c>
      <c r="C39" s="172" t="s">
        <v>1056</v>
      </c>
      <c r="D39" s="173">
        <v>1</v>
      </c>
      <c r="E39" s="174">
        <v>1200</v>
      </c>
      <c r="F39" s="175">
        <f t="shared" ref="F39" si="8">D39*E39</f>
        <v>1200</v>
      </c>
      <c r="G39" s="147"/>
    </row>
    <row r="40" spans="1:7" ht="13" x14ac:dyDescent="0.3">
      <c r="A40" s="144"/>
      <c r="B40" s="159"/>
      <c r="C40" s="158"/>
      <c r="D40" s="157"/>
      <c r="E40" s="148"/>
      <c r="F40" s="148"/>
      <c r="G40" s="147"/>
    </row>
    <row r="41" spans="1:7" ht="13" x14ac:dyDescent="0.3">
      <c r="A41" s="144"/>
      <c r="B41" s="178" t="s">
        <v>1057</v>
      </c>
      <c r="C41" s="158"/>
      <c r="D41" s="157"/>
      <c r="E41" s="148"/>
      <c r="F41" s="148"/>
      <c r="G41" s="147"/>
    </row>
    <row r="42" spans="1:7" ht="13" x14ac:dyDescent="0.3">
      <c r="A42" s="144"/>
      <c r="B42" s="162"/>
      <c r="C42" s="158"/>
      <c r="D42" s="157"/>
      <c r="E42" s="148"/>
      <c r="F42" s="148"/>
      <c r="G42" s="147"/>
    </row>
    <row r="43" spans="1:7" ht="13" x14ac:dyDescent="0.3">
      <c r="A43" s="144"/>
      <c r="B43" s="177" t="s">
        <v>1058</v>
      </c>
      <c r="C43" s="172" t="s">
        <v>1056</v>
      </c>
      <c r="D43" s="173">
        <v>1</v>
      </c>
      <c r="E43" s="174">
        <v>350</v>
      </c>
      <c r="F43" s="175">
        <f t="shared" ref="F43" si="9">D43*E43</f>
        <v>350</v>
      </c>
      <c r="G43" s="147"/>
    </row>
    <row r="44" spans="1:7" ht="13" x14ac:dyDescent="0.3">
      <c r="A44" s="144"/>
      <c r="B44" s="159"/>
      <c r="C44" s="158"/>
      <c r="D44" s="157"/>
      <c r="E44" s="148"/>
      <c r="F44" s="148"/>
      <c r="G44" s="147"/>
    </row>
    <row r="45" spans="1:7" ht="13" x14ac:dyDescent="0.3">
      <c r="A45" s="144"/>
      <c r="B45" s="178" t="s">
        <v>1059</v>
      </c>
      <c r="C45" s="158"/>
      <c r="D45" s="157"/>
      <c r="E45" s="148"/>
      <c r="F45" s="148"/>
      <c r="G45" s="147"/>
    </row>
    <row r="46" spans="1:7" ht="13" x14ac:dyDescent="0.3">
      <c r="A46" s="144"/>
      <c r="B46" s="159"/>
      <c r="C46" s="158"/>
      <c r="D46" s="157"/>
      <c r="E46" s="148"/>
      <c r="F46" s="148"/>
      <c r="G46" s="147"/>
    </row>
    <row r="47" spans="1:7" ht="13" x14ac:dyDescent="0.3">
      <c r="A47" s="144"/>
      <c r="B47" s="177" t="s">
        <v>1060</v>
      </c>
      <c r="C47" s="172" t="s">
        <v>2</v>
      </c>
      <c r="D47" s="173">
        <v>1</v>
      </c>
      <c r="E47" s="174">
        <v>500</v>
      </c>
      <c r="F47" s="175">
        <f t="shared" ref="F47:F53" si="10">D47*E47</f>
        <v>500</v>
      </c>
      <c r="G47" s="147"/>
    </row>
    <row r="48" spans="1:7" ht="13" x14ac:dyDescent="0.3">
      <c r="A48" s="144"/>
      <c r="B48" s="177"/>
      <c r="C48" s="172"/>
      <c r="D48" s="173"/>
      <c r="E48" s="174"/>
      <c r="F48" s="175"/>
      <c r="G48" s="147"/>
    </row>
    <row r="49" spans="1:7" ht="13" x14ac:dyDescent="0.3">
      <c r="A49" s="144"/>
      <c r="B49" s="177" t="s">
        <v>1061</v>
      </c>
      <c r="C49" s="172" t="s">
        <v>1</v>
      </c>
      <c r="D49" s="173">
        <v>3</v>
      </c>
      <c r="E49" s="174">
        <v>450</v>
      </c>
      <c r="F49" s="175">
        <f t="shared" si="10"/>
        <v>1350</v>
      </c>
      <c r="G49" s="147"/>
    </row>
    <row r="50" spans="1:7" ht="13" x14ac:dyDescent="0.3">
      <c r="A50" s="144"/>
      <c r="B50" s="177"/>
      <c r="C50" s="172"/>
      <c r="D50" s="173"/>
      <c r="E50" s="174"/>
      <c r="F50" s="175"/>
      <c r="G50" s="147"/>
    </row>
    <row r="51" spans="1:7" ht="13" x14ac:dyDescent="0.3">
      <c r="A51" s="144"/>
      <c r="B51" s="177" t="s">
        <v>1062</v>
      </c>
      <c r="C51" s="172" t="s">
        <v>1</v>
      </c>
      <c r="D51" s="173">
        <v>2</v>
      </c>
      <c r="E51" s="174">
        <v>2000</v>
      </c>
      <c r="F51" s="175">
        <f t="shared" si="10"/>
        <v>4000</v>
      </c>
      <c r="G51" s="147"/>
    </row>
    <row r="52" spans="1:7" ht="13" x14ac:dyDescent="0.3">
      <c r="A52" s="144"/>
      <c r="B52" s="177"/>
      <c r="C52" s="172"/>
      <c r="D52" s="173"/>
      <c r="E52" s="174"/>
      <c r="F52" s="175"/>
      <c r="G52" s="147"/>
    </row>
    <row r="53" spans="1:7" ht="13" x14ac:dyDescent="0.3">
      <c r="A53" s="144"/>
      <c r="B53" s="177" t="s">
        <v>1063</v>
      </c>
      <c r="C53" s="172" t="s">
        <v>4</v>
      </c>
      <c r="D53" s="173">
        <v>1</v>
      </c>
      <c r="E53" s="174">
        <v>2500</v>
      </c>
      <c r="F53" s="175">
        <f t="shared" si="10"/>
        <v>2500</v>
      </c>
      <c r="G53" s="147"/>
    </row>
    <row r="54" spans="1:7" ht="13" x14ac:dyDescent="0.3">
      <c r="A54" s="144"/>
      <c r="B54" s="159"/>
      <c r="C54" s="158"/>
      <c r="D54" s="157"/>
      <c r="E54" s="148"/>
      <c r="F54" s="148"/>
      <c r="G54" s="147"/>
    </row>
    <row r="55" spans="1:7" ht="13" x14ac:dyDescent="0.3">
      <c r="A55" s="144"/>
      <c r="B55" s="178" t="s">
        <v>1064</v>
      </c>
      <c r="C55" s="158"/>
      <c r="D55" s="157"/>
      <c r="E55" s="148"/>
      <c r="F55" s="148"/>
      <c r="G55" s="147"/>
    </row>
    <row r="56" spans="1:7" ht="13" x14ac:dyDescent="0.3">
      <c r="A56" s="144"/>
      <c r="B56" s="159"/>
      <c r="C56" s="158"/>
      <c r="D56" s="157"/>
      <c r="E56" s="148"/>
      <c r="F56" s="148"/>
      <c r="G56" s="147"/>
    </row>
    <row r="57" spans="1:7" ht="25" x14ac:dyDescent="0.3">
      <c r="A57" s="144"/>
      <c r="B57" s="177" t="s">
        <v>1065</v>
      </c>
      <c r="C57" s="172" t="s">
        <v>2</v>
      </c>
      <c r="D57" s="173">
        <v>1</v>
      </c>
      <c r="E57" s="174">
        <v>4500</v>
      </c>
      <c r="F57" s="175">
        <f t="shared" ref="F57" si="11">D57*E57</f>
        <v>4500</v>
      </c>
      <c r="G57" s="147"/>
    </row>
    <row r="58" spans="1:7" ht="13" x14ac:dyDescent="0.3">
      <c r="A58" s="144"/>
      <c r="B58" s="162"/>
      <c r="C58" s="158"/>
      <c r="D58" s="157"/>
      <c r="E58" s="148"/>
      <c r="F58" s="148"/>
      <c r="G58" s="147"/>
    </row>
    <row r="59" spans="1:7" ht="13" x14ac:dyDescent="0.3">
      <c r="A59" s="144"/>
      <c r="B59" s="178" t="s">
        <v>1066</v>
      </c>
      <c r="C59" s="158"/>
      <c r="D59" s="157"/>
      <c r="E59" s="148"/>
      <c r="F59" s="148"/>
      <c r="G59" s="147"/>
    </row>
    <row r="60" spans="1:7" ht="13" x14ac:dyDescent="0.3">
      <c r="A60" s="144"/>
      <c r="B60" s="162"/>
      <c r="C60" s="158"/>
      <c r="D60" s="157"/>
      <c r="E60" s="148"/>
      <c r="F60" s="148"/>
      <c r="G60" s="147"/>
    </row>
    <row r="61" spans="1:7" ht="37.5" x14ac:dyDescent="0.3">
      <c r="A61" s="144"/>
      <c r="B61" s="177" t="s">
        <v>1067</v>
      </c>
      <c r="C61" s="172" t="s">
        <v>2</v>
      </c>
      <c r="D61" s="173">
        <v>1</v>
      </c>
      <c r="E61" s="174">
        <v>60000</v>
      </c>
      <c r="F61" s="175">
        <f t="shared" ref="F61" si="12">D61*E61</f>
        <v>60000</v>
      </c>
      <c r="G61" s="147"/>
    </row>
    <row r="62" spans="1:7" ht="13" x14ac:dyDescent="0.3">
      <c r="A62" s="144"/>
      <c r="B62" s="159"/>
      <c r="C62" s="158"/>
      <c r="D62" s="157"/>
      <c r="E62" s="148"/>
      <c r="F62" s="148"/>
      <c r="G62" s="147"/>
    </row>
    <row r="63" spans="1:7" ht="13" x14ac:dyDescent="0.3">
      <c r="A63" s="144"/>
      <c r="B63" s="178" t="s">
        <v>1068</v>
      </c>
      <c r="C63" s="158"/>
      <c r="D63" s="157"/>
      <c r="E63" s="148"/>
      <c r="F63" s="148"/>
      <c r="G63" s="147"/>
    </row>
    <row r="64" spans="1:7" ht="13" x14ac:dyDescent="0.3">
      <c r="A64" s="144"/>
      <c r="B64" s="159"/>
      <c r="C64" s="158"/>
      <c r="D64" s="157"/>
      <c r="E64" s="148"/>
      <c r="F64" s="148"/>
      <c r="G64" s="147"/>
    </row>
    <row r="65" spans="1:7" ht="37.5" x14ac:dyDescent="0.3">
      <c r="A65" s="144"/>
      <c r="B65" s="177" t="s">
        <v>1069</v>
      </c>
      <c r="C65" s="172" t="s">
        <v>2</v>
      </c>
      <c r="D65" s="173">
        <v>1</v>
      </c>
      <c r="E65" s="174">
        <v>25000</v>
      </c>
      <c r="F65" s="175">
        <f t="shared" ref="F65" si="13">D65*E65</f>
        <v>25000</v>
      </c>
      <c r="G65" s="147"/>
    </row>
    <row r="66" spans="1:7" ht="13" x14ac:dyDescent="0.3">
      <c r="A66" s="144"/>
      <c r="B66" s="159"/>
      <c r="C66" s="158"/>
      <c r="D66" s="157"/>
      <c r="E66" s="148"/>
      <c r="F66" s="148"/>
      <c r="G66" s="147"/>
    </row>
    <row r="67" spans="1:7" ht="37.5" x14ac:dyDescent="0.3">
      <c r="A67" s="144"/>
      <c r="B67" s="177" t="s">
        <v>1070</v>
      </c>
      <c r="C67" s="172" t="s">
        <v>11</v>
      </c>
      <c r="D67" s="173">
        <v>300</v>
      </c>
      <c r="E67" s="174">
        <v>15</v>
      </c>
      <c r="F67" s="175">
        <f t="shared" ref="F67:F71" si="14">D67*E67</f>
        <v>4500</v>
      </c>
      <c r="G67" s="147"/>
    </row>
    <row r="68" spans="1:7" ht="13" x14ac:dyDescent="0.3">
      <c r="A68" s="144"/>
      <c r="B68" s="177"/>
      <c r="C68" s="172"/>
      <c r="D68" s="173"/>
      <c r="E68" s="174"/>
      <c r="F68" s="175"/>
      <c r="G68" s="147"/>
    </row>
    <row r="69" spans="1:7" ht="37.5" x14ac:dyDescent="0.3">
      <c r="A69" s="144"/>
      <c r="B69" s="177" t="s">
        <v>1071</v>
      </c>
      <c r="C69" s="172" t="s">
        <v>2</v>
      </c>
      <c r="D69" s="173">
        <v>1</v>
      </c>
      <c r="E69" s="174">
        <v>1500</v>
      </c>
      <c r="F69" s="175">
        <f t="shared" si="14"/>
        <v>1500</v>
      </c>
      <c r="G69" s="147"/>
    </row>
    <row r="70" spans="1:7" ht="13" x14ac:dyDescent="0.3">
      <c r="A70" s="144"/>
      <c r="B70" s="177"/>
      <c r="C70" s="172"/>
      <c r="D70" s="173"/>
      <c r="E70" s="174"/>
      <c r="F70" s="175"/>
      <c r="G70" s="147"/>
    </row>
    <row r="71" spans="1:7" ht="13" x14ac:dyDescent="0.3">
      <c r="A71" s="144"/>
      <c r="B71" s="177" t="s">
        <v>1072</v>
      </c>
      <c r="C71" s="172" t="s">
        <v>2</v>
      </c>
      <c r="D71" s="173">
        <v>1</v>
      </c>
      <c r="E71" s="174">
        <v>12000</v>
      </c>
      <c r="F71" s="175">
        <f t="shared" si="14"/>
        <v>12000</v>
      </c>
      <c r="G71" s="147"/>
    </row>
    <row r="72" spans="1:7" ht="13" x14ac:dyDescent="0.3">
      <c r="A72" s="144"/>
      <c r="B72" s="159"/>
      <c r="C72" s="158"/>
      <c r="D72" s="157"/>
      <c r="E72" s="148"/>
      <c r="F72" s="148"/>
      <c r="G72" s="147"/>
    </row>
    <row r="73" spans="1:7" ht="13" x14ac:dyDescent="0.3">
      <c r="A73" s="144"/>
      <c r="B73" s="178" t="s">
        <v>488</v>
      </c>
      <c r="C73" s="158"/>
      <c r="D73" s="157"/>
      <c r="E73" s="148"/>
      <c r="F73" s="148"/>
      <c r="G73" s="147"/>
    </row>
    <row r="74" spans="1:7" ht="13" x14ac:dyDescent="0.3">
      <c r="A74" s="144"/>
      <c r="B74" s="159"/>
      <c r="C74" s="158"/>
      <c r="D74" s="157"/>
      <c r="E74" s="148"/>
      <c r="F74" s="148"/>
      <c r="G74" s="147"/>
    </row>
    <row r="75" spans="1:7" ht="25" x14ac:dyDescent="0.3">
      <c r="A75" s="144"/>
      <c r="B75" s="177" t="s">
        <v>1073</v>
      </c>
      <c r="C75" s="172" t="s">
        <v>11</v>
      </c>
      <c r="D75" s="173">
        <v>100</v>
      </c>
      <c r="E75" s="174">
        <v>75</v>
      </c>
      <c r="F75" s="175">
        <f t="shared" ref="F75" si="15">D75*E75</f>
        <v>7500</v>
      </c>
      <c r="G75" s="147"/>
    </row>
    <row r="76" spans="1:7" ht="13" x14ac:dyDescent="0.3">
      <c r="A76" s="144"/>
      <c r="B76" s="159"/>
      <c r="C76" s="158"/>
      <c r="D76" s="157"/>
      <c r="E76" s="148"/>
      <c r="F76" s="148"/>
      <c r="G76" s="147"/>
    </row>
    <row r="77" spans="1:7" ht="13" x14ac:dyDescent="0.3">
      <c r="A77" s="144"/>
      <c r="B77" s="177" t="s">
        <v>1074</v>
      </c>
      <c r="C77" s="172" t="s">
        <v>1075</v>
      </c>
      <c r="D77" s="173">
        <v>1</v>
      </c>
      <c r="E77" s="174">
        <v>5500</v>
      </c>
      <c r="F77" s="175">
        <f t="shared" ref="F77" si="16">D77*E77</f>
        <v>5500</v>
      </c>
      <c r="G77" s="147"/>
    </row>
    <row r="78" spans="1:7" ht="13" x14ac:dyDescent="0.3">
      <c r="A78" s="144"/>
      <c r="B78" s="159"/>
      <c r="C78" s="158"/>
      <c r="D78" s="157"/>
      <c r="E78" s="148"/>
      <c r="F78" s="148"/>
      <c r="G78" s="147"/>
    </row>
    <row r="79" spans="1:7" ht="13" x14ac:dyDescent="0.3">
      <c r="A79" s="144"/>
      <c r="B79" s="178" t="s">
        <v>1076</v>
      </c>
      <c r="C79" s="158"/>
      <c r="D79" s="157"/>
      <c r="E79" s="148"/>
      <c r="F79" s="148"/>
      <c r="G79" s="147"/>
    </row>
    <row r="80" spans="1:7" ht="13" x14ac:dyDescent="0.3">
      <c r="A80" s="144"/>
      <c r="B80" s="159"/>
      <c r="C80" s="158"/>
      <c r="D80" s="157"/>
      <c r="E80" s="148"/>
      <c r="F80" s="148"/>
      <c r="G80" s="147"/>
    </row>
    <row r="81" spans="1:7" ht="13" x14ac:dyDescent="0.3">
      <c r="A81" s="144"/>
      <c r="B81" s="177" t="s">
        <v>1077</v>
      </c>
      <c r="C81" s="172" t="s">
        <v>1075</v>
      </c>
      <c r="D81" s="173">
        <v>1</v>
      </c>
      <c r="E81" s="174">
        <v>12000</v>
      </c>
      <c r="F81" s="175">
        <f t="shared" ref="F81" si="17">D81*E81</f>
        <v>12000</v>
      </c>
      <c r="G81" s="147"/>
    </row>
    <row r="82" spans="1:7" ht="13" x14ac:dyDescent="0.3">
      <c r="A82" s="144"/>
      <c r="B82" s="159"/>
      <c r="C82" s="158"/>
      <c r="D82" s="157"/>
      <c r="E82" s="148"/>
      <c r="F82" s="148"/>
      <c r="G82" s="147"/>
    </row>
    <row r="83" spans="1:7" ht="13" x14ac:dyDescent="0.3">
      <c r="A83" s="144"/>
      <c r="B83" s="178" t="s">
        <v>1078</v>
      </c>
      <c r="C83" s="158"/>
      <c r="D83" s="163"/>
      <c r="E83" s="148"/>
      <c r="F83" s="148"/>
      <c r="G83" s="147"/>
    </row>
    <row r="84" spans="1:7" ht="13" x14ac:dyDescent="0.3">
      <c r="A84" s="144"/>
      <c r="B84" s="159"/>
      <c r="C84" s="158"/>
      <c r="D84" s="157"/>
      <c r="E84" s="148"/>
      <c r="F84" s="148"/>
      <c r="G84" s="147"/>
    </row>
    <row r="85" spans="1:7" ht="13" x14ac:dyDescent="0.3">
      <c r="A85" s="144"/>
      <c r="B85" s="177" t="s">
        <v>1079</v>
      </c>
      <c r="C85" s="172" t="s">
        <v>2</v>
      </c>
      <c r="D85" s="173">
        <v>2</v>
      </c>
      <c r="E85" s="174">
        <v>3650</v>
      </c>
      <c r="F85" s="175">
        <f t="shared" ref="F85" si="18">D85*E85</f>
        <v>7300</v>
      </c>
      <c r="G85" s="147"/>
    </row>
    <row r="86" spans="1:7" ht="13" x14ac:dyDescent="0.3">
      <c r="A86" s="144"/>
      <c r="B86" s="159"/>
      <c r="C86" s="158"/>
      <c r="D86" s="157"/>
      <c r="E86" s="148"/>
      <c r="F86" s="148"/>
      <c r="G86" s="147"/>
    </row>
    <row r="87" spans="1:7" ht="13" x14ac:dyDescent="0.3">
      <c r="A87" s="144"/>
      <c r="B87" s="178" t="s">
        <v>1080</v>
      </c>
      <c r="C87" s="158"/>
      <c r="D87" s="163"/>
      <c r="E87" s="148"/>
      <c r="F87" s="148"/>
      <c r="G87" s="147"/>
    </row>
    <row r="88" spans="1:7" ht="13" x14ac:dyDescent="0.3">
      <c r="A88" s="144"/>
      <c r="B88" s="159"/>
      <c r="C88" s="158"/>
      <c r="D88" s="157"/>
      <c r="E88" s="148"/>
      <c r="F88" s="148"/>
      <c r="G88" s="147"/>
    </row>
    <row r="89" spans="1:7" ht="13" x14ac:dyDescent="0.3">
      <c r="A89" s="144"/>
      <c r="B89" s="177" t="s">
        <v>1081</v>
      </c>
      <c r="C89" s="172" t="s">
        <v>1082</v>
      </c>
      <c r="D89" s="173">
        <v>12</v>
      </c>
      <c r="E89" s="174">
        <v>480</v>
      </c>
      <c r="F89" s="175">
        <f t="shared" ref="F89" si="19">D89*E89</f>
        <v>5760</v>
      </c>
      <c r="G89" s="147"/>
    </row>
    <row r="90" spans="1:7" ht="13" x14ac:dyDescent="0.3">
      <c r="A90" s="144"/>
      <c r="B90" s="159"/>
      <c r="C90" s="158"/>
      <c r="D90" s="157"/>
      <c r="E90" s="148"/>
      <c r="F90" s="148"/>
      <c r="G90" s="147"/>
    </row>
    <row r="91" spans="1:7" ht="13" x14ac:dyDescent="0.3">
      <c r="A91" s="144"/>
      <c r="B91" s="178" t="s">
        <v>1059</v>
      </c>
      <c r="C91" s="158"/>
      <c r="D91" s="157"/>
      <c r="E91" s="148"/>
      <c r="F91" s="148"/>
      <c r="G91" s="147"/>
    </row>
    <row r="92" spans="1:7" ht="13" x14ac:dyDescent="0.3">
      <c r="A92" s="144"/>
      <c r="B92" s="159"/>
      <c r="C92" s="158"/>
      <c r="D92" s="157"/>
      <c r="E92" s="148"/>
      <c r="F92" s="148"/>
      <c r="G92" s="147"/>
    </row>
    <row r="93" spans="1:7" ht="13" x14ac:dyDescent="0.3">
      <c r="A93" s="144"/>
      <c r="B93" s="177" t="s">
        <v>1083</v>
      </c>
      <c r="C93" s="172" t="s">
        <v>4</v>
      </c>
      <c r="D93" s="173">
        <v>1</v>
      </c>
      <c r="E93" s="174">
        <v>2500</v>
      </c>
      <c r="F93" s="175">
        <f t="shared" ref="F93" si="20">D93*E93</f>
        <v>2500</v>
      </c>
      <c r="G93" s="147"/>
    </row>
    <row r="94" spans="1:7" ht="13" x14ac:dyDescent="0.3">
      <c r="A94" s="144"/>
      <c r="B94" s="159"/>
      <c r="C94" s="158"/>
      <c r="D94" s="157"/>
      <c r="E94" s="148"/>
      <c r="F94" s="148"/>
      <c r="G94" s="147"/>
    </row>
    <row r="95" spans="1:7" ht="13" x14ac:dyDescent="0.3">
      <c r="A95" s="144"/>
      <c r="B95" s="159"/>
      <c r="C95" s="158"/>
      <c r="D95" s="163"/>
      <c r="E95" s="148"/>
      <c r="F95" s="148"/>
      <c r="G95" s="147"/>
    </row>
    <row r="96" spans="1:7" ht="13" x14ac:dyDescent="0.3">
      <c r="A96" s="144"/>
      <c r="B96" s="159"/>
      <c r="C96" s="158"/>
      <c r="D96" s="157"/>
      <c r="E96" s="148"/>
      <c r="F96" s="148"/>
      <c r="G96" s="148"/>
    </row>
    <row r="97" spans="1:7" ht="13" x14ac:dyDescent="0.3">
      <c r="A97" s="164"/>
      <c r="B97" s="165" t="s">
        <v>283</v>
      </c>
      <c r="C97" s="166"/>
      <c r="D97" s="166"/>
      <c r="E97" s="167"/>
      <c r="F97" s="168">
        <f>SUM(F7:F96)</f>
        <v>253710</v>
      </c>
      <c r="G97" s="168">
        <f>SUM(G9:G96)</f>
        <v>0</v>
      </c>
    </row>
  </sheetData>
  <pageMargins left="0.7" right="0.7" top="0.75" bottom="0.75" header="0.3" footer="0.3"/>
  <pageSetup paperSize="9" scale="70" orientation="portrait" r:id="rId1"/>
  <rowBreaks count="1" manualBreakCount="1">
    <brk id="69"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44"/>
  <sheetViews>
    <sheetView view="pageBreakPreview" zoomScale="150" zoomScaleNormal="98" zoomScaleSheetLayoutView="150" workbookViewId="0">
      <selection activeCell="C5" sqref="C5"/>
    </sheetView>
  </sheetViews>
  <sheetFormatPr defaultColWidth="9.1796875" defaultRowHeight="12.5" x14ac:dyDescent="0.25"/>
  <cols>
    <col min="1" max="1" width="5.453125" style="28" customWidth="1"/>
    <col min="2" max="2" width="66.453125" style="28" customWidth="1"/>
    <col min="3" max="3" width="5.81640625" style="28" customWidth="1"/>
    <col min="4" max="4" width="5.54296875" style="28" customWidth="1"/>
    <col min="5" max="5" width="13.81640625" style="52" customWidth="1"/>
    <col min="6" max="6" width="14.1796875" style="52" customWidth="1"/>
    <col min="7" max="7" width="12.26953125" style="28" bestFit="1" customWidth="1"/>
    <col min="8" max="8" width="11.453125" style="28" bestFit="1" customWidth="1"/>
    <col min="9" max="9" width="12" style="28" bestFit="1" customWidth="1"/>
    <col min="10" max="16384" width="9.1796875" style="28"/>
  </cols>
  <sheetData>
    <row r="1" spans="1:6" ht="13" x14ac:dyDescent="0.3">
      <c r="A1" s="112" t="s">
        <v>4</v>
      </c>
      <c r="B1" s="58" t="s">
        <v>294</v>
      </c>
      <c r="C1" s="58" t="s">
        <v>293</v>
      </c>
      <c r="D1" s="58" t="s">
        <v>292</v>
      </c>
      <c r="E1" s="59" t="s">
        <v>291</v>
      </c>
      <c r="F1" s="60" t="s">
        <v>622</v>
      </c>
    </row>
    <row r="2" spans="1:6" ht="13" x14ac:dyDescent="0.3">
      <c r="A2" s="136"/>
      <c r="B2" s="61"/>
      <c r="C2" s="61"/>
      <c r="D2" s="61"/>
      <c r="E2" s="62"/>
      <c r="F2" s="62"/>
    </row>
    <row r="3" spans="1:6" ht="13" x14ac:dyDescent="0.3">
      <c r="A3" s="138" t="s">
        <v>288</v>
      </c>
      <c r="B3" s="72" t="s">
        <v>639</v>
      </c>
      <c r="C3" s="138"/>
      <c r="D3" s="70"/>
      <c r="E3" s="137"/>
      <c r="F3" s="137"/>
    </row>
    <row r="4" spans="1:6" ht="13" x14ac:dyDescent="0.3">
      <c r="A4" s="138"/>
      <c r="B4" s="72"/>
      <c r="C4" s="138"/>
      <c r="D4" s="70"/>
      <c r="E4" s="137"/>
      <c r="F4" s="137"/>
    </row>
    <row r="5" spans="1:6" ht="13" x14ac:dyDescent="0.3">
      <c r="A5" s="138"/>
      <c r="B5" s="72" t="s">
        <v>640</v>
      </c>
      <c r="C5" s="138"/>
      <c r="D5" s="70"/>
      <c r="E5" s="137"/>
      <c r="F5" s="137"/>
    </row>
    <row r="6" spans="1:6" ht="13" x14ac:dyDescent="0.3">
      <c r="A6" s="138"/>
      <c r="B6" s="71"/>
      <c r="C6" s="138"/>
      <c r="D6" s="70"/>
      <c r="E6" s="137"/>
      <c r="F6" s="137"/>
    </row>
    <row r="7" spans="1:6" ht="13" x14ac:dyDescent="0.3">
      <c r="A7" s="138"/>
      <c r="B7" s="72" t="s">
        <v>641</v>
      </c>
      <c r="C7" s="138"/>
      <c r="D7" s="70"/>
      <c r="E7" s="137"/>
      <c r="F7" s="137"/>
    </row>
    <row r="8" spans="1:6" ht="13" x14ac:dyDescent="0.3">
      <c r="A8" s="138"/>
      <c r="B8" s="71" t="s">
        <v>642</v>
      </c>
      <c r="C8" s="138"/>
      <c r="D8" s="70"/>
      <c r="E8" s="137"/>
      <c r="F8" s="137"/>
    </row>
    <row r="9" spans="1:6" ht="13" x14ac:dyDescent="0.3">
      <c r="A9" s="138"/>
      <c r="B9" s="71" t="s">
        <v>643</v>
      </c>
      <c r="C9" s="138"/>
      <c r="D9" s="70"/>
      <c r="E9" s="137"/>
      <c r="F9" s="137"/>
    </row>
    <row r="10" spans="1:6" ht="13" x14ac:dyDescent="0.3">
      <c r="A10" s="138"/>
      <c r="B10" s="71" t="s">
        <v>644</v>
      </c>
      <c r="C10" s="138"/>
      <c r="D10" s="70"/>
      <c r="E10" s="137"/>
      <c r="F10" s="137"/>
    </row>
    <row r="11" spans="1:6" ht="13" x14ac:dyDescent="0.3">
      <c r="A11" s="138"/>
      <c r="B11" s="71" t="s">
        <v>645</v>
      </c>
      <c r="C11" s="138"/>
      <c r="D11" s="70"/>
      <c r="E11" s="137"/>
      <c r="F11" s="137"/>
    </row>
    <row r="12" spans="1:6" ht="13" x14ac:dyDescent="0.3">
      <c r="A12" s="138"/>
      <c r="B12" s="71" t="s">
        <v>646</v>
      </c>
      <c r="C12" s="138"/>
      <c r="D12" s="70"/>
      <c r="E12" s="137"/>
      <c r="F12" s="137"/>
    </row>
    <row r="13" spans="1:6" ht="13" x14ac:dyDescent="0.3">
      <c r="A13" s="138"/>
      <c r="B13" s="71" t="s">
        <v>647</v>
      </c>
      <c r="C13" s="138"/>
      <c r="D13" s="70"/>
      <c r="E13" s="137"/>
      <c r="F13" s="137"/>
    </row>
    <row r="14" spans="1:6" ht="13" x14ac:dyDescent="0.3">
      <c r="A14" s="138"/>
      <c r="B14" s="71" t="s">
        <v>648</v>
      </c>
      <c r="C14" s="138"/>
      <c r="D14" s="70"/>
      <c r="E14" s="137"/>
      <c r="F14" s="137"/>
    </row>
    <row r="15" spans="1:6" ht="13" x14ac:dyDescent="0.3">
      <c r="A15" s="138"/>
      <c r="B15" s="71" t="s">
        <v>649</v>
      </c>
      <c r="C15" s="138"/>
      <c r="D15" s="70"/>
      <c r="E15" s="137"/>
      <c r="F15" s="137"/>
    </row>
    <row r="16" spans="1:6" ht="13" x14ac:dyDescent="0.3">
      <c r="A16" s="138"/>
      <c r="B16" s="71" t="s">
        <v>650</v>
      </c>
      <c r="C16" s="138"/>
      <c r="D16" s="70"/>
      <c r="E16" s="137"/>
      <c r="F16" s="137"/>
    </row>
    <row r="17" spans="1:6" ht="13" x14ac:dyDescent="0.3">
      <c r="A17" s="138"/>
      <c r="B17" s="71" t="s">
        <v>651</v>
      </c>
      <c r="C17" s="138"/>
      <c r="D17" s="70"/>
      <c r="E17" s="137"/>
      <c r="F17" s="137"/>
    </row>
    <row r="18" spans="1:6" ht="13" x14ac:dyDescent="0.3">
      <c r="A18" s="138"/>
      <c r="B18" s="71"/>
      <c r="C18" s="138"/>
      <c r="D18" s="70"/>
      <c r="E18" s="137"/>
      <c r="F18" s="137"/>
    </row>
    <row r="19" spans="1:6" ht="13" x14ac:dyDescent="0.3">
      <c r="A19" s="138"/>
      <c r="B19" s="71" t="s">
        <v>652</v>
      </c>
      <c r="C19" s="138"/>
      <c r="D19" s="70"/>
      <c r="E19" s="137"/>
      <c r="F19" s="137"/>
    </row>
    <row r="20" spans="1:6" ht="13" x14ac:dyDescent="0.3">
      <c r="A20" s="138"/>
      <c r="B20" s="71" t="s">
        <v>653</v>
      </c>
      <c r="C20" s="138"/>
      <c r="D20" s="70"/>
      <c r="E20" s="137"/>
      <c r="F20" s="137"/>
    </row>
    <row r="21" spans="1:6" ht="13" x14ac:dyDescent="0.3">
      <c r="A21" s="138"/>
      <c r="B21" s="71" t="s">
        <v>654</v>
      </c>
      <c r="C21" s="138"/>
      <c r="D21" s="70"/>
      <c r="E21" s="137"/>
      <c r="F21" s="137"/>
    </row>
    <row r="22" spans="1:6" ht="13" x14ac:dyDescent="0.3">
      <c r="A22" s="138"/>
      <c r="B22" s="71" t="s">
        <v>655</v>
      </c>
      <c r="C22" s="138"/>
      <c r="D22" s="70"/>
      <c r="E22" s="137"/>
      <c r="F22" s="137"/>
    </row>
    <row r="23" spans="1:6" ht="13" x14ac:dyDescent="0.3">
      <c r="A23" s="138"/>
      <c r="B23" s="71" t="s">
        <v>656</v>
      </c>
      <c r="C23" s="138"/>
      <c r="D23" s="70"/>
      <c r="E23" s="137"/>
      <c r="F23" s="137"/>
    </row>
    <row r="24" spans="1:6" ht="13" x14ac:dyDescent="0.3">
      <c r="A24" s="138"/>
      <c r="B24" s="71" t="s">
        <v>657</v>
      </c>
      <c r="C24" s="138"/>
      <c r="D24" s="70"/>
      <c r="E24" s="137"/>
      <c r="F24" s="137"/>
    </row>
    <row r="25" spans="1:6" ht="13" x14ac:dyDescent="0.3">
      <c r="A25" s="138"/>
      <c r="B25" s="71" t="s">
        <v>658</v>
      </c>
      <c r="C25" s="138"/>
      <c r="D25" s="70"/>
      <c r="E25" s="137"/>
      <c r="F25" s="137"/>
    </row>
    <row r="26" spans="1:6" ht="13" x14ac:dyDescent="0.3">
      <c r="A26" s="138"/>
      <c r="B26" s="71" t="s">
        <v>659</v>
      </c>
      <c r="C26" s="138"/>
      <c r="D26" s="70"/>
      <c r="E26" s="137"/>
      <c r="F26" s="137"/>
    </row>
    <row r="27" spans="1:6" ht="13" x14ac:dyDescent="0.3">
      <c r="A27" s="138"/>
      <c r="B27" s="71" t="s">
        <v>660</v>
      </c>
      <c r="C27" s="138"/>
      <c r="D27" s="70"/>
      <c r="E27" s="137"/>
      <c r="F27" s="137"/>
    </row>
    <row r="28" spans="1:6" ht="13" x14ac:dyDescent="0.3">
      <c r="A28" s="138"/>
      <c r="B28" s="71" t="s">
        <v>537</v>
      </c>
      <c r="C28" s="138"/>
      <c r="D28" s="70"/>
      <c r="E28" s="137"/>
      <c r="F28" s="137"/>
    </row>
    <row r="29" spans="1:6" ht="13" x14ac:dyDescent="0.3">
      <c r="A29" s="138"/>
      <c r="B29" s="71"/>
      <c r="C29" s="138"/>
      <c r="D29" s="70"/>
      <c r="E29" s="137"/>
      <c r="F29" s="137"/>
    </row>
    <row r="30" spans="1:6" ht="13" x14ac:dyDescent="0.3">
      <c r="A30" s="138"/>
      <c r="B30" s="72" t="s">
        <v>661</v>
      </c>
      <c r="C30" s="138"/>
      <c r="D30" s="70"/>
      <c r="E30" s="137"/>
      <c r="F30" s="137"/>
    </row>
    <row r="31" spans="1:6" ht="13" x14ac:dyDescent="0.3">
      <c r="A31" s="138"/>
      <c r="B31" s="71"/>
      <c r="C31" s="138"/>
      <c r="D31" s="70"/>
      <c r="E31" s="137"/>
      <c r="F31" s="137"/>
    </row>
    <row r="32" spans="1:6" ht="13" x14ac:dyDescent="0.3">
      <c r="A32" s="138"/>
      <c r="B32" s="71" t="s">
        <v>662</v>
      </c>
      <c r="C32" s="138"/>
      <c r="D32" s="70"/>
      <c r="E32" s="137"/>
      <c r="F32" s="137"/>
    </row>
    <row r="33" spans="1:6" ht="13" x14ac:dyDescent="0.3">
      <c r="A33" s="138"/>
      <c r="B33" s="71" t="s">
        <v>663</v>
      </c>
      <c r="C33" s="138"/>
      <c r="D33" s="70"/>
      <c r="E33" s="137"/>
      <c r="F33" s="137"/>
    </row>
    <row r="34" spans="1:6" ht="13" x14ac:dyDescent="0.3">
      <c r="A34" s="138"/>
      <c r="B34" s="71" t="s">
        <v>664</v>
      </c>
      <c r="C34" s="138"/>
      <c r="D34" s="70"/>
      <c r="E34" s="137"/>
      <c r="F34" s="137"/>
    </row>
    <row r="35" spans="1:6" ht="13" x14ac:dyDescent="0.3">
      <c r="A35" s="138"/>
      <c r="B35" s="71" t="s">
        <v>665</v>
      </c>
      <c r="C35" s="138"/>
      <c r="D35" s="70"/>
      <c r="E35" s="137"/>
      <c r="F35" s="137"/>
    </row>
    <row r="36" spans="1:6" ht="13" x14ac:dyDescent="0.3">
      <c r="A36" s="138"/>
      <c r="B36" s="71" t="s">
        <v>666</v>
      </c>
      <c r="C36" s="138"/>
      <c r="D36" s="70"/>
      <c r="E36" s="137"/>
      <c r="F36" s="137"/>
    </row>
    <row r="37" spans="1:6" ht="13" x14ac:dyDescent="0.3">
      <c r="A37" s="138"/>
      <c r="B37" s="71" t="s">
        <v>667</v>
      </c>
      <c r="C37" s="138"/>
      <c r="D37" s="70"/>
      <c r="E37" s="137"/>
      <c r="F37" s="137"/>
    </row>
    <row r="38" spans="1:6" ht="13" x14ac:dyDescent="0.3">
      <c r="A38" s="138"/>
      <c r="B38" s="71" t="s">
        <v>668</v>
      </c>
      <c r="C38" s="138"/>
      <c r="D38" s="70"/>
      <c r="E38" s="137"/>
      <c r="F38" s="137"/>
    </row>
    <row r="39" spans="1:6" ht="13" x14ac:dyDescent="0.3">
      <c r="A39" s="138"/>
      <c r="B39" s="71" t="s">
        <v>669</v>
      </c>
      <c r="C39" s="138"/>
      <c r="D39" s="70"/>
      <c r="E39" s="137"/>
      <c r="F39" s="137"/>
    </row>
    <row r="40" spans="1:6" ht="13" x14ac:dyDescent="0.3">
      <c r="A40" s="138"/>
      <c r="B40" s="71" t="s">
        <v>670</v>
      </c>
      <c r="C40" s="138"/>
      <c r="D40" s="70"/>
      <c r="E40" s="137"/>
      <c r="F40" s="137"/>
    </row>
    <row r="41" spans="1:6" ht="13" x14ac:dyDescent="0.3">
      <c r="A41" s="138"/>
      <c r="B41" s="71" t="s">
        <v>671</v>
      </c>
      <c r="C41" s="138"/>
      <c r="D41" s="70"/>
      <c r="E41" s="137"/>
      <c r="F41" s="137"/>
    </row>
    <row r="42" spans="1:6" ht="13" x14ac:dyDescent="0.3">
      <c r="A42" s="138"/>
      <c r="B42" s="71" t="s">
        <v>672</v>
      </c>
      <c r="C42" s="138"/>
      <c r="D42" s="70"/>
      <c r="E42" s="137"/>
      <c r="F42" s="137"/>
    </row>
    <row r="43" spans="1:6" ht="13" x14ac:dyDescent="0.3">
      <c r="A43" s="138"/>
      <c r="B43" s="71" t="s">
        <v>673</v>
      </c>
      <c r="C43" s="138"/>
      <c r="D43" s="70"/>
      <c r="E43" s="137"/>
      <c r="F43" s="137"/>
    </row>
    <row r="44" spans="1:6" ht="13" x14ac:dyDescent="0.3">
      <c r="A44" s="138"/>
      <c r="B44" s="71" t="s">
        <v>674</v>
      </c>
      <c r="C44" s="138"/>
      <c r="D44" s="70"/>
      <c r="E44" s="137"/>
      <c r="F44" s="137"/>
    </row>
    <row r="45" spans="1:6" ht="13" x14ac:dyDescent="0.3">
      <c r="A45" s="138"/>
      <c r="B45" s="71"/>
      <c r="C45" s="138"/>
      <c r="D45" s="70"/>
      <c r="E45" s="137"/>
      <c r="F45" s="137"/>
    </row>
    <row r="46" spans="1:6" ht="13" x14ac:dyDescent="0.3">
      <c r="A46" s="139"/>
      <c r="B46" s="140" t="s">
        <v>675</v>
      </c>
      <c r="C46" s="141"/>
      <c r="D46" s="142"/>
      <c r="E46" s="143"/>
      <c r="F46" s="143"/>
    </row>
    <row r="47" spans="1:6" ht="13" x14ac:dyDescent="0.3">
      <c r="A47" s="139"/>
      <c r="B47" s="140" t="s">
        <v>676</v>
      </c>
      <c r="C47" s="141"/>
      <c r="D47" s="142"/>
      <c r="E47" s="143"/>
      <c r="F47" s="143"/>
    </row>
    <row r="48" spans="1:6" ht="13" x14ac:dyDescent="0.3">
      <c r="A48" s="138"/>
      <c r="B48" s="71"/>
      <c r="C48" s="138"/>
      <c r="D48" s="70"/>
      <c r="E48" s="137"/>
      <c r="F48" s="137"/>
    </row>
    <row r="49" spans="1:6" ht="13" x14ac:dyDescent="0.3">
      <c r="A49" s="138"/>
      <c r="B49" s="72" t="s">
        <v>677</v>
      </c>
      <c r="C49" s="138"/>
      <c r="D49" s="70"/>
      <c r="E49" s="137"/>
      <c r="F49" s="137"/>
    </row>
    <row r="50" spans="1:6" ht="13" x14ac:dyDescent="0.3">
      <c r="A50" s="138"/>
      <c r="B50" s="71"/>
      <c r="C50" s="138"/>
      <c r="D50" s="70"/>
      <c r="E50" s="137"/>
      <c r="F50" s="137"/>
    </row>
    <row r="51" spans="1:6" ht="13" x14ac:dyDescent="0.3">
      <c r="A51" s="138"/>
      <c r="B51" s="71" t="s">
        <v>678</v>
      </c>
      <c r="C51" s="138"/>
      <c r="D51" s="70"/>
      <c r="E51" s="137"/>
      <c r="F51" s="137"/>
    </row>
    <row r="52" spans="1:6" ht="13" x14ac:dyDescent="0.3">
      <c r="A52" s="138"/>
      <c r="B52" s="71" t="s">
        <v>679</v>
      </c>
      <c r="C52" s="138"/>
      <c r="D52" s="70"/>
      <c r="E52" s="137"/>
      <c r="F52" s="137"/>
    </row>
    <row r="53" spans="1:6" ht="13" x14ac:dyDescent="0.3">
      <c r="A53" s="138"/>
      <c r="B53" s="71" t="s">
        <v>680</v>
      </c>
      <c r="C53" s="138"/>
      <c r="D53" s="70"/>
      <c r="E53" s="137"/>
      <c r="F53" s="137"/>
    </row>
    <row r="54" spans="1:6" ht="13" x14ac:dyDescent="0.3">
      <c r="A54" s="138"/>
      <c r="B54" s="71" t="s">
        <v>681</v>
      </c>
      <c r="C54" s="138"/>
      <c r="D54" s="70"/>
      <c r="E54" s="137"/>
      <c r="F54" s="137"/>
    </row>
    <row r="55" spans="1:6" ht="13" x14ac:dyDescent="0.3">
      <c r="A55" s="138"/>
      <c r="B55" s="71" t="s">
        <v>682</v>
      </c>
      <c r="C55" s="138"/>
      <c r="D55" s="70"/>
      <c r="E55" s="137"/>
      <c r="F55" s="137"/>
    </row>
    <row r="56" spans="1:6" ht="13" x14ac:dyDescent="0.3">
      <c r="A56" s="138"/>
      <c r="B56" s="71" t="s">
        <v>683</v>
      </c>
      <c r="C56" s="138"/>
      <c r="D56" s="70"/>
      <c r="E56" s="137"/>
      <c r="F56" s="137"/>
    </row>
    <row r="57" spans="1:6" ht="13" x14ac:dyDescent="0.3">
      <c r="A57" s="138"/>
      <c r="B57" s="71" t="s">
        <v>684</v>
      </c>
      <c r="C57" s="138"/>
      <c r="D57" s="70"/>
      <c r="E57" s="137"/>
      <c r="F57" s="137"/>
    </row>
    <row r="58" spans="1:6" ht="13" x14ac:dyDescent="0.3">
      <c r="A58" s="138"/>
      <c r="B58" s="71" t="s">
        <v>685</v>
      </c>
      <c r="C58" s="138"/>
      <c r="D58" s="70"/>
      <c r="E58" s="137"/>
      <c r="F58" s="137"/>
    </row>
    <row r="59" spans="1:6" ht="13" x14ac:dyDescent="0.3">
      <c r="A59" s="138"/>
      <c r="B59" s="71"/>
      <c r="C59" s="138"/>
      <c r="D59" s="70"/>
      <c r="E59" s="137"/>
      <c r="F59" s="137"/>
    </row>
    <row r="60" spans="1:6" ht="13" x14ac:dyDescent="0.3">
      <c r="A60" s="138"/>
      <c r="B60" s="72" t="s">
        <v>686</v>
      </c>
      <c r="C60" s="138"/>
      <c r="D60" s="70"/>
      <c r="E60" s="137"/>
      <c r="F60" s="137"/>
    </row>
    <row r="61" spans="1:6" ht="13" x14ac:dyDescent="0.3">
      <c r="A61" s="138"/>
      <c r="B61" s="71"/>
      <c r="C61" s="138"/>
      <c r="D61" s="70"/>
      <c r="E61" s="137"/>
      <c r="F61" s="137"/>
    </row>
    <row r="62" spans="1:6" ht="13" x14ac:dyDescent="0.3">
      <c r="A62" s="138"/>
      <c r="B62" s="72" t="s">
        <v>687</v>
      </c>
      <c r="C62" s="138"/>
      <c r="D62" s="70"/>
      <c r="E62" s="137"/>
      <c r="F62" s="137"/>
    </row>
    <row r="63" spans="1:6" ht="13" x14ac:dyDescent="0.3">
      <c r="A63" s="138"/>
      <c r="B63" s="71"/>
      <c r="C63" s="138"/>
      <c r="D63" s="70"/>
      <c r="E63" s="137"/>
      <c r="F63" s="137"/>
    </row>
    <row r="64" spans="1:6" ht="13" x14ac:dyDescent="0.3">
      <c r="A64" s="138"/>
      <c r="B64" s="72" t="s">
        <v>688</v>
      </c>
      <c r="C64" s="138"/>
      <c r="D64" s="70"/>
      <c r="E64" s="137"/>
      <c r="F64" s="137"/>
    </row>
    <row r="65" spans="1:6" ht="13" x14ac:dyDescent="0.3">
      <c r="A65" s="138"/>
      <c r="B65" s="71"/>
      <c r="C65" s="138"/>
      <c r="D65" s="70"/>
      <c r="E65" s="137"/>
      <c r="F65" s="137"/>
    </row>
    <row r="66" spans="1:6" ht="13" x14ac:dyDescent="0.3">
      <c r="A66" s="138">
        <v>1</v>
      </c>
      <c r="B66" s="71" t="s">
        <v>689</v>
      </c>
      <c r="C66" s="138" t="s">
        <v>4</v>
      </c>
      <c r="D66" s="70">
        <v>1</v>
      </c>
      <c r="E66" s="137"/>
      <c r="F66" s="137"/>
    </row>
    <row r="67" spans="1:6" ht="13" x14ac:dyDescent="0.3">
      <c r="A67" s="138"/>
      <c r="B67" s="71"/>
      <c r="C67" s="138"/>
      <c r="D67" s="70"/>
      <c r="E67" s="137"/>
      <c r="F67" s="137"/>
    </row>
    <row r="68" spans="1:6" ht="13" x14ac:dyDescent="0.3">
      <c r="A68" s="138"/>
      <c r="B68" s="72" t="s">
        <v>690</v>
      </c>
      <c r="C68" s="138"/>
      <c r="D68" s="70"/>
      <c r="E68" s="137"/>
      <c r="F68" s="137"/>
    </row>
    <row r="69" spans="1:6" ht="13" x14ac:dyDescent="0.3">
      <c r="A69" s="138"/>
      <c r="B69" s="71"/>
      <c r="C69" s="138"/>
      <c r="D69" s="70"/>
      <c r="E69" s="137"/>
      <c r="F69" s="137"/>
    </row>
    <row r="70" spans="1:6" ht="13" x14ac:dyDescent="0.3">
      <c r="A70" s="138">
        <v>2</v>
      </c>
      <c r="B70" s="71" t="s">
        <v>691</v>
      </c>
      <c r="C70" s="138" t="s">
        <v>4</v>
      </c>
      <c r="D70" s="70">
        <v>1</v>
      </c>
      <c r="E70" s="137"/>
      <c r="F70" s="137"/>
    </row>
    <row r="71" spans="1:6" ht="13" x14ac:dyDescent="0.3">
      <c r="A71" s="138">
        <v>3</v>
      </c>
      <c r="B71" s="71" t="s">
        <v>692</v>
      </c>
      <c r="C71" s="138" t="s">
        <v>4</v>
      </c>
      <c r="D71" s="70">
        <v>1</v>
      </c>
      <c r="E71" s="137"/>
      <c r="F71" s="137"/>
    </row>
    <row r="72" spans="1:6" ht="13" x14ac:dyDescent="0.3">
      <c r="A72" s="138">
        <v>4</v>
      </c>
      <c r="B72" s="71" t="s">
        <v>693</v>
      </c>
      <c r="C72" s="138" t="s">
        <v>4</v>
      </c>
      <c r="D72" s="70">
        <v>1</v>
      </c>
      <c r="E72" s="137"/>
      <c r="F72" s="137"/>
    </row>
    <row r="73" spans="1:6" ht="13" x14ac:dyDescent="0.3">
      <c r="A73" s="138">
        <v>5</v>
      </c>
      <c r="B73" s="71" t="s">
        <v>694</v>
      </c>
      <c r="C73" s="138" t="s">
        <v>4</v>
      </c>
      <c r="D73" s="70">
        <v>1</v>
      </c>
      <c r="E73" s="137"/>
      <c r="F73" s="137"/>
    </row>
    <row r="74" spans="1:6" ht="13" x14ac:dyDescent="0.3">
      <c r="A74" s="138">
        <v>6</v>
      </c>
      <c r="B74" s="71" t="s">
        <v>695</v>
      </c>
      <c r="C74" s="138" t="s">
        <v>4</v>
      </c>
      <c r="D74" s="70">
        <v>1</v>
      </c>
      <c r="E74" s="137"/>
      <c r="F74" s="137"/>
    </row>
    <row r="75" spans="1:6" ht="13" x14ac:dyDescent="0.3">
      <c r="A75" s="138">
        <v>7</v>
      </c>
      <c r="B75" s="71" t="s">
        <v>696</v>
      </c>
      <c r="C75" s="138" t="s">
        <v>4</v>
      </c>
      <c r="D75" s="70">
        <v>1</v>
      </c>
      <c r="E75" s="137"/>
      <c r="F75" s="137"/>
    </row>
    <row r="76" spans="1:6" ht="13" x14ac:dyDescent="0.3">
      <c r="A76" s="138">
        <v>8</v>
      </c>
      <c r="B76" s="71" t="s">
        <v>697</v>
      </c>
      <c r="C76" s="138" t="s">
        <v>4</v>
      </c>
      <c r="D76" s="70">
        <v>1</v>
      </c>
      <c r="E76" s="137"/>
      <c r="F76" s="137"/>
    </row>
    <row r="77" spans="1:6" ht="13" x14ac:dyDescent="0.3">
      <c r="A77" s="138">
        <v>9</v>
      </c>
      <c r="B77" s="71" t="s">
        <v>698</v>
      </c>
      <c r="C77" s="138" t="s">
        <v>4</v>
      </c>
      <c r="D77" s="70">
        <v>1</v>
      </c>
      <c r="E77" s="137"/>
      <c r="F77" s="137"/>
    </row>
    <row r="78" spans="1:6" ht="13" x14ac:dyDescent="0.3">
      <c r="A78" s="138">
        <v>10</v>
      </c>
      <c r="B78" s="71" t="s">
        <v>699</v>
      </c>
      <c r="C78" s="138" t="s">
        <v>4</v>
      </c>
      <c r="D78" s="70">
        <v>1</v>
      </c>
      <c r="E78" s="137"/>
      <c r="F78" s="137"/>
    </row>
    <row r="79" spans="1:6" ht="13" x14ac:dyDescent="0.3">
      <c r="A79" s="138">
        <v>11</v>
      </c>
      <c r="B79" s="71" t="s">
        <v>700</v>
      </c>
      <c r="C79" s="138" t="s">
        <v>4</v>
      </c>
      <c r="D79" s="70">
        <v>1</v>
      </c>
      <c r="E79" s="137"/>
      <c r="F79" s="137"/>
    </row>
    <row r="80" spans="1:6" ht="13" x14ac:dyDescent="0.3">
      <c r="A80" s="138">
        <v>12</v>
      </c>
      <c r="B80" s="71" t="s">
        <v>701</v>
      </c>
      <c r="C80" s="138" t="s">
        <v>4</v>
      </c>
      <c r="D80" s="70">
        <v>1</v>
      </c>
      <c r="E80" s="137"/>
      <c r="F80" s="137"/>
    </row>
    <row r="81" spans="1:6" ht="13" x14ac:dyDescent="0.3">
      <c r="A81" s="138">
        <v>13</v>
      </c>
      <c r="B81" s="71" t="s">
        <v>702</v>
      </c>
      <c r="C81" s="138" t="s">
        <v>4</v>
      </c>
      <c r="D81" s="70">
        <v>1</v>
      </c>
      <c r="E81" s="137"/>
      <c r="F81" s="137"/>
    </row>
    <row r="82" spans="1:6" ht="13" x14ac:dyDescent="0.3">
      <c r="A82" s="138">
        <v>14</v>
      </c>
      <c r="B82" s="71" t="s">
        <v>703</v>
      </c>
      <c r="C82" s="138" t="s">
        <v>4</v>
      </c>
      <c r="D82" s="70">
        <v>1</v>
      </c>
      <c r="E82" s="137"/>
      <c r="F82" s="137"/>
    </row>
    <row r="83" spans="1:6" ht="13" x14ac:dyDescent="0.3">
      <c r="A83" s="138"/>
      <c r="B83" s="71"/>
      <c r="C83" s="138"/>
      <c r="D83" s="70"/>
      <c r="E83" s="137"/>
      <c r="F83" s="137"/>
    </row>
    <row r="84" spans="1:6" ht="13" x14ac:dyDescent="0.3">
      <c r="A84" s="138"/>
      <c r="B84" s="72" t="s">
        <v>704</v>
      </c>
      <c r="C84" s="138"/>
      <c r="D84" s="70"/>
      <c r="E84" s="137"/>
      <c r="F84" s="137"/>
    </row>
    <row r="85" spans="1:6" ht="13" x14ac:dyDescent="0.3">
      <c r="A85" s="138"/>
      <c r="B85" s="71"/>
      <c r="C85" s="138"/>
      <c r="D85" s="70"/>
      <c r="E85" s="137"/>
      <c r="F85" s="137"/>
    </row>
    <row r="86" spans="1:6" ht="13" x14ac:dyDescent="0.3">
      <c r="A86" s="138">
        <v>15</v>
      </c>
      <c r="B86" s="71" t="s">
        <v>705</v>
      </c>
      <c r="C86" s="138" t="s">
        <v>4</v>
      </c>
      <c r="D86" s="70">
        <v>1</v>
      </c>
      <c r="E86" s="137"/>
      <c r="F86" s="137"/>
    </row>
    <row r="87" spans="1:6" ht="13" x14ac:dyDescent="0.3">
      <c r="A87" s="138">
        <v>16</v>
      </c>
      <c r="B87" s="71" t="s">
        <v>706</v>
      </c>
      <c r="C87" s="138" t="s">
        <v>4</v>
      </c>
      <c r="D87" s="70">
        <v>1</v>
      </c>
      <c r="E87" s="137"/>
      <c r="F87" s="137"/>
    </row>
    <row r="88" spans="1:6" ht="13" x14ac:dyDescent="0.3">
      <c r="A88" s="138">
        <v>17</v>
      </c>
      <c r="B88" s="71" t="s">
        <v>707</v>
      </c>
      <c r="C88" s="138" t="s">
        <v>4</v>
      </c>
      <c r="D88" s="70">
        <v>1</v>
      </c>
      <c r="E88" s="137"/>
      <c r="F88" s="137"/>
    </row>
    <row r="89" spans="1:6" ht="13" x14ac:dyDescent="0.3">
      <c r="A89" s="138">
        <v>18</v>
      </c>
      <c r="B89" s="71" t="s">
        <v>708</v>
      </c>
      <c r="C89" s="138" t="s">
        <v>4</v>
      </c>
      <c r="D89" s="70">
        <v>1</v>
      </c>
      <c r="E89" s="137"/>
      <c r="F89" s="137"/>
    </row>
    <row r="90" spans="1:6" ht="13" x14ac:dyDescent="0.3">
      <c r="A90" s="138">
        <v>19</v>
      </c>
      <c r="B90" s="71" t="s">
        <v>709</v>
      </c>
      <c r="C90" s="138" t="s">
        <v>4</v>
      </c>
      <c r="D90" s="70">
        <v>1</v>
      </c>
      <c r="E90" s="137"/>
      <c r="F90" s="137"/>
    </row>
    <row r="91" spans="1:6" ht="13" x14ac:dyDescent="0.3">
      <c r="A91" s="139"/>
      <c r="B91" s="140" t="s">
        <v>675</v>
      </c>
      <c r="C91" s="141"/>
      <c r="D91" s="142"/>
      <c r="E91" s="143"/>
      <c r="F91" s="143"/>
    </row>
    <row r="92" spans="1:6" ht="13" x14ac:dyDescent="0.3">
      <c r="A92" s="139"/>
      <c r="B92" s="140" t="s">
        <v>676</v>
      </c>
      <c r="C92" s="141"/>
      <c r="D92" s="142"/>
      <c r="E92" s="143"/>
      <c r="F92" s="143"/>
    </row>
    <row r="93" spans="1:6" ht="13" x14ac:dyDescent="0.3">
      <c r="A93" s="138"/>
      <c r="B93" s="71"/>
      <c r="C93" s="138"/>
      <c r="D93" s="70"/>
      <c r="E93" s="137"/>
      <c r="F93" s="137"/>
    </row>
    <row r="94" spans="1:6" ht="13" x14ac:dyDescent="0.3">
      <c r="A94" s="138">
        <v>20</v>
      </c>
      <c r="B94" s="71" t="s">
        <v>710</v>
      </c>
      <c r="C94" s="138" t="s">
        <v>4</v>
      </c>
      <c r="D94" s="70">
        <v>1</v>
      </c>
      <c r="E94" s="137"/>
      <c r="F94" s="137"/>
    </row>
    <row r="95" spans="1:6" ht="13" x14ac:dyDescent="0.3">
      <c r="A95" s="138"/>
      <c r="B95" s="71"/>
      <c r="C95" s="138"/>
      <c r="D95" s="70"/>
      <c r="E95" s="137"/>
      <c r="F95" s="137"/>
    </row>
    <row r="96" spans="1:6" ht="13" x14ac:dyDescent="0.3">
      <c r="A96" s="138"/>
      <c r="B96" s="71" t="s">
        <v>711</v>
      </c>
      <c r="C96" s="138"/>
      <c r="D96" s="70"/>
      <c r="E96" s="137"/>
      <c r="F96" s="137"/>
    </row>
    <row r="97" spans="1:6" ht="13" x14ac:dyDescent="0.3">
      <c r="A97" s="138"/>
      <c r="B97" s="71" t="s">
        <v>712</v>
      </c>
      <c r="C97" s="138"/>
      <c r="D97" s="70"/>
      <c r="E97" s="137"/>
      <c r="F97" s="137"/>
    </row>
    <row r="98" spans="1:6" ht="13" x14ac:dyDescent="0.3">
      <c r="A98" s="138"/>
      <c r="B98" s="71" t="s">
        <v>713</v>
      </c>
      <c r="C98" s="138"/>
      <c r="D98" s="70"/>
      <c r="E98" s="137"/>
      <c r="F98" s="137"/>
    </row>
    <row r="99" spans="1:6" ht="13" x14ac:dyDescent="0.3">
      <c r="A99" s="138"/>
      <c r="B99" s="71" t="s">
        <v>714</v>
      </c>
      <c r="C99" s="138"/>
      <c r="D99" s="70"/>
      <c r="E99" s="137"/>
      <c r="F99" s="137"/>
    </row>
    <row r="100" spans="1:6" ht="13" x14ac:dyDescent="0.3">
      <c r="A100" s="138"/>
      <c r="B100" s="71" t="s">
        <v>715</v>
      </c>
      <c r="C100" s="138"/>
      <c r="D100" s="70"/>
      <c r="E100" s="137"/>
      <c r="F100" s="137"/>
    </row>
    <row r="101" spans="1:6" ht="13" x14ac:dyDescent="0.3">
      <c r="A101" s="138"/>
      <c r="B101" s="71"/>
      <c r="C101" s="138"/>
      <c r="D101" s="70"/>
      <c r="E101" s="137"/>
      <c r="F101" s="137"/>
    </row>
    <row r="102" spans="1:6" ht="13" x14ac:dyDescent="0.3">
      <c r="A102" s="138">
        <v>21</v>
      </c>
      <c r="B102" s="71" t="s">
        <v>716</v>
      </c>
      <c r="C102" s="138" t="s">
        <v>4</v>
      </c>
      <c r="D102" s="70">
        <v>1</v>
      </c>
      <c r="E102" s="137"/>
      <c r="F102" s="137"/>
    </row>
    <row r="103" spans="1:6" ht="13" x14ac:dyDescent="0.3">
      <c r="A103" s="138"/>
      <c r="B103" s="71"/>
      <c r="C103" s="138"/>
      <c r="D103" s="70"/>
      <c r="E103" s="137"/>
      <c r="F103" s="137"/>
    </row>
    <row r="104" spans="1:6" ht="13" x14ac:dyDescent="0.3">
      <c r="A104" s="138">
        <v>22</v>
      </c>
      <c r="B104" s="71" t="s">
        <v>717</v>
      </c>
      <c r="C104" s="138" t="s">
        <v>4</v>
      </c>
      <c r="D104" s="70">
        <v>1</v>
      </c>
      <c r="E104" s="137"/>
      <c r="F104" s="137"/>
    </row>
    <row r="105" spans="1:6" ht="13" x14ac:dyDescent="0.3">
      <c r="A105" s="138"/>
      <c r="B105" s="71"/>
      <c r="C105" s="138"/>
      <c r="D105" s="70"/>
      <c r="E105" s="137"/>
      <c r="F105" s="137"/>
    </row>
    <row r="106" spans="1:6" ht="13" x14ac:dyDescent="0.3">
      <c r="A106" s="138">
        <v>23</v>
      </c>
      <c r="B106" s="71" t="s">
        <v>718</v>
      </c>
      <c r="C106" s="138" t="s">
        <v>4</v>
      </c>
      <c r="D106" s="70">
        <v>1</v>
      </c>
      <c r="E106" s="137"/>
      <c r="F106" s="137"/>
    </row>
    <row r="107" spans="1:6" ht="13" x14ac:dyDescent="0.3">
      <c r="A107" s="138"/>
      <c r="B107" s="71"/>
      <c r="C107" s="138"/>
      <c r="D107" s="70"/>
      <c r="E107" s="137"/>
      <c r="F107" s="137"/>
    </row>
    <row r="108" spans="1:6" ht="13" x14ac:dyDescent="0.3">
      <c r="A108" s="138">
        <v>24</v>
      </c>
      <c r="B108" s="71" t="s">
        <v>719</v>
      </c>
      <c r="C108" s="138" t="s">
        <v>4</v>
      </c>
      <c r="D108" s="70">
        <v>1</v>
      </c>
      <c r="E108" s="137"/>
      <c r="F108" s="137"/>
    </row>
    <row r="109" spans="1:6" ht="13" x14ac:dyDescent="0.3">
      <c r="A109" s="138"/>
      <c r="B109" s="71"/>
      <c r="C109" s="138"/>
      <c r="D109" s="70"/>
      <c r="E109" s="137"/>
      <c r="F109" s="137"/>
    </row>
    <row r="110" spans="1:6" ht="13" x14ac:dyDescent="0.3">
      <c r="A110" s="138">
        <v>25</v>
      </c>
      <c r="B110" s="71" t="s">
        <v>720</v>
      </c>
      <c r="C110" s="138" t="s">
        <v>4</v>
      </c>
      <c r="D110" s="70">
        <v>1</v>
      </c>
      <c r="E110" s="137"/>
      <c r="F110" s="137"/>
    </row>
    <row r="111" spans="1:6" ht="13" x14ac:dyDescent="0.3">
      <c r="A111" s="138"/>
      <c r="B111" s="71"/>
      <c r="C111" s="138"/>
      <c r="D111" s="70"/>
      <c r="E111" s="137"/>
      <c r="F111" s="137"/>
    </row>
    <row r="112" spans="1:6" ht="13" x14ac:dyDescent="0.3">
      <c r="A112" s="138">
        <v>26</v>
      </c>
      <c r="B112" s="71" t="s">
        <v>721</v>
      </c>
      <c r="C112" s="138" t="s">
        <v>4</v>
      </c>
      <c r="D112" s="70">
        <v>1</v>
      </c>
      <c r="E112" s="137"/>
      <c r="F112" s="137"/>
    </row>
    <row r="113" spans="1:6" ht="13" x14ac:dyDescent="0.3">
      <c r="A113" s="138"/>
      <c r="B113" s="71"/>
      <c r="C113" s="138"/>
      <c r="D113" s="70"/>
      <c r="E113" s="137"/>
      <c r="F113" s="137"/>
    </row>
    <row r="114" spans="1:6" ht="13" x14ac:dyDescent="0.3">
      <c r="A114" s="138">
        <v>27</v>
      </c>
      <c r="B114" s="71" t="s">
        <v>722</v>
      </c>
      <c r="C114" s="138" t="s">
        <v>4</v>
      </c>
      <c r="D114" s="70">
        <v>1</v>
      </c>
      <c r="E114" s="137"/>
      <c r="F114" s="137"/>
    </row>
    <row r="115" spans="1:6" ht="13" x14ac:dyDescent="0.3">
      <c r="A115" s="138"/>
      <c r="B115" s="71"/>
      <c r="C115" s="138"/>
      <c r="D115" s="70"/>
      <c r="E115" s="137"/>
      <c r="F115" s="137"/>
    </row>
    <row r="116" spans="1:6" ht="13" x14ac:dyDescent="0.3">
      <c r="A116" s="138">
        <v>28</v>
      </c>
      <c r="B116" s="71" t="s">
        <v>723</v>
      </c>
      <c r="C116" s="138" t="s">
        <v>4</v>
      </c>
      <c r="D116" s="70">
        <v>1</v>
      </c>
      <c r="E116" s="137"/>
      <c r="F116" s="137"/>
    </row>
    <row r="117" spans="1:6" ht="13" x14ac:dyDescent="0.3">
      <c r="A117" s="138"/>
      <c r="B117" s="71"/>
      <c r="C117" s="138"/>
      <c r="D117" s="70"/>
      <c r="E117" s="137"/>
      <c r="F117" s="137"/>
    </row>
    <row r="118" spans="1:6" ht="13" x14ac:dyDescent="0.3">
      <c r="A118" s="138"/>
      <c r="B118" s="72" t="s">
        <v>724</v>
      </c>
      <c r="C118" s="138"/>
      <c r="D118" s="70"/>
      <c r="E118" s="137"/>
      <c r="F118" s="137"/>
    </row>
    <row r="119" spans="1:6" ht="13" x14ac:dyDescent="0.3">
      <c r="A119" s="138"/>
      <c r="B119" s="71"/>
      <c r="C119" s="138"/>
      <c r="D119" s="70"/>
      <c r="E119" s="137"/>
      <c r="F119" s="137"/>
    </row>
    <row r="120" spans="1:6" ht="13" x14ac:dyDescent="0.3">
      <c r="A120" s="138">
        <v>29</v>
      </c>
      <c r="B120" s="71" t="s">
        <v>725</v>
      </c>
      <c r="C120" s="138" t="s">
        <v>4</v>
      </c>
      <c r="D120" s="70">
        <v>1</v>
      </c>
      <c r="E120" s="137"/>
      <c r="F120" s="137"/>
    </row>
    <row r="121" spans="1:6" ht="13" x14ac:dyDescent="0.3">
      <c r="A121" s="138">
        <v>30</v>
      </c>
      <c r="B121" s="71" t="s">
        <v>726</v>
      </c>
      <c r="C121" s="138" t="s">
        <v>4</v>
      </c>
      <c r="D121" s="70">
        <v>1</v>
      </c>
      <c r="E121" s="137"/>
      <c r="F121" s="137"/>
    </row>
    <row r="122" spans="1:6" ht="13" x14ac:dyDescent="0.3">
      <c r="A122" s="138">
        <v>31</v>
      </c>
      <c r="B122" s="71" t="s">
        <v>727</v>
      </c>
      <c r="C122" s="138" t="s">
        <v>4</v>
      </c>
      <c r="D122" s="70">
        <v>1</v>
      </c>
      <c r="E122" s="137"/>
      <c r="F122" s="137"/>
    </row>
    <row r="123" spans="1:6" ht="13" x14ac:dyDescent="0.3">
      <c r="A123" s="138">
        <v>32</v>
      </c>
      <c r="B123" s="71" t="s">
        <v>728</v>
      </c>
      <c r="C123" s="138" t="s">
        <v>4</v>
      </c>
      <c r="D123" s="70">
        <v>1</v>
      </c>
      <c r="E123" s="137"/>
      <c r="F123" s="137"/>
    </row>
    <row r="124" spans="1:6" ht="13" x14ac:dyDescent="0.3">
      <c r="A124" s="138">
        <v>33</v>
      </c>
      <c r="B124" s="71" t="s">
        <v>729</v>
      </c>
      <c r="C124" s="138" t="s">
        <v>4</v>
      </c>
      <c r="D124" s="70">
        <v>1</v>
      </c>
      <c r="E124" s="137"/>
      <c r="F124" s="137"/>
    </row>
    <row r="125" spans="1:6" ht="13" x14ac:dyDescent="0.3">
      <c r="A125" s="138"/>
      <c r="B125" s="71"/>
      <c r="C125" s="138"/>
      <c r="D125" s="70"/>
      <c r="E125" s="137"/>
      <c r="F125" s="137"/>
    </row>
    <row r="126" spans="1:6" ht="13" x14ac:dyDescent="0.3">
      <c r="A126" s="138">
        <v>34</v>
      </c>
      <c r="B126" s="71" t="s">
        <v>730</v>
      </c>
      <c r="C126" s="138" t="s">
        <v>4</v>
      </c>
      <c r="D126" s="70">
        <v>1</v>
      </c>
      <c r="E126" s="137"/>
      <c r="F126" s="137"/>
    </row>
    <row r="127" spans="1:6" ht="13" x14ac:dyDescent="0.3">
      <c r="A127" s="138"/>
      <c r="B127" s="71" t="s">
        <v>731</v>
      </c>
      <c r="C127" s="138"/>
      <c r="D127" s="70"/>
      <c r="E127" s="137"/>
      <c r="F127" s="137"/>
    </row>
    <row r="128" spans="1:6" ht="13" x14ac:dyDescent="0.3">
      <c r="A128" s="138"/>
      <c r="B128" s="71" t="s">
        <v>732</v>
      </c>
      <c r="C128" s="138"/>
      <c r="D128" s="70"/>
      <c r="E128" s="137"/>
      <c r="F128" s="137"/>
    </row>
    <row r="129" spans="1:6" ht="13" x14ac:dyDescent="0.3">
      <c r="A129" s="138"/>
      <c r="B129" s="71" t="s">
        <v>733</v>
      </c>
      <c r="C129" s="138"/>
      <c r="D129" s="70"/>
      <c r="E129" s="137"/>
      <c r="F129" s="137"/>
    </row>
    <row r="130" spans="1:6" ht="13" x14ac:dyDescent="0.3">
      <c r="A130" s="138"/>
      <c r="B130" s="71" t="s">
        <v>734</v>
      </c>
      <c r="C130" s="138"/>
      <c r="D130" s="70"/>
      <c r="E130" s="137"/>
      <c r="F130" s="137"/>
    </row>
    <row r="131" spans="1:6" ht="13" x14ac:dyDescent="0.3">
      <c r="A131" s="138"/>
      <c r="B131" s="71"/>
      <c r="C131" s="138"/>
      <c r="D131" s="70"/>
      <c r="E131" s="137"/>
      <c r="F131" s="137"/>
    </row>
    <row r="132" spans="1:6" ht="13" x14ac:dyDescent="0.3">
      <c r="A132" s="138">
        <v>35</v>
      </c>
      <c r="B132" s="71" t="s">
        <v>735</v>
      </c>
      <c r="C132" s="138" t="s">
        <v>4</v>
      </c>
      <c r="D132" s="70">
        <v>1</v>
      </c>
      <c r="E132" s="137"/>
      <c r="F132" s="137"/>
    </row>
    <row r="133" spans="1:6" ht="13" x14ac:dyDescent="0.3">
      <c r="A133" s="138"/>
      <c r="B133" s="71"/>
      <c r="C133" s="138"/>
      <c r="D133" s="70"/>
      <c r="E133" s="137"/>
      <c r="F133" s="137"/>
    </row>
    <row r="134" spans="1:6" ht="13" x14ac:dyDescent="0.3">
      <c r="A134" s="138"/>
      <c r="B134" s="72" t="s">
        <v>736</v>
      </c>
      <c r="C134" s="138"/>
      <c r="D134" s="70"/>
      <c r="E134" s="137"/>
      <c r="F134" s="137"/>
    </row>
    <row r="135" spans="1:6" ht="13" x14ac:dyDescent="0.3">
      <c r="A135" s="138"/>
      <c r="B135" s="71"/>
      <c r="C135" s="138"/>
      <c r="D135" s="70"/>
      <c r="E135" s="137"/>
      <c r="F135" s="137"/>
    </row>
    <row r="136" spans="1:6" ht="13" x14ac:dyDescent="0.3">
      <c r="A136" s="138">
        <v>36</v>
      </c>
      <c r="B136" s="71" t="s">
        <v>737</v>
      </c>
      <c r="C136" s="138" t="s">
        <v>4</v>
      </c>
      <c r="D136" s="70">
        <v>1</v>
      </c>
      <c r="E136" s="137"/>
      <c r="F136" s="137"/>
    </row>
    <row r="137" spans="1:6" ht="13" x14ac:dyDescent="0.3">
      <c r="A137" s="138"/>
      <c r="B137" s="71" t="s">
        <v>738</v>
      </c>
      <c r="C137" s="138"/>
      <c r="D137" s="70"/>
      <c r="E137" s="137"/>
      <c r="F137" s="137"/>
    </row>
    <row r="138" spans="1:6" ht="13" x14ac:dyDescent="0.3">
      <c r="A138" s="138"/>
      <c r="B138" s="71" t="s">
        <v>739</v>
      </c>
      <c r="C138" s="138"/>
      <c r="D138" s="70"/>
      <c r="E138" s="137"/>
      <c r="F138" s="137"/>
    </row>
    <row r="139" spans="1:6" ht="13" x14ac:dyDescent="0.3">
      <c r="A139" s="138"/>
      <c r="B139" s="71" t="s">
        <v>740</v>
      </c>
      <c r="C139" s="138"/>
      <c r="D139" s="70"/>
      <c r="E139" s="137"/>
      <c r="F139" s="137"/>
    </row>
    <row r="140" spans="1:6" ht="13" x14ac:dyDescent="0.3">
      <c r="A140" s="138">
        <v>37</v>
      </c>
      <c r="B140" s="71" t="s">
        <v>741</v>
      </c>
      <c r="C140" s="138" t="s">
        <v>4</v>
      </c>
      <c r="D140" s="70">
        <v>1</v>
      </c>
      <c r="E140" s="137"/>
      <c r="F140" s="137"/>
    </row>
    <row r="141" spans="1:6" ht="13" x14ac:dyDescent="0.3">
      <c r="A141" s="138">
        <v>38</v>
      </c>
      <c r="B141" s="71" t="s">
        <v>742</v>
      </c>
      <c r="C141" s="138" t="s">
        <v>4</v>
      </c>
      <c r="D141" s="70">
        <v>1</v>
      </c>
      <c r="E141" s="137"/>
      <c r="F141" s="137"/>
    </row>
    <row r="142" spans="1:6" ht="13" x14ac:dyDescent="0.3">
      <c r="A142" s="138">
        <v>39</v>
      </c>
      <c r="B142" s="71" t="s">
        <v>743</v>
      </c>
      <c r="C142" s="138" t="s">
        <v>4</v>
      </c>
      <c r="D142" s="70">
        <v>1</v>
      </c>
      <c r="E142" s="137"/>
      <c r="F142" s="137"/>
    </row>
    <row r="143" spans="1:6" ht="13" x14ac:dyDescent="0.3">
      <c r="A143" s="138">
        <v>40</v>
      </c>
      <c r="B143" s="71" t="s">
        <v>744</v>
      </c>
      <c r="C143" s="138" t="s">
        <v>4</v>
      </c>
      <c r="D143" s="70">
        <v>1</v>
      </c>
      <c r="E143" s="137"/>
      <c r="F143" s="137"/>
    </row>
    <row r="144" spans="1:6" ht="13" x14ac:dyDescent="0.3">
      <c r="A144" s="139"/>
      <c r="B144" s="140" t="s">
        <v>675</v>
      </c>
      <c r="C144" s="141"/>
      <c r="D144" s="142"/>
      <c r="E144" s="143"/>
      <c r="F144" s="143"/>
    </row>
    <row r="145" spans="1:6" ht="13" x14ac:dyDescent="0.3">
      <c r="A145" s="139"/>
      <c r="B145" s="140" t="s">
        <v>676</v>
      </c>
      <c r="C145" s="141"/>
      <c r="D145" s="142"/>
      <c r="E145" s="143"/>
      <c r="F145" s="143"/>
    </row>
    <row r="146" spans="1:6" ht="13" x14ac:dyDescent="0.3">
      <c r="A146" s="138"/>
      <c r="B146" s="71"/>
      <c r="C146" s="138"/>
      <c r="D146" s="70"/>
      <c r="E146" s="137"/>
      <c r="F146" s="137"/>
    </row>
    <row r="147" spans="1:6" ht="13" x14ac:dyDescent="0.3">
      <c r="A147" s="138"/>
      <c r="B147" s="72" t="s">
        <v>745</v>
      </c>
      <c r="C147" s="138"/>
      <c r="D147" s="70"/>
      <c r="E147" s="137"/>
      <c r="F147" s="137"/>
    </row>
    <row r="148" spans="1:6" ht="13" x14ac:dyDescent="0.3">
      <c r="A148" s="138"/>
      <c r="B148" s="71"/>
      <c r="C148" s="138"/>
      <c r="D148" s="70"/>
      <c r="E148" s="137"/>
      <c r="F148" s="137"/>
    </row>
    <row r="149" spans="1:6" ht="13" x14ac:dyDescent="0.3">
      <c r="A149" s="138">
        <v>41</v>
      </c>
      <c r="B149" s="71" t="s">
        <v>746</v>
      </c>
      <c r="C149" s="138" t="s">
        <v>4</v>
      </c>
      <c r="D149" s="70">
        <v>1</v>
      </c>
      <c r="E149" s="137"/>
      <c r="F149" s="137"/>
    </row>
    <row r="150" spans="1:6" ht="13" x14ac:dyDescent="0.3">
      <c r="A150" s="138"/>
      <c r="B150" s="71"/>
      <c r="C150" s="138"/>
      <c r="D150" s="70"/>
      <c r="E150" s="137"/>
      <c r="F150" s="137"/>
    </row>
    <row r="151" spans="1:6" ht="13" x14ac:dyDescent="0.3">
      <c r="A151" s="138">
        <v>42</v>
      </c>
      <c r="B151" s="71" t="s">
        <v>747</v>
      </c>
      <c r="C151" s="138" t="s">
        <v>4</v>
      </c>
      <c r="D151" s="70">
        <v>1</v>
      </c>
      <c r="E151" s="137"/>
      <c r="F151" s="137"/>
    </row>
    <row r="152" spans="1:6" ht="13" x14ac:dyDescent="0.3">
      <c r="A152" s="138"/>
      <c r="B152" s="71"/>
      <c r="C152" s="138"/>
      <c r="D152" s="70"/>
      <c r="E152" s="137"/>
      <c r="F152" s="137"/>
    </row>
    <row r="153" spans="1:6" ht="13" x14ac:dyDescent="0.3">
      <c r="A153" s="138">
        <v>43</v>
      </c>
      <c r="B153" s="71" t="s">
        <v>748</v>
      </c>
      <c r="C153" s="138" t="s">
        <v>4</v>
      </c>
      <c r="D153" s="70">
        <v>1</v>
      </c>
      <c r="E153" s="137"/>
      <c r="F153" s="137"/>
    </row>
    <row r="154" spans="1:6" ht="13" x14ac:dyDescent="0.3">
      <c r="A154" s="138">
        <v>44</v>
      </c>
      <c r="B154" s="71" t="s">
        <v>749</v>
      </c>
      <c r="C154" s="138" t="s">
        <v>4</v>
      </c>
      <c r="D154" s="70">
        <v>1</v>
      </c>
      <c r="E154" s="137"/>
      <c r="F154" s="137"/>
    </row>
    <row r="155" spans="1:6" ht="13" x14ac:dyDescent="0.3">
      <c r="A155" s="138">
        <v>45</v>
      </c>
      <c r="B155" s="71" t="s">
        <v>750</v>
      </c>
      <c r="C155" s="138" t="s">
        <v>4</v>
      </c>
      <c r="D155" s="70">
        <v>1</v>
      </c>
      <c r="E155" s="137"/>
      <c r="F155" s="137"/>
    </row>
    <row r="156" spans="1:6" ht="13" x14ac:dyDescent="0.3">
      <c r="A156" s="138"/>
      <c r="B156" s="71"/>
      <c r="C156" s="138"/>
      <c r="D156" s="70"/>
      <c r="E156" s="137"/>
      <c r="F156" s="137"/>
    </row>
    <row r="157" spans="1:6" ht="13" x14ac:dyDescent="0.3">
      <c r="A157" s="138"/>
      <c r="B157" s="71" t="s">
        <v>751</v>
      </c>
      <c r="C157" s="138"/>
      <c r="D157" s="70"/>
      <c r="E157" s="137"/>
      <c r="F157" s="137"/>
    </row>
    <row r="158" spans="1:6" ht="13" x14ac:dyDescent="0.3">
      <c r="A158" s="138"/>
      <c r="B158" s="71" t="s">
        <v>752</v>
      </c>
      <c r="C158" s="138"/>
      <c r="D158" s="70"/>
      <c r="E158" s="137"/>
      <c r="F158" s="137"/>
    </row>
    <row r="159" spans="1:6" ht="13" x14ac:dyDescent="0.3">
      <c r="A159" s="138"/>
      <c r="B159" s="71"/>
      <c r="C159" s="138"/>
      <c r="D159" s="70"/>
      <c r="E159" s="137"/>
      <c r="F159" s="137"/>
    </row>
    <row r="160" spans="1:6" ht="13" x14ac:dyDescent="0.3">
      <c r="A160" s="138">
        <v>46</v>
      </c>
      <c r="B160" s="71" t="s">
        <v>753</v>
      </c>
      <c r="C160" s="138" t="s">
        <v>4</v>
      </c>
      <c r="D160" s="70">
        <v>1</v>
      </c>
      <c r="E160" s="137"/>
      <c r="F160" s="137"/>
    </row>
    <row r="161" spans="1:6" ht="13" x14ac:dyDescent="0.3">
      <c r="A161" s="138"/>
      <c r="B161" s="71"/>
      <c r="C161" s="138"/>
      <c r="D161" s="70"/>
      <c r="E161" s="137"/>
      <c r="F161" s="137"/>
    </row>
    <row r="162" spans="1:6" ht="13" x14ac:dyDescent="0.3">
      <c r="A162" s="138"/>
      <c r="B162" s="71" t="s">
        <v>754</v>
      </c>
      <c r="C162" s="138"/>
      <c r="D162" s="70"/>
      <c r="E162" s="137"/>
      <c r="F162" s="137"/>
    </row>
    <row r="163" spans="1:6" ht="13" x14ac:dyDescent="0.3">
      <c r="A163" s="138"/>
      <c r="B163" s="71" t="s">
        <v>755</v>
      </c>
      <c r="C163" s="138"/>
      <c r="D163" s="70"/>
      <c r="E163" s="137"/>
      <c r="F163" s="137"/>
    </row>
    <row r="164" spans="1:6" ht="13" x14ac:dyDescent="0.3">
      <c r="A164" s="138"/>
      <c r="B164" s="71" t="s">
        <v>756</v>
      </c>
      <c r="C164" s="138"/>
      <c r="D164" s="70"/>
      <c r="E164" s="137"/>
      <c r="F164" s="137"/>
    </row>
    <row r="165" spans="1:6" ht="13" x14ac:dyDescent="0.3">
      <c r="A165" s="138"/>
      <c r="B165" s="71" t="s">
        <v>757</v>
      </c>
      <c r="C165" s="138"/>
      <c r="D165" s="70"/>
      <c r="E165" s="137"/>
      <c r="F165" s="137"/>
    </row>
    <row r="166" spans="1:6" ht="13" x14ac:dyDescent="0.3">
      <c r="A166" s="138"/>
      <c r="B166" s="71"/>
      <c r="C166" s="138"/>
      <c r="D166" s="70"/>
      <c r="E166" s="137"/>
      <c r="F166" s="137"/>
    </row>
    <row r="167" spans="1:6" ht="13" x14ac:dyDescent="0.3">
      <c r="A167" s="138"/>
      <c r="B167" s="72" t="s">
        <v>758</v>
      </c>
      <c r="C167" s="138"/>
      <c r="D167" s="70"/>
      <c r="E167" s="137"/>
      <c r="F167" s="137"/>
    </row>
    <row r="168" spans="1:6" ht="13" x14ac:dyDescent="0.3">
      <c r="A168" s="138"/>
      <c r="B168" s="71"/>
      <c r="C168" s="138"/>
      <c r="D168" s="70"/>
      <c r="E168" s="137"/>
      <c r="F168" s="137"/>
    </row>
    <row r="169" spans="1:6" ht="13" x14ac:dyDescent="0.3">
      <c r="A169" s="138"/>
      <c r="B169" s="72" t="s">
        <v>759</v>
      </c>
      <c r="C169" s="138"/>
      <c r="D169" s="70"/>
      <c r="E169" s="137"/>
      <c r="F169" s="137"/>
    </row>
    <row r="170" spans="1:6" ht="13" x14ac:dyDescent="0.3">
      <c r="A170" s="138"/>
      <c r="B170" s="71"/>
      <c r="C170" s="138"/>
      <c r="D170" s="70"/>
      <c r="E170" s="137"/>
      <c r="F170" s="137"/>
    </row>
    <row r="171" spans="1:6" ht="13" x14ac:dyDescent="0.3">
      <c r="A171" s="138">
        <v>47</v>
      </c>
      <c r="B171" s="71" t="s">
        <v>689</v>
      </c>
      <c r="C171" s="138" t="s">
        <v>4</v>
      </c>
      <c r="D171" s="70">
        <v>1</v>
      </c>
      <c r="E171" s="137"/>
      <c r="F171" s="137"/>
    </row>
    <row r="172" spans="1:6" ht="13" x14ac:dyDescent="0.3">
      <c r="A172" s="138">
        <v>48</v>
      </c>
      <c r="B172" s="71" t="s">
        <v>760</v>
      </c>
      <c r="C172" s="138" t="s">
        <v>4</v>
      </c>
      <c r="D172" s="70">
        <v>1</v>
      </c>
      <c r="E172" s="137"/>
      <c r="F172" s="137"/>
    </row>
    <row r="173" spans="1:6" ht="13" x14ac:dyDescent="0.3">
      <c r="A173" s="138"/>
      <c r="B173" s="71"/>
      <c r="C173" s="138"/>
      <c r="D173" s="70"/>
      <c r="E173" s="137"/>
      <c r="F173" s="137"/>
    </row>
    <row r="174" spans="1:6" ht="13" x14ac:dyDescent="0.3">
      <c r="A174" s="138"/>
      <c r="B174" s="72" t="s">
        <v>761</v>
      </c>
      <c r="C174" s="138"/>
      <c r="D174" s="70"/>
      <c r="E174" s="137"/>
      <c r="F174" s="137"/>
    </row>
    <row r="175" spans="1:6" ht="13" x14ac:dyDescent="0.3">
      <c r="A175" s="138"/>
      <c r="B175" s="71"/>
      <c r="C175" s="138"/>
      <c r="D175" s="70"/>
      <c r="E175" s="137"/>
      <c r="F175" s="137"/>
    </row>
    <row r="176" spans="1:6" ht="13" x14ac:dyDescent="0.3">
      <c r="A176" s="138">
        <v>49</v>
      </c>
      <c r="B176" s="71" t="s">
        <v>762</v>
      </c>
      <c r="C176" s="138" t="s">
        <v>4</v>
      </c>
      <c r="D176" s="70">
        <v>1</v>
      </c>
      <c r="E176" s="137"/>
      <c r="F176" s="137"/>
    </row>
    <row r="177" spans="1:6" ht="13" x14ac:dyDescent="0.3">
      <c r="A177" s="138">
        <v>50</v>
      </c>
      <c r="B177" s="71" t="s">
        <v>763</v>
      </c>
      <c r="C177" s="138" t="s">
        <v>4</v>
      </c>
      <c r="D177" s="70">
        <v>1</v>
      </c>
      <c r="E177" s="137"/>
      <c r="F177" s="137"/>
    </row>
    <row r="178" spans="1:6" ht="13" x14ac:dyDescent="0.3">
      <c r="A178" s="138"/>
      <c r="B178" s="71"/>
      <c r="C178" s="138"/>
      <c r="D178" s="70"/>
      <c r="E178" s="137"/>
      <c r="F178" s="137"/>
    </row>
    <row r="179" spans="1:6" ht="13" x14ac:dyDescent="0.3">
      <c r="A179" s="138"/>
      <c r="B179" s="72" t="s">
        <v>764</v>
      </c>
      <c r="C179" s="138"/>
      <c r="D179" s="70"/>
      <c r="E179" s="137"/>
      <c r="F179" s="137"/>
    </row>
    <row r="180" spans="1:6" ht="13" x14ac:dyDescent="0.3">
      <c r="A180" s="138"/>
      <c r="B180" s="71"/>
      <c r="C180" s="138"/>
      <c r="D180" s="70"/>
      <c r="E180" s="137"/>
      <c r="F180" s="137"/>
    </row>
    <row r="181" spans="1:6" ht="13" x14ac:dyDescent="0.3">
      <c r="A181" s="138">
        <v>51</v>
      </c>
      <c r="B181" s="71" t="s">
        <v>765</v>
      </c>
      <c r="C181" s="138" t="s">
        <v>4</v>
      </c>
      <c r="D181" s="70">
        <v>1</v>
      </c>
      <c r="E181" s="137"/>
      <c r="F181" s="137"/>
    </row>
    <row r="182" spans="1:6" ht="13" x14ac:dyDescent="0.3">
      <c r="A182" s="138">
        <v>52</v>
      </c>
      <c r="B182" s="71" t="s">
        <v>766</v>
      </c>
      <c r="C182" s="138" t="s">
        <v>4</v>
      </c>
      <c r="D182" s="70">
        <v>1</v>
      </c>
      <c r="E182" s="137"/>
      <c r="F182" s="137"/>
    </row>
    <row r="183" spans="1:6" ht="13" x14ac:dyDescent="0.3">
      <c r="A183" s="138"/>
      <c r="B183" s="71"/>
      <c r="C183" s="138"/>
      <c r="D183" s="70"/>
      <c r="E183" s="137"/>
      <c r="F183" s="137"/>
    </row>
    <row r="184" spans="1:6" ht="13" x14ac:dyDescent="0.3">
      <c r="A184" s="138"/>
      <c r="B184" s="71" t="s">
        <v>767</v>
      </c>
      <c r="C184" s="138"/>
      <c r="D184" s="70"/>
      <c r="E184" s="137"/>
      <c r="F184" s="137"/>
    </row>
    <row r="185" spans="1:6" ht="13" x14ac:dyDescent="0.3">
      <c r="A185" s="138"/>
      <c r="B185" s="71" t="s">
        <v>768</v>
      </c>
      <c r="C185" s="138"/>
      <c r="D185" s="70"/>
      <c r="E185" s="137"/>
      <c r="F185" s="137"/>
    </row>
    <row r="186" spans="1:6" ht="13" x14ac:dyDescent="0.3">
      <c r="A186" s="138"/>
      <c r="B186" s="71" t="s">
        <v>769</v>
      </c>
      <c r="C186" s="138"/>
      <c r="D186" s="70"/>
      <c r="E186" s="137"/>
      <c r="F186" s="137"/>
    </row>
    <row r="187" spans="1:6" ht="13" x14ac:dyDescent="0.3">
      <c r="A187" s="138"/>
      <c r="B187" s="71" t="s">
        <v>770</v>
      </c>
      <c r="C187" s="138"/>
      <c r="D187" s="70"/>
      <c r="E187" s="137"/>
      <c r="F187" s="137"/>
    </row>
    <row r="188" spans="1:6" ht="13" x14ac:dyDescent="0.3">
      <c r="A188" s="138"/>
      <c r="B188" s="71"/>
      <c r="C188" s="138"/>
      <c r="D188" s="70"/>
      <c r="E188" s="137"/>
      <c r="F188" s="137"/>
    </row>
    <row r="189" spans="1:6" ht="13" x14ac:dyDescent="0.3">
      <c r="A189" s="138">
        <v>53</v>
      </c>
      <c r="B189" s="71" t="s">
        <v>771</v>
      </c>
      <c r="C189" s="138" t="s">
        <v>4</v>
      </c>
      <c r="D189" s="70">
        <v>1</v>
      </c>
      <c r="E189" s="137"/>
      <c r="F189" s="137"/>
    </row>
    <row r="190" spans="1:6" ht="13" x14ac:dyDescent="0.3">
      <c r="A190" s="138">
        <v>54</v>
      </c>
      <c r="B190" s="71" t="s">
        <v>772</v>
      </c>
      <c r="C190" s="138" t="s">
        <v>4</v>
      </c>
      <c r="D190" s="70">
        <v>1</v>
      </c>
      <c r="E190" s="137"/>
      <c r="F190" s="137"/>
    </row>
    <row r="191" spans="1:6" ht="13" x14ac:dyDescent="0.3">
      <c r="A191" s="138"/>
      <c r="B191" s="71"/>
      <c r="C191" s="138"/>
      <c r="D191" s="70"/>
      <c r="E191" s="137"/>
      <c r="F191" s="137"/>
    </row>
    <row r="192" spans="1:6" ht="13" x14ac:dyDescent="0.3">
      <c r="A192" s="138"/>
      <c r="B192" s="72" t="s">
        <v>773</v>
      </c>
      <c r="C192" s="138"/>
      <c r="D192" s="70"/>
      <c r="E192" s="137"/>
      <c r="F192" s="137"/>
    </row>
    <row r="193" spans="1:6" ht="13" x14ac:dyDescent="0.3">
      <c r="A193" s="138"/>
      <c r="B193" s="71"/>
      <c r="C193" s="138"/>
      <c r="D193" s="70"/>
      <c r="E193" s="137"/>
      <c r="F193" s="137"/>
    </row>
    <row r="194" spans="1:6" ht="13" x14ac:dyDescent="0.3">
      <c r="A194" s="138">
        <v>55</v>
      </c>
      <c r="B194" s="71" t="s">
        <v>774</v>
      </c>
      <c r="C194" s="138" t="s">
        <v>4</v>
      </c>
      <c r="D194" s="70">
        <v>1</v>
      </c>
      <c r="E194" s="137"/>
      <c r="F194" s="137"/>
    </row>
    <row r="195" spans="1:6" ht="13" x14ac:dyDescent="0.3">
      <c r="A195" s="138">
        <v>56</v>
      </c>
      <c r="B195" s="71" t="s">
        <v>775</v>
      </c>
      <c r="C195" s="138" t="s">
        <v>4</v>
      </c>
      <c r="D195" s="70">
        <v>1</v>
      </c>
      <c r="E195" s="137"/>
      <c r="F195" s="137"/>
    </row>
    <row r="196" spans="1:6" ht="13" x14ac:dyDescent="0.3">
      <c r="A196" s="138">
        <v>57</v>
      </c>
      <c r="B196" s="71" t="s">
        <v>776</v>
      </c>
      <c r="C196" s="138" t="s">
        <v>4</v>
      </c>
      <c r="D196" s="70">
        <v>1</v>
      </c>
      <c r="E196" s="137"/>
      <c r="F196" s="137"/>
    </row>
    <row r="197" spans="1:6" ht="13" x14ac:dyDescent="0.3">
      <c r="A197" s="138">
        <v>58</v>
      </c>
      <c r="B197" s="71" t="s">
        <v>777</v>
      </c>
      <c r="C197" s="138" t="s">
        <v>4</v>
      </c>
      <c r="D197" s="70">
        <v>1</v>
      </c>
      <c r="E197" s="137"/>
      <c r="F197" s="137"/>
    </row>
    <row r="198" spans="1:6" ht="13" x14ac:dyDescent="0.3">
      <c r="A198" s="139"/>
      <c r="B198" s="140" t="s">
        <v>675</v>
      </c>
      <c r="C198" s="141"/>
      <c r="D198" s="142"/>
      <c r="E198" s="143"/>
      <c r="F198" s="143"/>
    </row>
    <row r="199" spans="1:6" ht="13" x14ac:dyDescent="0.3">
      <c r="A199" s="139"/>
      <c r="B199" s="140" t="s">
        <v>676</v>
      </c>
      <c r="C199" s="141"/>
      <c r="D199" s="142"/>
      <c r="E199" s="143"/>
      <c r="F199" s="143"/>
    </row>
    <row r="200" spans="1:6" ht="13" x14ac:dyDescent="0.3">
      <c r="A200" s="138"/>
      <c r="B200" s="71"/>
      <c r="C200" s="138"/>
      <c r="D200" s="70"/>
      <c r="E200" s="137"/>
      <c r="F200" s="137"/>
    </row>
    <row r="201" spans="1:6" ht="13" x14ac:dyDescent="0.3">
      <c r="A201" s="138"/>
      <c r="B201" s="72" t="s">
        <v>778</v>
      </c>
      <c r="C201" s="138"/>
      <c r="D201" s="70"/>
      <c r="E201" s="137"/>
      <c r="F201" s="137"/>
    </row>
    <row r="202" spans="1:6" ht="13" x14ac:dyDescent="0.3">
      <c r="A202" s="138"/>
      <c r="B202" s="71"/>
      <c r="C202" s="138"/>
      <c r="D202" s="70"/>
      <c r="E202" s="137"/>
      <c r="F202" s="137"/>
    </row>
    <row r="203" spans="1:6" ht="13" x14ac:dyDescent="0.3">
      <c r="A203" s="138">
        <v>59</v>
      </c>
      <c r="B203" s="71" t="s">
        <v>779</v>
      </c>
      <c r="C203" s="138" t="s">
        <v>4</v>
      </c>
      <c r="D203" s="70">
        <v>1</v>
      </c>
      <c r="E203" s="137"/>
      <c r="F203" s="137"/>
    </row>
    <row r="204" spans="1:6" ht="13" x14ac:dyDescent="0.3">
      <c r="A204" s="138"/>
      <c r="B204" s="71"/>
      <c r="C204" s="138"/>
      <c r="D204" s="70"/>
      <c r="E204" s="137"/>
      <c r="F204" s="137"/>
    </row>
    <row r="205" spans="1:6" ht="13" x14ac:dyDescent="0.3">
      <c r="A205" s="138"/>
      <c r="B205" s="72" t="s">
        <v>780</v>
      </c>
      <c r="C205" s="138"/>
      <c r="D205" s="70"/>
      <c r="E205" s="137"/>
      <c r="F205" s="137"/>
    </row>
    <row r="206" spans="1:6" ht="13" x14ac:dyDescent="0.3">
      <c r="A206" s="138"/>
      <c r="B206" s="71"/>
      <c r="C206" s="138"/>
      <c r="D206" s="70"/>
      <c r="E206" s="137"/>
      <c r="F206" s="137"/>
    </row>
    <row r="207" spans="1:6" ht="13" x14ac:dyDescent="0.3">
      <c r="A207" s="138">
        <v>60</v>
      </c>
      <c r="B207" s="71" t="s">
        <v>781</v>
      </c>
      <c r="C207" s="138" t="s">
        <v>4</v>
      </c>
      <c r="D207" s="70">
        <v>1</v>
      </c>
      <c r="E207" s="137"/>
      <c r="F207" s="137"/>
    </row>
    <row r="208" spans="1:6" ht="13" x14ac:dyDescent="0.3">
      <c r="A208" s="138"/>
      <c r="B208" s="71"/>
      <c r="C208" s="138"/>
      <c r="D208" s="70"/>
      <c r="E208" s="137"/>
      <c r="F208" s="137"/>
    </row>
    <row r="209" spans="1:6" ht="13" x14ac:dyDescent="0.3">
      <c r="A209" s="138">
        <v>61</v>
      </c>
      <c r="B209" s="71" t="s">
        <v>782</v>
      </c>
      <c r="C209" s="138" t="s">
        <v>4</v>
      </c>
      <c r="D209" s="70">
        <v>1</v>
      </c>
      <c r="E209" s="137"/>
      <c r="F209" s="137"/>
    </row>
    <row r="210" spans="1:6" ht="13" x14ac:dyDescent="0.3">
      <c r="A210" s="138"/>
      <c r="B210" s="71"/>
      <c r="C210" s="138"/>
      <c r="D210" s="70"/>
      <c r="E210" s="137"/>
      <c r="F210" s="137"/>
    </row>
    <row r="211" spans="1:6" ht="13" x14ac:dyDescent="0.3">
      <c r="A211" s="138">
        <v>62</v>
      </c>
      <c r="B211" s="71" t="s">
        <v>783</v>
      </c>
      <c r="C211" s="138" t="s">
        <v>4</v>
      </c>
      <c r="D211" s="70">
        <v>1</v>
      </c>
      <c r="E211" s="137"/>
      <c r="F211" s="137"/>
    </row>
    <row r="212" spans="1:6" ht="13" x14ac:dyDescent="0.3">
      <c r="A212" s="138"/>
      <c r="B212" s="71"/>
      <c r="C212" s="138"/>
      <c r="D212" s="70"/>
      <c r="E212" s="137"/>
      <c r="F212" s="137"/>
    </row>
    <row r="213" spans="1:6" ht="13" x14ac:dyDescent="0.3">
      <c r="A213" s="138">
        <v>63</v>
      </c>
      <c r="B213" s="71" t="s">
        <v>784</v>
      </c>
      <c r="C213" s="138" t="s">
        <v>4</v>
      </c>
      <c r="D213" s="70">
        <v>1</v>
      </c>
      <c r="E213" s="137"/>
      <c r="F213" s="137"/>
    </row>
    <row r="214" spans="1:6" ht="13" x14ac:dyDescent="0.3">
      <c r="A214" s="138"/>
      <c r="B214" s="71"/>
      <c r="C214" s="138"/>
      <c r="D214" s="70"/>
      <c r="E214" s="137"/>
      <c r="F214" s="137"/>
    </row>
    <row r="215" spans="1:6" ht="13" x14ac:dyDescent="0.3">
      <c r="A215" s="138"/>
      <c r="B215" s="72" t="s">
        <v>785</v>
      </c>
      <c r="C215" s="138"/>
      <c r="D215" s="70"/>
      <c r="E215" s="137"/>
      <c r="F215" s="137"/>
    </row>
    <row r="216" spans="1:6" ht="13" x14ac:dyDescent="0.3">
      <c r="A216" s="138"/>
      <c r="B216" s="71"/>
      <c r="C216" s="138"/>
      <c r="D216" s="70"/>
      <c r="E216" s="137"/>
      <c r="F216" s="137"/>
    </row>
    <row r="217" spans="1:6" ht="13" x14ac:dyDescent="0.3">
      <c r="A217" s="138">
        <v>64</v>
      </c>
      <c r="B217" s="71" t="s">
        <v>786</v>
      </c>
      <c r="C217" s="138" t="s">
        <v>4</v>
      </c>
      <c r="D217" s="70">
        <v>1</v>
      </c>
      <c r="E217" s="137"/>
      <c r="F217" s="137"/>
    </row>
    <row r="218" spans="1:6" ht="13" x14ac:dyDescent="0.3">
      <c r="A218" s="138"/>
      <c r="B218" s="71"/>
      <c r="C218" s="138"/>
      <c r="D218" s="70"/>
      <c r="E218" s="137"/>
      <c r="F218" s="137"/>
    </row>
    <row r="219" spans="1:6" ht="13" x14ac:dyDescent="0.3">
      <c r="A219" s="138"/>
      <c r="B219" s="72" t="s">
        <v>787</v>
      </c>
      <c r="C219" s="138"/>
      <c r="D219" s="70"/>
      <c r="E219" s="137"/>
      <c r="F219" s="137"/>
    </row>
    <row r="220" spans="1:6" ht="13" x14ac:dyDescent="0.3">
      <c r="A220" s="138"/>
      <c r="B220" s="71"/>
      <c r="C220" s="138"/>
      <c r="D220" s="70"/>
      <c r="E220" s="137"/>
      <c r="F220" s="137"/>
    </row>
    <row r="221" spans="1:6" ht="13" x14ac:dyDescent="0.3">
      <c r="A221" s="138">
        <v>65</v>
      </c>
      <c r="B221" s="71" t="s">
        <v>788</v>
      </c>
      <c r="C221" s="138" t="s">
        <v>4</v>
      </c>
      <c r="D221" s="70">
        <v>1</v>
      </c>
      <c r="E221" s="137"/>
      <c r="F221" s="137"/>
    </row>
    <row r="222" spans="1:6" ht="13" x14ac:dyDescent="0.3">
      <c r="A222" s="138"/>
      <c r="B222" s="71"/>
      <c r="C222" s="138"/>
      <c r="D222" s="70"/>
      <c r="E222" s="137"/>
      <c r="F222" s="137"/>
    </row>
    <row r="223" spans="1:6" ht="13" x14ac:dyDescent="0.3">
      <c r="A223" s="138"/>
      <c r="B223" s="72" t="s">
        <v>789</v>
      </c>
      <c r="C223" s="138"/>
      <c r="D223" s="70"/>
      <c r="E223" s="137"/>
      <c r="F223" s="137"/>
    </row>
    <row r="224" spans="1:6" ht="13" x14ac:dyDescent="0.3">
      <c r="A224" s="138"/>
      <c r="B224" s="71"/>
      <c r="C224" s="138"/>
      <c r="D224" s="70"/>
      <c r="E224" s="137"/>
      <c r="F224" s="137"/>
    </row>
    <row r="225" spans="1:6" ht="13" x14ac:dyDescent="0.3">
      <c r="A225" s="138">
        <v>66</v>
      </c>
      <c r="B225" s="71" t="s">
        <v>790</v>
      </c>
      <c r="C225" s="138" t="s">
        <v>4</v>
      </c>
      <c r="D225" s="70">
        <v>1</v>
      </c>
      <c r="E225" s="137"/>
      <c r="F225" s="137"/>
    </row>
    <row r="226" spans="1:6" ht="13" x14ac:dyDescent="0.3">
      <c r="A226" s="138">
        <v>67</v>
      </c>
      <c r="B226" s="71" t="s">
        <v>791</v>
      </c>
      <c r="C226" s="138" t="s">
        <v>4</v>
      </c>
      <c r="D226" s="70">
        <v>1</v>
      </c>
      <c r="E226" s="137"/>
      <c r="F226" s="137"/>
    </row>
    <row r="227" spans="1:6" ht="13" x14ac:dyDescent="0.3">
      <c r="A227" s="138"/>
      <c r="B227" s="71" t="s">
        <v>792</v>
      </c>
      <c r="C227" s="138"/>
      <c r="D227" s="70"/>
      <c r="E227" s="137"/>
      <c r="F227" s="137"/>
    </row>
    <row r="228" spans="1:6" ht="13" x14ac:dyDescent="0.3">
      <c r="A228" s="138">
        <v>68</v>
      </c>
      <c r="B228" s="71" t="s">
        <v>793</v>
      </c>
      <c r="C228" s="138" t="s">
        <v>4</v>
      </c>
      <c r="D228" s="70">
        <v>1</v>
      </c>
      <c r="E228" s="137"/>
      <c r="F228" s="137"/>
    </row>
    <row r="229" spans="1:6" ht="13" x14ac:dyDescent="0.3">
      <c r="A229" s="138">
        <v>69</v>
      </c>
      <c r="B229" s="71" t="s">
        <v>794</v>
      </c>
      <c r="C229" s="138" t="s">
        <v>4</v>
      </c>
      <c r="D229" s="70">
        <v>1</v>
      </c>
      <c r="E229" s="137"/>
      <c r="F229" s="137"/>
    </row>
    <row r="230" spans="1:6" ht="13" x14ac:dyDescent="0.3">
      <c r="A230" s="138">
        <v>70</v>
      </c>
      <c r="B230" s="71" t="s">
        <v>795</v>
      </c>
      <c r="C230" s="138" t="s">
        <v>4</v>
      </c>
      <c r="D230" s="70">
        <v>1</v>
      </c>
      <c r="E230" s="137"/>
      <c r="F230" s="137"/>
    </row>
    <row r="231" spans="1:6" ht="13" x14ac:dyDescent="0.3">
      <c r="A231" s="138">
        <v>71</v>
      </c>
      <c r="B231" s="71" t="s">
        <v>796</v>
      </c>
      <c r="C231" s="138" t="s">
        <v>4</v>
      </c>
      <c r="D231" s="70">
        <v>1</v>
      </c>
      <c r="E231" s="137"/>
      <c r="F231" s="137"/>
    </row>
    <row r="232" spans="1:6" ht="13" x14ac:dyDescent="0.3">
      <c r="A232" s="138">
        <v>72</v>
      </c>
      <c r="B232" s="71" t="s">
        <v>797</v>
      </c>
      <c r="C232" s="138" t="s">
        <v>4</v>
      </c>
      <c r="D232" s="70">
        <v>1</v>
      </c>
      <c r="E232" s="137"/>
      <c r="F232" s="137"/>
    </row>
    <row r="233" spans="1:6" ht="13" x14ac:dyDescent="0.3">
      <c r="A233" s="138"/>
      <c r="B233" s="71" t="s">
        <v>798</v>
      </c>
      <c r="C233" s="138"/>
      <c r="D233" s="70"/>
      <c r="E233" s="137"/>
      <c r="F233" s="137"/>
    </row>
    <row r="234" spans="1:6" ht="13" x14ac:dyDescent="0.3">
      <c r="A234" s="138">
        <v>73</v>
      </c>
      <c r="B234" s="71" t="s">
        <v>799</v>
      </c>
      <c r="C234" s="138" t="s">
        <v>4</v>
      </c>
      <c r="D234" s="70">
        <v>1</v>
      </c>
      <c r="E234" s="137"/>
      <c r="F234" s="137"/>
    </row>
    <row r="235" spans="1:6" ht="13" x14ac:dyDescent="0.3">
      <c r="A235" s="138">
        <v>74</v>
      </c>
      <c r="B235" s="71" t="s">
        <v>800</v>
      </c>
      <c r="C235" s="138" t="s">
        <v>4</v>
      </c>
      <c r="D235" s="70">
        <v>1</v>
      </c>
      <c r="E235" s="137"/>
      <c r="F235" s="137"/>
    </row>
    <row r="236" spans="1:6" ht="13" x14ac:dyDescent="0.3">
      <c r="A236" s="138"/>
      <c r="B236" s="71"/>
      <c r="C236" s="138"/>
      <c r="D236" s="70"/>
      <c r="E236" s="137"/>
      <c r="F236" s="137"/>
    </row>
    <row r="237" spans="1:6" ht="13" x14ac:dyDescent="0.3">
      <c r="A237" s="138"/>
      <c r="B237" s="72" t="s">
        <v>801</v>
      </c>
      <c r="C237" s="138"/>
      <c r="D237" s="70"/>
      <c r="E237" s="137"/>
      <c r="F237" s="137"/>
    </row>
    <row r="238" spans="1:6" ht="13" x14ac:dyDescent="0.3">
      <c r="A238" s="138"/>
      <c r="B238" s="71"/>
      <c r="C238" s="138"/>
      <c r="D238" s="70"/>
      <c r="E238" s="137"/>
      <c r="F238" s="137"/>
    </row>
    <row r="239" spans="1:6" ht="13" x14ac:dyDescent="0.3">
      <c r="A239" s="138"/>
      <c r="B239" s="71" t="s">
        <v>802</v>
      </c>
      <c r="C239" s="138"/>
      <c r="D239" s="70"/>
      <c r="E239" s="137"/>
      <c r="F239" s="137"/>
    </row>
    <row r="240" spans="1:6" ht="13" x14ac:dyDescent="0.3">
      <c r="A240" s="138"/>
      <c r="B240" s="71" t="s">
        <v>803</v>
      </c>
      <c r="C240" s="138"/>
      <c r="D240" s="70"/>
      <c r="E240" s="137"/>
      <c r="F240" s="137"/>
    </row>
    <row r="241" spans="1:6" ht="13" x14ac:dyDescent="0.3">
      <c r="A241" s="138"/>
      <c r="B241" s="71" t="s">
        <v>804</v>
      </c>
      <c r="C241" s="138"/>
      <c r="D241" s="70"/>
      <c r="E241" s="137"/>
      <c r="F241" s="137"/>
    </row>
    <row r="242" spans="1:6" ht="13" x14ac:dyDescent="0.3">
      <c r="A242" s="138"/>
      <c r="B242" s="71" t="s">
        <v>805</v>
      </c>
      <c r="C242" s="138"/>
      <c r="D242" s="70"/>
      <c r="E242" s="137"/>
      <c r="F242" s="137"/>
    </row>
    <row r="243" spans="1:6" ht="13" x14ac:dyDescent="0.3">
      <c r="A243" s="138"/>
      <c r="B243" s="71" t="s">
        <v>806</v>
      </c>
      <c r="C243" s="138"/>
      <c r="D243" s="70"/>
      <c r="E243" s="137"/>
      <c r="F243" s="137"/>
    </row>
    <row r="244" spans="1:6" ht="13" x14ac:dyDescent="0.3">
      <c r="A244" s="138"/>
      <c r="B244" s="71"/>
      <c r="C244" s="138"/>
      <c r="D244" s="70"/>
      <c r="E244" s="137"/>
      <c r="F244" s="137"/>
    </row>
    <row r="245" spans="1:6" ht="13" x14ac:dyDescent="0.3">
      <c r="A245" s="138"/>
      <c r="B245" s="71" t="s">
        <v>807</v>
      </c>
      <c r="C245" s="138"/>
      <c r="D245" s="70"/>
      <c r="E245" s="137"/>
      <c r="F245" s="137"/>
    </row>
    <row r="246" spans="1:6" ht="13" x14ac:dyDescent="0.3">
      <c r="A246" s="138"/>
      <c r="B246" s="71" t="s">
        <v>808</v>
      </c>
      <c r="C246" s="138"/>
      <c r="D246" s="70"/>
      <c r="E246" s="137"/>
      <c r="F246" s="137"/>
    </row>
    <row r="247" spans="1:6" ht="13" x14ac:dyDescent="0.3">
      <c r="A247" s="138"/>
      <c r="B247" s="71"/>
      <c r="C247" s="138"/>
      <c r="D247" s="70"/>
      <c r="E247" s="137"/>
      <c r="F247" s="137"/>
    </row>
    <row r="248" spans="1:6" ht="13" x14ac:dyDescent="0.3">
      <c r="A248" s="138"/>
      <c r="B248" s="71" t="s">
        <v>809</v>
      </c>
      <c r="C248" s="138"/>
      <c r="D248" s="70"/>
      <c r="E248" s="137"/>
      <c r="F248" s="137"/>
    </row>
    <row r="249" spans="1:6" ht="13" x14ac:dyDescent="0.3">
      <c r="A249" s="138"/>
      <c r="B249" s="71" t="s">
        <v>810</v>
      </c>
      <c r="C249" s="138"/>
      <c r="D249" s="70"/>
      <c r="E249" s="137"/>
      <c r="F249" s="137"/>
    </row>
    <row r="250" spans="1:6" ht="13" x14ac:dyDescent="0.3">
      <c r="A250" s="138"/>
      <c r="B250" s="71"/>
      <c r="C250" s="138"/>
      <c r="D250" s="70"/>
      <c r="E250" s="137"/>
      <c r="F250" s="137"/>
    </row>
    <row r="251" spans="1:6" ht="13" x14ac:dyDescent="0.3">
      <c r="A251" s="138"/>
      <c r="B251" s="71" t="s">
        <v>811</v>
      </c>
      <c r="C251" s="138"/>
      <c r="D251" s="70"/>
      <c r="E251" s="137"/>
      <c r="F251" s="137"/>
    </row>
    <row r="252" spans="1:6" ht="13" x14ac:dyDescent="0.3">
      <c r="A252" s="139"/>
      <c r="B252" s="140" t="s">
        <v>675</v>
      </c>
      <c r="C252" s="141"/>
      <c r="D252" s="142"/>
      <c r="E252" s="143"/>
      <c r="F252" s="143"/>
    </row>
    <row r="253" spans="1:6" ht="13" x14ac:dyDescent="0.3">
      <c r="A253" s="139"/>
      <c r="B253" s="140" t="s">
        <v>676</v>
      </c>
      <c r="C253" s="141"/>
      <c r="D253" s="142"/>
      <c r="E253" s="143"/>
      <c r="F253" s="143"/>
    </row>
    <row r="254" spans="1:6" ht="13" x14ac:dyDescent="0.3">
      <c r="A254" s="138"/>
      <c r="B254" s="71"/>
      <c r="C254" s="138"/>
      <c r="D254" s="70"/>
      <c r="E254" s="137"/>
      <c r="F254" s="137"/>
    </row>
    <row r="255" spans="1:6" ht="13" x14ac:dyDescent="0.3">
      <c r="A255" s="138"/>
      <c r="B255" s="71" t="s">
        <v>812</v>
      </c>
      <c r="C255" s="138"/>
      <c r="D255" s="70"/>
      <c r="E255" s="137"/>
      <c r="F255" s="137"/>
    </row>
    <row r="256" spans="1:6" ht="13" x14ac:dyDescent="0.3">
      <c r="A256" s="138"/>
      <c r="B256" s="71" t="s">
        <v>813</v>
      </c>
      <c r="C256" s="138"/>
      <c r="D256" s="70"/>
      <c r="E256" s="137"/>
      <c r="F256" s="137"/>
    </row>
    <row r="257" spans="1:6" ht="13" x14ac:dyDescent="0.3">
      <c r="A257" s="138"/>
      <c r="B257" s="71" t="s">
        <v>814</v>
      </c>
      <c r="C257" s="138"/>
      <c r="D257" s="70"/>
      <c r="E257" s="137"/>
      <c r="F257" s="137"/>
    </row>
    <row r="258" spans="1:6" ht="13" x14ac:dyDescent="0.3">
      <c r="A258" s="138"/>
      <c r="B258" s="71"/>
      <c r="C258" s="138"/>
      <c r="D258" s="70"/>
      <c r="E258" s="137"/>
      <c r="F258" s="137"/>
    </row>
    <row r="259" spans="1:6" ht="13" x14ac:dyDescent="0.3">
      <c r="A259" s="138"/>
      <c r="B259" s="71" t="s">
        <v>815</v>
      </c>
      <c r="C259" s="138"/>
      <c r="D259" s="70"/>
      <c r="E259" s="137"/>
      <c r="F259" s="137"/>
    </row>
    <row r="260" spans="1:6" ht="13" x14ac:dyDescent="0.3">
      <c r="A260" s="138"/>
      <c r="B260" s="71" t="s">
        <v>816</v>
      </c>
      <c r="C260" s="138"/>
      <c r="D260" s="70"/>
      <c r="E260" s="137"/>
      <c r="F260" s="137"/>
    </row>
    <row r="261" spans="1:6" ht="13" x14ac:dyDescent="0.3">
      <c r="A261" s="138"/>
      <c r="B261" s="71" t="s">
        <v>817</v>
      </c>
      <c r="C261" s="138"/>
      <c r="D261" s="70"/>
      <c r="E261" s="137"/>
      <c r="F261" s="137"/>
    </row>
    <row r="262" spans="1:6" ht="13" x14ac:dyDescent="0.3">
      <c r="A262" s="138"/>
      <c r="B262" s="71"/>
      <c r="C262" s="138"/>
      <c r="D262" s="70"/>
      <c r="E262" s="137"/>
      <c r="F262" s="137"/>
    </row>
    <row r="263" spans="1:6" ht="13" x14ac:dyDescent="0.3">
      <c r="A263" s="138"/>
      <c r="B263" s="71" t="s">
        <v>818</v>
      </c>
      <c r="C263" s="138"/>
      <c r="D263" s="70"/>
      <c r="E263" s="137"/>
      <c r="F263" s="137"/>
    </row>
    <row r="264" spans="1:6" ht="13" x14ac:dyDescent="0.3">
      <c r="A264" s="138"/>
      <c r="B264" s="71"/>
      <c r="C264" s="138"/>
      <c r="D264" s="70"/>
      <c r="E264" s="137"/>
      <c r="F264" s="137"/>
    </row>
    <row r="265" spans="1:6" ht="13" x14ac:dyDescent="0.3">
      <c r="A265" s="138"/>
      <c r="B265" s="71" t="s">
        <v>819</v>
      </c>
      <c r="C265" s="138"/>
      <c r="D265" s="70"/>
      <c r="E265" s="137"/>
      <c r="F265" s="137"/>
    </row>
    <row r="266" spans="1:6" ht="13" x14ac:dyDescent="0.3">
      <c r="A266" s="138"/>
      <c r="B266" s="71" t="s">
        <v>816</v>
      </c>
      <c r="C266" s="138"/>
      <c r="D266" s="70"/>
      <c r="E266" s="137"/>
      <c r="F266" s="137"/>
    </row>
    <row r="267" spans="1:6" ht="13" x14ac:dyDescent="0.3">
      <c r="A267" s="138"/>
      <c r="B267" s="71" t="s">
        <v>817</v>
      </c>
      <c r="C267" s="138"/>
      <c r="D267" s="70"/>
      <c r="E267" s="137"/>
      <c r="F267" s="137"/>
    </row>
    <row r="268" spans="1:6" ht="13" x14ac:dyDescent="0.3">
      <c r="A268" s="138"/>
      <c r="B268" s="71"/>
      <c r="C268" s="138"/>
      <c r="D268" s="70"/>
      <c r="E268" s="137"/>
      <c r="F268" s="137"/>
    </row>
    <row r="269" spans="1:6" ht="13" x14ac:dyDescent="0.3">
      <c r="A269" s="138"/>
      <c r="B269" s="71" t="s">
        <v>820</v>
      </c>
      <c r="C269" s="138"/>
      <c r="D269" s="70"/>
      <c r="E269" s="137"/>
      <c r="F269" s="137"/>
    </row>
    <row r="270" spans="1:6" ht="13" x14ac:dyDescent="0.3">
      <c r="A270" s="138"/>
      <c r="B270" s="71" t="s">
        <v>821</v>
      </c>
      <c r="C270" s="138"/>
      <c r="D270" s="70"/>
      <c r="E270" s="137"/>
      <c r="F270" s="137"/>
    </row>
    <row r="271" spans="1:6" ht="13" x14ac:dyDescent="0.3">
      <c r="A271" s="138"/>
      <c r="B271" s="71" t="s">
        <v>822</v>
      </c>
      <c r="C271" s="138"/>
      <c r="D271" s="70"/>
      <c r="E271" s="137"/>
      <c r="F271" s="137"/>
    </row>
    <row r="272" spans="1:6" ht="13" x14ac:dyDescent="0.3">
      <c r="A272" s="138"/>
      <c r="B272" s="71" t="s">
        <v>823</v>
      </c>
      <c r="C272" s="138"/>
      <c r="D272" s="70"/>
      <c r="E272" s="137"/>
      <c r="F272" s="137"/>
    </row>
    <row r="273" spans="1:6" ht="13" x14ac:dyDescent="0.3">
      <c r="A273" s="138"/>
      <c r="B273" s="71"/>
      <c r="C273" s="138"/>
      <c r="D273" s="70"/>
      <c r="E273" s="137"/>
      <c r="F273" s="137"/>
    </row>
    <row r="274" spans="1:6" ht="13" x14ac:dyDescent="0.3">
      <c r="A274" s="138"/>
      <c r="B274" s="71" t="s">
        <v>824</v>
      </c>
      <c r="C274" s="138"/>
      <c r="D274" s="70"/>
      <c r="E274" s="137"/>
      <c r="F274" s="137"/>
    </row>
    <row r="275" spans="1:6" ht="13" x14ac:dyDescent="0.3">
      <c r="A275" s="138"/>
      <c r="B275" s="71" t="s">
        <v>815</v>
      </c>
      <c r="C275" s="138"/>
      <c r="D275" s="70"/>
      <c r="E275" s="137"/>
      <c r="F275" s="137"/>
    </row>
    <row r="276" spans="1:6" ht="13" x14ac:dyDescent="0.3">
      <c r="A276" s="138"/>
      <c r="B276" s="71" t="s">
        <v>825</v>
      </c>
      <c r="C276" s="138"/>
      <c r="D276" s="70"/>
      <c r="E276" s="137"/>
      <c r="F276" s="137"/>
    </row>
    <row r="277" spans="1:6" ht="13" x14ac:dyDescent="0.3">
      <c r="A277" s="138"/>
      <c r="B277" s="71" t="s">
        <v>826</v>
      </c>
      <c r="C277" s="138"/>
      <c r="D277" s="70"/>
      <c r="E277" s="137"/>
      <c r="F277" s="137"/>
    </row>
    <row r="278" spans="1:6" ht="13" x14ac:dyDescent="0.3">
      <c r="A278" s="138"/>
      <c r="B278" s="71" t="s">
        <v>827</v>
      </c>
      <c r="C278" s="138"/>
      <c r="D278" s="70"/>
      <c r="E278" s="137"/>
      <c r="F278" s="137"/>
    </row>
    <row r="279" spans="1:6" ht="13" x14ac:dyDescent="0.3">
      <c r="A279" s="138"/>
      <c r="B279" s="71" t="s">
        <v>828</v>
      </c>
      <c r="C279" s="138"/>
      <c r="D279" s="70"/>
      <c r="E279" s="137"/>
      <c r="F279" s="137"/>
    </row>
    <row r="280" spans="1:6" ht="13" x14ac:dyDescent="0.3">
      <c r="A280" s="138"/>
      <c r="B280" s="71" t="s">
        <v>829</v>
      </c>
      <c r="C280" s="138"/>
      <c r="D280" s="70"/>
      <c r="E280" s="137"/>
      <c r="F280" s="137"/>
    </row>
    <row r="281" spans="1:6" ht="13" x14ac:dyDescent="0.3">
      <c r="A281" s="138"/>
      <c r="B281" s="71" t="s">
        <v>830</v>
      </c>
      <c r="C281" s="138"/>
      <c r="D281" s="70"/>
      <c r="E281" s="137"/>
      <c r="F281" s="137"/>
    </row>
    <row r="282" spans="1:6" ht="13" x14ac:dyDescent="0.3">
      <c r="A282" s="138"/>
      <c r="B282" s="71" t="s">
        <v>831</v>
      </c>
      <c r="C282" s="138"/>
      <c r="D282" s="70"/>
      <c r="E282" s="137"/>
      <c r="F282" s="137"/>
    </row>
    <row r="283" spans="1:6" ht="13" x14ac:dyDescent="0.3">
      <c r="A283" s="138"/>
      <c r="B283" s="71"/>
      <c r="C283" s="138"/>
      <c r="D283" s="70"/>
      <c r="E283" s="137"/>
      <c r="F283" s="137"/>
    </row>
    <row r="284" spans="1:6" ht="13" x14ac:dyDescent="0.3">
      <c r="A284" s="138"/>
      <c r="B284" s="72" t="s">
        <v>832</v>
      </c>
      <c r="C284" s="138"/>
      <c r="D284" s="70"/>
      <c r="E284" s="137"/>
      <c r="F284" s="137"/>
    </row>
    <row r="285" spans="1:6" ht="13" x14ac:dyDescent="0.3">
      <c r="A285" s="138"/>
      <c r="B285" s="71"/>
      <c r="C285" s="138"/>
      <c r="D285" s="70"/>
      <c r="E285" s="137"/>
      <c r="F285" s="137"/>
    </row>
    <row r="286" spans="1:6" ht="13" x14ac:dyDescent="0.3">
      <c r="A286" s="138">
        <v>75</v>
      </c>
      <c r="B286" s="71" t="s">
        <v>833</v>
      </c>
      <c r="C286" s="138" t="s">
        <v>4</v>
      </c>
      <c r="D286" s="70">
        <v>1</v>
      </c>
      <c r="E286" s="137"/>
      <c r="F286" s="137"/>
    </row>
    <row r="287" spans="1:6" ht="13" x14ac:dyDescent="0.3">
      <c r="A287" s="138"/>
      <c r="B287" s="71"/>
      <c r="C287" s="138"/>
      <c r="D287" s="70"/>
      <c r="E287" s="137"/>
      <c r="F287" s="137"/>
    </row>
    <row r="288" spans="1:6" ht="13" x14ac:dyDescent="0.3">
      <c r="A288" s="138"/>
      <c r="B288" s="71" t="s">
        <v>834</v>
      </c>
      <c r="C288" s="138"/>
      <c r="D288" s="70"/>
      <c r="E288" s="137"/>
      <c r="F288" s="137"/>
    </row>
    <row r="289" spans="1:6" ht="13" x14ac:dyDescent="0.3">
      <c r="A289" s="138"/>
      <c r="B289" s="71" t="s">
        <v>835</v>
      </c>
      <c r="C289" s="138"/>
      <c r="D289" s="70"/>
      <c r="E289" s="137"/>
      <c r="F289" s="137"/>
    </row>
    <row r="290" spans="1:6" ht="13" x14ac:dyDescent="0.3">
      <c r="A290" s="138"/>
      <c r="B290" s="71" t="s">
        <v>343</v>
      </c>
      <c r="C290" s="138"/>
      <c r="D290" s="70"/>
      <c r="E290" s="137"/>
      <c r="F290" s="137"/>
    </row>
    <row r="291" spans="1:6" ht="13" x14ac:dyDescent="0.3">
      <c r="A291" s="138"/>
      <c r="B291" s="71"/>
      <c r="C291" s="138"/>
      <c r="D291" s="70"/>
      <c r="E291" s="137"/>
      <c r="F291" s="137"/>
    </row>
    <row r="292" spans="1:6" ht="13" x14ac:dyDescent="0.3">
      <c r="A292" s="138">
        <v>76</v>
      </c>
      <c r="B292" s="71" t="s">
        <v>836</v>
      </c>
      <c r="C292" s="138" t="s">
        <v>4</v>
      </c>
      <c r="D292" s="70">
        <v>1</v>
      </c>
      <c r="E292" s="137"/>
      <c r="F292" s="137"/>
    </row>
    <row r="293" spans="1:6" ht="13" x14ac:dyDescent="0.3">
      <c r="A293" s="138"/>
      <c r="B293" s="71" t="s">
        <v>837</v>
      </c>
      <c r="C293" s="138"/>
      <c r="D293" s="70"/>
      <c r="E293" s="137"/>
      <c r="F293" s="137"/>
    </row>
    <row r="294" spans="1:6" ht="13" x14ac:dyDescent="0.3">
      <c r="A294" s="138"/>
      <c r="B294" s="71" t="s">
        <v>838</v>
      </c>
      <c r="C294" s="138"/>
      <c r="D294" s="70"/>
      <c r="E294" s="137"/>
      <c r="F294" s="137"/>
    </row>
    <row r="295" spans="1:6" ht="13" x14ac:dyDescent="0.3">
      <c r="A295" s="138"/>
      <c r="B295" s="71" t="s">
        <v>839</v>
      </c>
      <c r="C295" s="138"/>
      <c r="D295" s="70"/>
      <c r="E295" s="137"/>
      <c r="F295" s="137"/>
    </row>
    <row r="296" spans="1:6" ht="13" x14ac:dyDescent="0.3">
      <c r="A296" s="138"/>
      <c r="B296" s="71" t="s">
        <v>840</v>
      </c>
      <c r="C296" s="138"/>
      <c r="D296" s="70"/>
      <c r="E296" s="137"/>
      <c r="F296" s="137"/>
    </row>
    <row r="297" spans="1:6" ht="13" x14ac:dyDescent="0.3">
      <c r="A297" s="138"/>
      <c r="B297" s="71" t="s">
        <v>841</v>
      </c>
      <c r="C297" s="138"/>
      <c r="D297" s="70"/>
      <c r="E297" s="137"/>
      <c r="F297" s="137"/>
    </row>
    <row r="298" spans="1:6" ht="13" x14ac:dyDescent="0.3">
      <c r="A298" s="138"/>
      <c r="B298" s="71" t="s">
        <v>842</v>
      </c>
      <c r="C298" s="138"/>
      <c r="D298" s="70"/>
      <c r="E298" s="137"/>
      <c r="F298" s="137"/>
    </row>
    <row r="299" spans="1:6" ht="13" x14ac:dyDescent="0.3">
      <c r="A299" s="138"/>
      <c r="B299" s="71" t="s">
        <v>843</v>
      </c>
      <c r="C299" s="138"/>
      <c r="D299" s="70"/>
      <c r="E299" s="137"/>
      <c r="F299" s="137"/>
    </row>
    <row r="300" spans="1:6" ht="13" x14ac:dyDescent="0.3">
      <c r="A300" s="138"/>
      <c r="B300" s="71" t="s">
        <v>844</v>
      </c>
      <c r="C300" s="138"/>
      <c r="D300" s="70"/>
      <c r="E300" s="137"/>
      <c r="F300" s="137"/>
    </row>
    <row r="301" spans="1:6" ht="13" x14ac:dyDescent="0.3">
      <c r="A301" s="138"/>
      <c r="B301" s="71" t="s">
        <v>845</v>
      </c>
      <c r="C301" s="138"/>
      <c r="D301" s="70"/>
      <c r="E301" s="137"/>
      <c r="F301" s="137"/>
    </row>
    <row r="302" spans="1:6" ht="13" x14ac:dyDescent="0.3">
      <c r="A302" s="138"/>
      <c r="B302" s="71" t="s">
        <v>846</v>
      </c>
      <c r="C302" s="138"/>
      <c r="D302" s="70"/>
      <c r="E302" s="137"/>
      <c r="F302" s="137"/>
    </row>
    <row r="303" spans="1:6" ht="13" x14ac:dyDescent="0.3">
      <c r="A303" s="138"/>
      <c r="B303" s="71" t="s">
        <v>847</v>
      </c>
      <c r="C303" s="138"/>
      <c r="D303" s="70"/>
      <c r="E303" s="137"/>
      <c r="F303" s="137"/>
    </row>
    <row r="304" spans="1:6" ht="13" x14ac:dyDescent="0.3">
      <c r="A304" s="138"/>
      <c r="B304" s="71" t="s">
        <v>848</v>
      </c>
      <c r="C304" s="138"/>
      <c r="D304" s="70"/>
      <c r="E304" s="137"/>
      <c r="F304" s="137"/>
    </row>
    <row r="305" spans="1:6" ht="13" x14ac:dyDescent="0.3">
      <c r="A305" s="138"/>
      <c r="B305" s="71" t="s">
        <v>849</v>
      </c>
      <c r="C305" s="138"/>
      <c r="D305" s="70"/>
      <c r="E305" s="137"/>
      <c r="F305" s="137"/>
    </row>
    <row r="306" spans="1:6" ht="13" x14ac:dyDescent="0.3">
      <c r="A306" s="138"/>
      <c r="B306" s="71" t="s">
        <v>343</v>
      </c>
      <c r="C306" s="138"/>
      <c r="D306" s="70"/>
      <c r="E306" s="137"/>
      <c r="F306" s="137"/>
    </row>
    <row r="307" spans="1:6" ht="13" x14ac:dyDescent="0.3">
      <c r="A307" s="139"/>
      <c r="B307" s="140" t="s">
        <v>675</v>
      </c>
      <c r="C307" s="141"/>
      <c r="D307" s="142"/>
      <c r="E307" s="143"/>
      <c r="F307" s="143"/>
    </row>
    <row r="308" spans="1:6" ht="13" x14ac:dyDescent="0.3">
      <c r="A308" s="139"/>
      <c r="B308" s="140" t="s">
        <v>676</v>
      </c>
      <c r="C308" s="141"/>
      <c r="D308" s="142"/>
      <c r="E308" s="143"/>
      <c r="F308" s="143"/>
    </row>
    <row r="309" spans="1:6" ht="13" x14ac:dyDescent="0.3">
      <c r="A309" s="138"/>
      <c r="B309" s="71"/>
      <c r="C309" s="138"/>
      <c r="D309" s="70"/>
      <c r="E309" s="137"/>
      <c r="F309" s="137"/>
    </row>
    <row r="310" spans="1:6" ht="13" x14ac:dyDescent="0.3">
      <c r="A310" s="138">
        <v>77</v>
      </c>
      <c r="B310" s="71" t="s">
        <v>850</v>
      </c>
      <c r="C310" s="138" t="s">
        <v>4</v>
      </c>
      <c r="D310" s="70">
        <v>1</v>
      </c>
      <c r="E310" s="137"/>
      <c r="F310" s="137"/>
    </row>
    <row r="311" spans="1:6" ht="13" x14ac:dyDescent="0.3">
      <c r="A311" s="138"/>
      <c r="B311" s="71"/>
      <c r="C311" s="138"/>
      <c r="D311" s="70"/>
      <c r="E311" s="137"/>
      <c r="F311" s="137"/>
    </row>
    <row r="312" spans="1:6" ht="13" x14ac:dyDescent="0.3">
      <c r="A312" s="138"/>
      <c r="B312" s="71" t="s">
        <v>851</v>
      </c>
      <c r="C312" s="138"/>
      <c r="D312" s="70"/>
      <c r="E312" s="137"/>
      <c r="F312" s="137"/>
    </row>
    <row r="313" spans="1:6" ht="13" x14ac:dyDescent="0.3">
      <c r="A313" s="138"/>
      <c r="B313" s="71" t="s">
        <v>852</v>
      </c>
      <c r="C313" s="138"/>
      <c r="D313" s="70"/>
      <c r="E313" s="137"/>
      <c r="F313" s="137"/>
    </row>
    <row r="314" spans="1:6" ht="13" x14ac:dyDescent="0.3">
      <c r="A314" s="138"/>
      <c r="B314" s="71" t="s">
        <v>853</v>
      </c>
      <c r="C314" s="138"/>
      <c r="D314" s="70"/>
      <c r="E314" s="137"/>
      <c r="F314" s="137"/>
    </row>
    <row r="315" spans="1:6" ht="13" x14ac:dyDescent="0.3">
      <c r="A315" s="138"/>
      <c r="B315" s="71" t="s">
        <v>854</v>
      </c>
      <c r="C315" s="138"/>
      <c r="D315" s="70"/>
      <c r="E315" s="137"/>
      <c r="F315" s="137"/>
    </row>
    <row r="316" spans="1:6" ht="13" x14ac:dyDescent="0.3">
      <c r="A316" s="138"/>
      <c r="B316" s="71" t="s">
        <v>855</v>
      </c>
      <c r="C316" s="138"/>
      <c r="D316" s="70"/>
      <c r="E316" s="137"/>
      <c r="F316" s="137"/>
    </row>
    <row r="317" spans="1:6" ht="13" x14ac:dyDescent="0.3">
      <c r="A317" s="138"/>
      <c r="B317" s="71" t="s">
        <v>856</v>
      </c>
      <c r="C317" s="138"/>
      <c r="D317" s="70"/>
      <c r="E317" s="137"/>
      <c r="F317" s="137"/>
    </row>
    <row r="318" spans="1:6" ht="13" x14ac:dyDescent="0.3">
      <c r="A318" s="138"/>
      <c r="B318" s="71" t="s">
        <v>857</v>
      </c>
      <c r="C318" s="138"/>
      <c r="D318" s="70"/>
      <c r="E318" s="137"/>
      <c r="F318" s="137"/>
    </row>
    <row r="319" spans="1:6" ht="13" x14ac:dyDescent="0.3">
      <c r="A319" s="138"/>
      <c r="B319" s="71" t="s">
        <v>858</v>
      </c>
      <c r="C319" s="138"/>
      <c r="D319" s="70"/>
      <c r="E319" s="137"/>
      <c r="F319" s="137"/>
    </row>
    <row r="320" spans="1:6" ht="13" x14ac:dyDescent="0.3">
      <c r="A320" s="138"/>
      <c r="B320" s="71" t="s">
        <v>859</v>
      </c>
      <c r="C320" s="138"/>
      <c r="D320" s="70"/>
      <c r="E320" s="137"/>
      <c r="F320" s="137"/>
    </row>
    <row r="321" spans="1:6" ht="13" x14ac:dyDescent="0.3">
      <c r="A321" s="138"/>
      <c r="B321" s="71" t="s">
        <v>860</v>
      </c>
      <c r="C321" s="138"/>
      <c r="D321" s="70"/>
      <c r="E321" s="137"/>
      <c r="F321" s="137"/>
    </row>
    <row r="322" spans="1:6" ht="13" x14ac:dyDescent="0.3">
      <c r="A322" s="138"/>
      <c r="B322" s="71" t="s">
        <v>861</v>
      </c>
      <c r="C322" s="138"/>
      <c r="D322" s="70"/>
      <c r="E322" s="137"/>
      <c r="F322" s="137"/>
    </row>
    <row r="323" spans="1:6" ht="13" x14ac:dyDescent="0.3">
      <c r="A323" s="138"/>
      <c r="B323" s="71"/>
      <c r="C323" s="138"/>
      <c r="D323" s="70"/>
      <c r="E323" s="137"/>
      <c r="F323" s="137"/>
    </row>
    <row r="324" spans="1:6" ht="13" x14ac:dyDescent="0.3">
      <c r="A324" s="138">
        <v>78</v>
      </c>
      <c r="B324" s="71" t="s">
        <v>862</v>
      </c>
      <c r="C324" s="138" t="s">
        <v>4</v>
      </c>
      <c r="D324" s="70">
        <v>1</v>
      </c>
      <c r="E324" s="137"/>
      <c r="F324" s="137"/>
    </row>
    <row r="325" spans="1:6" ht="13" x14ac:dyDescent="0.3">
      <c r="A325" s="138"/>
      <c r="B325" s="71"/>
      <c r="C325" s="138"/>
      <c r="D325" s="70"/>
      <c r="E325" s="137"/>
      <c r="F325" s="137"/>
    </row>
    <row r="326" spans="1:6" ht="13" x14ac:dyDescent="0.3">
      <c r="A326" s="138"/>
      <c r="B326" s="71" t="s">
        <v>863</v>
      </c>
      <c r="C326" s="138"/>
      <c r="D326" s="70"/>
      <c r="E326" s="137"/>
      <c r="F326" s="137"/>
    </row>
    <row r="327" spans="1:6" ht="13" x14ac:dyDescent="0.3">
      <c r="A327" s="138"/>
      <c r="B327" s="71" t="s">
        <v>864</v>
      </c>
      <c r="C327" s="138"/>
      <c r="D327" s="70"/>
      <c r="E327" s="137"/>
      <c r="F327" s="137"/>
    </row>
    <row r="328" spans="1:6" ht="13" x14ac:dyDescent="0.3">
      <c r="A328" s="138"/>
      <c r="B328" s="71" t="s">
        <v>865</v>
      </c>
      <c r="C328" s="138"/>
      <c r="D328" s="70"/>
      <c r="E328" s="137"/>
      <c r="F328" s="137"/>
    </row>
    <row r="329" spans="1:6" ht="13" x14ac:dyDescent="0.3">
      <c r="A329" s="138"/>
      <c r="B329" s="71" t="s">
        <v>866</v>
      </c>
      <c r="C329" s="138"/>
      <c r="D329" s="70"/>
      <c r="E329" s="137"/>
      <c r="F329" s="137"/>
    </row>
    <row r="330" spans="1:6" ht="13" x14ac:dyDescent="0.3">
      <c r="A330" s="138"/>
      <c r="B330" s="71" t="s">
        <v>867</v>
      </c>
      <c r="C330" s="138"/>
      <c r="D330" s="70"/>
      <c r="E330" s="137"/>
      <c r="F330" s="137"/>
    </row>
    <row r="331" spans="1:6" ht="13" x14ac:dyDescent="0.3">
      <c r="A331" s="138"/>
      <c r="B331" s="71" t="s">
        <v>868</v>
      </c>
      <c r="C331" s="138"/>
      <c r="D331" s="70"/>
      <c r="E331" s="137"/>
      <c r="F331" s="137"/>
    </row>
    <row r="332" spans="1:6" ht="13" x14ac:dyDescent="0.3">
      <c r="A332" s="138"/>
      <c r="B332" s="71" t="s">
        <v>869</v>
      </c>
      <c r="C332" s="138"/>
      <c r="D332" s="70"/>
      <c r="E332" s="137"/>
      <c r="F332" s="137"/>
    </row>
    <row r="333" spans="1:6" ht="13" x14ac:dyDescent="0.3">
      <c r="A333" s="138"/>
      <c r="B333" s="71"/>
      <c r="C333" s="138"/>
      <c r="D333" s="70"/>
      <c r="E333" s="137"/>
      <c r="F333" s="137"/>
    </row>
    <row r="334" spans="1:6" ht="13" x14ac:dyDescent="0.3">
      <c r="A334" s="138">
        <v>79</v>
      </c>
      <c r="B334" s="71" t="s">
        <v>870</v>
      </c>
      <c r="C334" s="138" t="s">
        <v>4</v>
      </c>
      <c r="D334" s="70">
        <v>1</v>
      </c>
      <c r="E334" s="137"/>
      <c r="F334" s="137"/>
    </row>
    <row r="335" spans="1:6" ht="13" x14ac:dyDescent="0.3">
      <c r="A335" s="138"/>
      <c r="B335" s="71"/>
      <c r="C335" s="138"/>
      <c r="D335" s="70"/>
      <c r="E335" s="137"/>
      <c r="F335" s="137"/>
    </row>
    <row r="336" spans="1:6" ht="13" x14ac:dyDescent="0.3">
      <c r="A336" s="138"/>
      <c r="B336" s="71" t="s">
        <v>871</v>
      </c>
      <c r="C336" s="138"/>
      <c r="D336" s="70"/>
      <c r="E336" s="137"/>
      <c r="F336" s="137"/>
    </row>
    <row r="337" spans="1:6" ht="13" x14ac:dyDescent="0.3">
      <c r="A337" s="138"/>
      <c r="B337" s="71" t="s">
        <v>872</v>
      </c>
      <c r="C337" s="138"/>
      <c r="D337" s="70"/>
      <c r="E337" s="137"/>
      <c r="F337" s="137"/>
    </row>
    <row r="338" spans="1:6" ht="13" x14ac:dyDescent="0.3">
      <c r="A338" s="138"/>
      <c r="B338" s="71" t="s">
        <v>873</v>
      </c>
      <c r="C338" s="138"/>
      <c r="D338" s="70"/>
      <c r="E338" s="137"/>
      <c r="F338" s="137"/>
    </row>
    <row r="339" spans="1:6" ht="13" x14ac:dyDescent="0.3">
      <c r="A339" s="138"/>
      <c r="B339" s="71" t="s">
        <v>874</v>
      </c>
      <c r="C339" s="138"/>
      <c r="D339" s="70"/>
      <c r="E339" s="137"/>
      <c r="F339" s="137"/>
    </row>
    <row r="340" spans="1:6" ht="13" x14ac:dyDescent="0.3">
      <c r="A340" s="138"/>
      <c r="B340" s="71" t="s">
        <v>875</v>
      </c>
      <c r="C340" s="138"/>
      <c r="D340" s="70"/>
      <c r="E340" s="137"/>
      <c r="F340" s="137"/>
    </row>
    <row r="341" spans="1:6" ht="13" x14ac:dyDescent="0.3">
      <c r="A341" s="138"/>
      <c r="B341" s="71"/>
      <c r="C341" s="138"/>
      <c r="D341" s="70"/>
      <c r="E341" s="137"/>
      <c r="F341" s="137"/>
    </row>
    <row r="342" spans="1:6" ht="13" x14ac:dyDescent="0.3">
      <c r="A342" s="138">
        <v>80</v>
      </c>
      <c r="B342" s="71" t="s">
        <v>876</v>
      </c>
      <c r="C342" s="138" t="s">
        <v>4</v>
      </c>
      <c r="D342" s="70">
        <v>1</v>
      </c>
      <c r="E342" s="137"/>
      <c r="F342" s="137"/>
    </row>
    <row r="343" spans="1:6" ht="13" x14ac:dyDescent="0.3">
      <c r="A343" s="138"/>
      <c r="B343" s="71"/>
      <c r="C343" s="138"/>
      <c r="D343" s="70"/>
      <c r="E343" s="137"/>
      <c r="F343" s="137"/>
    </row>
    <row r="344" spans="1:6" ht="13" x14ac:dyDescent="0.3">
      <c r="A344" s="138"/>
      <c r="B344" s="71" t="s">
        <v>877</v>
      </c>
      <c r="C344" s="138"/>
      <c r="D344" s="70"/>
      <c r="E344" s="137"/>
      <c r="F344" s="137"/>
    </row>
    <row r="345" spans="1:6" ht="13" x14ac:dyDescent="0.3">
      <c r="A345" s="138"/>
      <c r="B345" s="71" t="s">
        <v>878</v>
      </c>
      <c r="C345" s="138"/>
      <c r="D345" s="70"/>
      <c r="E345" s="137"/>
      <c r="F345" s="137"/>
    </row>
    <row r="346" spans="1:6" ht="13" x14ac:dyDescent="0.3">
      <c r="A346" s="138"/>
      <c r="B346" s="71" t="s">
        <v>879</v>
      </c>
      <c r="C346" s="138"/>
      <c r="D346" s="70"/>
      <c r="E346" s="137"/>
      <c r="F346" s="137"/>
    </row>
    <row r="347" spans="1:6" ht="13" x14ac:dyDescent="0.3">
      <c r="A347" s="138"/>
      <c r="B347" s="71" t="s">
        <v>880</v>
      </c>
      <c r="C347" s="138"/>
      <c r="D347" s="70"/>
      <c r="E347" s="137"/>
      <c r="F347" s="137"/>
    </row>
    <row r="348" spans="1:6" ht="13" x14ac:dyDescent="0.3">
      <c r="A348" s="138"/>
      <c r="B348" s="71" t="s">
        <v>881</v>
      </c>
      <c r="C348" s="138"/>
      <c r="D348" s="70"/>
      <c r="E348" s="137"/>
      <c r="F348" s="137"/>
    </row>
    <row r="349" spans="1:6" ht="13" x14ac:dyDescent="0.3">
      <c r="A349" s="138"/>
      <c r="B349" s="71" t="s">
        <v>882</v>
      </c>
      <c r="C349" s="138"/>
      <c r="D349" s="70"/>
      <c r="E349" s="137"/>
      <c r="F349" s="137"/>
    </row>
    <row r="350" spans="1:6" ht="13" x14ac:dyDescent="0.3">
      <c r="A350" s="138"/>
      <c r="B350" s="71"/>
      <c r="C350" s="138"/>
      <c r="D350" s="70"/>
      <c r="E350" s="137"/>
      <c r="F350" s="137"/>
    </row>
    <row r="351" spans="1:6" ht="13" x14ac:dyDescent="0.3">
      <c r="A351" s="138"/>
      <c r="B351" s="72" t="s">
        <v>883</v>
      </c>
      <c r="C351" s="138"/>
      <c r="D351" s="70"/>
      <c r="E351" s="137"/>
      <c r="F351" s="137"/>
    </row>
    <row r="352" spans="1:6" ht="13" x14ac:dyDescent="0.3">
      <c r="A352" s="138"/>
      <c r="B352" s="71"/>
      <c r="C352" s="138"/>
      <c r="D352" s="70"/>
      <c r="E352" s="137"/>
      <c r="F352" s="137"/>
    </row>
    <row r="353" spans="1:6" ht="13" x14ac:dyDescent="0.3">
      <c r="A353" s="138">
        <v>81</v>
      </c>
      <c r="B353" s="71" t="s">
        <v>884</v>
      </c>
      <c r="C353" s="138" t="s">
        <v>4</v>
      </c>
      <c r="D353" s="70">
        <v>1</v>
      </c>
      <c r="E353" s="137"/>
      <c r="F353" s="137"/>
    </row>
    <row r="354" spans="1:6" ht="13" x14ac:dyDescent="0.3">
      <c r="A354" s="138">
        <v>82</v>
      </c>
      <c r="B354" s="71" t="s">
        <v>885</v>
      </c>
      <c r="C354" s="138" t="s">
        <v>4</v>
      </c>
      <c r="D354" s="70">
        <v>1</v>
      </c>
      <c r="E354" s="137"/>
      <c r="F354" s="137"/>
    </row>
    <row r="355" spans="1:6" ht="13" x14ac:dyDescent="0.3">
      <c r="A355" s="138">
        <v>83</v>
      </c>
      <c r="B355" s="71" t="s">
        <v>886</v>
      </c>
      <c r="C355" s="138" t="s">
        <v>4</v>
      </c>
      <c r="D355" s="70">
        <v>1</v>
      </c>
      <c r="E355" s="137"/>
      <c r="F355" s="137"/>
    </row>
    <row r="356" spans="1:6" ht="13" x14ac:dyDescent="0.3">
      <c r="A356" s="138"/>
      <c r="B356" s="71"/>
      <c r="C356" s="138"/>
      <c r="D356" s="70"/>
      <c r="E356" s="137"/>
      <c r="F356" s="137"/>
    </row>
    <row r="357" spans="1:6" ht="13" x14ac:dyDescent="0.3">
      <c r="A357" s="138"/>
      <c r="B357" s="72" t="s">
        <v>887</v>
      </c>
      <c r="C357" s="138"/>
      <c r="D357" s="70"/>
      <c r="E357" s="137"/>
      <c r="F357" s="137"/>
    </row>
    <row r="358" spans="1:6" ht="13" x14ac:dyDescent="0.3">
      <c r="A358" s="138"/>
      <c r="B358" s="71"/>
      <c r="C358" s="138"/>
      <c r="D358" s="70"/>
      <c r="E358" s="137"/>
      <c r="F358" s="137"/>
    </row>
    <row r="359" spans="1:6" ht="13" x14ac:dyDescent="0.3">
      <c r="A359" s="138"/>
      <c r="B359" s="71" t="s">
        <v>888</v>
      </c>
      <c r="C359" s="138"/>
      <c r="D359" s="70"/>
      <c r="E359" s="137"/>
      <c r="F359" s="137"/>
    </row>
    <row r="360" spans="1:6" ht="13" x14ac:dyDescent="0.3">
      <c r="A360" s="138"/>
      <c r="B360" s="71" t="s">
        <v>889</v>
      </c>
      <c r="C360" s="138"/>
      <c r="D360" s="70"/>
      <c r="E360" s="137"/>
      <c r="F360" s="137"/>
    </row>
    <row r="361" spans="1:6" ht="13" x14ac:dyDescent="0.3">
      <c r="A361" s="138"/>
      <c r="B361" s="71" t="s">
        <v>890</v>
      </c>
      <c r="C361" s="138"/>
      <c r="D361" s="70"/>
      <c r="E361" s="137"/>
      <c r="F361" s="137"/>
    </row>
    <row r="362" spans="1:6" ht="13" x14ac:dyDescent="0.3">
      <c r="A362" s="139"/>
      <c r="B362" s="140" t="s">
        <v>675</v>
      </c>
      <c r="C362" s="141"/>
      <c r="D362" s="142"/>
      <c r="E362" s="143"/>
      <c r="F362" s="143"/>
    </row>
    <row r="363" spans="1:6" ht="13" x14ac:dyDescent="0.3">
      <c r="A363" s="139"/>
      <c r="B363" s="140" t="s">
        <v>676</v>
      </c>
      <c r="C363" s="141"/>
      <c r="D363" s="142"/>
      <c r="E363" s="143"/>
      <c r="F363" s="143"/>
    </row>
    <row r="364" spans="1:6" ht="13" x14ac:dyDescent="0.3">
      <c r="A364" s="138"/>
      <c r="B364" s="71"/>
      <c r="C364" s="138"/>
      <c r="D364" s="70"/>
      <c r="E364" s="137"/>
      <c r="F364" s="137"/>
    </row>
    <row r="365" spans="1:6" ht="13" x14ac:dyDescent="0.3">
      <c r="A365" s="138"/>
      <c r="B365" s="72" t="s">
        <v>891</v>
      </c>
      <c r="C365" s="138"/>
      <c r="D365" s="70"/>
      <c r="E365" s="137"/>
      <c r="F365" s="137"/>
    </row>
    <row r="366" spans="1:6" ht="13" x14ac:dyDescent="0.3">
      <c r="A366" s="138"/>
      <c r="B366" s="71"/>
      <c r="C366" s="138"/>
      <c r="D366" s="70"/>
      <c r="E366" s="137"/>
      <c r="F366" s="137"/>
    </row>
    <row r="367" spans="1:6" ht="13" x14ac:dyDescent="0.3">
      <c r="A367" s="138"/>
      <c r="B367" s="71" t="s">
        <v>892</v>
      </c>
      <c r="C367" s="138"/>
      <c r="D367" s="70"/>
      <c r="E367" s="137"/>
      <c r="F367" s="137"/>
    </row>
    <row r="368" spans="1:6" ht="13" x14ac:dyDescent="0.3">
      <c r="A368" s="138"/>
      <c r="B368" s="71" t="s">
        <v>893</v>
      </c>
      <c r="C368" s="138"/>
      <c r="D368" s="70"/>
      <c r="E368" s="137"/>
      <c r="F368" s="137"/>
    </row>
    <row r="369" spans="1:6" ht="13" x14ac:dyDescent="0.3">
      <c r="A369" s="138"/>
      <c r="B369" s="71" t="s">
        <v>894</v>
      </c>
      <c r="C369" s="138"/>
      <c r="D369" s="70"/>
      <c r="E369" s="137"/>
      <c r="F369" s="137"/>
    </row>
    <row r="370" spans="1:6" ht="13" x14ac:dyDescent="0.3">
      <c r="A370" s="138"/>
      <c r="B370" s="71" t="s">
        <v>895</v>
      </c>
      <c r="C370" s="138"/>
      <c r="D370" s="70"/>
      <c r="E370" s="137"/>
      <c r="F370" s="137"/>
    </row>
    <row r="371" spans="1:6" ht="13" x14ac:dyDescent="0.3">
      <c r="A371" s="138"/>
      <c r="B371" s="71" t="s">
        <v>896</v>
      </c>
      <c r="C371" s="138"/>
      <c r="D371" s="70"/>
      <c r="E371" s="137"/>
      <c r="F371" s="137"/>
    </row>
    <row r="372" spans="1:6" ht="13" x14ac:dyDescent="0.3">
      <c r="A372" s="138"/>
      <c r="B372" s="71"/>
      <c r="C372" s="138"/>
      <c r="D372" s="70"/>
      <c r="E372" s="137"/>
      <c r="F372" s="137"/>
    </row>
    <row r="373" spans="1:6" ht="13" x14ac:dyDescent="0.3">
      <c r="A373" s="138"/>
      <c r="B373" s="72" t="s">
        <v>897</v>
      </c>
      <c r="C373" s="138"/>
      <c r="D373" s="70"/>
      <c r="E373" s="137"/>
      <c r="F373" s="137"/>
    </row>
    <row r="374" spans="1:6" ht="13" x14ac:dyDescent="0.3">
      <c r="A374" s="138"/>
      <c r="B374" s="71"/>
      <c r="C374" s="138"/>
      <c r="D374" s="70"/>
      <c r="E374" s="137"/>
      <c r="F374" s="137"/>
    </row>
    <row r="375" spans="1:6" ht="13" x14ac:dyDescent="0.3">
      <c r="A375" s="138"/>
      <c r="B375" s="72" t="s">
        <v>898</v>
      </c>
      <c r="C375" s="138"/>
      <c r="D375" s="70"/>
      <c r="E375" s="137"/>
      <c r="F375" s="137"/>
    </row>
    <row r="376" spans="1:6" ht="13" x14ac:dyDescent="0.3">
      <c r="A376" s="138"/>
      <c r="B376" s="71" t="s">
        <v>899</v>
      </c>
      <c r="C376" s="138"/>
      <c r="D376" s="70"/>
      <c r="E376" s="137"/>
      <c r="F376" s="137"/>
    </row>
    <row r="377" spans="1:6" ht="13" x14ac:dyDescent="0.3">
      <c r="A377" s="138"/>
      <c r="B377" s="71" t="s">
        <v>900</v>
      </c>
      <c r="C377" s="138"/>
      <c r="D377" s="70"/>
      <c r="E377" s="137"/>
      <c r="F377" s="137"/>
    </row>
    <row r="378" spans="1:6" ht="13" x14ac:dyDescent="0.3">
      <c r="A378" s="138"/>
      <c r="B378" s="71" t="s">
        <v>901</v>
      </c>
      <c r="C378" s="138"/>
      <c r="D378" s="70"/>
      <c r="E378" s="137"/>
      <c r="F378" s="137"/>
    </row>
    <row r="379" spans="1:6" ht="13" x14ac:dyDescent="0.3">
      <c r="A379" s="138"/>
      <c r="B379" s="71"/>
      <c r="C379" s="138"/>
      <c r="D379" s="70"/>
      <c r="E379" s="137"/>
      <c r="F379" s="137"/>
    </row>
    <row r="380" spans="1:6" ht="13" x14ac:dyDescent="0.3">
      <c r="A380" s="138"/>
      <c r="B380" s="72" t="s">
        <v>902</v>
      </c>
      <c r="C380" s="138"/>
      <c r="D380" s="70"/>
      <c r="E380" s="137"/>
      <c r="F380" s="137"/>
    </row>
    <row r="381" spans="1:6" ht="13" x14ac:dyDescent="0.3">
      <c r="A381" s="138"/>
      <c r="B381" s="71" t="s">
        <v>903</v>
      </c>
      <c r="C381" s="138"/>
      <c r="D381" s="70"/>
      <c r="E381" s="137"/>
      <c r="F381" s="137"/>
    </row>
    <row r="382" spans="1:6" ht="13" x14ac:dyDescent="0.3">
      <c r="A382" s="138"/>
      <c r="B382" s="71" t="s">
        <v>904</v>
      </c>
      <c r="C382" s="138"/>
      <c r="D382" s="70"/>
      <c r="E382" s="137"/>
      <c r="F382" s="137"/>
    </row>
    <row r="383" spans="1:6" ht="13" x14ac:dyDescent="0.3">
      <c r="A383" s="138"/>
      <c r="B383" s="71" t="s">
        <v>905</v>
      </c>
      <c r="C383" s="138"/>
      <c r="D383" s="70"/>
      <c r="E383" s="137"/>
      <c r="F383" s="137"/>
    </row>
    <row r="384" spans="1:6" ht="13" x14ac:dyDescent="0.3">
      <c r="A384" s="138"/>
      <c r="B384" s="71" t="s">
        <v>906</v>
      </c>
      <c r="C384" s="138"/>
      <c r="D384" s="70"/>
      <c r="E384" s="137"/>
      <c r="F384" s="137"/>
    </row>
    <row r="385" spans="1:6" ht="13" x14ac:dyDescent="0.3">
      <c r="A385" s="138"/>
      <c r="B385" s="71" t="s">
        <v>907</v>
      </c>
      <c r="C385" s="138"/>
      <c r="D385" s="70"/>
      <c r="E385" s="137"/>
      <c r="F385" s="137"/>
    </row>
    <row r="386" spans="1:6" ht="13" x14ac:dyDescent="0.3">
      <c r="A386" s="138"/>
      <c r="B386" s="71" t="s">
        <v>908</v>
      </c>
      <c r="C386" s="138"/>
      <c r="D386" s="70"/>
      <c r="E386" s="137"/>
      <c r="F386" s="137"/>
    </row>
    <row r="387" spans="1:6" ht="13" x14ac:dyDescent="0.3">
      <c r="A387" s="138"/>
      <c r="B387" s="71" t="s">
        <v>909</v>
      </c>
      <c r="C387" s="138"/>
      <c r="D387" s="70"/>
      <c r="E387" s="137"/>
      <c r="F387" s="137"/>
    </row>
    <row r="388" spans="1:6" ht="13" x14ac:dyDescent="0.3">
      <c r="A388" s="138"/>
      <c r="B388" s="71"/>
      <c r="C388" s="138"/>
      <c r="D388" s="70"/>
      <c r="E388" s="137"/>
      <c r="F388" s="137"/>
    </row>
    <row r="389" spans="1:6" ht="13" x14ac:dyDescent="0.3">
      <c r="A389" s="138"/>
      <c r="B389" s="72" t="s">
        <v>910</v>
      </c>
      <c r="C389" s="138"/>
      <c r="D389" s="70"/>
      <c r="E389" s="137"/>
      <c r="F389" s="137"/>
    </row>
    <row r="390" spans="1:6" ht="13" x14ac:dyDescent="0.3">
      <c r="A390" s="138"/>
      <c r="B390" s="71" t="s">
        <v>911</v>
      </c>
      <c r="C390" s="138"/>
      <c r="D390" s="70"/>
      <c r="E390" s="137"/>
      <c r="F390" s="137"/>
    </row>
    <row r="391" spans="1:6" ht="13" x14ac:dyDescent="0.3">
      <c r="A391" s="138"/>
      <c r="B391" s="71" t="s">
        <v>912</v>
      </c>
      <c r="C391" s="138"/>
      <c r="D391" s="70"/>
      <c r="E391" s="137"/>
      <c r="F391" s="137"/>
    </row>
    <row r="392" spans="1:6" ht="13" x14ac:dyDescent="0.3">
      <c r="A392" s="138"/>
      <c r="B392" s="71"/>
      <c r="C392" s="138"/>
      <c r="D392" s="70"/>
      <c r="E392" s="137"/>
      <c r="F392" s="137"/>
    </row>
    <row r="393" spans="1:6" ht="13" x14ac:dyDescent="0.3">
      <c r="A393" s="138"/>
      <c r="B393" s="72" t="s">
        <v>913</v>
      </c>
      <c r="C393" s="138"/>
      <c r="D393" s="70"/>
      <c r="E393" s="137"/>
      <c r="F393" s="137"/>
    </row>
    <row r="394" spans="1:6" ht="13" x14ac:dyDescent="0.3">
      <c r="A394" s="138"/>
      <c r="B394" s="71" t="s">
        <v>914</v>
      </c>
      <c r="C394" s="138"/>
      <c r="D394" s="70"/>
      <c r="E394" s="137"/>
      <c r="F394" s="137"/>
    </row>
    <row r="395" spans="1:6" ht="13" x14ac:dyDescent="0.3">
      <c r="A395" s="138"/>
      <c r="B395" s="71" t="s">
        <v>915</v>
      </c>
      <c r="C395" s="138"/>
      <c r="D395" s="70"/>
      <c r="E395" s="137"/>
      <c r="F395" s="137"/>
    </row>
    <row r="396" spans="1:6" ht="13" x14ac:dyDescent="0.3">
      <c r="A396" s="138"/>
      <c r="B396" s="71" t="s">
        <v>916</v>
      </c>
      <c r="C396" s="138"/>
      <c r="D396" s="70"/>
      <c r="E396" s="137"/>
      <c r="F396" s="137"/>
    </row>
    <row r="397" spans="1:6" ht="13" x14ac:dyDescent="0.3">
      <c r="A397" s="138"/>
      <c r="B397" s="71" t="s">
        <v>917</v>
      </c>
      <c r="C397" s="138"/>
      <c r="D397" s="70"/>
      <c r="E397" s="137"/>
      <c r="F397" s="137"/>
    </row>
    <row r="398" spans="1:6" ht="13" x14ac:dyDescent="0.3">
      <c r="A398" s="138"/>
      <c r="B398" s="71" t="s">
        <v>918</v>
      </c>
      <c r="C398" s="138"/>
      <c r="D398" s="70"/>
      <c r="E398" s="137"/>
      <c r="F398" s="137"/>
    </row>
    <row r="399" spans="1:6" ht="13" x14ac:dyDescent="0.3">
      <c r="A399" s="138"/>
      <c r="B399" s="71" t="s">
        <v>919</v>
      </c>
      <c r="C399" s="138"/>
      <c r="D399" s="70"/>
      <c r="E399" s="137"/>
      <c r="F399" s="137"/>
    </row>
    <row r="400" spans="1:6" ht="13" x14ac:dyDescent="0.3">
      <c r="A400" s="138"/>
      <c r="B400" s="71" t="s">
        <v>920</v>
      </c>
      <c r="C400" s="138"/>
      <c r="D400" s="70"/>
      <c r="E400" s="137"/>
      <c r="F400" s="137"/>
    </row>
    <row r="401" spans="1:6" ht="13" x14ac:dyDescent="0.3">
      <c r="A401" s="138"/>
      <c r="B401" s="71"/>
      <c r="C401" s="138"/>
      <c r="D401" s="70"/>
      <c r="E401" s="137"/>
      <c r="F401" s="137"/>
    </row>
    <row r="402" spans="1:6" ht="13" x14ac:dyDescent="0.3">
      <c r="A402" s="138"/>
      <c r="B402" s="71" t="s">
        <v>921</v>
      </c>
      <c r="C402" s="138"/>
      <c r="D402" s="70"/>
      <c r="E402" s="137"/>
      <c r="F402" s="137"/>
    </row>
    <row r="403" spans="1:6" ht="13" x14ac:dyDescent="0.3">
      <c r="A403" s="138"/>
      <c r="B403" s="71" t="s">
        <v>922</v>
      </c>
      <c r="C403" s="138"/>
      <c r="D403" s="70"/>
      <c r="E403" s="137"/>
      <c r="F403" s="137"/>
    </row>
    <row r="404" spans="1:6" ht="13" x14ac:dyDescent="0.3">
      <c r="A404" s="138"/>
      <c r="B404" s="71" t="s">
        <v>923</v>
      </c>
      <c r="C404" s="138"/>
      <c r="D404" s="70"/>
      <c r="E404" s="137"/>
      <c r="F404" s="137"/>
    </row>
    <row r="405" spans="1:6" ht="13" x14ac:dyDescent="0.3">
      <c r="A405" s="138"/>
      <c r="B405" s="71" t="s">
        <v>924</v>
      </c>
      <c r="C405" s="138"/>
      <c r="D405" s="70"/>
      <c r="E405" s="137"/>
      <c r="F405" s="137"/>
    </row>
    <row r="406" spans="1:6" ht="13" x14ac:dyDescent="0.3">
      <c r="A406" s="138"/>
      <c r="B406" s="71" t="s">
        <v>925</v>
      </c>
      <c r="C406" s="138"/>
      <c r="D406" s="70"/>
      <c r="E406" s="137"/>
      <c r="F406" s="137"/>
    </row>
    <row r="407" spans="1:6" ht="13" x14ac:dyDescent="0.3">
      <c r="A407" s="138"/>
      <c r="B407" s="71"/>
      <c r="C407" s="138"/>
      <c r="D407" s="70"/>
      <c r="E407" s="137"/>
      <c r="F407" s="137"/>
    </row>
    <row r="408" spans="1:6" ht="13" x14ac:dyDescent="0.3">
      <c r="A408" s="138"/>
      <c r="B408" s="71" t="s">
        <v>926</v>
      </c>
      <c r="C408" s="138"/>
      <c r="D408" s="70"/>
      <c r="E408" s="137"/>
      <c r="F408" s="137"/>
    </row>
    <row r="409" spans="1:6" ht="13" x14ac:dyDescent="0.3">
      <c r="A409" s="138"/>
      <c r="B409" s="71" t="s">
        <v>927</v>
      </c>
      <c r="C409" s="138"/>
      <c r="D409" s="70"/>
      <c r="E409" s="137"/>
      <c r="F409" s="137"/>
    </row>
    <row r="410" spans="1:6" ht="13" x14ac:dyDescent="0.3">
      <c r="A410" s="138"/>
      <c r="B410" s="71" t="s">
        <v>928</v>
      </c>
      <c r="C410" s="138"/>
      <c r="D410" s="70"/>
      <c r="E410" s="137"/>
      <c r="F410" s="137"/>
    </row>
    <row r="411" spans="1:6" ht="13" x14ac:dyDescent="0.3">
      <c r="A411" s="138"/>
      <c r="B411" s="71" t="s">
        <v>929</v>
      </c>
      <c r="C411" s="138"/>
      <c r="D411" s="70"/>
      <c r="E411" s="137"/>
      <c r="F411" s="137"/>
    </row>
    <row r="412" spans="1:6" ht="13" x14ac:dyDescent="0.3">
      <c r="A412" s="138"/>
      <c r="B412" s="71" t="s">
        <v>930</v>
      </c>
      <c r="C412" s="138"/>
      <c r="D412" s="70"/>
      <c r="E412" s="137"/>
      <c r="F412" s="137"/>
    </row>
    <row r="413" spans="1:6" ht="13" x14ac:dyDescent="0.3">
      <c r="A413" s="138"/>
      <c r="B413" s="71" t="s">
        <v>931</v>
      </c>
      <c r="C413" s="138"/>
      <c r="D413" s="70"/>
      <c r="E413" s="137"/>
      <c r="F413" s="137"/>
    </row>
    <row r="414" spans="1:6" ht="13" x14ac:dyDescent="0.3">
      <c r="A414" s="138"/>
      <c r="B414" s="71" t="s">
        <v>932</v>
      </c>
      <c r="C414" s="138"/>
      <c r="D414" s="70"/>
      <c r="E414" s="137"/>
      <c r="F414" s="137"/>
    </row>
    <row r="415" spans="1:6" ht="13" x14ac:dyDescent="0.3">
      <c r="A415" s="138"/>
      <c r="B415" s="71" t="s">
        <v>933</v>
      </c>
      <c r="C415" s="138"/>
      <c r="D415" s="70"/>
      <c r="E415" s="137"/>
      <c r="F415" s="137"/>
    </row>
    <row r="416" spans="1:6" ht="13" x14ac:dyDescent="0.3">
      <c r="A416" s="138"/>
      <c r="B416" s="71" t="s">
        <v>934</v>
      </c>
      <c r="C416" s="138"/>
      <c r="D416" s="70"/>
      <c r="E416" s="137"/>
      <c r="F416" s="137"/>
    </row>
    <row r="417" spans="1:6" ht="13" x14ac:dyDescent="0.3">
      <c r="A417" s="139"/>
      <c r="B417" s="140" t="s">
        <v>675</v>
      </c>
      <c r="C417" s="141"/>
      <c r="D417" s="142"/>
      <c r="E417" s="143"/>
      <c r="F417" s="143"/>
    </row>
    <row r="418" spans="1:6" ht="13" x14ac:dyDescent="0.3">
      <c r="A418" s="139"/>
      <c r="B418" s="140" t="s">
        <v>676</v>
      </c>
      <c r="C418" s="141"/>
      <c r="D418" s="142"/>
      <c r="E418" s="143"/>
      <c r="F418" s="143"/>
    </row>
    <row r="419" spans="1:6" ht="13" x14ac:dyDescent="0.3">
      <c r="A419" s="138"/>
      <c r="B419" s="71"/>
      <c r="C419" s="138"/>
      <c r="D419" s="70"/>
      <c r="E419" s="137"/>
      <c r="F419" s="137"/>
    </row>
    <row r="420" spans="1:6" ht="13" x14ac:dyDescent="0.3">
      <c r="A420" s="138"/>
      <c r="B420" s="71" t="s">
        <v>935</v>
      </c>
      <c r="C420" s="138"/>
      <c r="D420" s="70"/>
      <c r="E420" s="137"/>
      <c r="F420" s="137"/>
    </row>
    <row r="421" spans="1:6" ht="13" x14ac:dyDescent="0.3">
      <c r="A421" s="138"/>
      <c r="B421" s="71" t="s">
        <v>936</v>
      </c>
      <c r="C421" s="138"/>
      <c r="D421" s="70"/>
      <c r="E421" s="137"/>
      <c r="F421" s="137"/>
    </row>
    <row r="422" spans="1:6" ht="13" x14ac:dyDescent="0.3">
      <c r="A422" s="138"/>
      <c r="B422" s="71" t="s">
        <v>937</v>
      </c>
      <c r="C422" s="138"/>
      <c r="D422" s="70"/>
      <c r="E422" s="137"/>
      <c r="F422" s="137"/>
    </row>
    <row r="423" spans="1:6" ht="13" x14ac:dyDescent="0.3">
      <c r="A423" s="138"/>
      <c r="B423" s="71" t="s">
        <v>938</v>
      </c>
      <c r="C423" s="138"/>
      <c r="D423" s="70"/>
      <c r="E423" s="137"/>
      <c r="F423" s="137"/>
    </row>
    <row r="424" spans="1:6" ht="13" x14ac:dyDescent="0.3">
      <c r="A424" s="138"/>
      <c r="B424" s="71"/>
      <c r="C424" s="138"/>
      <c r="D424" s="70"/>
      <c r="E424" s="137"/>
      <c r="F424" s="137"/>
    </row>
    <row r="425" spans="1:6" ht="13" x14ac:dyDescent="0.3">
      <c r="A425" s="138"/>
      <c r="B425" s="71" t="s">
        <v>939</v>
      </c>
      <c r="C425" s="138"/>
      <c r="D425" s="70"/>
      <c r="E425" s="137"/>
      <c r="F425" s="137"/>
    </row>
    <row r="426" spans="1:6" ht="13" x14ac:dyDescent="0.3">
      <c r="A426" s="138"/>
      <c r="B426" s="71" t="s">
        <v>940</v>
      </c>
      <c r="C426" s="138"/>
      <c r="D426" s="70"/>
      <c r="E426" s="137"/>
      <c r="F426" s="137"/>
    </row>
    <row r="427" spans="1:6" ht="13" x14ac:dyDescent="0.3">
      <c r="A427" s="138"/>
      <c r="B427" s="71" t="s">
        <v>941</v>
      </c>
      <c r="C427" s="138"/>
      <c r="D427" s="70"/>
      <c r="E427" s="137"/>
      <c r="F427" s="137"/>
    </row>
    <row r="428" spans="1:6" ht="13" x14ac:dyDescent="0.3">
      <c r="A428" s="138"/>
      <c r="B428" s="71"/>
      <c r="C428" s="138"/>
      <c r="D428" s="70"/>
      <c r="E428" s="137"/>
      <c r="F428" s="137"/>
    </row>
    <row r="429" spans="1:6" ht="13" x14ac:dyDescent="0.3">
      <c r="A429" s="138"/>
      <c r="B429" s="71" t="s">
        <v>942</v>
      </c>
      <c r="C429" s="138"/>
      <c r="D429" s="70"/>
      <c r="E429" s="137"/>
      <c r="F429" s="137"/>
    </row>
    <row r="430" spans="1:6" ht="13" x14ac:dyDescent="0.3">
      <c r="A430" s="138"/>
      <c r="B430" s="71" t="s">
        <v>943</v>
      </c>
      <c r="C430" s="138"/>
      <c r="D430" s="70"/>
      <c r="E430" s="137"/>
      <c r="F430" s="137"/>
    </row>
    <row r="431" spans="1:6" ht="13" x14ac:dyDescent="0.3">
      <c r="A431" s="138"/>
      <c r="B431" s="71" t="s">
        <v>944</v>
      </c>
      <c r="C431" s="138"/>
      <c r="D431" s="70"/>
      <c r="E431" s="137"/>
      <c r="F431" s="137"/>
    </row>
    <row r="432" spans="1:6" ht="13" x14ac:dyDescent="0.3">
      <c r="A432" s="138"/>
      <c r="B432" s="71"/>
      <c r="C432" s="138"/>
      <c r="D432" s="70"/>
      <c r="E432" s="137"/>
      <c r="F432" s="137"/>
    </row>
    <row r="433" spans="1:6" ht="13" x14ac:dyDescent="0.3">
      <c r="A433" s="138"/>
      <c r="B433" s="71" t="s">
        <v>945</v>
      </c>
      <c r="C433" s="138"/>
      <c r="D433" s="70"/>
      <c r="E433" s="137"/>
      <c r="F433" s="137"/>
    </row>
    <row r="434" spans="1:6" ht="13" x14ac:dyDescent="0.3">
      <c r="A434" s="138"/>
      <c r="B434" s="71" t="s">
        <v>946</v>
      </c>
      <c r="C434" s="138"/>
      <c r="D434" s="70"/>
      <c r="E434" s="137"/>
      <c r="F434" s="137"/>
    </row>
    <row r="435" spans="1:6" ht="13" x14ac:dyDescent="0.3">
      <c r="A435" s="138"/>
      <c r="B435" s="71" t="s">
        <v>947</v>
      </c>
      <c r="C435" s="138"/>
      <c r="D435" s="70"/>
      <c r="E435" s="137"/>
      <c r="F435" s="137"/>
    </row>
    <row r="436" spans="1:6" ht="13" x14ac:dyDescent="0.3">
      <c r="A436" s="138"/>
      <c r="B436" s="71" t="s">
        <v>948</v>
      </c>
      <c r="C436" s="138"/>
      <c r="D436" s="70"/>
      <c r="E436" s="137"/>
      <c r="F436" s="137"/>
    </row>
    <row r="437" spans="1:6" ht="13" x14ac:dyDescent="0.3">
      <c r="A437" s="138"/>
      <c r="B437" s="71"/>
      <c r="C437" s="138"/>
      <c r="D437" s="70"/>
      <c r="E437" s="137"/>
      <c r="F437" s="137"/>
    </row>
    <row r="438" spans="1:6" ht="13" x14ac:dyDescent="0.3">
      <c r="A438" s="138"/>
      <c r="B438" s="71" t="s">
        <v>949</v>
      </c>
      <c r="C438" s="138"/>
      <c r="D438" s="70"/>
      <c r="E438" s="137"/>
      <c r="F438" s="137"/>
    </row>
    <row r="439" spans="1:6" ht="13" x14ac:dyDescent="0.3">
      <c r="A439" s="138"/>
      <c r="B439" s="71" t="s">
        <v>950</v>
      </c>
      <c r="C439" s="138"/>
      <c r="D439" s="70"/>
      <c r="E439" s="137"/>
      <c r="F439" s="137"/>
    </row>
    <row r="440" spans="1:6" ht="13" x14ac:dyDescent="0.3">
      <c r="A440" s="138"/>
      <c r="B440" s="71" t="s">
        <v>951</v>
      </c>
      <c r="C440" s="138"/>
      <c r="D440" s="70"/>
      <c r="E440" s="137"/>
      <c r="F440" s="137"/>
    </row>
    <row r="441" spans="1:6" ht="13" x14ac:dyDescent="0.3">
      <c r="A441" s="138"/>
      <c r="B441" s="71" t="s">
        <v>952</v>
      </c>
      <c r="C441" s="138"/>
      <c r="D441" s="70"/>
      <c r="E441" s="137"/>
      <c r="F441" s="137"/>
    </row>
    <row r="442" spans="1:6" ht="13" x14ac:dyDescent="0.3">
      <c r="A442" s="138"/>
      <c r="B442" s="71"/>
      <c r="C442" s="138"/>
      <c r="D442" s="70"/>
      <c r="E442" s="137"/>
      <c r="F442" s="137"/>
    </row>
    <row r="443" spans="1:6" ht="13" x14ac:dyDescent="0.3">
      <c r="A443" s="138"/>
      <c r="B443" s="71" t="s">
        <v>953</v>
      </c>
      <c r="C443" s="138"/>
      <c r="D443" s="70"/>
      <c r="E443" s="137"/>
      <c r="F443" s="137"/>
    </row>
    <row r="444" spans="1:6" ht="13" x14ac:dyDescent="0.3">
      <c r="A444" s="138"/>
      <c r="B444" s="71" t="s">
        <v>954</v>
      </c>
      <c r="C444" s="138"/>
      <c r="D444" s="70"/>
      <c r="E444" s="137"/>
      <c r="F444" s="137"/>
    </row>
    <row r="445" spans="1:6" ht="13" x14ac:dyDescent="0.3">
      <c r="A445" s="138"/>
      <c r="B445" s="71"/>
      <c r="C445" s="138"/>
      <c r="D445" s="70"/>
      <c r="E445" s="137"/>
      <c r="F445" s="137"/>
    </row>
    <row r="446" spans="1:6" ht="13" x14ac:dyDescent="0.3">
      <c r="A446" s="138"/>
      <c r="B446" s="71" t="s">
        <v>955</v>
      </c>
      <c r="C446" s="138"/>
      <c r="D446" s="70"/>
      <c r="E446" s="137"/>
      <c r="F446" s="137"/>
    </row>
    <row r="447" spans="1:6" ht="13" x14ac:dyDescent="0.3">
      <c r="A447" s="138"/>
      <c r="B447" s="71" t="s">
        <v>956</v>
      </c>
      <c r="C447" s="138"/>
      <c r="D447" s="70"/>
      <c r="E447" s="137"/>
      <c r="F447" s="137"/>
    </row>
    <row r="448" spans="1:6" ht="13" x14ac:dyDescent="0.3">
      <c r="A448" s="138"/>
      <c r="B448" s="71" t="s">
        <v>957</v>
      </c>
      <c r="C448" s="138"/>
      <c r="D448" s="70"/>
      <c r="E448" s="137"/>
      <c r="F448" s="137"/>
    </row>
    <row r="449" spans="1:6" ht="13" x14ac:dyDescent="0.3">
      <c r="A449" s="138"/>
      <c r="B449" s="71"/>
      <c r="C449" s="138"/>
      <c r="D449" s="70"/>
      <c r="E449" s="137"/>
      <c r="F449" s="137"/>
    </row>
    <row r="450" spans="1:6" ht="13" x14ac:dyDescent="0.3">
      <c r="A450" s="138"/>
      <c r="B450" s="72" t="s">
        <v>958</v>
      </c>
      <c r="C450" s="138"/>
      <c r="D450" s="70"/>
      <c r="E450" s="137"/>
      <c r="F450" s="137"/>
    </row>
    <row r="451" spans="1:6" ht="13" x14ac:dyDescent="0.3">
      <c r="A451" s="138"/>
      <c r="B451" s="71" t="s">
        <v>959</v>
      </c>
      <c r="C451" s="138"/>
      <c r="D451" s="70"/>
      <c r="E451" s="137"/>
      <c r="F451" s="137"/>
    </row>
    <row r="452" spans="1:6" ht="13" x14ac:dyDescent="0.3">
      <c r="A452" s="138"/>
      <c r="B452" s="71" t="s">
        <v>960</v>
      </c>
      <c r="C452" s="138"/>
      <c r="D452" s="70"/>
      <c r="E452" s="137"/>
      <c r="F452" s="137"/>
    </row>
    <row r="453" spans="1:6" ht="13" x14ac:dyDescent="0.3">
      <c r="A453" s="138"/>
      <c r="B453" s="71" t="s">
        <v>961</v>
      </c>
      <c r="C453" s="138"/>
      <c r="D453" s="70"/>
      <c r="E453" s="137"/>
      <c r="F453" s="137"/>
    </row>
    <row r="454" spans="1:6" ht="13" x14ac:dyDescent="0.3">
      <c r="A454" s="138"/>
      <c r="B454" s="71" t="s">
        <v>962</v>
      </c>
      <c r="C454" s="138"/>
      <c r="D454" s="70"/>
      <c r="E454" s="137"/>
      <c r="F454" s="137"/>
    </row>
    <row r="455" spans="1:6" ht="13" x14ac:dyDescent="0.3">
      <c r="A455" s="138"/>
      <c r="B455" s="71"/>
      <c r="C455" s="138"/>
      <c r="D455" s="70"/>
      <c r="E455" s="137"/>
      <c r="F455" s="137"/>
    </row>
    <row r="456" spans="1:6" ht="13" x14ac:dyDescent="0.3">
      <c r="A456" s="138"/>
      <c r="B456" s="72" t="s">
        <v>963</v>
      </c>
      <c r="C456" s="138"/>
      <c r="D456" s="70"/>
      <c r="E456" s="137"/>
      <c r="F456" s="137"/>
    </row>
    <row r="457" spans="1:6" ht="13" x14ac:dyDescent="0.3">
      <c r="A457" s="138"/>
      <c r="B457" s="71" t="s">
        <v>964</v>
      </c>
      <c r="C457" s="138"/>
      <c r="D457" s="70"/>
      <c r="E457" s="137"/>
      <c r="F457" s="137"/>
    </row>
    <row r="458" spans="1:6" ht="13" x14ac:dyDescent="0.3">
      <c r="A458" s="138"/>
      <c r="B458" s="71" t="s">
        <v>965</v>
      </c>
      <c r="C458" s="138"/>
      <c r="D458" s="70"/>
      <c r="E458" s="137"/>
      <c r="F458" s="137"/>
    </row>
    <row r="459" spans="1:6" ht="13" x14ac:dyDescent="0.3">
      <c r="A459" s="138"/>
      <c r="B459" s="71"/>
      <c r="C459" s="138"/>
      <c r="D459" s="70"/>
      <c r="E459" s="137"/>
      <c r="F459" s="137"/>
    </row>
    <row r="460" spans="1:6" ht="13" x14ac:dyDescent="0.3">
      <c r="A460" s="138"/>
      <c r="B460" s="71" t="s">
        <v>966</v>
      </c>
      <c r="C460" s="138"/>
      <c r="D460" s="70"/>
      <c r="E460" s="137"/>
      <c r="F460" s="137"/>
    </row>
    <row r="461" spans="1:6" ht="13" x14ac:dyDescent="0.3">
      <c r="A461" s="138"/>
      <c r="B461" s="71" t="s">
        <v>967</v>
      </c>
      <c r="C461" s="138"/>
      <c r="D461" s="70"/>
      <c r="E461" s="137"/>
      <c r="F461" s="137"/>
    </row>
    <row r="462" spans="1:6" ht="13" x14ac:dyDescent="0.3">
      <c r="A462" s="138"/>
      <c r="B462" s="71" t="s">
        <v>968</v>
      </c>
      <c r="C462" s="138"/>
      <c r="D462" s="70"/>
      <c r="E462" s="137"/>
      <c r="F462" s="137"/>
    </row>
    <row r="463" spans="1:6" ht="13" x14ac:dyDescent="0.3">
      <c r="A463" s="138"/>
      <c r="B463" s="71" t="s">
        <v>969</v>
      </c>
      <c r="C463" s="138"/>
      <c r="D463" s="70"/>
      <c r="E463" s="137"/>
      <c r="F463" s="137"/>
    </row>
    <row r="464" spans="1:6" ht="13" x14ac:dyDescent="0.3">
      <c r="A464" s="138"/>
      <c r="B464" s="71" t="s">
        <v>970</v>
      </c>
      <c r="C464" s="138"/>
      <c r="D464" s="70"/>
      <c r="E464" s="137"/>
      <c r="F464" s="137"/>
    </row>
    <row r="465" spans="1:6" ht="13" x14ac:dyDescent="0.3">
      <c r="A465" s="138"/>
      <c r="B465" s="71" t="s">
        <v>971</v>
      </c>
      <c r="C465" s="138"/>
      <c r="D465" s="70"/>
      <c r="E465" s="137"/>
      <c r="F465" s="137"/>
    </row>
    <row r="466" spans="1:6" ht="13" x14ac:dyDescent="0.3">
      <c r="A466" s="138"/>
      <c r="B466" s="71"/>
      <c r="C466" s="138"/>
      <c r="D466" s="70"/>
      <c r="E466" s="137"/>
      <c r="F466" s="137"/>
    </row>
    <row r="467" spans="1:6" ht="13" x14ac:dyDescent="0.3">
      <c r="A467" s="138"/>
      <c r="B467" s="71" t="s">
        <v>972</v>
      </c>
      <c r="C467" s="138"/>
      <c r="D467" s="70"/>
      <c r="E467" s="137"/>
      <c r="F467" s="137"/>
    </row>
    <row r="468" spans="1:6" ht="13" x14ac:dyDescent="0.3">
      <c r="A468" s="138"/>
      <c r="B468" s="71" t="s">
        <v>973</v>
      </c>
      <c r="C468" s="138"/>
      <c r="D468" s="70"/>
      <c r="E468" s="137"/>
      <c r="F468" s="137"/>
    </row>
    <row r="469" spans="1:6" ht="13" x14ac:dyDescent="0.3">
      <c r="A469" s="138"/>
      <c r="B469" s="71" t="s">
        <v>974</v>
      </c>
      <c r="C469" s="138"/>
      <c r="D469" s="70"/>
      <c r="E469" s="137"/>
      <c r="F469" s="137"/>
    </row>
    <row r="470" spans="1:6" ht="13" x14ac:dyDescent="0.3">
      <c r="A470" s="138"/>
      <c r="B470" s="71" t="s">
        <v>975</v>
      </c>
      <c r="C470" s="138"/>
      <c r="D470" s="70"/>
      <c r="E470" s="137"/>
      <c r="F470" s="137"/>
    </row>
    <row r="471" spans="1:6" ht="13" x14ac:dyDescent="0.3">
      <c r="A471" s="138"/>
      <c r="B471" s="71" t="s">
        <v>976</v>
      </c>
      <c r="C471" s="138"/>
      <c r="D471" s="70"/>
      <c r="E471" s="137"/>
      <c r="F471" s="137"/>
    </row>
    <row r="472" spans="1:6" ht="13" x14ac:dyDescent="0.3">
      <c r="A472" s="139"/>
      <c r="B472" s="140" t="s">
        <v>675</v>
      </c>
      <c r="C472" s="141"/>
      <c r="D472" s="142"/>
      <c r="E472" s="143"/>
      <c r="F472" s="143"/>
    </row>
    <row r="473" spans="1:6" ht="13" x14ac:dyDescent="0.3">
      <c r="A473" s="139"/>
      <c r="B473" s="140" t="s">
        <v>676</v>
      </c>
      <c r="C473" s="141"/>
      <c r="D473" s="142"/>
      <c r="E473" s="143"/>
      <c r="F473" s="143"/>
    </row>
    <row r="474" spans="1:6" ht="13" x14ac:dyDescent="0.3">
      <c r="A474" s="138"/>
      <c r="B474" s="71"/>
      <c r="C474" s="138"/>
      <c r="D474" s="70"/>
      <c r="E474" s="137"/>
      <c r="F474" s="137"/>
    </row>
    <row r="475" spans="1:6" ht="13" x14ac:dyDescent="0.3">
      <c r="A475" s="138"/>
      <c r="B475" s="72" t="s">
        <v>977</v>
      </c>
      <c r="C475" s="138"/>
      <c r="D475" s="70"/>
      <c r="E475" s="137"/>
      <c r="F475" s="137"/>
    </row>
    <row r="476" spans="1:6" ht="13" x14ac:dyDescent="0.3">
      <c r="A476" s="138"/>
      <c r="B476" s="71"/>
      <c r="C476" s="138"/>
      <c r="D476" s="70"/>
      <c r="E476" s="137"/>
      <c r="F476" s="137"/>
    </row>
    <row r="477" spans="1:6" ht="13" x14ac:dyDescent="0.3">
      <c r="A477" s="138"/>
      <c r="B477" s="72" t="s">
        <v>978</v>
      </c>
      <c r="C477" s="138"/>
      <c r="D477" s="70"/>
      <c r="E477" s="137"/>
      <c r="F477" s="137"/>
    </row>
    <row r="478" spans="1:6" ht="13" x14ac:dyDescent="0.3">
      <c r="A478" s="138"/>
      <c r="B478" s="71" t="s">
        <v>979</v>
      </c>
      <c r="C478" s="138"/>
      <c r="D478" s="70"/>
      <c r="E478" s="137"/>
      <c r="F478" s="137"/>
    </row>
    <row r="479" spans="1:6" ht="13" x14ac:dyDescent="0.3">
      <c r="A479" s="138"/>
      <c r="B479" s="71" t="s">
        <v>980</v>
      </c>
      <c r="C479" s="138"/>
      <c r="D479" s="70"/>
      <c r="E479" s="137"/>
      <c r="F479" s="137"/>
    </row>
    <row r="480" spans="1:6" ht="13" x14ac:dyDescent="0.3">
      <c r="A480" s="138"/>
      <c r="B480" s="71"/>
      <c r="C480" s="138"/>
      <c r="D480" s="70"/>
      <c r="E480" s="137"/>
      <c r="F480" s="137"/>
    </row>
    <row r="481" spans="1:6" ht="13" x14ac:dyDescent="0.3">
      <c r="A481" s="138"/>
      <c r="B481" s="71" t="s">
        <v>981</v>
      </c>
      <c r="C481" s="138"/>
      <c r="D481" s="70"/>
      <c r="E481" s="137"/>
      <c r="F481" s="137"/>
    </row>
    <row r="482" spans="1:6" ht="13" x14ac:dyDescent="0.3">
      <c r="A482" s="138"/>
      <c r="B482" s="71" t="s">
        <v>982</v>
      </c>
      <c r="C482" s="138"/>
      <c r="D482" s="70"/>
      <c r="E482" s="137"/>
      <c r="F482" s="137"/>
    </row>
    <row r="483" spans="1:6" ht="13" x14ac:dyDescent="0.3">
      <c r="A483" s="138"/>
      <c r="B483" s="71" t="s">
        <v>983</v>
      </c>
      <c r="C483" s="138"/>
      <c r="D483" s="70"/>
      <c r="E483" s="137"/>
      <c r="F483" s="137"/>
    </row>
    <row r="484" spans="1:6" ht="13" x14ac:dyDescent="0.3">
      <c r="A484" s="138"/>
      <c r="B484" s="71" t="s">
        <v>984</v>
      </c>
      <c r="C484" s="138"/>
      <c r="D484" s="70"/>
      <c r="E484" s="137"/>
      <c r="F484" s="137"/>
    </row>
    <row r="485" spans="1:6" ht="13" x14ac:dyDescent="0.3">
      <c r="A485" s="138"/>
      <c r="B485" s="71" t="s">
        <v>985</v>
      </c>
      <c r="C485" s="138"/>
      <c r="D485" s="70"/>
      <c r="E485" s="137"/>
      <c r="F485" s="137"/>
    </row>
    <row r="486" spans="1:6" ht="13" x14ac:dyDescent="0.3">
      <c r="A486" s="138"/>
      <c r="B486" s="71" t="s">
        <v>986</v>
      </c>
      <c r="C486" s="138"/>
      <c r="D486" s="70"/>
      <c r="E486" s="137"/>
      <c r="F486" s="137"/>
    </row>
    <row r="487" spans="1:6" ht="13" x14ac:dyDescent="0.3">
      <c r="A487" s="138"/>
      <c r="B487" s="71" t="s">
        <v>987</v>
      </c>
      <c r="C487" s="138"/>
      <c r="D487" s="70"/>
      <c r="E487" s="137"/>
      <c r="F487" s="137"/>
    </row>
    <row r="488" spans="1:6" ht="13" x14ac:dyDescent="0.3">
      <c r="A488" s="138"/>
      <c r="B488" s="71" t="s">
        <v>988</v>
      </c>
      <c r="C488" s="138"/>
      <c r="D488" s="70"/>
      <c r="E488" s="137"/>
      <c r="F488" s="137"/>
    </row>
    <row r="489" spans="1:6" ht="13" x14ac:dyDescent="0.3">
      <c r="A489" s="138"/>
      <c r="B489" s="71"/>
      <c r="C489" s="138"/>
      <c r="D489" s="70"/>
      <c r="E489" s="137"/>
      <c r="F489" s="137"/>
    </row>
    <row r="490" spans="1:6" ht="13" x14ac:dyDescent="0.3">
      <c r="A490" s="138"/>
      <c r="B490" s="71" t="s">
        <v>989</v>
      </c>
      <c r="C490" s="138"/>
      <c r="D490" s="70"/>
      <c r="E490" s="137"/>
      <c r="F490" s="137"/>
    </row>
    <row r="491" spans="1:6" ht="13" x14ac:dyDescent="0.3">
      <c r="A491" s="138"/>
      <c r="B491" s="71" t="s">
        <v>990</v>
      </c>
      <c r="C491" s="138"/>
      <c r="D491" s="70"/>
      <c r="E491" s="137"/>
      <c r="F491" s="137"/>
    </row>
    <row r="492" spans="1:6" ht="13" x14ac:dyDescent="0.3">
      <c r="A492" s="138"/>
      <c r="B492" s="71" t="s">
        <v>991</v>
      </c>
      <c r="C492" s="138"/>
      <c r="D492" s="70"/>
      <c r="E492" s="137"/>
      <c r="F492" s="137"/>
    </row>
    <row r="493" spans="1:6" ht="13" x14ac:dyDescent="0.3">
      <c r="A493" s="138"/>
      <c r="B493" s="71" t="s">
        <v>992</v>
      </c>
      <c r="C493" s="138"/>
      <c r="D493" s="70"/>
      <c r="E493" s="137"/>
      <c r="F493" s="137"/>
    </row>
    <row r="494" spans="1:6" ht="13" x14ac:dyDescent="0.3">
      <c r="A494" s="138"/>
      <c r="B494" s="71" t="s">
        <v>993</v>
      </c>
      <c r="C494" s="138"/>
      <c r="D494" s="70"/>
      <c r="E494" s="137"/>
      <c r="F494" s="137"/>
    </row>
    <row r="495" spans="1:6" ht="13" x14ac:dyDescent="0.3">
      <c r="A495" s="138"/>
      <c r="B495" s="71" t="s">
        <v>994</v>
      </c>
      <c r="C495" s="138"/>
      <c r="D495" s="70"/>
      <c r="E495" s="137"/>
      <c r="F495" s="137"/>
    </row>
    <row r="496" spans="1:6" ht="13" x14ac:dyDescent="0.3">
      <c r="A496" s="138"/>
      <c r="B496" s="71"/>
      <c r="C496" s="138"/>
      <c r="D496" s="70"/>
      <c r="E496" s="137"/>
      <c r="F496" s="137"/>
    </row>
    <row r="497" spans="1:6" ht="13" x14ac:dyDescent="0.3">
      <c r="A497" s="138"/>
      <c r="B497" s="71" t="s">
        <v>995</v>
      </c>
      <c r="C497" s="138"/>
      <c r="D497" s="70"/>
      <c r="E497" s="137"/>
      <c r="F497" s="137"/>
    </row>
    <row r="498" spans="1:6" ht="13" x14ac:dyDescent="0.3">
      <c r="A498" s="138"/>
      <c r="B498" s="71" t="s">
        <v>996</v>
      </c>
      <c r="C498" s="138"/>
      <c r="D498" s="70"/>
      <c r="E498" s="137"/>
      <c r="F498" s="137"/>
    </row>
    <row r="499" spans="1:6" ht="13" x14ac:dyDescent="0.3">
      <c r="A499" s="138"/>
      <c r="B499" s="71" t="s">
        <v>997</v>
      </c>
      <c r="C499" s="138"/>
      <c r="D499" s="70"/>
      <c r="E499" s="137"/>
      <c r="F499" s="137"/>
    </row>
    <row r="500" spans="1:6" ht="13" x14ac:dyDescent="0.3">
      <c r="A500" s="138"/>
      <c r="B500" s="71" t="s">
        <v>998</v>
      </c>
      <c r="C500" s="138"/>
      <c r="D500" s="70"/>
      <c r="E500" s="137"/>
      <c r="F500" s="137"/>
    </row>
    <row r="501" spans="1:6" ht="13" x14ac:dyDescent="0.3">
      <c r="A501" s="138"/>
      <c r="B501" s="71" t="s">
        <v>999</v>
      </c>
      <c r="C501" s="138"/>
      <c r="D501" s="70"/>
      <c r="E501" s="137"/>
      <c r="F501" s="137"/>
    </row>
    <row r="502" spans="1:6" ht="13" x14ac:dyDescent="0.3">
      <c r="A502" s="138"/>
      <c r="B502" s="71" t="s">
        <v>1000</v>
      </c>
      <c r="C502" s="138"/>
      <c r="D502" s="70"/>
      <c r="E502" s="137"/>
      <c r="F502" s="137"/>
    </row>
    <row r="503" spans="1:6" ht="13" x14ac:dyDescent="0.3">
      <c r="A503" s="138"/>
      <c r="B503" s="71" t="s">
        <v>1001</v>
      </c>
      <c r="C503" s="138"/>
      <c r="D503" s="70"/>
      <c r="E503" s="137"/>
      <c r="F503" s="137"/>
    </row>
    <row r="504" spans="1:6" ht="13" x14ac:dyDescent="0.3">
      <c r="A504" s="138"/>
      <c r="B504" s="71"/>
      <c r="C504" s="138"/>
      <c r="D504" s="70"/>
      <c r="E504" s="137"/>
      <c r="F504" s="137"/>
    </row>
    <row r="505" spans="1:6" ht="13" x14ac:dyDescent="0.3">
      <c r="A505" s="138"/>
      <c r="B505" s="72" t="s">
        <v>1002</v>
      </c>
      <c r="C505" s="138"/>
      <c r="D505" s="70"/>
      <c r="E505" s="137"/>
      <c r="F505" s="137"/>
    </row>
    <row r="506" spans="1:6" ht="13" x14ac:dyDescent="0.3">
      <c r="A506" s="138"/>
      <c r="B506" s="71"/>
      <c r="C506" s="138"/>
      <c r="D506" s="70"/>
      <c r="E506" s="137"/>
      <c r="F506" s="137"/>
    </row>
    <row r="507" spans="1:6" ht="13" x14ac:dyDescent="0.3">
      <c r="A507" s="138"/>
      <c r="B507" s="72" t="s">
        <v>1003</v>
      </c>
      <c r="C507" s="138"/>
      <c r="D507" s="70"/>
      <c r="E507" s="137"/>
      <c r="F507" s="137"/>
    </row>
    <row r="508" spans="1:6" ht="13" x14ac:dyDescent="0.3">
      <c r="A508" s="138">
        <v>1</v>
      </c>
      <c r="B508" s="71" t="s">
        <v>1004</v>
      </c>
      <c r="C508" s="138" t="s">
        <v>4</v>
      </c>
      <c r="D508" s="70">
        <v>1</v>
      </c>
      <c r="E508" s="137"/>
      <c r="F508" s="137"/>
    </row>
    <row r="509" spans="1:6" ht="13" x14ac:dyDescent="0.3">
      <c r="A509" s="138"/>
      <c r="B509" s="71" t="s">
        <v>1005</v>
      </c>
      <c r="C509" s="138"/>
      <c r="D509" s="70"/>
      <c r="E509" s="137"/>
      <c r="F509" s="137"/>
    </row>
    <row r="510" spans="1:6" ht="13" x14ac:dyDescent="0.3">
      <c r="A510" s="138"/>
      <c r="B510" s="71" t="s">
        <v>1006</v>
      </c>
      <c r="C510" s="138"/>
      <c r="D510" s="70"/>
      <c r="E510" s="137"/>
      <c r="F510" s="137"/>
    </row>
    <row r="511" spans="1:6" ht="13" x14ac:dyDescent="0.3">
      <c r="A511" s="138"/>
      <c r="B511" s="71" t="s">
        <v>1007</v>
      </c>
      <c r="C511" s="138"/>
      <c r="D511" s="70"/>
      <c r="E511" s="137"/>
      <c r="F511" s="137"/>
    </row>
    <row r="512" spans="1:6" ht="13" x14ac:dyDescent="0.3">
      <c r="A512" s="138"/>
      <c r="B512" s="71" t="s">
        <v>1008</v>
      </c>
      <c r="C512" s="138"/>
      <c r="D512" s="70"/>
      <c r="E512" s="137"/>
      <c r="F512" s="137"/>
    </row>
    <row r="513" spans="1:6" ht="13" x14ac:dyDescent="0.3">
      <c r="A513" s="138"/>
      <c r="B513" s="71" t="s">
        <v>1009</v>
      </c>
      <c r="C513" s="138"/>
      <c r="D513" s="70"/>
      <c r="E513" s="137"/>
      <c r="F513" s="137"/>
    </row>
    <row r="514" spans="1:6" ht="13" x14ac:dyDescent="0.3">
      <c r="A514" s="138"/>
      <c r="B514" s="71"/>
      <c r="C514" s="138"/>
      <c r="D514" s="70"/>
      <c r="E514" s="137"/>
      <c r="F514" s="137"/>
    </row>
    <row r="515" spans="1:6" ht="13" x14ac:dyDescent="0.3">
      <c r="A515" s="138"/>
      <c r="B515" s="72" t="s">
        <v>361</v>
      </c>
      <c r="C515" s="138"/>
      <c r="D515" s="70"/>
      <c r="E515" s="137"/>
      <c r="F515" s="137"/>
    </row>
    <row r="516" spans="1:6" ht="13" x14ac:dyDescent="0.3">
      <c r="A516" s="138">
        <v>2</v>
      </c>
      <c r="B516" s="71" t="s">
        <v>1010</v>
      </c>
      <c r="C516" s="138" t="s">
        <v>4</v>
      </c>
      <c r="D516" s="70">
        <v>1</v>
      </c>
      <c r="E516" s="137"/>
      <c r="F516" s="137"/>
    </row>
    <row r="517" spans="1:6" ht="13" x14ac:dyDescent="0.3">
      <c r="A517" s="138"/>
      <c r="B517" s="71" t="s">
        <v>1011</v>
      </c>
      <c r="C517" s="138"/>
      <c r="D517" s="70"/>
      <c r="E517" s="137"/>
      <c r="F517" s="137"/>
    </row>
    <row r="518" spans="1:6" ht="13" x14ac:dyDescent="0.3">
      <c r="A518" s="138"/>
      <c r="B518" s="71"/>
      <c r="C518" s="138"/>
      <c r="D518" s="70"/>
      <c r="E518" s="137"/>
      <c r="F518" s="137"/>
    </row>
    <row r="519" spans="1:6" ht="13" x14ac:dyDescent="0.3">
      <c r="A519" s="138">
        <v>3</v>
      </c>
      <c r="B519" s="71" t="s">
        <v>1012</v>
      </c>
      <c r="C519" s="138" t="s">
        <v>4</v>
      </c>
      <c r="D519" s="70">
        <v>1</v>
      </c>
      <c r="E519" s="137"/>
      <c r="F519" s="137"/>
    </row>
    <row r="520" spans="1:6" ht="13" x14ac:dyDescent="0.3">
      <c r="A520" s="138"/>
      <c r="B520" s="71" t="s">
        <v>1013</v>
      </c>
      <c r="C520" s="138"/>
      <c r="D520" s="70"/>
      <c r="E520" s="137"/>
      <c r="F520" s="137"/>
    </row>
    <row r="521" spans="1:6" ht="13" x14ac:dyDescent="0.3">
      <c r="A521" s="138"/>
      <c r="B521" s="71"/>
      <c r="C521" s="138"/>
      <c r="D521" s="70"/>
      <c r="E521" s="137"/>
      <c r="F521" s="137"/>
    </row>
    <row r="522" spans="1:6" ht="13" x14ac:dyDescent="0.3">
      <c r="A522" s="138"/>
      <c r="B522" s="72" t="s">
        <v>1014</v>
      </c>
      <c r="C522" s="138"/>
      <c r="D522" s="70"/>
      <c r="E522" s="137"/>
      <c r="F522" s="137"/>
    </row>
    <row r="523" spans="1:6" ht="13" x14ac:dyDescent="0.3">
      <c r="A523" s="138">
        <v>4</v>
      </c>
      <c r="B523" s="71" t="s">
        <v>1015</v>
      </c>
      <c r="C523" s="138" t="s">
        <v>4</v>
      </c>
      <c r="D523" s="70">
        <v>1</v>
      </c>
      <c r="E523" s="137"/>
      <c r="F523" s="137"/>
    </row>
    <row r="524" spans="1:6" ht="13" x14ac:dyDescent="0.3">
      <c r="A524" s="138"/>
      <c r="B524" s="71" t="s">
        <v>1016</v>
      </c>
      <c r="C524" s="138"/>
      <c r="D524" s="70"/>
      <c r="E524" s="137"/>
      <c r="F524" s="137"/>
    </row>
    <row r="525" spans="1:6" ht="13" x14ac:dyDescent="0.3">
      <c r="A525" s="138"/>
      <c r="B525" s="71" t="s">
        <v>1017</v>
      </c>
      <c r="C525" s="138"/>
      <c r="D525" s="70"/>
      <c r="E525" s="137"/>
      <c r="F525" s="137"/>
    </row>
    <row r="526" spans="1:6" ht="13" x14ac:dyDescent="0.3">
      <c r="A526" s="138"/>
      <c r="B526" s="71" t="s">
        <v>1018</v>
      </c>
      <c r="C526" s="138"/>
      <c r="D526" s="70"/>
      <c r="E526" s="137"/>
      <c r="F526" s="137"/>
    </row>
    <row r="527" spans="1:6" ht="13" x14ac:dyDescent="0.3">
      <c r="A527" s="139"/>
      <c r="B527" s="140" t="s">
        <v>1019</v>
      </c>
      <c r="C527" s="141"/>
      <c r="D527" s="142"/>
      <c r="E527" s="143"/>
      <c r="F527" s="143"/>
    </row>
    <row r="528" spans="1:6" ht="13" x14ac:dyDescent="0.3">
      <c r="A528" s="68"/>
      <c r="B528" s="64"/>
      <c r="C528" s="64"/>
      <c r="D528" s="64"/>
      <c r="E528" s="137"/>
      <c r="F528" s="137"/>
    </row>
    <row r="529" spans="1:6" ht="13" x14ac:dyDescent="0.3">
      <c r="A529" s="68">
        <v>1</v>
      </c>
      <c r="B529" s="67" t="s">
        <v>467</v>
      </c>
      <c r="C529" s="68"/>
      <c r="D529" s="68"/>
      <c r="E529" s="66"/>
      <c r="F529" s="66"/>
    </row>
    <row r="530" spans="1:6" ht="13" x14ac:dyDescent="0.3">
      <c r="A530" s="68"/>
      <c r="B530" s="67"/>
      <c r="C530" s="68"/>
      <c r="D530" s="68"/>
      <c r="E530" s="66"/>
      <c r="F530" s="66"/>
    </row>
    <row r="531" spans="1:6" ht="13" x14ac:dyDescent="0.3">
      <c r="A531" s="68"/>
      <c r="B531" s="69" t="s">
        <v>382</v>
      </c>
      <c r="C531" s="70"/>
      <c r="D531" s="68"/>
      <c r="E531" s="66"/>
      <c r="F531" s="66"/>
    </row>
    <row r="532" spans="1:6" x14ac:dyDescent="0.25">
      <c r="A532" s="68"/>
      <c r="B532" s="71"/>
      <c r="C532" s="70"/>
      <c r="D532" s="68"/>
      <c r="E532" s="66"/>
      <c r="F532" s="66"/>
    </row>
    <row r="533" spans="1:6" x14ac:dyDescent="0.25">
      <c r="A533" s="68">
        <v>1.1000000000000001</v>
      </c>
      <c r="B533" s="71" t="s">
        <v>362</v>
      </c>
      <c r="C533" s="70" t="s">
        <v>11</v>
      </c>
      <c r="D533" s="68">
        <v>32</v>
      </c>
      <c r="E533" s="66">
        <v>80</v>
      </c>
      <c r="F533" s="66">
        <f>E533*D533</f>
        <v>2560</v>
      </c>
    </row>
    <row r="534" spans="1:6" x14ac:dyDescent="0.25">
      <c r="A534" s="68"/>
      <c r="B534" s="71"/>
      <c r="C534" s="70"/>
      <c r="D534" s="68"/>
      <c r="E534" s="66"/>
      <c r="F534" s="66"/>
    </row>
    <row r="535" spans="1:6" x14ac:dyDescent="0.25">
      <c r="A535" s="68">
        <v>1.2</v>
      </c>
      <c r="B535" s="71" t="s">
        <v>363</v>
      </c>
      <c r="C535" s="70" t="s">
        <v>11</v>
      </c>
      <c r="D535" s="68">
        <v>32</v>
      </c>
      <c r="E535" s="66">
        <v>150</v>
      </c>
      <c r="F535" s="66">
        <f>E535*D535</f>
        <v>4800</v>
      </c>
    </row>
    <row r="536" spans="1:6" x14ac:dyDescent="0.25">
      <c r="A536" s="68"/>
      <c r="B536" s="71" t="s">
        <v>364</v>
      </c>
      <c r="C536" s="70"/>
      <c r="D536" s="68"/>
      <c r="E536" s="66"/>
      <c r="F536" s="66"/>
    </row>
    <row r="537" spans="1:6" x14ac:dyDescent="0.25">
      <c r="A537" s="68"/>
      <c r="B537" s="71" t="s">
        <v>365</v>
      </c>
      <c r="C537" s="70"/>
      <c r="D537" s="68"/>
      <c r="E537" s="66"/>
      <c r="F537" s="66"/>
    </row>
    <row r="538" spans="1:6" x14ac:dyDescent="0.25">
      <c r="A538" s="68"/>
      <c r="B538" s="71"/>
      <c r="C538" s="70"/>
      <c r="D538" s="68"/>
      <c r="E538" s="66"/>
      <c r="F538" s="66"/>
    </row>
    <row r="539" spans="1:6" x14ac:dyDescent="0.25">
      <c r="A539" s="68">
        <v>1.3</v>
      </c>
      <c r="B539" s="71" t="s">
        <v>366</v>
      </c>
      <c r="C539" s="70" t="s">
        <v>2</v>
      </c>
      <c r="D539" s="68">
        <v>1</v>
      </c>
      <c r="E539" s="66">
        <v>1600</v>
      </c>
      <c r="F539" s="66">
        <f>E539*D539</f>
        <v>1600</v>
      </c>
    </row>
    <row r="540" spans="1:6" x14ac:dyDescent="0.25">
      <c r="A540" s="68"/>
      <c r="B540" s="71" t="s">
        <v>625</v>
      </c>
      <c r="C540" s="70"/>
      <c r="D540" s="68"/>
      <c r="E540" s="66"/>
      <c r="F540" s="66"/>
    </row>
    <row r="541" spans="1:6" x14ac:dyDescent="0.25">
      <c r="A541" s="68"/>
      <c r="B541" s="71" t="s">
        <v>626</v>
      </c>
      <c r="C541" s="70"/>
      <c r="D541" s="68"/>
      <c r="E541" s="66"/>
      <c r="F541" s="66"/>
    </row>
    <row r="542" spans="1:6" x14ac:dyDescent="0.25">
      <c r="A542" s="68"/>
      <c r="B542" s="71" t="s">
        <v>627</v>
      </c>
      <c r="C542" s="70"/>
      <c r="D542" s="68"/>
      <c r="E542" s="66"/>
      <c r="F542" s="66"/>
    </row>
    <row r="543" spans="1:6" x14ac:dyDescent="0.25">
      <c r="A543" s="68"/>
      <c r="B543" s="71"/>
      <c r="C543" s="70"/>
      <c r="D543" s="68"/>
      <c r="E543" s="66"/>
      <c r="F543" s="66"/>
    </row>
    <row r="544" spans="1:6" x14ac:dyDescent="0.25">
      <c r="A544" s="68">
        <v>1.4</v>
      </c>
      <c r="B544" s="71" t="s">
        <v>545</v>
      </c>
      <c r="C544" s="70" t="s">
        <v>619</v>
      </c>
      <c r="D544" s="68">
        <v>20</v>
      </c>
      <c r="E544" s="66">
        <v>380</v>
      </c>
      <c r="F544" s="66">
        <f>E544*D544</f>
        <v>7600</v>
      </c>
    </row>
    <row r="545" spans="1:7" x14ac:dyDescent="0.25">
      <c r="A545" s="68"/>
      <c r="B545" s="71"/>
      <c r="C545" s="70"/>
      <c r="D545" s="68"/>
      <c r="E545" s="66"/>
      <c r="F545" s="66"/>
    </row>
    <row r="546" spans="1:7" x14ac:dyDescent="0.25">
      <c r="A546" s="68">
        <v>1.5</v>
      </c>
      <c r="B546" s="71" t="s">
        <v>492</v>
      </c>
      <c r="C546" s="70" t="s">
        <v>619</v>
      </c>
      <c r="D546" s="68">
        <v>62</v>
      </c>
      <c r="E546" s="66">
        <v>380</v>
      </c>
      <c r="F546" s="66">
        <f>E546*D546</f>
        <v>23560</v>
      </c>
    </row>
    <row r="547" spans="1:7" x14ac:dyDescent="0.25">
      <c r="A547" s="68"/>
      <c r="B547" s="71"/>
      <c r="C547" s="70"/>
      <c r="D547" s="68"/>
      <c r="E547" s="66"/>
      <c r="F547" s="66"/>
    </row>
    <row r="548" spans="1:7" ht="25" x14ac:dyDescent="0.25">
      <c r="A548" s="68">
        <v>1.6</v>
      </c>
      <c r="B548" s="53" t="s">
        <v>638</v>
      </c>
      <c r="C548" s="70" t="s">
        <v>2</v>
      </c>
      <c r="D548" s="68">
        <v>64</v>
      </c>
      <c r="E548" s="66">
        <v>100</v>
      </c>
      <c r="F548" s="66">
        <f>E548*D548</f>
        <v>6400</v>
      </c>
      <c r="G548" s="28">
        <f>D548+24</f>
        <v>88</v>
      </c>
    </row>
    <row r="549" spans="1:7" x14ac:dyDescent="0.25">
      <c r="A549" s="68"/>
      <c r="B549" s="71"/>
      <c r="C549" s="70"/>
      <c r="D549" s="68"/>
      <c r="E549" s="66"/>
      <c r="F549" s="66"/>
    </row>
    <row r="550" spans="1:7" ht="25" x14ac:dyDescent="0.25">
      <c r="A550" s="68">
        <v>1.7</v>
      </c>
      <c r="B550" s="135" t="s">
        <v>521</v>
      </c>
      <c r="C550" s="70" t="s">
        <v>619</v>
      </c>
      <c r="D550" s="68">
        <v>268</v>
      </c>
      <c r="E550" s="66">
        <v>120</v>
      </c>
      <c r="F550" s="66">
        <f>E550*D550</f>
        <v>32160</v>
      </c>
      <c r="G550" s="28">
        <f>D550+67</f>
        <v>335</v>
      </c>
    </row>
    <row r="551" spans="1:7" x14ac:dyDescent="0.25">
      <c r="A551" s="68"/>
      <c r="B551" s="71"/>
      <c r="C551" s="70"/>
      <c r="D551" s="68"/>
      <c r="E551" s="66"/>
      <c r="F551" s="66"/>
    </row>
    <row r="552" spans="1:7" x14ac:dyDescent="0.25">
      <c r="A552" s="68">
        <v>1.8</v>
      </c>
      <c r="B552" s="71" t="s">
        <v>601</v>
      </c>
      <c r="C552" s="70" t="s">
        <v>619</v>
      </c>
      <c r="D552" s="68">
        <f>4.5*6*3</f>
        <v>81</v>
      </c>
      <c r="E552" s="66">
        <v>120</v>
      </c>
      <c r="F552" s="66">
        <f>E552*D552</f>
        <v>9720</v>
      </c>
    </row>
    <row r="553" spans="1:7" x14ac:dyDescent="0.25">
      <c r="A553" s="68"/>
      <c r="B553" s="71"/>
      <c r="C553" s="70"/>
      <c r="D553" s="68"/>
      <c r="E553" s="66"/>
      <c r="F553" s="66"/>
    </row>
    <row r="554" spans="1:7" x14ac:dyDescent="0.25">
      <c r="A554" s="68">
        <v>1.9</v>
      </c>
      <c r="B554" s="71" t="s">
        <v>582</v>
      </c>
      <c r="C554" s="70" t="s">
        <v>2</v>
      </c>
      <c r="D554" s="68">
        <v>2</v>
      </c>
      <c r="E554" s="66">
        <v>3000</v>
      </c>
      <c r="F554" s="66">
        <f>E554*D554</f>
        <v>6000</v>
      </c>
    </row>
    <row r="555" spans="1:7" x14ac:dyDescent="0.25">
      <c r="A555" s="68"/>
      <c r="B555" s="71"/>
      <c r="C555" s="70"/>
      <c r="D555" s="68"/>
      <c r="E555" s="66"/>
      <c r="F555" s="66"/>
    </row>
    <row r="556" spans="1:7" x14ac:dyDescent="0.25">
      <c r="A556" s="68">
        <v>1.1000000000000001</v>
      </c>
      <c r="B556" s="71" t="s">
        <v>536</v>
      </c>
      <c r="C556" s="74" t="s">
        <v>0</v>
      </c>
      <c r="D556" s="74">
        <v>1024</v>
      </c>
      <c r="E556" s="66">
        <v>85</v>
      </c>
      <c r="F556" s="66">
        <f>E556*D556</f>
        <v>87040</v>
      </c>
      <c r="G556" s="130">
        <f>D556+68</f>
        <v>1092</v>
      </c>
    </row>
    <row r="557" spans="1:7" x14ac:dyDescent="0.25">
      <c r="A557" s="68"/>
      <c r="B557" s="71" t="s">
        <v>624</v>
      </c>
      <c r="C557" s="70"/>
      <c r="D557" s="68"/>
      <c r="E557" s="66"/>
      <c r="F557" s="66"/>
    </row>
    <row r="558" spans="1:7" x14ac:dyDescent="0.25">
      <c r="A558" s="68"/>
      <c r="B558" s="71"/>
      <c r="C558" s="70"/>
      <c r="D558" s="68"/>
      <c r="E558" s="66"/>
      <c r="F558" s="66"/>
    </row>
    <row r="559" spans="1:7" x14ac:dyDescent="0.25">
      <c r="A559" s="68">
        <v>1.1100000000000001</v>
      </c>
      <c r="B559" s="71" t="s">
        <v>547</v>
      </c>
      <c r="C559" s="74" t="s">
        <v>0</v>
      </c>
      <c r="D559" s="74">
        <v>626</v>
      </c>
      <c r="E559" s="66">
        <v>50</v>
      </c>
      <c r="F559" s="66">
        <f>E559*D559</f>
        <v>31300</v>
      </c>
      <c r="G559" s="130">
        <f>D559+81</f>
        <v>707</v>
      </c>
    </row>
    <row r="560" spans="1:7" x14ac:dyDescent="0.25">
      <c r="A560" s="68"/>
      <c r="B560" s="71"/>
      <c r="C560" s="74"/>
      <c r="D560" s="74"/>
      <c r="E560" s="66"/>
      <c r="F560" s="66"/>
      <c r="G560" s="130"/>
    </row>
    <row r="561" spans="1:10" x14ac:dyDescent="0.25">
      <c r="A561" s="68">
        <v>1.1200000000000001</v>
      </c>
      <c r="B561" s="71" t="s">
        <v>516</v>
      </c>
      <c r="C561" s="70" t="s">
        <v>2</v>
      </c>
      <c r="D561" s="68">
        <v>21</v>
      </c>
      <c r="E561" s="66">
        <v>50</v>
      </c>
      <c r="F561" s="66">
        <f>E561*D561</f>
        <v>1050</v>
      </c>
    </row>
    <row r="562" spans="1:10" x14ac:dyDescent="0.25">
      <c r="A562" s="68"/>
      <c r="B562" s="71"/>
      <c r="C562" s="70"/>
      <c r="D562" s="68"/>
      <c r="E562" s="66"/>
      <c r="F562" s="66"/>
    </row>
    <row r="563" spans="1:10" x14ac:dyDescent="0.25">
      <c r="A563" s="68">
        <v>1.1299999999999999</v>
      </c>
      <c r="B563" s="71" t="s">
        <v>514</v>
      </c>
      <c r="C563" s="70" t="s">
        <v>2</v>
      </c>
      <c r="D563" s="68">
        <v>16</v>
      </c>
      <c r="E563" s="66">
        <v>50</v>
      </c>
      <c r="F563" s="66">
        <f>E563*D563</f>
        <v>800</v>
      </c>
    </row>
    <row r="564" spans="1:10" x14ac:dyDescent="0.25">
      <c r="A564" s="68"/>
      <c r="B564" s="71" t="s">
        <v>515</v>
      </c>
      <c r="C564" s="70"/>
      <c r="D564" s="68"/>
      <c r="E564" s="66"/>
      <c r="F564" s="66"/>
    </row>
    <row r="565" spans="1:10" x14ac:dyDescent="0.25">
      <c r="A565" s="68"/>
      <c r="B565" s="71"/>
      <c r="C565" s="70"/>
      <c r="D565" s="68"/>
      <c r="E565" s="66"/>
      <c r="F565" s="66"/>
    </row>
    <row r="566" spans="1:10" x14ac:dyDescent="0.25">
      <c r="A566" s="68">
        <v>1.1399999999999999</v>
      </c>
      <c r="B566" s="71" t="s">
        <v>497</v>
      </c>
      <c r="C566" s="70" t="s">
        <v>2</v>
      </c>
      <c r="D566" s="68">
        <v>9</v>
      </c>
      <c r="E566" s="66">
        <v>50</v>
      </c>
      <c r="F566" s="66">
        <f>E566*D566</f>
        <v>450</v>
      </c>
    </row>
    <row r="567" spans="1:10" x14ac:dyDescent="0.25">
      <c r="A567" s="68"/>
      <c r="B567" s="71"/>
      <c r="C567" s="70"/>
      <c r="D567" s="68"/>
      <c r="E567" s="66"/>
      <c r="F567" s="66"/>
    </row>
    <row r="568" spans="1:10" x14ac:dyDescent="0.25">
      <c r="A568" s="68">
        <v>1.1499999999999999</v>
      </c>
      <c r="B568" s="71" t="s">
        <v>468</v>
      </c>
      <c r="C568" s="70" t="s">
        <v>2</v>
      </c>
      <c r="D568" s="68">
        <v>60</v>
      </c>
      <c r="E568" s="66">
        <v>50</v>
      </c>
      <c r="F568" s="66">
        <f>E568*D568</f>
        <v>3000</v>
      </c>
      <c r="J568" s="28">
        <f>30/1.2</f>
        <v>25</v>
      </c>
    </row>
    <row r="569" spans="1:10" x14ac:dyDescent="0.25">
      <c r="A569" s="68"/>
      <c r="B569" s="71"/>
      <c r="C569" s="70"/>
      <c r="D569" s="68"/>
      <c r="E569" s="66"/>
      <c r="F569" s="66"/>
    </row>
    <row r="570" spans="1:10" x14ac:dyDescent="0.25">
      <c r="A570" s="68">
        <v>1.1599999999999999</v>
      </c>
      <c r="B570" s="71" t="s">
        <v>286</v>
      </c>
      <c r="C570" s="70" t="s">
        <v>11</v>
      </c>
      <c r="D570" s="68">
        <v>333</v>
      </c>
      <c r="E570" s="66">
        <v>10</v>
      </c>
      <c r="F570" s="66">
        <f>E570*D570</f>
        <v>3330</v>
      </c>
      <c r="G570" s="28">
        <f>D570+36</f>
        <v>369</v>
      </c>
    </row>
    <row r="571" spans="1:10" x14ac:dyDescent="0.25">
      <c r="A571" s="68"/>
      <c r="B571" s="71"/>
      <c r="C571" s="70"/>
      <c r="D571" s="68"/>
      <c r="E571" s="66"/>
      <c r="F571" s="66"/>
    </row>
    <row r="572" spans="1:10" x14ac:dyDescent="0.25">
      <c r="A572" s="68">
        <v>1.17</v>
      </c>
      <c r="B572" s="71" t="s">
        <v>469</v>
      </c>
      <c r="C572" s="70" t="s">
        <v>11</v>
      </c>
      <c r="D572" s="68">
        <v>319</v>
      </c>
      <c r="E572" s="66">
        <v>10</v>
      </c>
      <c r="F572" s="66">
        <f>E572*D572</f>
        <v>3190</v>
      </c>
      <c r="G572" s="28">
        <f>D572+36</f>
        <v>355</v>
      </c>
    </row>
    <row r="573" spans="1:10" x14ac:dyDescent="0.25">
      <c r="A573" s="68"/>
      <c r="B573" s="71"/>
      <c r="C573" s="70"/>
      <c r="D573" s="68"/>
      <c r="E573" s="66"/>
      <c r="F573" s="66"/>
    </row>
    <row r="574" spans="1:10" x14ac:dyDescent="0.25">
      <c r="A574" s="68">
        <v>1.18</v>
      </c>
      <c r="B574" s="71" t="s">
        <v>470</v>
      </c>
      <c r="C574" s="70" t="s">
        <v>11</v>
      </c>
      <c r="D574" s="68">
        <v>151</v>
      </c>
      <c r="E574" s="66">
        <v>10</v>
      </c>
      <c r="F574" s="66">
        <f>E574*D574</f>
        <v>1510</v>
      </c>
      <c r="G574" s="28">
        <f>D574+25</f>
        <v>176</v>
      </c>
    </row>
    <row r="575" spans="1:10" x14ac:dyDescent="0.25">
      <c r="A575" s="68"/>
      <c r="B575" s="71"/>
      <c r="C575" s="70"/>
      <c r="D575" s="68"/>
      <c r="E575" s="66"/>
      <c r="F575" s="66"/>
    </row>
    <row r="576" spans="1:10" x14ac:dyDescent="0.25">
      <c r="A576" s="68">
        <v>1.19</v>
      </c>
      <c r="B576" s="71" t="s">
        <v>405</v>
      </c>
      <c r="C576" s="70" t="s">
        <v>2</v>
      </c>
      <c r="D576" s="68">
        <v>19</v>
      </c>
      <c r="E576" s="66">
        <v>50</v>
      </c>
      <c r="F576" s="66">
        <f>E576*D576</f>
        <v>950</v>
      </c>
    </row>
    <row r="577" spans="1:7" x14ac:dyDescent="0.25">
      <c r="A577" s="68"/>
      <c r="B577" s="71"/>
      <c r="C577" s="70"/>
      <c r="D577" s="68"/>
      <c r="E577" s="66"/>
      <c r="F577" s="66"/>
    </row>
    <row r="578" spans="1:7" x14ac:dyDescent="0.25">
      <c r="A578" s="68">
        <v>1.2</v>
      </c>
      <c r="B578" s="71" t="s">
        <v>523</v>
      </c>
      <c r="C578" s="70" t="s">
        <v>2</v>
      </c>
      <c r="D578" s="68">
        <v>63</v>
      </c>
      <c r="E578" s="66">
        <v>50</v>
      </c>
      <c r="F578" s="66">
        <f>E578*D578</f>
        <v>3150</v>
      </c>
      <c r="G578" s="28">
        <f>D578+25</f>
        <v>88</v>
      </c>
    </row>
    <row r="579" spans="1:7" x14ac:dyDescent="0.25">
      <c r="A579" s="68"/>
      <c r="B579" s="71"/>
      <c r="C579" s="70"/>
      <c r="D579" s="68"/>
      <c r="E579" s="66"/>
      <c r="F579" s="66"/>
    </row>
    <row r="580" spans="1:7" ht="13" x14ac:dyDescent="0.3">
      <c r="A580" s="68"/>
      <c r="B580" s="69" t="s">
        <v>420</v>
      </c>
      <c r="C580" s="70"/>
      <c r="D580" s="68"/>
      <c r="E580" s="66"/>
      <c r="F580" s="66"/>
    </row>
    <row r="581" spans="1:7" x14ac:dyDescent="0.25">
      <c r="A581" s="68"/>
      <c r="B581" s="71"/>
      <c r="C581" s="70"/>
      <c r="D581" s="68"/>
      <c r="E581" s="66"/>
      <c r="F581" s="66"/>
    </row>
    <row r="582" spans="1:7" x14ac:dyDescent="0.25">
      <c r="A582" s="68">
        <v>1.21</v>
      </c>
      <c r="B582" s="71" t="s">
        <v>422</v>
      </c>
      <c r="C582" s="70" t="s">
        <v>619</v>
      </c>
      <c r="D582" s="74">
        <v>1013</v>
      </c>
      <c r="E582" s="66">
        <v>25</v>
      </c>
      <c r="F582" s="66">
        <f>E582*D582</f>
        <v>25325</v>
      </c>
      <c r="G582" s="130">
        <f>D582+20</f>
        <v>1033</v>
      </c>
    </row>
    <row r="583" spans="1:7" x14ac:dyDescent="0.25">
      <c r="A583" s="68"/>
      <c r="B583" s="71"/>
      <c r="C583" s="70"/>
      <c r="D583" s="68"/>
      <c r="E583" s="66"/>
      <c r="F583" s="66"/>
    </row>
    <row r="584" spans="1:7" x14ac:dyDescent="0.25">
      <c r="A584" s="68">
        <v>1.22</v>
      </c>
      <c r="B584" s="71" t="s">
        <v>423</v>
      </c>
      <c r="C584" s="70" t="s">
        <v>619</v>
      </c>
      <c r="D584" s="74">
        <v>3588</v>
      </c>
      <c r="E584" s="66">
        <v>10</v>
      </c>
      <c r="F584" s="66">
        <f>E584*D584</f>
        <v>35880</v>
      </c>
      <c r="G584" s="130">
        <f>D584+614</f>
        <v>4202</v>
      </c>
    </row>
    <row r="585" spans="1:7" x14ac:dyDescent="0.25">
      <c r="A585" s="68"/>
      <c r="B585" s="71"/>
      <c r="C585" s="70"/>
      <c r="D585" s="68"/>
      <c r="E585" s="66"/>
      <c r="F585" s="66"/>
    </row>
    <row r="586" spans="1:7" x14ac:dyDescent="0.25">
      <c r="A586" s="68">
        <v>1.23</v>
      </c>
      <c r="B586" s="71" t="s">
        <v>524</v>
      </c>
      <c r="C586" s="70" t="s">
        <v>619</v>
      </c>
      <c r="D586" s="74">
        <v>66</v>
      </c>
      <c r="E586" s="66">
        <v>20</v>
      </c>
      <c r="F586" s="66">
        <f>E586*D586</f>
        <v>1320</v>
      </c>
    </row>
    <row r="587" spans="1:7" x14ac:dyDescent="0.25">
      <c r="A587" s="68"/>
      <c r="B587" s="71"/>
      <c r="C587" s="70"/>
      <c r="D587" s="68"/>
      <c r="E587" s="66"/>
      <c r="F587" s="66"/>
    </row>
    <row r="588" spans="1:7" ht="13" x14ac:dyDescent="0.3">
      <c r="A588" s="112"/>
      <c r="B588" s="111" t="s">
        <v>283</v>
      </c>
      <c r="C588" s="112"/>
      <c r="D588" s="112"/>
      <c r="E588" s="113"/>
      <c r="F588" s="114">
        <f>SUM(F533:F587)</f>
        <v>292695</v>
      </c>
    </row>
    <row r="589" spans="1:7" x14ac:dyDescent="0.25">
      <c r="A589" s="68"/>
      <c r="B589" s="49"/>
      <c r="C589" s="68"/>
      <c r="D589" s="68"/>
      <c r="E589" s="66"/>
      <c r="F589" s="66"/>
    </row>
    <row r="590" spans="1:7" ht="13" x14ac:dyDescent="0.3">
      <c r="A590" s="49">
        <v>2</v>
      </c>
      <c r="B590" s="91" t="s">
        <v>358</v>
      </c>
      <c r="C590" s="49"/>
      <c r="D590" s="49"/>
      <c r="E590" s="66"/>
      <c r="F590" s="66"/>
    </row>
    <row r="591" spans="1:7" x14ac:dyDescent="0.25">
      <c r="A591" s="49"/>
      <c r="B591" s="49"/>
      <c r="C591" s="49"/>
      <c r="D591" s="49"/>
      <c r="E591" s="66"/>
      <c r="F591" s="66"/>
    </row>
    <row r="592" spans="1:7" ht="13" x14ac:dyDescent="0.3">
      <c r="A592" s="49"/>
      <c r="B592" s="67" t="s">
        <v>276</v>
      </c>
      <c r="C592" s="68"/>
      <c r="D592" s="68"/>
      <c r="E592" s="77"/>
      <c r="F592" s="66"/>
    </row>
    <row r="593" spans="1:7" ht="13" x14ac:dyDescent="0.3">
      <c r="A593" s="49"/>
      <c r="B593" s="67"/>
      <c r="C593" s="68"/>
      <c r="D593" s="68"/>
      <c r="E593" s="77"/>
      <c r="F593" s="66"/>
    </row>
    <row r="594" spans="1:7" ht="13" x14ac:dyDescent="0.3">
      <c r="A594" s="49"/>
      <c r="B594" s="67" t="s">
        <v>274</v>
      </c>
      <c r="C594" s="68"/>
      <c r="D594" s="68"/>
      <c r="E594" s="77"/>
      <c r="F594" s="66"/>
    </row>
    <row r="595" spans="1:7" x14ac:dyDescent="0.25">
      <c r="A595" s="49">
        <v>2.1</v>
      </c>
      <c r="B595" s="49" t="s">
        <v>548</v>
      </c>
      <c r="C595" s="68" t="s">
        <v>1</v>
      </c>
      <c r="D595" s="68">
        <f>32*1.8*0.9*2*2+(0.6)</f>
        <v>207.96</v>
      </c>
      <c r="E595" s="77">
        <v>50</v>
      </c>
      <c r="F595" s="66">
        <f t="shared" ref="F595:F605" si="0">E595*D595</f>
        <v>10398</v>
      </c>
      <c r="G595" s="28">
        <f>D595+31</f>
        <v>238.96</v>
      </c>
    </row>
    <row r="596" spans="1:7" x14ac:dyDescent="0.25">
      <c r="A596" s="49"/>
      <c r="B596" s="49"/>
      <c r="C596" s="68"/>
      <c r="D596" s="68"/>
      <c r="E596" s="77"/>
      <c r="F596" s="66"/>
    </row>
    <row r="597" spans="1:7" ht="13" x14ac:dyDescent="0.3">
      <c r="A597" s="49"/>
      <c r="B597" s="67" t="s">
        <v>273</v>
      </c>
      <c r="C597" s="68"/>
      <c r="D597" s="68"/>
      <c r="E597" s="77"/>
      <c r="F597" s="66"/>
    </row>
    <row r="598" spans="1:7" ht="13" x14ac:dyDescent="0.3">
      <c r="A598" s="49"/>
      <c r="B598" s="67" t="s">
        <v>272</v>
      </c>
      <c r="C598" s="68"/>
      <c r="D598" s="68"/>
      <c r="E598" s="77"/>
      <c r="F598" s="66"/>
    </row>
    <row r="599" spans="1:7" x14ac:dyDescent="0.25">
      <c r="A599" s="49">
        <v>2.2000000000000002</v>
      </c>
      <c r="B599" s="49" t="s">
        <v>271</v>
      </c>
      <c r="C599" s="68" t="s">
        <v>1</v>
      </c>
      <c r="D599" s="68">
        <v>8</v>
      </c>
      <c r="E599" s="77">
        <v>150</v>
      </c>
      <c r="F599" s="66">
        <f t="shared" si="0"/>
        <v>1200</v>
      </c>
    </row>
    <row r="600" spans="1:7" x14ac:dyDescent="0.25">
      <c r="A600" s="49"/>
      <c r="B600" s="49"/>
      <c r="C600" s="68"/>
      <c r="D600" s="68"/>
      <c r="E600" s="77"/>
      <c r="F600" s="66"/>
    </row>
    <row r="601" spans="1:7" x14ac:dyDescent="0.25">
      <c r="A601" s="49">
        <v>2.2999999999999998</v>
      </c>
      <c r="B601" s="49" t="s">
        <v>270</v>
      </c>
      <c r="C601" s="68" t="s">
        <v>1</v>
      </c>
      <c r="D601" s="68">
        <v>3</v>
      </c>
      <c r="E601" s="77">
        <v>250</v>
      </c>
      <c r="F601" s="66">
        <f t="shared" si="0"/>
        <v>750</v>
      </c>
    </row>
    <row r="602" spans="1:7" x14ac:dyDescent="0.25">
      <c r="A602" s="49"/>
      <c r="B602" s="49"/>
      <c r="C602" s="68"/>
      <c r="D602" s="68"/>
      <c r="E602" s="77"/>
      <c r="F602" s="66"/>
    </row>
    <row r="603" spans="1:7" ht="13" x14ac:dyDescent="0.3">
      <c r="A603" s="49"/>
      <c r="B603" s="67" t="s">
        <v>269</v>
      </c>
      <c r="C603" s="68"/>
      <c r="D603" s="68"/>
      <c r="E603" s="77"/>
      <c r="F603" s="66"/>
    </row>
    <row r="604" spans="1:7" x14ac:dyDescent="0.25">
      <c r="A604" s="49">
        <v>2.4</v>
      </c>
      <c r="B604" s="49" t="s">
        <v>268</v>
      </c>
      <c r="C604" s="68"/>
      <c r="D604" s="68"/>
      <c r="E604" s="77"/>
      <c r="F604" s="66"/>
    </row>
    <row r="605" spans="1:7" x14ac:dyDescent="0.25">
      <c r="A605" s="49"/>
      <c r="B605" s="49" t="s">
        <v>267</v>
      </c>
      <c r="C605" s="68" t="s">
        <v>1</v>
      </c>
      <c r="D605" s="68">
        <v>208</v>
      </c>
      <c r="E605" s="77">
        <v>50</v>
      </c>
      <c r="F605" s="66">
        <f t="shared" si="0"/>
        <v>10400</v>
      </c>
    </row>
    <row r="606" spans="1:7" x14ac:dyDescent="0.25">
      <c r="A606" s="49"/>
      <c r="B606" s="49"/>
      <c r="C606" s="68"/>
      <c r="D606" s="68"/>
      <c r="E606" s="77"/>
      <c r="F606" s="66"/>
    </row>
    <row r="607" spans="1:7" ht="13" x14ac:dyDescent="0.3">
      <c r="A607" s="49"/>
      <c r="B607" s="67" t="s">
        <v>266</v>
      </c>
      <c r="C607" s="68"/>
      <c r="D607" s="68"/>
      <c r="E607" s="77"/>
      <c r="F607" s="66"/>
    </row>
    <row r="608" spans="1:7" x14ac:dyDescent="0.25">
      <c r="A608" s="49">
        <v>2.5</v>
      </c>
      <c r="B608" s="49" t="s">
        <v>5</v>
      </c>
      <c r="C608" s="68" t="s">
        <v>0</v>
      </c>
      <c r="D608" s="68">
        <v>100</v>
      </c>
      <c r="E608" s="77">
        <v>45</v>
      </c>
      <c r="F608" s="66">
        <f t="shared" ref="F608:F664" si="1">E608*D608</f>
        <v>4500</v>
      </c>
    </row>
    <row r="609" spans="1:6" x14ac:dyDescent="0.25">
      <c r="A609" s="49"/>
      <c r="B609" s="49"/>
      <c r="C609" s="68"/>
      <c r="D609" s="68"/>
      <c r="E609" s="77"/>
      <c r="F609" s="66"/>
    </row>
    <row r="610" spans="1:6" x14ac:dyDescent="0.25">
      <c r="A610" s="49">
        <v>2.6</v>
      </c>
      <c r="B610" s="49" t="s">
        <v>265</v>
      </c>
      <c r="C610" s="68"/>
      <c r="D610" s="68"/>
      <c r="E610" s="77"/>
      <c r="F610" s="66"/>
    </row>
    <row r="611" spans="1:6" x14ac:dyDescent="0.25">
      <c r="A611" s="49"/>
      <c r="B611" s="49" t="s">
        <v>264</v>
      </c>
      <c r="C611" s="68" t="s">
        <v>4</v>
      </c>
      <c r="D611" s="68">
        <v>1</v>
      </c>
      <c r="E611" s="77">
        <v>600</v>
      </c>
      <c r="F611" s="66">
        <f t="shared" si="1"/>
        <v>600</v>
      </c>
    </row>
    <row r="612" spans="1:6" x14ac:dyDescent="0.25">
      <c r="A612" s="49"/>
      <c r="B612" s="49"/>
      <c r="C612" s="68"/>
      <c r="D612" s="68"/>
      <c r="E612" s="77"/>
      <c r="F612" s="66"/>
    </row>
    <row r="613" spans="1:6" ht="13" x14ac:dyDescent="0.3">
      <c r="A613" s="49"/>
      <c r="B613" s="67" t="s">
        <v>359</v>
      </c>
      <c r="C613" s="68"/>
      <c r="D613" s="68"/>
      <c r="E613" s="77"/>
      <c r="F613" s="66"/>
    </row>
    <row r="614" spans="1:6" ht="13" x14ac:dyDescent="0.3">
      <c r="A614" s="49"/>
      <c r="B614" s="67"/>
      <c r="C614" s="68"/>
      <c r="D614" s="68"/>
      <c r="E614" s="77"/>
      <c r="F614" s="66"/>
    </row>
    <row r="615" spans="1:6" ht="13" x14ac:dyDescent="0.3">
      <c r="A615" s="49"/>
      <c r="B615" s="67" t="s">
        <v>263</v>
      </c>
      <c r="C615" s="68"/>
      <c r="D615" s="68"/>
      <c r="E615" s="77"/>
      <c r="F615" s="66"/>
    </row>
    <row r="616" spans="1:6" ht="13" x14ac:dyDescent="0.3">
      <c r="A616" s="49"/>
      <c r="B616" s="67" t="s">
        <v>262</v>
      </c>
      <c r="C616" s="68"/>
      <c r="D616" s="68"/>
      <c r="E616" s="77"/>
      <c r="F616" s="66"/>
    </row>
    <row r="617" spans="1:6" x14ac:dyDescent="0.25">
      <c r="A617" s="49"/>
      <c r="B617" s="49"/>
      <c r="C617" s="68"/>
      <c r="D617" s="68"/>
      <c r="E617" s="77"/>
      <c r="F617" s="66"/>
    </row>
    <row r="618" spans="1:6" x14ac:dyDescent="0.25">
      <c r="A618" s="49">
        <v>2.7</v>
      </c>
      <c r="B618" s="49" t="s">
        <v>261</v>
      </c>
      <c r="C618" s="68" t="s">
        <v>1</v>
      </c>
      <c r="D618" s="68">
        <v>208</v>
      </c>
      <c r="E618" s="77">
        <v>350</v>
      </c>
      <c r="F618" s="66">
        <f t="shared" si="1"/>
        <v>72800</v>
      </c>
    </row>
    <row r="619" spans="1:6" x14ac:dyDescent="0.25">
      <c r="A619" s="49"/>
      <c r="B619" s="49"/>
      <c r="C619" s="68"/>
      <c r="D619" s="68"/>
      <c r="E619" s="77"/>
      <c r="F619" s="66"/>
    </row>
    <row r="620" spans="1:6" x14ac:dyDescent="0.25">
      <c r="A620" s="49">
        <v>2.8</v>
      </c>
      <c r="B620" s="49" t="s">
        <v>6</v>
      </c>
      <c r="C620" s="68" t="s">
        <v>1</v>
      </c>
      <c r="D620" s="68">
        <v>8</v>
      </c>
      <c r="E620" s="77">
        <v>350</v>
      </c>
      <c r="F620" s="66">
        <f t="shared" si="1"/>
        <v>2800</v>
      </c>
    </row>
    <row r="621" spans="1:6" x14ac:dyDescent="0.25">
      <c r="A621" s="49"/>
      <c r="B621" s="49"/>
      <c r="C621" s="68"/>
      <c r="D621" s="68"/>
      <c r="E621" s="77"/>
      <c r="F621" s="66"/>
    </row>
    <row r="622" spans="1:6" ht="13" x14ac:dyDescent="0.3">
      <c r="A622" s="49"/>
      <c r="B622" s="67" t="s">
        <v>260</v>
      </c>
      <c r="C622" s="68"/>
      <c r="D622" s="68"/>
      <c r="E622" s="77"/>
      <c r="F622" s="66"/>
    </row>
    <row r="623" spans="1:6" ht="13" x14ac:dyDescent="0.3">
      <c r="A623" s="49"/>
      <c r="B623" s="67" t="s">
        <v>259</v>
      </c>
      <c r="C623" s="68"/>
      <c r="D623" s="68"/>
      <c r="E623" s="77"/>
      <c r="F623" s="66"/>
    </row>
    <row r="624" spans="1:6" x14ac:dyDescent="0.25">
      <c r="A624" s="49">
        <v>2.9</v>
      </c>
      <c r="B624" s="49" t="s">
        <v>258</v>
      </c>
      <c r="C624" s="68" t="s">
        <v>1</v>
      </c>
      <c r="D624" s="68">
        <v>72</v>
      </c>
      <c r="E624" s="77">
        <v>350</v>
      </c>
      <c r="F624" s="66">
        <f t="shared" si="1"/>
        <v>25200</v>
      </c>
    </row>
    <row r="625" spans="1:6" x14ac:dyDescent="0.25">
      <c r="A625" s="49"/>
      <c r="B625" s="49"/>
      <c r="C625" s="68"/>
      <c r="D625" s="68"/>
      <c r="E625" s="77"/>
      <c r="F625" s="66"/>
    </row>
    <row r="626" spans="1:6" ht="13" x14ac:dyDescent="0.3">
      <c r="A626" s="49"/>
      <c r="B626" s="67" t="s">
        <v>257</v>
      </c>
      <c r="C626" s="68"/>
      <c r="D626" s="68"/>
      <c r="E626" s="77"/>
      <c r="F626" s="66"/>
    </row>
    <row r="627" spans="1:6" x14ac:dyDescent="0.25">
      <c r="A627" s="49">
        <v>2.1</v>
      </c>
      <c r="B627" s="49" t="s">
        <v>256</v>
      </c>
      <c r="C627" s="68"/>
      <c r="D627" s="68"/>
      <c r="E627" s="77"/>
      <c r="F627" s="66"/>
    </row>
    <row r="628" spans="1:6" x14ac:dyDescent="0.25">
      <c r="A628" s="49"/>
      <c r="B628" s="49" t="s">
        <v>255</v>
      </c>
      <c r="C628" s="68"/>
      <c r="D628" s="68"/>
      <c r="E628" s="77"/>
      <c r="F628" s="66"/>
    </row>
    <row r="629" spans="1:6" x14ac:dyDescent="0.25">
      <c r="A629" s="49"/>
      <c r="B629" s="49" t="s">
        <v>254</v>
      </c>
      <c r="C629" s="68"/>
      <c r="D629" s="68"/>
      <c r="E629" s="77"/>
      <c r="F629" s="66"/>
    </row>
    <row r="630" spans="1:6" x14ac:dyDescent="0.25">
      <c r="A630" s="49"/>
      <c r="B630" s="49" t="s">
        <v>253</v>
      </c>
      <c r="C630" s="68" t="s">
        <v>0</v>
      </c>
      <c r="D630" s="68">
        <f>(32*2*2)+(7.3*2)+0.4</f>
        <v>143</v>
      </c>
      <c r="E630" s="77">
        <v>45</v>
      </c>
      <c r="F630" s="66">
        <f t="shared" si="1"/>
        <v>6435</v>
      </c>
    </row>
    <row r="631" spans="1:6" x14ac:dyDescent="0.25">
      <c r="A631" s="49"/>
      <c r="B631" s="49"/>
      <c r="C631" s="68"/>
      <c r="D631" s="68"/>
      <c r="E631" s="77"/>
      <c r="F631" s="66"/>
    </row>
    <row r="632" spans="1:6" ht="13" x14ac:dyDescent="0.3">
      <c r="A632" s="49"/>
      <c r="B632" s="67" t="s">
        <v>252</v>
      </c>
      <c r="C632" s="68"/>
      <c r="D632" s="68"/>
      <c r="E632" s="77"/>
      <c r="F632" s="66"/>
    </row>
    <row r="633" spans="1:6" ht="13" x14ac:dyDescent="0.3">
      <c r="A633" s="49"/>
      <c r="B633" s="67" t="s">
        <v>251</v>
      </c>
      <c r="C633" s="68"/>
      <c r="D633" s="68"/>
      <c r="E633" s="77"/>
      <c r="F633" s="66"/>
    </row>
    <row r="634" spans="1:6" x14ac:dyDescent="0.25">
      <c r="A634" s="49"/>
      <c r="B634" s="49"/>
      <c r="C634" s="68"/>
      <c r="D634" s="68"/>
      <c r="E634" s="77"/>
      <c r="F634" s="66"/>
    </row>
    <row r="635" spans="1:6" x14ac:dyDescent="0.25">
      <c r="A635" s="49"/>
      <c r="B635" s="49" t="s">
        <v>250</v>
      </c>
      <c r="C635" s="68"/>
      <c r="D635" s="68"/>
      <c r="E635" s="77"/>
      <c r="F635" s="66"/>
    </row>
    <row r="636" spans="1:6" x14ac:dyDescent="0.25">
      <c r="A636" s="49"/>
      <c r="B636" s="49" t="s">
        <v>249</v>
      </c>
      <c r="C636" s="68"/>
      <c r="D636" s="68"/>
      <c r="E636" s="77"/>
      <c r="F636" s="66"/>
    </row>
    <row r="637" spans="1:6" x14ac:dyDescent="0.25">
      <c r="A637" s="49"/>
      <c r="B637" s="49" t="s">
        <v>248</v>
      </c>
      <c r="C637" s="68"/>
      <c r="D637" s="68"/>
      <c r="E637" s="77"/>
      <c r="F637" s="66"/>
    </row>
    <row r="638" spans="1:6" x14ac:dyDescent="0.25">
      <c r="A638" s="49"/>
      <c r="B638" s="49"/>
      <c r="C638" s="68"/>
      <c r="D638" s="68"/>
      <c r="E638" s="77"/>
      <c r="F638" s="66"/>
    </row>
    <row r="639" spans="1:6" x14ac:dyDescent="0.25">
      <c r="A639" s="49">
        <v>2.11</v>
      </c>
      <c r="B639" s="49" t="s">
        <v>247</v>
      </c>
      <c r="C639" s="68" t="s">
        <v>0</v>
      </c>
      <c r="D639" s="68">
        <v>143</v>
      </c>
      <c r="E639" s="77">
        <v>20</v>
      </c>
      <c r="F639" s="66">
        <f t="shared" si="1"/>
        <v>2860</v>
      </c>
    </row>
    <row r="640" spans="1:6" x14ac:dyDescent="0.25">
      <c r="A640" s="49"/>
      <c r="B640" s="49"/>
      <c r="C640" s="68"/>
      <c r="D640" s="68"/>
      <c r="E640" s="77"/>
      <c r="F640" s="66"/>
    </row>
    <row r="641" spans="1:6" ht="13" x14ac:dyDescent="0.3">
      <c r="A641" s="115"/>
      <c r="B641" s="111" t="s">
        <v>283</v>
      </c>
      <c r="C641" s="112"/>
      <c r="D641" s="112"/>
      <c r="E641" s="113"/>
      <c r="F641" s="114">
        <f>SUM(F592:F640)</f>
        <v>137943</v>
      </c>
    </row>
    <row r="642" spans="1:6" x14ac:dyDescent="0.25">
      <c r="A642" s="49"/>
      <c r="B642" s="49"/>
      <c r="C642" s="68"/>
      <c r="D642" s="68"/>
      <c r="E642" s="77"/>
      <c r="F642" s="66"/>
    </row>
    <row r="643" spans="1:6" ht="13" x14ac:dyDescent="0.3">
      <c r="A643" s="49">
        <v>3</v>
      </c>
      <c r="B643" s="91" t="s">
        <v>637</v>
      </c>
      <c r="C643" s="68"/>
      <c r="D643" s="68"/>
      <c r="E643" s="77"/>
      <c r="F643" s="66"/>
    </row>
    <row r="644" spans="1:6" x14ac:dyDescent="0.25">
      <c r="A644" s="49"/>
      <c r="B644" s="49"/>
      <c r="C644" s="68"/>
      <c r="D644" s="68"/>
      <c r="E644" s="77"/>
      <c r="F644" s="66"/>
    </row>
    <row r="645" spans="1:6" ht="13" x14ac:dyDescent="0.3">
      <c r="A645" s="49"/>
      <c r="B645" s="67" t="s">
        <v>244</v>
      </c>
      <c r="C645" s="80"/>
      <c r="D645" s="80"/>
      <c r="E645" s="81"/>
      <c r="F645" s="66"/>
    </row>
    <row r="646" spans="1:6" x14ac:dyDescent="0.25">
      <c r="A646" s="49"/>
      <c r="B646" s="82"/>
      <c r="C646" s="80"/>
      <c r="D646" s="80"/>
      <c r="E646" s="81"/>
      <c r="F646" s="66"/>
    </row>
    <row r="647" spans="1:6" x14ac:dyDescent="0.25">
      <c r="A647" s="49">
        <v>3.1</v>
      </c>
      <c r="B647" s="49" t="s">
        <v>549</v>
      </c>
      <c r="C647" s="68"/>
      <c r="D647" s="68"/>
      <c r="E647" s="77"/>
      <c r="F647" s="66"/>
    </row>
    <row r="648" spans="1:6" x14ac:dyDescent="0.25">
      <c r="A648" s="49"/>
      <c r="B648" s="49" t="s">
        <v>242</v>
      </c>
      <c r="C648" s="68" t="s">
        <v>1</v>
      </c>
      <c r="D648" s="68">
        <v>20</v>
      </c>
      <c r="E648" s="77">
        <v>1800</v>
      </c>
      <c r="F648" s="66">
        <f t="shared" si="1"/>
        <v>36000</v>
      </c>
    </row>
    <row r="649" spans="1:6" x14ac:dyDescent="0.25">
      <c r="A649" s="49"/>
      <c r="B649" s="49"/>
      <c r="C649" s="68"/>
      <c r="D649" s="68"/>
      <c r="E649" s="77"/>
      <c r="F649" s="66"/>
    </row>
    <row r="650" spans="1:6" x14ac:dyDescent="0.25">
      <c r="A650" s="49">
        <v>3.2</v>
      </c>
      <c r="B650" s="49" t="s">
        <v>241</v>
      </c>
      <c r="C650" s="68"/>
      <c r="D650" s="68"/>
      <c r="E650" s="77"/>
      <c r="F650" s="66"/>
    </row>
    <row r="651" spans="1:6" x14ac:dyDescent="0.25">
      <c r="A651" s="49"/>
      <c r="B651" s="49" t="s">
        <v>240</v>
      </c>
      <c r="C651" s="68" t="s">
        <v>1</v>
      </c>
      <c r="D651" s="68">
        <v>10</v>
      </c>
      <c r="E651" s="77">
        <v>1800</v>
      </c>
      <c r="F651" s="66">
        <f t="shared" si="1"/>
        <v>18000</v>
      </c>
    </row>
    <row r="652" spans="1:6" x14ac:dyDescent="0.25">
      <c r="A652" s="49"/>
      <c r="B652" s="49"/>
      <c r="C652" s="68"/>
      <c r="D652" s="68"/>
      <c r="E652" s="77"/>
      <c r="F652" s="66"/>
    </row>
    <row r="653" spans="1:6" ht="13" x14ac:dyDescent="0.3">
      <c r="A653" s="49"/>
      <c r="B653" s="67" t="s">
        <v>239</v>
      </c>
      <c r="C653" s="68"/>
      <c r="D653" s="68"/>
      <c r="E653" s="77"/>
      <c r="F653" s="66"/>
    </row>
    <row r="654" spans="1:6" ht="13" x14ac:dyDescent="0.3">
      <c r="A654" s="49"/>
      <c r="B654" s="67" t="s">
        <v>238</v>
      </c>
      <c r="C654" s="68"/>
      <c r="D654" s="68"/>
      <c r="E654" s="77"/>
      <c r="F654" s="66"/>
    </row>
    <row r="655" spans="1:6" x14ac:dyDescent="0.25">
      <c r="A655" s="49"/>
      <c r="B655" s="49"/>
      <c r="C655" s="68"/>
      <c r="D655" s="68"/>
      <c r="E655" s="77"/>
      <c r="F655" s="66"/>
    </row>
    <row r="656" spans="1:6" ht="13" x14ac:dyDescent="0.3">
      <c r="A656" s="49"/>
      <c r="B656" s="67" t="s">
        <v>237</v>
      </c>
      <c r="C656" s="68"/>
      <c r="D656" s="68"/>
      <c r="E656" s="77"/>
      <c r="F656" s="66"/>
    </row>
    <row r="657" spans="1:6" x14ac:dyDescent="0.25">
      <c r="A657" s="49"/>
      <c r="B657" s="49"/>
      <c r="C657" s="68"/>
      <c r="D657" s="68"/>
      <c r="E657" s="77"/>
      <c r="F657" s="66"/>
    </row>
    <row r="658" spans="1:6" x14ac:dyDescent="0.25">
      <c r="A658" s="49">
        <v>3.3</v>
      </c>
      <c r="B658" s="49" t="s">
        <v>236</v>
      </c>
      <c r="C658" s="68" t="s">
        <v>1</v>
      </c>
      <c r="D658" s="68">
        <v>4</v>
      </c>
      <c r="E658" s="77">
        <v>1800</v>
      </c>
      <c r="F658" s="66">
        <f t="shared" si="1"/>
        <v>7200</v>
      </c>
    </row>
    <row r="659" spans="1:6" x14ac:dyDescent="0.25">
      <c r="A659" s="49"/>
      <c r="B659" s="49"/>
      <c r="C659" s="68"/>
      <c r="D659" s="68"/>
      <c r="E659" s="77"/>
      <c r="F659" s="66"/>
    </row>
    <row r="660" spans="1:6" x14ac:dyDescent="0.25">
      <c r="A660" s="49">
        <v>3.4</v>
      </c>
      <c r="B660" s="49" t="s">
        <v>579</v>
      </c>
      <c r="C660" s="68" t="s">
        <v>1</v>
      </c>
      <c r="D660" s="68">
        <v>70</v>
      </c>
      <c r="E660" s="77">
        <v>1800</v>
      </c>
      <c r="F660" s="66">
        <f t="shared" ref="F660" si="2">E660*D660</f>
        <v>126000</v>
      </c>
    </row>
    <row r="661" spans="1:6" x14ac:dyDescent="0.25">
      <c r="A661" s="49"/>
      <c r="B661" s="49"/>
      <c r="C661" s="68"/>
      <c r="D661" s="68"/>
      <c r="E661" s="77"/>
      <c r="F661" s="66"/>
    </row>
    <row r="662" spans="1:6" ht="13" x14ac:dyDescent="0.3">
      <c r="A662" s="49"/>
      <c r="B662" s="67" t="s">
        <v>234</v>
      </c>
      <c r="C662" s="68"/>
      <c r="D662" s="68"/>
      <c r="E662" s="77"/>
      <c r="F662" s="66"/>
    </row>
    <row r="663" spans="1:6" x14ac:dyDescent="0.25">
      <c r="A663" s="49">
        <v>3.5</v>
      </c>
      <c r="B663" s="49" t="s">
        <v>233</v>
      </c>
      <c r="C663" s="68"/>
      <c r="D663" s="68"/>
      <c r="E663" s="77"/>
      <c r="F663" s="66"/>
    </row>
    <row r="664" spans="1:6" x14ac:dyDescent="0.25">
      <c r="A664" s="49"/>
      <c r="B664" s="49" t="s">
        <v>232</v>
      </c>
      <c r="C664" s="68" t="s">
        <v>2</v>
      </c>
      <c r="D664" s="68">
        <v>8</v>
      </c>
      <c r="E664" s="77">
        <v>150</v>
      </c>
      <c r="F664" s="66">
        <f t="shared" si="1"/>
        <v>1200</v>
      </c>
    </row>
    <row r="665" spans="1:6" x14ac:dyDescent="0.25">
      <c r="A665" s="49"/>
      <c r="B665" s="49"/>
      <c r="C665" s="68"/>
      <c r="D665" s="68"/>
      <c r="E665" s="77"/>
      <c r="F665" s="66"/>
    </row>
    <row r="666" spans="1:6" ht="13" x14ac:dyDescent="0.3">
      <c r="A666" s="49"/>
      <c r="B666" s="67" t="s">
        <v>231</v>
      </c>
      <c r="C666" s="68"/>
      <c r="D666" s="68"/>
      <c r="E666" s="77"/>
      <c r="F666" s="66"/>
    </row>
    <row r="667" spans="1:6" x14ac:dyDescent="0.25">
      <c r="A667" s="49"/>
      <c r="B667" s="49"/>
      <c r="C667" s="68"/>
      <c r="D667" s="68"/>
      <c r="E667" s="77"/>
      <c r="F667" s="66"/>
    </row>
    <row r="668" spans="1:6" ht="13" x14ac:dyDescent="0.3">
      <c r="A668" s="49"/>
      <c r="B668" s="67" t="s">
        <v>230</v>
      </c>
      <c r="C668" s="68"/>
      <c r="D668" s="68"/>
      <c r="E668" s="77"/>
      <c r="F668" s="66"/>
    </row>
    <row r="669" spans="1:6" ht="13" x14ac:dyDescent="0.3">
      <c r="A669" s="49"/>
      <c r="B669" s="67" t="s">
        <v>229</v>
      </c>
      <c r="C669" s="68"/>
      <c r="D669" s="68"/>
      <c r="E669" s="77"/>
      <c r="F669" s="66"/>
    </row>
    <row r="670" spans="1:6" x14ac:dyDescent="0.25">
      <c r="A670" s="49"/>
      <c r="B670" s="49"/>
      <c r="C670" s="68"/>
      <c r="D670" s="68"/>
      <c r="E670" s="77"/>
      <c r="F670" s="66"/>
    </row>
    <row r="671" spans="1:6" x14ac:dyDescent="0.25">
      <c r="A671" s="49">
        <v>3.6</v>
      </c>
      <c r="B671" s="49" t="s">
        <v>228</v>
      </c>
      <c r="C671" s="68" t="s">
        <v>0</v>
      </c>
      <c r="D671" s="68">
        <v>128</v>
      </c>
      <c r="E671" s="77">
        <v>45</v>
      </c>
      <c r="F671" s="66">
        <f t="shared" ref="F671:F694" si="3">E671*D671</f>
        <v>5760</v>
      </c>
    </row>
    <row r="672" spans="1:6" x14ac:dyDescent="0.25">
      <c r="A672" s="49"/>
      <c r="B672" s="49"/>
      <c r="C672" s="68"/>
      <c r="D672" s="68"/>
      <c r="E672" s="77"/>
      <c r="F672" s="66"/>
    </row>
    <row r="673" spans="1:6" ht="13" x14ac:dyDescent="0.3">
      <c r="A673" s="49"/>
      <c r="B673" s="67" t="s">
        <v>227</v>
      </c>
      <c r="C673" s="68"/>
      <c r="D673" s="68"/>
      <c r="E673" s="77"/>
      <c r="F673" s="66"/>
    </row>
    <row r="674" spans="1:6" x14ac:dyDescent="0.25">
      <c r="A674" s="49"/>
      <c r="B674" s="49"/>
      <c r="C674" s="68"/>
      <c r="D674" s="68"/>
      <c r="E674" s="77"/>
      <c r="F674" s="66"/>
    </row>
    <row r="675" spans="1:6" x14ac:dyDescent="0.25">
      <c r="A675" s="49">
        <v>3.7</v>
      </c>
      <c r="B675" s="49" t="s">
        <v>550</v>
      </c>
      <c r="C675" s="68" t="s">
        <v>0</v>
      </c>
      <c r="D675" s="68">
        <v>128</v>
      </c>
      <c r="E675" s="77">
        <v>65</v>
      </c>
      <c r="F675" s="66">
        <f t="shared" si="3"/>
        <v>8320</v>
      </c>
    </row>
    <row r="676" spans="1:6" x14ac:dyDescent="0.25">
      <c r="A676" s="49"/>
      <c r="B676" s="49"/>
      <c r="C676" s="68"/>
      <c r="D676" s="68"/>
      <c r="E676" s="77"/>
      <c r="F676" s="66"/>
    </row>
    <row r="677" spans="1:6" ht="13" x14ac:dyDescent="0.3">
      <c r="A677" s="49"/>
      <c r="B677" s="67" t="s">
        <v>224</v>
      </c>
      <c r="C677" s="68"/>
      <c r="D677" s="68"/>
      <c r="E677" s="77"/>
      <c r="F677" s="66"/>
    </row>
    <row r="678" spans="1:6" x14ac:dyDescent="0.25">
      <c r="A678" s="49"/>
      <c r="B678" s="49"/>
      <c r="C678" s="68"/>
      <c r="D678" s="68"/>
      <c r="E678" s="77"/>
      <c r="F678" s="66"/>
    </row>
    <row r="679" spans="1:6" ht="13" x14ac:dyDescent="0.3">
      <c r="A679" s="49"/>
      <c r="B679" s="67" t="s">
        <v>223</v>
      </c>
      <c r="C679" s="68"/>
      <c r="D679" s="68"/>
      <c r="E679" s="77"/>
      <c r="F679" s="66"/>
    </row>
    <row r="680" spans="1:6" ht="13" x14ac:dyDescent="0.3">
      <c r="A680" s="49"/>
      <c r="B680" s="67" t="s">
        <v>222</v>
      </c>
      <c r="C680" s="68"/>
      <c r="D680" s="68"/>
      <c r="E680" s="77"/>
      <c r="F680" s="66"/>
    </row>
    <row r="681" spans="1:6" x14ac:dyDescent="0.25">
      <c r="A681" s="49"/>
      <c r="B681" s="49"/>
      <c r="C681" s="68"/>
      <c r="D681" s="68"/>
      <c r="E681" s="77"/>
      <c r="F681" s="66"/>
    </row>
    <row r="682" spans="1:6" x14ac:dyDescent="0.25">
      <c r="A682" s="49">
        <v>3.8</v>
      </c>
      <c r="B682" s="49" t="s">
        <v>221</v>
      </c>
      <c r="C682" s="68" t="s">
        <v>11</v>
      </c>
      <c r="D682" s="68">
        <v>24</v>
      </c>
      <c r="E682" s="77">
        <v>15</v>
      </c>
      <c r="F682" s="66">
        <f t="shared" si="3"/>
        <v>360</v>
      </c>
    </row>
    <row r="683" spans="1:6" x14ac:dyDescent="0.25">
      <c r="A683" s="49"/>
      <c r="B683" s="49"/>
      <c r="C683" s="68"/>
      <c r="D683" s="68"/>
      <c r="E683" s="77"/>
      <c r="F683" s="66"/>
    </row>
    <row r="684" spans="1:6" ht="13" x14ac:dyDescent="0.3">
      <c r="A684" s="49"/>
      <c r="B684" s="67" t="s">
        <v>220</v>
      </c>
      <c r="C684" s="68"/>
      <c r="D684" s="68"/>
      <c r="E684" s="77"/>
      <c r="F684" s="66"/>
    </row>
    <row r="685" spans="1:6" ht="13" x14ac:dyDescent="0.3">
      <c r="A685" s="49"/>
      <c r="B685" s="67" t="s">
        <v>219</v>
      </c>
      <c r="C685" s="68"/>
      <c r="D685" s="68"/>
      <c r="E685" s="77"/>
      <c r="F685" s="66"/>
    </row>
    <row r="686" spans="1:6" x14ac:dyDescent="0.25">
      <c r="A686" s="49"/>
      <c r="B686" s="49"/>
      <c r="C686" s="68"/>
      <c r="D686" s="68"/>
      <c r="E686" s="77"/>
      <c r="F686" s="66"/>
    </row>
    <row r="687" spans="1:6" x14ac:dyDescent="0.25">
      <c r="A687" s="49">
        <v>3.9</v>
      </c>
      <c r="B687" s="49" t="s">
        <v>218</v>
      </c>
      <c r="C687" s="68" t="s">
        <v>11</v>
      </c>
      <c r="D687" s="68">
        <v>24</v>
      </c>
      <c r="E687" s="77">
        <v>15</v>
      </c>
      <c r="F687" s="66">
        <f t="shared" si="3"/>
        <v>360</v>
      </c>
    </row>
    <row r="688" spans="1:6" x14ac:dyDescent="0.25">
      <c r="A688" s="49"/>
      <c r="B688" s="49"/>
      <c r="C688" s="68"/>
      <c r="D688" s="68"/>
      <c r="E688" s="77"/>
      <c r="F688" s="66"/>
    </row>
    <row r="689" spans="1:6" ht="13" x14ac:dyDescent="0.3">
      <c r="A689" s="49"/>
      <c r="B689" s="67" t="s">
        <v>217</v>
      </c>
      <c r="C689" s="68"/>
      <c r="D689" s="68"/>
      <c r="E689" s="77"/>
      <c r="F689" s="66"/>
    </row>
    <row r="690" spans="1:6" x14ac:dyDescent="0.25">
      <c r="A690" s="49">
        <v>3.1</v>
      </c>
      <c r="B690" s="49" t="s">
        <v>216</v>
      </c>
      <c r="C690" s="68" t="s">
        <v>11</v>
      </c>
      <c r="D690" s="68">
        <v>24</v>
      </c>
      <c r="E690" s="77">
        <v>15</v>
      </c>
      <c r="F690" s="66">
        <f t="shared" si="3"/>
        <v>360</v>
      </c>
    </row>
    <row r="691" spans="1:6" x14ac:dyDescent="0.25">
      <c r="A691" s="49"/>
      <c r="B691" s="49"/>
      <c r="C691" s="68"/>
      <c r="D691" s="68"/>
      <c r="E691" s="77"/>
      <c r="F691" s="66"/>
    </row>
    <row r="692" spans="1:6" ht="13" x14ac:dyDescent="0.3">
      <c r="A692" s="49"/>
      <c r="B692" s="67" t="s">
        <v>209</v>
      </c>
      <c r="C692" s="68"/>
      <c r="D692" s="68"/>
      <c r="E692" s="77"/>
      <c r="F692" s="66"/>
    </row>
    <row r="693" spans="1:6" x14ac:dyDescent="0.25">
      <c r="A693" s="49"/>
      <c r="B693" s="49"/>
      <c r="C693" s="68"/>
      <c r="D693" s="68"/>
      <c r="E693" s="77"/>
      <c r="F693" s="66"/>
    </row>
    <row r="694" spans="1:6" x14ac:dyDescent="0.25">
      <c r="A694" s="49">
        <v>3.11</v>
      </c>
      <c r="B694" s="49" t="s">
        <v>208</v>
      </c>
      <c r="C694" s="68" t="s">
        <v>0</v>
      </c>
      <c r="D694" s="68">
        <v>128</v>
      </c>
      <c r="E694" s="77">
        <v>145</v>
      </c>
      <c r="F694" s="66">
        <f t="shared" si="3"/>
        <v>18560</v>
      </c>
    </row>
    <row r="695" spans="1:6" x14ac:dyDescent="0.25">
      <c r="A695" s="49"/>
      <c r="B695" s="49" t="s">
        <v>207</v>
      </c>
      <c r="C695" s="68"/>
      <c r="D695" s="68"/>
      <c r="E695" s="77"/>
      <c r="F695" s="66"/>
    </row>
    <row r="696" spans="1:6" ht="13" x14ac:dyDescent="0.3">
      <c r="A696" s="115"/>
      <c r="B696" s="111" t="s">
        <v>283</v>
      </c>
      <c r="C696" s="112"/>
      <c r="D696" s="112"/>
      <c r="E696" s="113"/>
      <c r="F696" s="114">
        <f>SUM(F647:F695)</f>
        <v>222120</v>
      </c>
    </row>
    <row r="697" spans="1:6" x14ac:dyDescent="0.25">
      <c r="A697" s="49"/>
      <c r="B697" s="49"/>
      <c r="C697" s="68"/>
      <c r="D697" s="68"/>
      <c r="E697" s="77"/>
      <c r="F697" s="66"/>
    </row>
    <row r="698" spans="1:6" ht="13" x14ac:dyDescent="0.3">
      <c r="A698" s="49">
        <v>4</v>
      </c>
      <c r="B698" s="91" t="s">
        <v>200</v>
      </c>
      <c r="C698" s="68"/>
      <c r="D698" s="68"/>
      <c r="E698" s="77"/>
      <c r="F698" s="66"/>
    </row>
    <row r="699" spans="1:6" x14ac:dyDescent="0.25">
      <c r="A699" s="49"/>
      <c r="B699" s="49"/>
      <c r="C699" s="68"/>
      <c r="D699" s="68"/>
      <c r="E699" s="77"/>
      <c r="F699" s="66"/>
    </row>
    <row r="700" spans="1:6" ht="13" x14ac:dyDescent="0.3">
      <c r="A700" s="49"/>
      <c r="B700" s="67" t="s">
        <v>195</v>
      </c>
      <c r="C700" s="68"/>
      <c r="D700" s="68"/>
      <c r="E700" s="77"/>
      <c r="F700" s="66"/>
    </row>
    <row r="701" spans="1:6" x14ac:dyDescent="0.25">
      <c r="A701" s="49"/>
      <c r="B701" s="49"/>
      <c r="C701" s="68"/>
      <c r="D701" s="68"/>
      <c r="E701" s="77"/>
      <c r="F701" s="66"/>
    </row>
    <row r="702" spans="1:6" ht="13" x14ac:dyDescent="0.3">
      <c r="A702" s="49"/>
      <c r="B702" s="67" t="s">
        <v>194</v>
      </c>
      <c r="C702" s="68"/>
      <c r="D702" s="68"/>
      <c r="E702" s="77"/>
      <c r="F702" s="66"/>
    </row>
    <row r="703" spans="1:6" ht="15" x14ac:dyDescent="0.3">
      <c r="A703" s="49"/>
      <c r="B703" s="67" t="s">
        <v>620</v>
      </c>
      <c r="C703" s="68"/>
      <c r="D703" s="68"/>
      <c r="E703" s="77"/>
      <c r="F703" s="66"/>
    </row>
    <row r="704" spans="1:6" x14ac:dyDescent="0.25">
      <c r="A704" s="49"/>
      <c r="B704" s="49"/>
      <c r="C704" s="68"/>
      <c r="D704" s="68"/>
      <c r="E704" s="77"/>
      <c r="F704" s="66"/>
    </row>
    <row r="705" spans="1:7" ht="14.5" x14ac:dyDescent="0.25">
      <c r="A705" s="49">
        <v>4.0999999999999996</v>
      </c>
      <c r="B705" s="49" t="s">
        <v>192</v>
      </c>
      <c r="C705" s="68" t="s">
        <v>621</v>
      </c>
      <c r="D705" s="68">
        <v>124</v>
      </c>
      <c r="E705" s="77">
        <v>380</v>
      </c>
      <c r="F705" s="66">
        <f>E705*D705</f>
        <v>47120</v>
      </c>
      <c r="G705" s="28">
        <f>D705+31</f>
        <v>155</v>
      </c>
    </row>
    <row r="706" spans="1:7" x14ac:dyDescent="0.25">
      <c r="A706" s="49"/>
      <c r="B706" s="49"/>
      <c r="C706" s="68"/>
      <c r="D706" s="68"/>
      <c r="E706" s="77"/>
      <c r="F706" s="66"/>
    </row>
    <row r="707" spans="1:7" ht="14.5" x14ac:dyDescent="0.25">
      <c r="A707" s="49">
        <v>4.2</v>
      </c>
      <c r="B707" s="49" t="s">
        <v>191</v>
      </c>
      <c r="C707" s="68" t="s">
        <v>621</v>
      </c>
      <c r="D707" s="68">
        <v>104</v>
      </c>
      <c r="E707" s="77">
        <v>480</v>
      </c>
      <c r="F707" s="66">
        <f>E707*D707</f>
        <v>49920</v>
      </c>
      <c r="G707" s="28">
        <f>D707+26</f>
        <v>130</v>
      </c>
    </row>
    <row r="708" spans="1:7" x14ac:dyDescent="0.25">
      <c r="A708" s="49"/>
      <c r="B708" s="49"/>
      <c r="C708" s="68"/>
      <c r="D708" s="68"/>
      <c r="E708" s="77"/>
      <c r="F708" s="66"/>
    </row>
    <row r="709" spans="1:7" ht="13" x14ac:dyDescent="0.3">
      <c r="A709" s="49"/>
      <c r="B709" s="67" t="s">
        <v>190</v>
      </c>
      <c r="C709" s="68"/>
      <c r="D709" s="68"/>
      <c r="E709" s="77"/>
      <c r="F709" s="66"/>
    </row>
    <row r="710" spans="1:7" x14ac:dyDescent="0.25">
      <c r="A710" s="49"/>
      <c r="B710" s="49"/>
      <c r="C710" s="68"/>
      <c r="D710" s="68"/>
      <c r="E710" s="77"/>
      <c r="F710" s="66"/>
    </row>
    <row r="711" spans="1:7" ht="13" x14ac:dyDescent="0.3">
      <c r="A711" s="49"/>
      <c r="B711" s="67" t="s">
        <v>189</v>
      </c>
      <c r="C711" s="68"/>
      <c r="D711" s="68"/>
      <c r="E711" s="77"/>
      <c r="F711" s="66"/>
    </row>
    <row r="712" spans="1:7" x14ac:dyDescent="0.25">
      <c r="A712" s="49"/>
      <c r="B712" s="49"/>
      <c r="C712" s="68"/>
      <c r="D712" s="68"/>
      <c r="E712" s="77"/>
      <c r="F712" s="66"/>
    </row>
    <row r="713" spans="1:7" x14ac:dyDescent="0.25">
      <c r="A713" s="49">
        <v>4.3</v>
      </c>
      <c r="B713" s="49" t="s">
        <v>495</v>
      </c>
      <c r="C713" s="68" t="s">
        <v>11</v>
      </c>
      <c r="D713" s="68">
        <v>768</v>
      </c>
      <c r="E713" s="77">
        <v>45</v>
      </c>
      <c r="F713" s="66">
        <f>E713*D713</f>
        <v>34560</v>
      </c>
      <c r="G713" s="28">
        <f>D713+192</f>
        <v>960</v>
      </c>
    </row>
    <row r="714" spans="1:7" x14ac:dyDescent="0.25">
      <c r="A714" s="49"/>
      <c r="B714" s="49"/>
      <c r="C714" s="68"/>
      <c r="D714" s="68"/>
      <c r="E714" s="77"/>
      <c r="F714" s="66"/>
    </row>
    <row r="715" spans="1:7" x14ac:dyDescent="0.25">
      <c r="A715" s="49">
        <v>4.4000000000000004</v>
      </c>
      <c r="B715" s="49" t="s">
        <v>13</v>
      </c>
      <c r="C715" s="68" t="s">
        <v>11</v>
      </c>
      <c r="D715" s="68">
        <v>176</v>
      </c>
      <c r="E715" s="77">
        <v>45</v>
      </c>
      <c r="F715" s="66">
        <f>E715*D715</f>
        <v>7920</v>
      </c>
      <c r="G715" s="28">
        <f>D715+44</f>
        <v>220</v>
      </c>
    </row>
    <row r="716" spans="1:7" x14ac:dyDescent="0.25">
      <c r="A716" s="49"/>
      <c r="B716" s="49"/>
      <c r="C716" s="68"/>
      <c r="D716" s="68"/>
      <c r="E716" s="77"/>
      <c r="F716" s="66"/>
    </row>
    <row r="717" spans="1:7" ht="13" x14ac:dyDescent="0.3">
      <c r="A717" s="49"/>
      <c r="B717" s="67" t="s">
        <v>184</v>
      </c>
      <c r="C717" s="68"/>
      <c r="D717" s="68"/>
      <c r="E717" s="77"/>
      <c r="F717" s="66"/>
    </row>
    <row r="718" spans="1:7" x14ac:dyDescent="0.25">
      <c r="A718" s="49">
        <v>4.5</v>
      </c>
      <c r="B718" s="49" t="s">
        <v>183</v>
      </c>
      <c r="C718" s="68"/>
      <c r="D718" s="68"/>
      <c r="E718" s="77"/>
      <c r="F718" s="66"/>
    </row>
    <row r="719" spans="1:7" x14ac:dyDescent="0.25">
      <c r="A719" s="49"/>
      <c r="B719" s="49" t="s">
        <v>182</v>
      </c>
      <c r="C719" s="68" t="s">
        <v>2</v>
      </c>
      <c r="D719" s="68">
        <v>32</v>
      </c>
      <c r="E719" s="77">
        <v>150</v>
      </c>
      <c r="F719" s="66">
        <f>E719*D719</f>
        <v>4800</v>
      </c>
    </row>
    <row r="720" spans="1:7" x14ac:dyDescent="0.25">
      <c r="A720" s="49"/>
      <c r="B720" s="49"/>
      <c r="C720" s="68"/>
      <c r="D720" s="68"/>
      <c r="E720" s="77"/>
      <c r="F720" s="66"/>
    </row>
    <row r="721" spans="1:6" ht="13" x14ac:dyDescent="0.3">
      <c r="A721" s="49"/>
      <c r="B721" s="67" t="s">
        <v>181</v>
      </c>
      <c r="C721" s="68"/>
      <c r="D721" s="68"/>
      <c r="E721" s="77"/>
      <c r="F721" s="66"/>
    </row>
    <row r="722" spans="1:6" x14ac:dyDescent="0.25">
      <c r="A722" s="49">
        <v>4.5999999999999996</v>
      </c>
      <c r="B722" s="49" t="s">
        <v>498</v>
      </c>
      <c r="C722" s="68" t="s">
        <v>2</v>
      </c>
      <c r="D722" s="68">
        <v>64</v>
      </c>
      <c r="E722" s="77">
        <v>150</v>
      </c>
      <c r="F722" s="66">
        <f>E722*D722</f>
        <v>9600</v>
      </c>
    </row>
    <row r="723" spans="1:6" x14ac:dyDescent="0.25">
      <c r="A723" s="49"/>
      <c r="B723" s="49"/>
      <c r="C723" s="68"/>
      <c r="D723" s="68"/>
      <c r="E723" s="77"/>
      <c r="F723" s="66"/>
    </row>
    <row r="724" spans="1:6" ht="13" x14ac:dyDescent="0.3">
      <c r="A724" s="115"/>
      <c r="B724" s="111" t="s">
        <v>283</v>
      </c>
      <c r="C724" s="112"/>
      <c r="D724" s="112"/>
      <c r="E724" s="113"/>
      <c r="F724" s="114">
        <f>SUM(F705:F723)</f>
        <v>153920</v>
      </c>
    </row>
    <row r="725" spans="1:6" x14ac:dyDescent="0.25">
      <c r="A725" s="49"/>
      <c r="B725" s="49"/>
      <c r="C725" s="68"/>
      <c r="D725" s="68"/>
      <c r="E725" s="77"/>
      <c r="F725" s="66"/>
    </row>
    <row r="726" spans="1:6" ht="13" x14ac:dyDescent="0.3">
      <c r="A726" s="49">
        <v>5</v>
      </c>
      <c r="B726" s="91" t="s">
        <v>153</v>
      </c>
      <c r="C726" s="68"/>
      <c r="D726" s="68"/>
      <c r="E726" s="77"/>
      <c r="F726" s="66"/>
    </row>
    <row r="727" spans="1:6" x14ac:dyDescent="0.25">
      <c r="A727" s="49"/>
      <c r="B727" s="49"/>
      <c r="C727" s="68"/>
      <c r="D727" s="68"/>
      <c r="E727" s="77"/>
      <c r="F727" s="66"/>
    </row>
    <row r="728" spans="1:6" ht="13" x14ac:dyDescent="0.3">
      <c r="A728" s="49"/>
      <c r="B728" s="67" t="s">
        <v>152</v>
      </c>
      <c r="C728" s="68"/>
      <c r="D728" s="68"/>
      <c r="E728" s="77"/>
      <c r="F728" s="66"/>
    </row>
    <row r="729" spans="1:6" x14ac:dyDescent="0.25">
      <c r="A729" s="49"/>
      <c r="B729" s="49"/>
      <c r="C729" s="68"/>
      <c r="D729" s="68"/>
      <c r="E729" s="77"/>
      <c r="F729" s="66"/>
    </row>
    <row r="730" spans="1:6" ht="13" x14ac:dyDescent="0.3">
      <c r="A730" s="49"/>
      <c r="B730" s="67" t="s">
        <v>151</v>
      </c>
      <c r="C730" s="68"/>
      <c r="D730" s="68"/>
      <c r="E730" s="77"/>
      <c r="F730" s="66"/>
    </row>
    <row r="731" spans="1:6" ht="13" x14ac:dyDescent="0.3">
      <c r="A731" s="49"/>
      <c r="B731" s="67" t="s">
        <v>150</v>
      </c>
      <c r="C731" s="68"/>
      <c r="D731" s="68"/>
      <c r="E731" s="77"/>
      <c r="F731" s="66"/>
    </row>
    <row r="732" spans="1:6" ht="13" x14ac:dyDescent="0.3">
      <c r="A732" s="49"/>
      <c r="B732" s="67" t="s">
        <v>149</v>
      </c>
      <c r="C732" s="68"/>
      <c r="D732" s="68"/>
      <c r="E732" s="77"/>
      <c r="F732" s="66"/>
    </row>
    <row r="733" spans="1:6" ht="13" x14ac:dyDescent="0.3">
      <c r="A733" s="49"/>
      <c r="B733" s="67" t="s">
        <v>148</v>
      </c>
      <c r="C733" s="68"/>
      <c r="D733" s="68"/>
      <c r="E733" s="77"/>
      <c r="F733" s="66"/>
    </row>
    <row r="734" spans="1:6" ht="13" x14ac:dyDescent="0.3">
      <c r="A734" s="49"/>
      <c r="B734" s="67" t="s">
        <v>147</v>
      </c>
      <c r="C734" s="68"/>
      <c r="D734" s="68"/>
      <c r="E734" s="77"/>
      <c r="F734" s="66"/>
    </row>
    <row r="735" spans="1:6" ht="13" x14ac:dyDescent="0.3">
      <c r="A735" s="49"/>
      <c r="B735" s="67" t="s">
        <v>146</v>
      </c>
      <c r="C735" s="68"/>
      <c r="D735" s="68"/>
      <c r="E735" s="77"/>
      <c r="F735" s="66"/>
    </row>
    <row r="736" spans="1:6" x14ac:dyDescent="0.25">
      <c r="A736" s="49"/>
      <c r="B736" s="49"/>
      <c r="C736" s="68"/>
      <c r="D736" s="68"/>
      <c r="E736" s="77"/>
      <c r="F736" s="66"/>
    </row>
    <row r="737" spans="1:7" x14ac:dyDescent="0.25">
      <c r="A737" s="49">
        <v>5.0999999999999996</v>
      </c>
      <c r="B737" s="49" t="s">
        <v>145</v>
      </c>
      <c r="C737" s="68"/>
      <c r="D737" s="68"/>
      <c r="E737" s="77"/>
      <c r="F737" s="66"/>
    </row>
    <row r="738" spans="1:7" ht="14.5" x14ac:dyDescent="0.25">
      <c r="A738" s="49"/>
      <c r="B738" s="49" t="s">
        <v>144</v>
      </c>
      <c r="C738" s="68" t="s">
        <v>621</v>
      </c>
      <c r="D738" s="68">
        <v>1169</v>
      </c>
      <c r="E738" s="77">
        <v>280</v>
      </c>
      <c r="F738" s="66">
        <f>E738*D738</f>
        <v>327320</v>
      </c>
      <c r="G738" s="28">
        <f>D738+23</f>
        <v>1192</v>
      </c>
    </row>
    <row r="739" spans="1:7" x14ac:dyDescent="0.25">
      <c r="A739" s="49"/>
      <c r="B739" s="49"/>
      <c r="C739" s="68"/>
      <c r="D739" s="68"/>
      <c r="E739" s="77"/>
      <c r="F739" s="66"/>
    </row>
    <row r="740" spans="1:7" x14ac:dyDescent="0.25">
      <c r="A740" s="49">
        <v>5.2</v>
      </c>
      <c r="B740" s="49" t="s">
        <v>143</v>
      </c>
      <c r="C740" s="68"/>
      <c r="D740" s="68"/>
      <c r="E740" s="77"/>
      <c r="F740" s="66"/>
    </row>
    <row r="741" spans="1:7" x14ac:dyDescent="0.25">
      <c r="A741" s="49"/>
      <c r="B741" s="49" t="s">
        <v>142</v>
      </c>
      <c r="C741" s="68" t="s">
        <v>11</v>
      </c>
      <c r="D741" s="68">
        <v>142</v>
      </c>
      <c r="E741" s="77">
        <v>65</v>
      </c>
      <c r="F741" s="66">
        <f>E741*D741</f>
        <v>9230</v>
      </c>
      <c r="G741" s="28">
        <f>D741+9</f>
        <v>151</v>
      </c>
    </row>
    <row r="742" spans="1:7" x14ac:dyDescent="0.25">
      <c r="A742" s="49"/>
      <c r="B742" s="49"/>
      <c r="C742" s="68"/>
      <c r="D742" s="68"/>
      <c r="E742" s="77"/>
      <c r="F742" s="66"/>
    </row>
    <row r="743" spans="1:7" x14ac:dyDescent="0.25">
      <c r="A743" s="49">
        <v>5.3</v>
      </c>
      <c r="B743" s="49" t="s">
        <v>141</v>
      </c>
      <c r="C743" s="68" t="s">
        <v>11</v>
      </c>
      <c r="D743" s="68">
        <v>142</v>
      </c>
      <c r="E743" s="77">
        <v>65</v>
      </c>
      <c r="F743" s="66">
        <f>E743*D743</f>
        <v>9230</v>
      </c>
    </row>
    <row r="744" spans="1:7" x14ac:dyDescent="0.25">
      <c r="A744" s="49"/>
      <c r="B744" s="49"/>
      <c r="C744" s="68"/>
      <c r="D744" s="68"/>
      <c r="E744" s="77"/>
      <c r="F744" s="66"/>
    </row>
    <row r="745" spans="1:7" x14ac:dyDescent="0.25">
      <c r="A745" s="49">
        <v>5.4</v>
      </c>
      <c r="B745" s="49" t="s">
        <v>140</v>
      </c>
      <c r="C745" s="68" t="s">
        <v>11</v>
      </c>
      <c r="D745" s="68">
        <v>142</v>
      </c>
      <c r="E745" s="77">
        <v>65</v>
      </c>
      <c r="F745" s="66">
        <f>E745*D745</f>
        <v>9230</v>
      </c>
    </row>
    <row r="746" spans="1:7" x14ac:dyDescent="0.25">
      <c r="A746" s="49"/>
      <c r="B746" s="49"/>
      <c r="C746" s="68"/>
      <c r="D746" s="68"/>
      <c r="E746" s="77"/>
      <c r="F746" s="66"/>
    </row>
    <row r="747" spans="1:7" ht="13" x14ac:dyDescent="0.3">
      <c r="A747" s="49"/>
      <c r="B747" s="67" t="s">
        <v>139</v>
      </c>
      <c r="C747" s="68"/>
      <c r="D747" s="68"/>
      <c r="E747" s="77"/>
      <c r="F747" s="66"/>
    </row>
    <row r="748" spans="1:7" x14ac:dyDescent="0.25">
      <c r="A748" s="49"/>
      <c r="B748" s="49"/>
      <c r="C748" s="68"/>
      <c r="D748" s="68"/>
      <c r="E748" s="77"/>
      <c r="F748" s="66"/>
    </row>
    <row r="749" spans="1:7" ht="13" x14ac:dyDescent="0.3">
      <c r="A749" s="49"/>
      <c r="B749" s="67" t="s">
        <v>138</v>
      </c>
      <c r="C749" s="68"/>
      <c r="D749" s="68"/>
      <c r="E749" s="77"/>
      <c r="F749" s="66"/>
    </row>
    <row r="750" spans="1:7" ht="13" x14ac:dyDescent="0.3">
      <c r="A750" s="49"/>
      <c r="B750" s="67" t="s">
        <v>137</v>
      </c>
      <c r="C750" s="68"/>
      <c r="D750" s="68"/>
      <c r="E750" s="77"/>
      <c r="F750" s="66"/>
    </row>
    <row r="751" spans="1:7" x14ac:dyDescent="0.25">
      <c r="A751" s="49"/>
      <c r="B751" s="49"/>
      <c r="C751" s="68"/>
      <c r="D751" s="68"/>
      <c r="E751" s="77"/>
      <c r="F751" s="66"/>
    </row>
    <row r="752" spans="1:7" x14ac:dyDescent="0.25">
      <c r="A752" s="49">
        <v>5.5</v>
      </c>
      <c r="B752" s="49" t="s">
        <v>136</v>
      </c>
      <c r="C752" s="68"/>
      <c r="D752" s="68"/>
      <c r="E752" s="77"/>
      <c r="F752" s="66"/>
    </row>
    <row r="753" spans="1:7" x14ac:dyDescent="0.25">
      <c r="A753" s="49"/>
      <c r="B753" s="49" t="s">
        <v>135</v>
      </c>
      <c r="C753" s="68"/>
      <c r="D753" s="68"/>
      <c r="E753" s="77"/>
      <c r="F753" s="66"/>
    </row>
    <row r="754" spans="1:7" ht="14.5" x14ac:dyDescent="0.25">
      <c r="A754" s="49"/>
      <c r="B754" s="49" t="s">
        <v>134</v>
      </c>
      <c r="C754" s="68" t="s">
        <v>621</v>
      </c>
      <c r="D754" s="68">
        <v>1166</v>
      </c>
      <c r="E754" s="77">
        <v>25</v>
      </c>
      <c r="F754" s="66">
        <f>E754*D754</f>
        <v>29150</v>
      </c>
      <c r="G754" s="28">
        <f>D754+270</f>
        <v>1436</v>
      </c>
    </row>
    <row r="755" spans="1:7" x14ac:dyDescent="0.25">
      <c r="A755" s="49"/>
      <c r="B755" s="49"/>
      <c r="C755" s="68"/>
      <c r="D755" s="68"/>
      <c r="E755" s="77"/>
      <c r="F755" s="66"/>
    </row>
    <row r="756" spans="1:7" ht="13" x14ac:dyDescent="0.3">
      <c r="A756" s="115"/>
      <c r="B756" s="111" t="s">
        <v>283</v>
      </c>
      <c r="C756" s="112"/>
      <c r="D756" s="112"/>
      <c r="E756" s="113"/>
      <c r="F756" s="114">
        <f>SUM(F729:F755)</f>
        <v>384160</v>
      </c>
    </row>
    <row r="757" spans="1:7" ht="13.5" customHeight="1" x14ac:dyDescent="0.25">
      <c r="A757" s="49"/>
      <c r="B757" s="49"/>
      <c r="C757" s="68"/>
      <c r="D757" s="68"/>
      <c r="E757" s="77"/>
      <c r="F757" s="66"/>
    </row>
    <row r="758" spans="1:7" ht="13" x14ac:dyDescent="0.3">
      <c r="A758" s="49">
        <v>6</v>
      </c>
      <c r="B758" s="91" t="s">
        <v>133</v>
      </c>
      <c r="C758" s="68"/>
      <c r="D758" s="68"/>
      <c r="E758" s="77"/>
      <c r="F758" s="66"/>
    </row>
    <row r="759" spans="1:7" x14ac:dyDescent="0.25">
      <c r="A759" s="49"/>
      <c r="B759" s="49"/>
      <c r="C759" s="68"/>
      <c r="D759" s="68"/>
      <c r="E759" s="77"/>
      <c r="F759" s="66"/>
    </row>
    <row r="760" spans="1:7" ht="13" x14ac:dyDescent="0.3">
      <c r="A760" s="49"/>
      <c r="B760" s="67" t="s">
        <v>132</v>
      </c>
      <c r="C760" s="68"/>
      <c r="D760" s="68"/>
      <c r="E760" s="77"/>
      <c r="F760" s="66"/>
    </row>
    <row r="761" spans="1:7" x14ac:dyDescent="0.25">
      <c r="A761" s="49">
        <v>6.1</v>
      </c>
      <c r="B761" s="49" t="s">
        <v>131</v>
      </c>
      <c r="C761" s="68" t="s">
        <v>11</v>
      </c>
      <c r="D761" s="68">
        <v>256</v>
      </c>
      <c r="E761" s="77">
        <v>65</v>
      </c>
      <c r="F761" s="66">
        <f>E761*D761</f>
        <v>16640</v>
      </c>
      <c r="G761" s="28">
        <f>D761+64</f>
        <v>320</v>
      </c>
    </row>
    <row r="762" spans="1:7" x14ac:dyDescent="0.25">
      <c r="A762" s="49"/>
      <c r="B762" s="49"/>
      <c r="C762" s="68"/>
      <c r="D762" s="68"/>
      <c r="E762" s="77"/>
      <c r="F762" s="66"/>
    </row>
    <row r="763" spans="1:7" x14ac:dyDescent="0.25">
      <c r="A763" s="49">
        <v>6.2</v>
      </c>
      <c r="B763" s="49" t="s">
        <v>499</v>
      </c>
      <c r="C763" s="68"/>
      <c r="D763" s="68"/>
      <c r="E763" s="77"/>
      <c r="F763" s="66"/>
    </row>
    <row r="764" spans="1:7" x14ac:dyDescent="0.25">
      <c r="A764" s="49"/>
      <c r="B764" s="49" t="s">
        <v>129</v>
      </c>
      <c r="C764" s="68" t="s">
        <v>11</v>
      </c>
      <c r="D764" s="68">
        <v>1280</v>
      </c>
      <c r="E764" s="77">
        <v>85</v>
      </c>
      <c r="F764" s="66">
        <f>E764*D764</f>
        <v>108800</v>
      </c>
      <c r="G764" s="28">
        <f>D764+320</f>
        <v>1600</v>
      </c>
    </row>
    <row r="765" spans="1:7" x14ac:dyDescent="0.25">
      <c r="A765" s="49"/>
      <c r="B765" s="49"/>
      <c r="C765" s="68"/>
      <c r="D765" s="68"/>
      <c r="E765" s="77"/>
      <c r="F765" s="66"/>
    </row>
    <row r="766" spans="1:7" ht="13" x14ac:dyDescent="0.3">
      <c r="A766" s="49"/>
      <c r="B766" s="67" t="s">
        <v>128</v>
      </c>
      <c r="C766" s="68"/>
      <c r="D766" s="68"/>
      <c r="E766" s="77"/>
      <c r="F766" s="66"/>
    </row>
    <row r="767" spans="1:7" ht="14.5" x14ac:dyDescent="0.25">
      <c r="A767" s="49">
        <v>6.3</v>
      </c>
      <c r="B767" s="49" t="s">
        <v>127</v>
      </c>
      <c r="C767" s="68" t="s">
        <v>621</v>
      </c>
      <c r="D767" s="68">
        <v>308</v>
      </c>
      <c r="E767" s="77">
        <v>150</v>
      </c>
      <c r="F767" s="66">
        <f>E767*D767</f>
        <v>46200</v>
      </c>
      <c r="G767" s="28">
        <f>D767+77</f>
        <v>385</v>
      </c>
    </row>
    <row r="768" spans="1:7" x14ac:dyDescent="0.25">
      <c r="A768" s="49"/>
      <c r="B768" s="49"/>
      <c r="C768" s="68"/>
      <c r="D768" s="68"/>
      <c r="E768" s="77"/>
      <c r="F768" s="66"/>
    </row>
    <row r="769" spans="1:7" x14ac:dyDescent="0.25">
      <c r="A769" s="49">
        <v>6.4</v>
      </c>
      <c r="B769" s="49" t="s">
        <v>126</v>
      </c>
      <c r="C769" s="68"/>
      <c r="D769" s="68"/>
      <c r="E769" s="77"/>
      <c r="F769" s="66"/>
    </row>
    <row r="770" spans="1:7" x14ac:dyDescent="0.25">
      <c r="A770" s="49"/>
      <c r="B770" s="49" t="s">
        <v>125</v>
      </c>
      <c r="C770" s="68"/>
      <c r="D770" s="68"/>
      <c r="E770" s="77"/>
      <c r="F770" s="66"/>
    </row>
    <row r="771" spans="1:7" x14ac:dyDescent="0.25">
      <c r="A771" s="49"/>
      <c r="B771" s="49" t="s">
        <v>124</v>
      </c>
      <c r="C771" s="68" t="s">
        <v>2</v>
      </c>
      <c r="D771" s="68">
        <v>320</v>
      </c>
      <c r="E771" s="77">
        <v>25</v>
      </c>
      <c r="F771" s="66">
        <f>E771*D771</f>
        <v>8000</v>
      </c>
      <c r="G771" s="28">
        <f>D771+80</f>
        <v>400</v>
      </c>
    </row>
    <row r="772" spans="1:7" x14ac:dyDescent="0.25">
      <c r="A772" s="49"/>
      <c r="B772" s="49"/>
      <c r="C772" s="68"/>
      <c r="D772" s="68"/>
      <c r="E772" s="77"/>
      <c r="F772" s="66"/>
    </row>
    <row r="773" spans="1:7" ht="13" x14ac:dyDescent="0.3">
      <c r="A773" s="49"/>
      <c r="B773" s="67" t="s">
        <v>123</v>
      </c>
      <c r="C773" s="68"/>
      <c r="D773" s="68"/>
      <c r="E773" s="77"/>
      <c r="F773" s="66"/>
    </row>
    <row r="774" spans="1:7" x14ac:dyDescent="0.25">
      <c r="A774" s="49"/>
      <c r="B774" s="49"/>
      <c r="C774" s="68"/>
      <c r="D774" s="68"/>
      <c r="E774" s="77"/>
      <c r="F774" s="66"/>
    </row>
    <row r="775" spans="1:7" x14ac:dyDescent="0.25">
      <c r="A775" s="49">
        <v>6.5</v>
      </c>
      <c r="B775" s="49" t="s">
        <v>463</v>
      </c>
      <c r="C775" s="68"/>
      <c r="D775" s="68"/>
      <c r="E775" s="77"/>
      <c r="F775" s="66"/>
    </row>
    <row r="776" spans="1:7" x14ac:dyDescent="0.25">
      <c r="A776" s="49"/>
      <c r="B776" s="49" t="s">
        <v>493</v>
      </c>
      <c r="C776" s="68"/>
      <c r="D776" s="68"/>
      <c r="E776" s="77"/>
      <c r="F776" s="66"/>
    </row>
    <row r="777" spans="1:7" x14ac:dyDescent="0.25">
      <c r="A777" s="49"/>
      <c r="B777" s="49" t="s">
        <v>121</v>
      </c>
      <c r="C777" s="68"/>
      <c r="D777" s="68"/>
      <c r="E777" s="77"/>
      <c r="F777" s="66"/>
    </row>
    <row r="778" spans="1:7" x14ac:dyDescent="0.25">
      <c r="A778" s="49"/>
      <c r="B778" s="49" t="s">
        <v>120</v>
      </c>
      <c r="C778" s="68" t="s">
        <v>2</v>
      </c>
      <c r="D778" s="68">
        <v>36</v>
      </c>
      <c r="E778" s="77">
        <v>2500</v>
      </c>
      <c r="F778" s="66">
        <f>E778*D778</f>
        <v>90000</v>
      </c>
    </row>
    <row r="779" spans="1:7" x14ac:dyDescent="0.25">
      <c r="A779" s="49"/>
      <c r="B779" s="49" t="s">
        <v>119</v>
      </c>
      <c r="C779" s="68"/>
      <c r="D779" s="68"/>
      <c r="E779" s="77"/>
      <c r="F779" s="66"/>
    </row>
    <row r="780" spans="1:7" x14ac:dyDescent="0.25">
      <c r="A780" s="49"/>
      <c r="B780" s="49"/>
      <c r="C780" s="68"/>
      <c r="D780" s="68"/>
      <c r="E780" s="77"/>
      <c r="F780" s="66"/>
    </row>
    <row r="781" spans="1:7" ht="13" x14ac:dyDescent="0.3">
      <c r="A781" s="49"/>
      <c r="B781" s="67" t="s">
        <v>114</v>
      </c>
      <c r="C781" s="68"/>
      <c r="D781" s="68"/>
      <c r="E781" s="77"/>
      <c r="F781" s="66"/>
    </row>
    <row r="782" spans="1:7" x14ac:dyDescent="0.25">
      <c r="A782" s="49"/>
      <c r="B782" s="49"/>
      <c r="C782" s="68"/>
      <c r="D782" s="68"/>
      <c r="E782" s="77"/>
      <c r="F782" s="66"/>
    </row>
    <row r="783" spans="1:7" ht="13" x14ac:dyDescent="0.3">
      <c r="A783" s="49"/>
      <c r="B783" s="67" t="s">
        <v>113</v>
      </c>
      <c r="C783" s="68"/>
      <c r="D783" s="68"/>
      <c r="E783" s="77"/>
      <c r="F783" s="66"/>
    </row>
    <row r="784" spans="1:7" x14ac:dyDescent="0.25">
      <c r="A784" s="49"/>
      <c r="B784" s="49"/>
      <c r="C784" s="68"/>
      <c r="D784" s="68"/>
      <c r="E784" s="77"/>
      <c r="F784" s="66"/>
    </row>
    <row r="785" spans="1:7" x14ac:dyDescent="0.25">
      <c r="A785" s="49">
        <v>6.6</v>
      </c>
      <c r="B785" s="49" t="s">
        <v>112</v>
      </c>
      <c r="C785" s="68"/>
      <c r="D785" s="68"/>
      <c r="E785" s="77"/>
      <c r="F785" s="66"/>
    </row>
    <row r="786" spans="1:7" x14ac:dyDescent="0.25">
      <c r="A786" s="49"/>
      <c r="B786" s="49" t="s">
        <v>111</v>
      </c>
      <c r="C786" s="68"/>
      <c r="D786" s="68"/>
      <c r="E786" s="77"/>
      <c r="F786" s="66"/>
    </row>
    <row r="787" spans="1:7" x14ac:dyDescent="0.25">
      <c r="A787" s="49"/>
      <c r="B787" s="49" t="s">
        <v>110</v>
      </c>
      <c r="C787" s="68" t="s">
        <v>11</v>
      </c>
      <c r="D787" s="68">
        <v>319</v>
      </c>
      <c r="E787" s="77">
        <v>110</v>
      </c>
      <c r="F787" s="66">
        <f>E787*D787</f>
        <v>35090</v>
      </c>
      <c r="G787" s="28">
        <f>D787+36</f>
        <v>355</v>
      </c>
    </row>
    <row r="788" spans="1:7" x14ac:dyDescent="0.25">
      <c r="A788" s="49"/>
      <c r="B788" s="49" t="s">
        <v>109</v>
      </c>
      <c r="C788" s="68"/>
      <c r="D788" s="68"/>
      <c r="E788" s="77"/>
      <c r="F788" s="66"/>
    </row>
    <row r="789" spans="1:7" x14ac:dyDescent="0.25">
      <c r="A789" s="49"/>
      <c r="B789" s="49"/>
      <c r="C789" s="68"/>
      <c r="D789" s="68"/>
      <c r="E789" s="77"/>
      <c r="F789" s="66"/>
    </row>
    <row r="790" spans="1:7" x14ac:dyDescent="0.25">
      <c r="A790" s="49">
        <v>6.7</v>
      </c>
      <c r="B790" s="49" t="s">
        <v>108</v>
      </c>
      <c r="C790" s="68"/>
      <c r="D790" s="68"/>
      <c r="E790" s="77"/>
      <c r="F790" s="66"/>
    </row>
    <row r="791" spans="1:7" x14ac:dyDescent="0.25">
      <c r="A791" s="49"/>
      <c r="B791" s="49" t="s">
        <v>107</v>
      </c>
      <c r="C791" s="68"/>
      <c r="D791" s="68"/>
      <c r="E791" s="77"/>
      <c r="F791" s="66"/>
    </row>
    <row r="792" spans="1:7" x14ac:dyDescent="0.25">
      <c r="A792" s="49"/>
      <c r="B792" s="49" t="s">
        <v>106</v>
      </c>
      <c r="C792" s="68"/>
      <c r="D792" s="68"/>
      <c r="E792" s="77"/>
      <c r="F792" s="66"/>
    </row>
    <row r="793" spans="1:7" x14ac:dyDescent="0.25">
      <c r="A793" s="49"/>
      <c r="B793" s="49" t="s">
        <v>105</v>
      </c>
      <c r="C793" s="68" t="s">
        <v>11</v>
      </c>
      <c r="D793" s="68">
        <v>114</v>
      </c>
      <c r="E793" s="77">
        <v>100</v>
      </c>
      <c r="F793" s="66">
        <f>E793*D793</f>
        <v>11400</v>
      </c>
      <c r="G793" s="28">
        <f>D793+18</f>
        <v>132</v>
      </c>
    </row>
    <row r="794" spans="1:7" x14ac:dyDescent="0.25">
      <c r="A794" s="49"/>
      <c r="B794" s="49"/>
      <c r="C794" s="68"/>
      <c r="D794" s="68"/>
      <c r="E794" s="77"/>
      <c r="F794" s="66"/>
    </row>
    <row r="795" spans="1:7" ht="13" x14ac:dyDescent="0.3">
      <c r="A795" s="49"/>
      <c r="B795" s="67" t="s">
        <v>104</v>
      </c>
      <c r="C795" s="68"/>
      <c r="D795" s="68"/>
      <c r="E795" s="77"/>
      <c r="F795" s="66"/>
    </row>
    <row r="796" spans="1:7" ht="13" x14ac:dyDescent="0.3">
      <c r="A796" s="49"/>
      <c r="B796" s="67" t="s">
        <v>103</v>
      </c>
      <c r="C796" s="68"/>
      <c r="D796" s="68"/>
      <c r="E796" s="77"/>
      <c r="F796" s="66"/>
    </row>
    <row r="797" spans="1:7" x14ac:dyDescent="0.25">
      <c r="A797" s="49">
        <v>6.8</v>
      </c>
      <c r="B797" s="49" t="s">
        <v>102</v>
      </c>
      <c r="C797" s="68" t="s">
        <v>11</v>
      </c>
      <c r="D797" s="68">
        <v>772</v>
      </c>
      <c r="E797" s="77">
        <v>45</v>
      </c>
      <c r="F797" s="66">
        <f>E797*D797</f>
        <v>34740</v>
      </c>
      <c r="G797" s="28">
        <f>D797+131</f>
        <v>903</v>
      </c>
    </row>
    <row r="798" spans="1:7" x14ac:dyDescent="0.25">
      <c r="A798" s="49"/>
      <c r="B798" s="49"/>
      <c r="C798" s="68"/>
      <c r="D798" s="68"/>
      <c r="E798" s="77"/>
      <c r="F798" s="66"/>
    </row>
    <row r="799" spans="1:7" ht="13" x14ac:dyDescent="0.3">
      <c r="A799" s="49"/>
      <c r="B799" s="67" t="s">
        <v>101</v>
      </c>
      <c r="C799" s="68"/>
      <c r="D799" s="68"/>
      <c r="E799" s="77"/>
      <c r="F799" s="66"/>
    </row>
    <row r="800" spans="1:7" ht="13" x14ac:dyDescent="0.3">
      <c r="A800" s="49"/>
      <c r="B800" s="67" t="s">
        <v>100</v>
      </c>
      <c r="C800" s="68"/>
      <c r="D800" s="68"/>
      <c r="E800" s="77"/>
      <c r="F800" s="66"/>
    </row>
    <row r="801" spans="1:6" x14ac:dyDescent="0.25">
      <c r="A801" s="49"/>
      <c r="B801" s="49"/>
      <c r="C801" s="68"/>
      <c r="D801" s="68"/>
      <c r="E801" s="77"/>
      <c r="F801" s="66"/>
    </row>
    <row r="802" spans="1:6" x14ac:dyDescent="0.25">
      <c r="A802" s="49">
        <v>6.9</v>
      </c>
      <c r="B802" s="49" t="s">
        <v>623</v>
      </c>
      <c r="C802" s="68"/>
      <c r="D802" s="68"/>
      <c r="E802" s="77"/>
      <c r="F802" s="66"/>
    </row>
    <row r="803" spans="1:6" x14ac:dyDescent="0.25">
      <c r="A803" s="49"/>
      <c r="B803" s="49" t="s">
        <v>98</v>
      </c>
      <c r="C803" s="68" t="s">
        <v>2</v>
      </c>
      <c r="D803" s="68">
        <v>21</v>
      </c>
      <c r="E803" s="77">
        <v>2000</v>
      </c>
      <c r="F803" s="66">
        <f>E803*D803</f>
        <v>42000</v>
      </c>
    </row>
    <row r="804" spans="1:6" x14ac:dyDescent="0.25">
      <c r="A804" s="49"/>
      <c r="B804" s="49"/>
      <c r="C804" s="68"/>
      <c r="D804" s="68"/>
      <c r="E804" s="77"/>
      <c r="F804" s="66"/>
    </row>
    <row r="805" spans="1:6" ht="13" x14ac:dyDescent="0.3">
      <c r="A805" s="49"/>
      <c r="B805" s="67" t="s">
        <v>92</v>
      </c>
      <c r="C805" s="68"/>
      <c r="D805" s="68"/>
      <c r="E805" s="77"/>
      <c r="F805" s="66"/>
    </row>
    <row r="806" spans="1:6" ht="13" x14ac:dyDescent="0.3">
      <c r="A806" s="49"/>
      <c r="B806" s="67" t="s">
        <v>91</v>
      </c>
      <c r="C806" s="68"/>
      <c r="D806" s="68"/>
      <c r="E806" s="77"/>
      <c r="F806" s="66"/>
    </row>
    <row r="807" spans="1:6" x14ac:dyDescent="0.25">
      <c r="A807" s="49"/>
      <c r="B807" s="49"/>
      <c r="C807" s="68"/>
      <c r="D807" s="68"/>
      <c r="E807" s="77"/>
      <c r="F807" s="66"/>
    </row>
    <row r="808" spans="1:6" x14ac:dyDescent="0.25">
      <c r="A808" s="49">
        <v>6.1</v>
      </c>
      <c r="B808" s="49" t="s">
        <v>494</v>
      </c>
      <c r="C808" s="68" t="s">
        <v>2</v>
      </c>
      <c r="D808" s="68">
        <v>14</v>
      </c>
      <c r="E808" s="77">
        <v>4500</v>
      </c>
      <c r="F808" s="66">
        <f>E808*D808</f>
        <v>63000</v>
      </c>
    </row>
    <row r="809" spans="1:6" x14ac:dyDescent="0.25">
      <c r="A809" s="49"/>
      <c r="B809" s="49"/>
      <c r="C809" s="68"/>
      <c r="D809" s="68"/>
      <c r="E809" s="77"/>
      <c r="F809" s="66"/>
    </row>
    <row r="810" spans="1:6" ht="13" x14ac:dyDescent="0.3">
      <c r="A810" s="49"/>
      <c r="B810" s="67" t="s">
        <v>500</v>
      </c>
      <c r="C810" s="68"/>
      <c r="D810" s="68"/>
      <c r="E810" s="77"/>
      <c r="F810" s="66"/>
    </row>
    <row r="811" spans="1:6" ht="13" x14ac:dyDescent="0.3">
      <c r="A811" s="49"/>
      <c r="B811" s="85" t="s">
        <v>501</v>
      </c>
      <c r="C811" s="68"/>
      <c r="D811" s="68"/>
      <c r="E811" s="77"/>
      <c r="F811" s="66"/>
    </row>
    <row r="812" spans="1:6" ht="13" x14ac:dyDescent="0.3">
      <c r="A812" s="49"/>
      <c r="B812" s="67" t="s">
        <v>502</v>
      </c>
      <c r="C812" s="68"/>
      <c r="D812" s="68"/>
      <c r="E812" s="77"/>
      <c r="F812" s="66"/>
    </row>
    <row r="813" spans="1:6" ht="13" x14ac:dyDescent="0.3">
      <c r="A813" s="49"/>
      <c r="B813" s="67" t="s">
        <v>503</v>
      </c>
      <c r="C813" s="68"/>
      <c r="D813" s="68"/>
      <c r="E813" s="77"/>
      <c r="F813" s="66"/>
    </row>
    <row r="814" spans="1:6" x14ac:dyDescent="0.25">
      <c r="A814" s="49"/>
      <c r="B814" s="49"/>
      <c r="C814" s="68"/>
      <c r="D814" s="68"/>
      <c r="E814" s="77"/>
      <c r="F814" s="66"/>
    </row>
    <row r="815" spans="1:6" x14ac:dyDescent="0.25">
      <c r="A815" s="49">
        <v>6.11</v>
      </c>
      <c r="B815" s="71" t="s">
        <v>504</v>
      </c>
      <c r="C815" s="68" t="s">
        <v>2</v>
      </c>
      <c r="D815" s="68">
        <v>9</v>
      </c>
      <c r="E815" s="77">
        <v>4500</v>
      </c>
      <c r="F815" s="66">
        <f>E815*D815</f>
        <v>40500</v>
      </c>
    </row>
    <row r="816" spans="1:6" x14ac:dyDescent="0.25">
      <c r="A816" s="49"/>
      <c r="B816" s="49" t="s">
        <v>505</v>
      </c>
      <c r="C816" s="68"/>
      <c r="D816" s="68"/>
      <c r="E816" s="77"/>
      <c r="F816" s="66"/>
    </row>
    <row r="817" spans="1:7" x14ac:dyDescent="0.25">
      <c r="A817" s="49"/>
      <c r="B817" s="49" t="s">
        <v>628</v>
      </c>
      <c r="C817" s="68"/>
      <c r="D817" s="68"/>
      <c r="E817" s="77"/>
      <c r="F817" s="66"/>
    </row>
    <row r="818" spans="1:7" x14ac:dyDescent="0.25">
      <c r="A818" s="49"/>
      <c r="B818" s="49"/>
      <c r="C818" s="68"/>
      <c r="D818" s="68"/>
      <c r="E818" s="77"/>
      <c r="F818" s="66"/>
    </row>
    <row r="819" spans="1:7" x14ac:dyDescent="0.25">
      <c r="A819" s="49"/>
      <c r="B819" s="49"/>
      <c r="C819" s="68"/>
      <c r="D819" s="68"/>
      <c r="E819" s="77"/>
      <c r="F819" s="66"/>
    </row>
    <row r="820" spans="1:7" ht="13" x14ac:dyDescent="0.3">
      <c r="A820" s="115"/>
      <c r="B820" s="111" t="s">
        <v>283</v>
      </c>
      <c r="C820" s="112"/>
      <c r="D820" s="112"/>
      <c r="E820" s="113"/>
      <c r="F820" s="114">
        <f>SUM(F760:F819)</f>
        <v>496370</v>
      </c>
    </row>
    <row r="821" spans="1:7" x14ac:dyDescent="0.25">
      <c r="A821" s="49"/>
      <c r="B821" s="49"/>
      <c r="C821" s="68"/>
      <c r="D821" s="68"/>
      <c r="E821" s="77"/>
      <c r="F821" s="66"/>
    </row>
    <row r="822" spans="1:7" ht="13" x14ac:dyDescent="0.3">
      <c r="A822" s="49">
        <v>7</v>
      </c>
      <c r="B822" s="91" t="s">
        <v>539</v>
      </c>
      <c r="C822" s="68"/>
      <c r="D822" s="68"/>
      <c r="E822" s="77"/>
      <c r="F822" s="66"/>
    </row>
    <row r="823" spans="1:7" x14ac:dyDescent="0.25">
      <c r="A823" s="49"/>
      <c r="B823" s="49"/>
      <c r="C823" s="68"/>
      <c r="D823" s="68"/>
      <c r="E823" s="77"/>
      <c r="F823" s="66"/>
    </row>
    <row r="824" spans="1:7" ht="13" x14ac:dyDescent="0.3">
      <c r="A824" s="49"/>
      <c r="B824" s="67" t="s">
        <v>79</v>
      </c>
      <c r="C824" s="68"/>
      <c r="D824" s="68"/>
      <c r="E824" s="77"/>
      <c r="F824" s="66"/>
    </row>
    <row r="825" spans="1:7" x14ac:dyDescent="0.25">
      <c r="A825" s="49"/>
      <c r="B825" s="49"/>
      <c r="C825" s="68"/>
      <c r="D825" s="68"/>
      <c r="E825" s="77"/>
      <c r="F825" s="66"/>
    </row>
    <row r="826" spans="1:7" ht="13" x14ac:dyDescent="0.3">
      <c r="A826" s="49"/>
      <c r="B826" s="67" t="s">
        <v>78</v>
      </c>
      <c r="C826" s="68"/>
      <c r="D826" s="68"/>
      <c r="E826" s="77"/>
      <c r="F826" s="66"/>
    </row>
    <row r="827" spans="1:7" ht="13" x14ac:dyDescent="0.3">
      <c r="A827" s="49"/>
      <c r="B827" s="67" t="s">
        <v>77</v>
      </c>
      <c r="C827" s="68"/>
      <c r="D827" s="68"/>
      <c r="E827" s="77"/>
      <c r="F827" s="66"/>
    </row>
    <row r="828" spans="1:7" x14ac:dyDescent="0.25">
      <c r="A828" s="49">
        <v>7.1</v>
      </c>
      <c r="B828" s="49" t="s">
        <v>76</v>
      </c>
      <c r="C828" s="68"/>
      <c r="D828" s="68"/>
      <c r="E828" s="77"/>
      <c r="F828" s="66"/>
    </row>
    <row r="829" spans="1:7" x14ac:dyDescent="0.25">
      <c r="A829" s="49"/>
      <c r="B829" s="49" t="s">
        <v>75</v>
      </c>
      <c r="C829" s="68"/>
      <c r="D829" s="68"/>
      <c r="E829" s="77"/>
      <c r="F829" s="66"/>
    </row>
    <row r="830" spans="1:7" ht="14.5" x14ac:dyDescent="0.25">
      <c r="A830" s="49"/>
      <c r="B830" s="49" t="s">
        <v>74</v>
      </c>
      <c r="C830" s="68" t="s">
        <v>621</v>
      </c>
      <c r="D830" s="68">
        <v>1095</v>
      </c>
      <c r="E830" s="77">
        <v>250</v>
      </c>
      <c r="F830" s="66">
        <f>E830*D830</f>
        <v>273750</v>
      </c>
      <c r="G830" s="28">
        <f>D830+81</f>
        <v>1176</v>
      </c>
    </row>
    <row r="831" spans="1:7" x14ac:dyDescent="0.25">
      <c r="A831" s="49"/>
      <c r="B831" s="49"/>
      <c r="C831" s="68"/>
      <c r="D831" s="68"/>
      <c r="E831" s="77"/>
      <c r="F831" s="66"/>
    </row>
    <row r="832" spans="1:7" x14ac:dyDescent="0.25">
      <c r="A832" s="49">
        <v>7.2</v>
      </c>
      <c r="B832" s="49" t="s">
        <v>541</v>
      </c>
      <c r="C832" s="68"/>
      <c r="D832" s="68"/>
      <c r="E832" s="77"/>
      <c r="F832" s="66"/>
    </row>
    <row r="833" spans="1:7" x14ac:dyDescent="0.25">
      <c r="A833" s="49"/>
      <c r="B833" s="49" t="s">
        <v>72</v>
      </c>
      <c r="C833" s="68"/>
      <c r="D833" s="68"/>
      <c r="E833" s="77"/>
      <c r="F833" s="66"/>
    </row>
    <row r="834" spans="1:7" x14ac:dyDescent="0.25">
      <c r="A834" s="49"/>
      <c r="B834" s="49" t="s">
        <v>71</v>
      </c>
      <c r="C834" s="68"/>
      <c r="D834" s="68"/>
      <c r="E834" s="77"/>
      <c r="F834" s="66"/>
    </row>
    <row r="835" spans="1:7" x14ac:dyDescent="0.25">
      <c r="A835" s="49"/>
      <c r="B835" s="49" t="s">
        <v>70</v>
      </c>
      <c r="C835" s="68" t="s">
        <v>2</v>
      </c>
      <c r="D835" s="68">
        <v>22</v>
      </c>
      <c r="E835" s="77">
        <v>650</v>
      </c>
      <c r="F835" s="66">
        <f>E835*D835</f>
        <v>14300</v>
      </c>
    </row>
    <row r="836" spans="1:7" x14ac:dyDescent="0.25">
      <c r="A836" s="49"/>
      <c r="B836" s="49"/>
      <c r="C836" s="68"/>
      <c r="D836" s="68"/>
      <c r="E836" s="77"/>
      <c r="F836" s="66"/>
    </row>
    <row r="837" spans="1:7" ht="13" x14ac:dyDescent="0.3">
      <c r="A837" s="49"/>
      <c r="B837" s="67" t="s">
        <v>69</v>
      </c>
      <c r="C837" s="68"/>
      <c r="D837" s="68"/>
      <c r="E837" s="77"/>
      <c r="F837" s="66"/>
    </row>
    <row r="838" spans="1:7" x14ac:dyDescent="0.25">
      <c r="A838" s="49"/>
      <c r="B838" s="49"/>
      <c r="C838" s="68"/>
      <c r="D838" s="68"/>
      <c r="E838" s="77"/>
      <c r="F838" s="66"/>
    </row>
    <row r="839" spans="1:7" x14ac:dyDescent="0.25">
      <c r="A839" s="49">
        <v>7.3</v>
      </c>
      <c r="B839" s="49" t="s">
        <v>68</v>
      </c>
      <c r="C839" s="68" t="s">
        <v>11</v>
      </c>
      <c r="D839" s="68">
        <v>689</v>
      </c>
      <c r="E839" s="77">
        <v>65</v>
      </c>
      <c r="F839" s="66">
        <f>E839*D839</f>
        <v>44785</v>
      </c>
      <c r="G839" s="28">
        <f>D839+123</f>
        <v>812</v>
      </c>
    </row>
    <row r="840" spans="1:7" x14ac:dyDescent="0.25">
      <c r="A840" s="49"/>
      <c r="B840" s="49"/>
      <c r="C840" s="68"/>
      <c r="D840" s="68"/>
      <c r="E840" s="77"/>
      <c r="F840" s="66"/>
    </row>
    <row r="841" spans="1:7" ht="13" x14ac:dyDescent="0.3">
      <c r="A841" s="115"/>
      <c r="B841" s="111" t="s">
        <v>283</v>
      </c>
      <c r="C841" s="112"/>
      <c r="D841" s="112"/>
      <c r="E841" s="113"/>
      <c r="F841" s="114">
        <f>SUM(F824:F840)</f>
        <v>332835</v>
      </c>
    </row>
    <row r="842" spans="1:7" x14ac:dyDescent="0.25">
      <c r="A842" s="49"/>
      <c r="B842" s="49"/>
      <c r="C842" s="68"/>
      <c r="D842" s="68"/>
      <c r="E842" s="77"/>
      <c r="F842" s="66"/>
    </row>
    <row r="843" spans="1:7" ht="13" x14ac:dyDescent="0.3">
      <c r="A843" s="49">
        <v>8</v>
      </c>
      <c r="B843" s="91" t="s">
        <v>67</v>
      </c>
      <c r="C843" s="68"/>
      <c r="D843" s="68"/>
      <c r="E843" s="77"/>
      <c r="F843" s="66"/>
    </row>
    <row r="844" spans="1:7" x14ac:dyDescent="0.25">
      <c r="A844" s="49"/>
      <c r="B844" s="49"/>
      <c r="C844" s="68"/>
      <c r="D844" s="68"/>
      <c r="E844" s="77"/>
      <c r="F844" s="66"/>
    </row>
    <row r="845" spans="1:7" ht="13" x14ac:dyDescent="0.3">
      <c r="A845" s="49"/>
      <c r="B845" s="67" t="s">
        <v>66</v>
      </c>
      <c r="C845" s="68"/>
      <c r="D845" s="68"/>
      <c r="E845" s="77"/>
      <c r="F845" s="66"/>
    </row>
    <row r="846" spans="1:7" x14ac:dyDescent="0.25">
      <c r="A846" s="49"/>
      <c r="B846" s="49"/>
      <c r="C846" s="68"/>
      <c r="D846" s="68"/>
      <c r="E846" s="77"/>
      <c r="F846" s="66"/>
    </row>
    <row r="847" spans="1:7" s="50" customFormat="1" ht="13" x14ac:dyDescent="0.3">
      <c r="A847" s="70"/>
      <c r="B847" s="87" t="s">
        <v>510</v>
      </c>
      <c r="C847" s="70"/>
      <c r="D847" s="70"/>
      <c r="E847" s="88"/>
      <c r="F847" s="88"/>
    </row>
    <row r="848" spans="1:7" s="50" customFormat="1" ht="14.5" x14ac:dyDescent="0.25">
      <c r="A848" s="70">
        <v>8.1</v>
      </c>
      <c r="B848" s="71" t="s">
        <v>511</v>
      </c>
      <c r="C848" s="89" t="s">
        <v>621</v>
      </c>
      <c r="D848" s="89">
        <v>936</v>
      </c>
      <c r="E848" s="77">
        <v>250</v>
      </c>
      <c r="F848" s="88">
        <f>D848*E848</f>
        <v>234000</v>
      </c>
      <c r="G848" s="132">
        <f>D848+234</f>
        <v>1170</v>
      </c>
    </row>
    <row r="849" spans="1:6" s="50" customFormat="1" x14ac:dyDescent="0.25">
      <c r="A849" s="70"/>
      <c r="B849" s="71"/>
      <c r="C849" s="89"/>
      <c r="D849" s="89"/>
      <c r="E849" s="77"/>
      <c r="F849" s="88"/>
    </row>
    <row r="850" spans="1:6" s="50" customFormat="1" ht="14.5" x14ac:dyDescent="0.25">
      <c r="A850" s="70">
        <v>8.1999999999999993</v>
      </c>
      <c r="B850" s="71" t="s">
        <v>512</v>
      </c>
      <c r="C850" s="89" t="s">
        <v>621</v>
      </c>
      <c r="D850" s="89">
        <f>D848</f>
        <v>936</v>
      </c>
      <c r="E850" s="77">
        <v>15</v>
      </c>
      <c r="F850" s="88">
        <f>D850*E850</f>
        <v>14040</v>
      </c>
    </row>
    <row r="851" spans="1:6" s="50" customFormat="1" x14ac:dyDescent="0.25">
      <c r="A851" s="70"/>
      <c r="B851" s="71"/>
      <c r="C851" s="89"/>
      <c r="D851" s="89"/>
      <c r="E851" s="77"/>
      <c r="F851" s="88"/>
    </row>
    <row r="852" spans="1:6" s="50" customFormat="1" ht="13" x14ac:dyDescent="0.3">
      <c r="A852" s="70"/>
      <c r="B852" s="87" t="s">
        <v>630</v>
      </c>
      <c r="C852" s="70"/>
      <c r="D852" s="70"/>
      <c r="E852" s="88"/>
      <c r="F852" s="88"/>
    </row>
    <row r="853" spans="1:6" s="50" customFormat="1" ht="14.5" x14ac:dyDescent="0.25">
      <c r="A853" s="70">
        <v>8.3000000000000007</v>
      </c>
      <c r="B853" s="71" t="s">
        <v>599</v>
      </c>
      <c r="C853" s="89" t="s">
        <v>621</v>
      </c>
      <c r="D853" s="89">
        <v>78</v>
      </c>
      <c r="E853" s="77">
        <v>90</v>
      </c>
      <c r="F853" s="88">
        <f>D853*E853</f>
        <v>7020</v>
      </c>
    </row>
    <row r="854" spans="1:6" s="50" customFormat="1" x14ac:dyDescent="0.25">
      <c r="A854" s="70"/>
      <c r="B854" s="71"/>
      <c r="C854" s="89"/>
      <c r="D854" s="89"/>
      <c r="E854" s="77"/>
      <c r="F854" s="88"/>
    </row>
    <row r="855" spans="1:6" s="50" customFormat="1" ht="14.5" x14ac:dyDescent="0.25">
      <c r="A855" s="70">
        <v>8.4</v>
      </c>
      <c r="B855" s="71" t="s">
        <v>629</v>
      </c>
      <c r="C855" s="89" t="s">
        <v>621</v>
      </c>
      <c r="D855" s="89">
        <v>81</v>
      </c>
      <c r="E855" s="77">
        <v>280</v>
      </c>
      <c r="F855" s="88">
        <f>D855*E855</f>
        <v>22680</v>
      </c>
    </row>
    <row r="856" spans="1:6" s="50" customFormat="1" x14ac:dyDescent="0.25">
      <c r="A856" s="70"/>
      <c r="B856" s="71"/>
      <c r="C856" s="89"/>
      <c r="D856" s="89"/>
      <c r="E856" s="77"/>
      <c r="F856" s="88"/>
    </row>
    <row r="857" spans="1:6" x14ac:dyDescent="0.25">
      <c r="A857" s="49"/>
      <c r="B857" s="49"/>
      <c r="C857" s="68"/>
      <c r="D857" s="68"/>
      <c r="E857" s="77"/>
      <c r="F857" s="66"/>
    </row>
    <row r="858" spans="1:6" ht="13" x14ac:dyDescent="0.3">
      <c r="A858" s="115"/>
      <c r="B858" s="111" t="s">
        <v>283</v>
      </c>
      <c r="C858" s="112"/>
      <c r="D858" s="112"/>
      <c r="E858" s="113"/>
      <c r="F858" s="114">
        <f>SUM(F845:F857)</f>
        <v>277740</v>
      </c>
    </row>
    <row r="859" spans="1:6" x14ac:dyDescent="0.25">
      <c r="A859" s="49"/>
      <c r="B859" s="49"/>
      <c r="C859" s="68"/>
      <c r="D859" s="68"/>
      <c r="E859" s="77"/>
      <c r="F859" s="66"/>
    </row>
    <row r="860" spans="1:6" ht="13" x14ac:dyDescent="0.3">
      <c r="A860" s="49">
        <v>9</v>
      </c>
      <c r="B860" s="91" t="s">
        <v>63</v>
      </c>
      <c r="C860" s="68"/>
      <c r="D860" s="68"/>
      <c r="E860" s="77"/>
      <c r="F860" s="66"/>
    </row>
    <row r="861" spans="1:6" x14ac:dyDescent="0.25">
      <c r="A861" s="49"/>
      <c r="B861" s="49"/>
      <c r="C861" s="68"/>
      <c r="D861" s="68"/>
      <c r="E861" s="77"/>
      <c r="F861" s="66"/>
    </row>
    <row r="862" spans="1:6" ht="13" x14ac:dyDescent="0.3">
      <c r="A862" s="49"/>
      <c r="B862" s="67" t="s">
        <v>62</v>
      </c>
      <c r="C862" s="68"/>
      <c r="D862" s="68"/>
      <c r="E862" s="77"/>
      <c r="F862" s="66"/>
    </row>
    <row r="863" spans="1:6" x14ac:dyDescent="0.25">
      <c r="A863" s="49"/>
      <c r="B863" s="49"/>
      <c r="C863" s="68"/>
      <c r="D863" s="68"/>
      <c r="E863" s="77"/>
      <c r="F863" s="66"/>
    </row>
    <row r="864" spans="1:6" x14ac:dyDescent="0.25">
      <c r="A864" s="49">
        <v>9.1</v>
      </c>
      <c r="B864" s="49" t="s">
        <v>59</v>
      </c>
      <c r="C864" s="68"/>
      <c r="D864" s="68"/>
      <c r="E864" s="77"/>
      <c r="F864" s="66"/>
    </row>
    <row r="865" spans="1:6" x14ac:dyDescent="0.25">
      <c r="A865" s="49"/>
      <c r="B865" s="49" t="s">
        <v>56</v>
      </c>
      <c r="C865" s="68" t="s">
        <v>2</v>
      </c>
      <c r="D865" s="68">
        <v>25</v>
      </c>
      <c r="E865" s="131">
        <v>450</v>
      </c>
      <c r="F865" s="66">
        <f>E865*D865</f>
        <v>11250</v>
      </c>
    </row>
    <row r="866" spans="1:6" x14ac:dyDescent="0.25">
      <c r="A866" s="49"/>
      <c r="B866" s="49"/>
      <c r="C866" s="68"/>
      <c r="D866" s="68"/>
      <c r="E866" s="77"/>
      <c r="F866" s="66"/>
    </row>
    <row r="867" spans="1:6" s="50" customFormat="1" x14ac:dyDescent="0.25">
      <c r="A867" s="70">
        <v>9.1999999999999993</v>
      </c>
      <c r="B867" s="71" t="s">
        <v>519</v>
      </c>
      <c r="C867" s="70">
        <v>1</v>
      </c>
      <c r="D867" s="89" t="s">
        <v>518</v>
      </c>
      <c r="E867" s="88">
        <v>50000</v>
      </c>
      <c r="F867" s="88">
        <f>C867*E867</f>
        <v>50000</v>
      </c>
    </row>
    <row r="868" spans="1:6" s="50" customFormat="1" x14ac:dyDescent="0.25">
      <c r="A868" s="70"/>
      <c r="B868" s="71"/>
      <c r="C868" s="70"/>
      <c r="D868" s="89"/>
      <c r="E868" s="88"/>
      <c r="F868" s="88"/>
    </row>
    <row r="869" spans="1:6" ht="13" x14ac:dyDescent="0.3">
      <c r="A869" s="49"/>
      <c r="B869" s="67" t="s">
        <v>55</v>
      </c>
      <c r="C869" s="68"/>
      <c r="D869" s="68"/>
      <c r="E869" s="77"/>
      <c r="F869" s="66"/>
    </row>
    <row r="870" spans="1:6" x14ac:dyDescent="0.25">
      <c r="A870" s="49"/>
      <c r="B870" s="49"/>
      <c r="C870" s="68"/>
      <c r="D870" s="68"/>
      <c r="E870" s="77"/>
      <c r="F870" s="66"/>
    </row>
    <row r="871" spans="1:6" ht="13" x14ac:dyDescent="0.3">
      <c r="A871" s="49"/>
      <c r="B871" s="67" t="s">
        <v>52</v>
      </c>
      <c r="C871" s="68"/>
      <c r="D871" s="68"/>
      <c r="E871" s="77"/>
      <c r="F871" s="66"/>
    </row>
    <row r="872" spans="1:6" ht="13" x14ac:dyDescent="0.3">
      <c r="A872" s="49"/>
      <c r="B872" s="67" t="s">
        <v>51</v>
      </c>
      <c r="C872" s="68"/>
      <c r="D872" s="68"/>
      <c r="E872" s="77"/>
      <c r="F872" s="66"/>
    </row>
    <row r="873" spans="1:6" ht="13" x14ac:dyDescent="0.3">
      <c r="A873" s="49"/>
      <c r="B873" s="67" t="s">
        <v>50</v>
      </c>
      <c r="C873" s="68"/>
      <c r="D873" s="68"/>
      <c r="E873" s="77"/>
      <c r="F873" s="66"/>
    </row>
    <row r="874" spans="1:6" x14ac:dyDescent="0.25">
      <c r="A874" s="49"/>
      <c r="B874" s="49"/>
      <c r="C874" s="68"/>
      <c r="D874" s="68"/>
      <c r="E874" s="77"/>
      <c r="F874" s="66"/>
    </row>
    <row r="875" spans="1:6" x14ac:dyDescent="0.25">
      <c r="A875" s="49">
        <v>9.3000000000000007</v>
      </c>
      <c r="B875" s="49" t="s">
        <v>49</v>
      </c>
      <c r="C875" s="68" t="s">
        <v>2</v>
      </c>
      <c r="D875" s="68">
        <v>24</v>
      </c>
      <c r="E875" s="77">
        <v>150</v>
      </c>
      <c r="F875" s="66">
        <f>E875*D875</f>
        <v>3600</v>
      </c>
    </row>
    <row r="876" spans="1:6" x14ac:dyDescent="0.25">
      <c r="A876" s="49"/>
      <c r="B876" s="49"/>
      <c r="C876" s="68"/>
      <c r="D876" s="68"/>
      <c r="E876" s="77"/>
      <c r="F876" s="66"/>
    </row>
    <row r="877" spans="1:6" x14ac:dyDescent="0.25">
      <c r="A877" s="49">
        <v>9.4</v>
      </c>
      <c r="B877" s="49" t="s">
        <v>48</v>
      </c>
      <c r="C877" s="68"/>
      <c r="D877" s="68"/>
      <c r="E877" s="77"/>
      <c r="F877" s="66"/>
    </row>
    <row r="878" spans="1:6" x14ac:dyDescent="0.25">
      <c r="A878" s="49"/>
      <c r="B878" s="49" t="s">
        <v>47</v>
      </c>
      <c r="C878" s="68" t="s">
        <v>2</v>
      </c>
      <c r="D878" s="68">
        <v>24</v>
      </c>
      <c r="E878" s="77">
        <v>45</v>
      </c>
      <c r="F878" s="66">
        <f>E878*D878</f>
        <v>1080</v>
      </c>
    </row>
    <row r="879" spans="1:6" x14ac:dyDescent="0.25">
      <c r="A879" s="49"/>
      <c r="B879" s="49"/>
      <c r="C879" s="68"/>
      <c r="D879" s="68"/>
      <c r="E879" s="77"/>
      <c r="F879" s="66"/>
    </row>
    <row r="880" spans="1:6" ht="13" x14ac:dyDescent="0.3">
      <c r="A880" s="115"/>
      <c r="B880" s="111" t="s">
        <v>283</v>
      </c>
      <c r="C880" s="112"/>
      <c r="D880" s="112"/>
      <c r="E880" s="113"/>
      <c r="F880" s="114">
        <f>SUM(F859:F879)</f>
        <v>65930</v>
      </c>
    </row>
    <row r="881" spans="1:7" x14ac:dyDescent="0.25">
      <c r="A881" s="49"/>
      <c r="B881" s="49"/>
      <c r="C881" s="68"/>
      <c r="D881" s="68"/>
      <c r="E881" s="77"/>
      <c r="F881" s="66"/>
    </row>
    <row r="882" spans="1:7" ht="13" x14ac:dyDescent="0.3">
      <c r="A882" s="49">
        <v>10</v>
      </c>
      <c r="B882" s="91" t="s">
        <v>46</v>
      </c>
      <c r="C882" s="68"/>
      <c r="D882" s="68"/>
      <c r="E882" s="77"/>
      <c r="F882" s="66"/>
      <c r="G882" s="66"/>
    </row>
    <row r="883" spans="1:7" x14ac:dyDescent="0.25">
      <c r="A883" s="49"/>
      <c r="B883" s="49"/>
      <c r="C883" s="68"/>
      <c r="D883" s="68"/>
      <c r="E883" s="77"/>
      <c r="F883" s="66"/>
      <c r="G883" s="66"/>
    </row>
    <row r="884" spans="1:7" ht="13" x14ac:dyDescent="0.3">
      <c r="A884" s="49"/>
      <c r="B884" s="67" t="s">
        <v>27</v>
      </c>
      <c r="C884" s="68"/>
      <c r="D884" s="68"/>
      <c r="E884" s="77"/>
      <c r="F884" s="66"/>
      <c r="G884" s="66"/>
    </row>
    <row r="885" spans="1:7" x14ac:dyDescent="0.25">
      <c r="A885" s="49"/>
      <c r="B885" s="49"/>
      <c r="C885" s="68"/>
      <c r="D885" s="68"/>
      <c r="E885" s="77"/>
      <c r="F885" s="66"/>
      <c r="G885" s="66"/>
    </row>
    <row r="886" spans="1:7" ht="13" x14ac:dyDescent="0.3">
      <c r="A886" s="49"/>
      <c r="B886" s="67" t="s">
        <v>26</v>
      </c>
      <c r="C886" s="68"/>
      <c r="D886" s="68"/>
      <c r="E886" s="77"/>
      <c r="F886" s="66"/>
      <c r="G886" s="66"/>
    </row>
    <row r="887" spans="1:7" ht="13" x14ac:dyDescent="0.3">
      <c r="A887" s="49"/>
      <c r="B887" s="67" t="s">
        <v>25</v>
      </c>
      <c r="C887" s="68"/>
      <c r="D887" s="68"/>
      <c r="E887" s="77"/>
      <c r="F887" s="66"/>
      <c r="G887" s="66"/>
    </row>
    <row r="888" spans="1:7" ht="13" x14ac:dyDescent="0.3">
      <c r="A888" s="49"/>
      <c r="B888" s="67" t="s">
        <v>24</v>
      </c>
      <c r="C888" s="68"/>
      <c r="D888" s="68"/>
      <c r="E888" s="77"/>
      <c r="F888" s="66"/>
      <c r="G888" s="66"/>
    </row>
    <row r="889" spans="1:7" x14ac:dyDescent="0.25">
      <c r="A889" s="49"/>
      <c r="B889" s="49"/>
      <c r="C889" s="68"/>
      <c r="D889" s="68"/>
      <c r="E889" s="77"/>
      <c r="F889" s="66"/>
      <c r="G889" s="96"/>
    </row>
    <row r="890" spans="1:7" x14ac:dyDescent="0.25">
      <c r="A890" s="49">
        <v>10.1</v>
      </c>
      <c r="B890" s="49" t="s">
        <v>23</v>
      </c>
      <c r="C890" s="68"/>
      <c r="D890" s="68"/>
      <c r="E890" s="77"/>
      <c r="F890" s="66"/>
      <c r="G890" s="96"/>
    </row>
    <row r="891" spans="1:7" x14ac:dyDescent="0.25">
      <c r="A891" s="49"/>
      <c r="B891" s="49" t="s">
        <v>22</v>
      </c>
      <c r="C891" s="68" t="s">
        <v>2</v>
      </c>
      <c r="D891" s="68">
        <v>1</v>
      </c>
      <c r="E891" s="77">
        <v>35000</v>
      </c>
      <c r="F891" s="66">
        <f t="shared" ref="F891:F893" si="4">E891*D891</f>
        <v>35000</v>
      </c>
      <c r="G891" s="66"/>
    </row>
    <row r="892" spans="1:7" x14ac:dyDescent="0.25">
      <c r="A892" s="49"/>
      <c r="B892" s="49"/>
      <c r="C892" s="68"/>
      <c r="D892" s="68"/>
      <c r="E892" s="77"/>
      <c r="F892" s="66"/>
      <c r="G892" s="66"/>
    </row>
    <row r="893" spans="1:7" x14ac:dyDescent="0.25">
      <c r="A893" s="49">
        <v>10.199999999999999</v>
      </c>
      <c r="B893" s="49" t="s">
        <v>21</v>
      </c>
      <c r="C893" s="68" t="s">
        <v>2</v>
      </c>
      <c r="D893" s="68">
        <v>1</v>
      </c>
      <c r="E893" s="77">
        <v>1500</v>
      </c>
      <c r="F893" s="66">
        <f t="shared" si="4"/>
        <v>1500</v>
      </c>
      <c r="G893" s="66"/>
    </row>
    <row r="894" spans="1:7" x14ac:dyDescent="0.25">
      <c r="A894" s="49"/>
      <c r="B894" s="49"/>
      <c r="C894" s="68"/>
      <c r="D894" s="68"/>
      <c r="E894" s="77"/>
      <c r="F894" s="66"/>
      <c r="G894" s="96"/>
    </row>
    <row r="895" spans="1:7" ht="13" x14ac:dyDescent="0.3">
      <c r="A895" s="49"/>
      <c r="B895" s="111" t="s">
        <v>283</v>
      </c>
      <c r="C895" s="112"/>
      <c r="D895" s="112"/>
      <c r="E895" s="113"/>
      <c r="F895" s="114">
        <f>SUM(F891:F894)</f>
        <v>36500</v>
      </c>
      <c r="G895" s="114">
        <f>SUM(G890:G893)</f>
        <v>0</v>
      </c>
    </row>
    <row r="896" spans="1:7" x14ac:dyDescent="0.25">
      <c r="A896" s="49"/>
      <c r="B896" s="49"/>
      <c r="C896" s="68"/>
      <c r="D896" s="68"/>
      <c r="E896" s="77"/>
      <c r="F896" s="66"/>
    </row>
    <row r="897" spans="1:7" ht="13" x14ac:dyDescent="0.3">
      <c r="A897" s="49">
        <v>11</v>
      </c>
      <c r="B897" s="91" t="s">
        <v>20</v>
      </c>
      <c r="C897" s="68"/>
      <c r="D897" s="68"/>
      <c r="E897" s="77"/>
      <c r="F897" s="66"/>
    </row>
    <row r="898" spans="1:7" x14ac:dyDescent="0.25">
      <c r="A898" s="49"/>
      <c r="B898" s="49"/>
      <c r="C898" s="68"/>
      <c r="D898" s="68"/>
      <c r="E898" s="77"/>
      <c r="F898" s="66"/>
    </row>
    <row r="899" spans="1:7" ht="13" x14ac:dyDescent="0.3">
      <c r="A899" s="49"/>
      <c r="B899" s="67" t="s">
        <v>19</v>
      </c>
      <c r="C899" s="68"/>
      <c r="D899" s="68"/>
      <c r="E899" s="77"/>
      <c r="F899" s="66"/>
    </row>
    <row r="900" spans="1:7" x14ac:dyDescent="0.25">
      <c r="A900" s="49"/>
      <c r="B900" s="49"/>
      <c r="C900" s="68"/>
      <c r="D900" s="68"/>
      <c r="E900" s="77"/>
      <c r="F900" s="66"/>
    </row>
    <row r="901" spans="1:7" ht="13" x14ac:dyDescent="0.3">
      <c r="A901" s="49"/>
      <c r="B901" s="67" t="s">
        <v>18</v>
      </c>
      <c r="C901" s="68"/>
      <c r="D901" s="68"/>
      <c r="E901" s="77"/>
      <c r="F901" s="66"/>
    </row>
    <row r="902" spans="1:7" x14ac:dyDescent="0.25">
      <c r="A902" s="49"/>
      <c r="B902" s="49"/>
      <c r="C902" s="68"/>
      <c r="D902" s="68"/>
      <c r="E902" s="77"/>
      <c r="F902" s="66"/>
    </row>
    <row r="903" spans="1:7" ht="14.5" x14ac:dyDescent="0.25">
      <c r="A903" s="49">
        <v>11.1</v>
      </c>
      <c r="B903" s="49" t="s">
        <v>465</v>
      </c>
      <c r="C903" s="68" t="s">
        <v>621</v>
      </c>
      <c r="D903" s="90">
        <v>1251</v>
      </c>
      <c r="E903" s="77">
        <v>75</v>
      </c>
      <c r="F903" s="66">
        <f>E903*D903</f>
        <v>93825</v>
      </c>
      <c r="G903" s="130">
        <f>D903+81</f>
        <v>1332</v>
      </c>
    </row>
    <row r="904" spans="1:7" x14ac:dyDescent="0.25">
      <c r="A904" s="49"/>
      <c r="B904" s="49"/>
      <c r="C904" s="68"/>
      <c r="D904" s="68"/>
      <c r="E904" s="77"/>
      <c r="F904" s="66"/>
    </row>
    <row r="905" spans="1:7" ht="14.5" x14ac:dyDescent="0.25">
      <c r="A905" s="49">
        <v>11.2</v>
      </c>
      <c r="B905" s="49" t="s">
        <v>522</v>
      </c>
      <c r="C905" s="68" t="s">
        <v>621</v>
      </c>
      <c r="D905" s="90">
        <v>335</v>
      </c>
      <c r="E905" s="77">
        <v>75</v>
      </c>
      <c r="F905" s="66">
        <f>E905*D905</f>
        <v>25125</v>
      </c>
      <c r="G905" s="130">
        <f>D905+67</f>
        <v>402</v>
      </c>
    </row>
    <row r="906" spans="1:7" x14ac:dyDescent="0.25">
      <c r="A906" s="49"/>
      <c r="B906" s="49"/>
      <c r="C906" s="68"/>
      <c r="D906" s="68"/>
      <c r="E906" s="77"/>
      <c r="F906" s="66"/>
    </row>
    <row r="907" spans="1:7" ht="13" x14ac:dyDescent="0.3">
      <c r="A907" s="49"/>
      <c r="B907" s="67" t="s">
        <v>17</v>
      </c>
      <c r="C907" s="68"/>
      <c r="D907" s="68"/>
      <c r="E907" s="77"/>
      <c r="F907" s="66"/>
    </row>
    <row r="908" spans="1:7" x14ac:dyDescent="0.25">
      <c r="A908" s="49"/>
      <c r="B908" s="49"/>
      <c r="C908" s="68"/>
      <c r="D908" s="68"/>
      <c r="E908" s="77"/>
      <c r="F908" s="66"/>
    </row>
    <row r="909" spans="1:7" ht="13" x14ac:dyDescent="0.3">
      <c r="A909" s="49"/>
      <c r="B909" s="67" t="s">
        <v>16</v>
      </c>
      <c r="C909" s="68"/>
      <c r="D909" s="68"/>
      <c r="E909" s="77"/>
      <c r="F909" s="66"/>
    </row>
    <row r="910" spans="1:7" x14ac:dyDescent="0.25">
      <c r="A910" s="49"/>
      <c r="B910" s="49"/>
      <c r="C910" s="68"/>
      <c r="D910" s="68"/>
      <c r="E910" s="77"/>
      <c r="F910" s="66"/>
    </row>
    <row r="911" spans="1:7" ht="14.5" x14ac:dyDescent="0.25">
      <c r="A911" s="49">
        <v>11.3</v>
      </c>
      <c r="B911" s="49" t="s">
        <v>525</v>
      </c>
      <c r="C911" s="68" t="s">
        <v>621</v>
      </c>
      <c r="D911" s="68">
        <v>569</v>
      </c>
      <c r="E911" s="77">
        <v>75</v>
      </c>
      <c r="F911" s="66">
        <f>E911*D911</f>
        <v>42675</v>
      </c>
      <c r="G911" s="28">
        <f>D911+199</f>
        <v>768</v>
      </c>
    </row>
    <row r="912" spans="1:7" x14ac:dyDescent="0.25">
      <c r="A912" s="49"/>
      <c r="B912" s="49"/>
      <c r="C912" s="68"/>
      <c r="D912" s="68"/>
      <c r="E912" s="77"/>
      <c r="F912" s="66"/>
    </row>
    <row r="913" spans="1:7" ht="14.5" x14ac:dyDescent="0.25">
      <c r="A913" s="49">
        <v>11.4</v>
      </c>
      <c r="B913" s="49" t="s">
        <v>295</v>
      </c>
      <c r="C913" s="68" t="s">
        <v>621</v>
      </c>
      <c r="D913" s="68">
        <v>21</v>
      </c>
      <c r="E913" s="77">
        <v>75</v>
      </c>
      <c r="F913" s="66">
        <f>E913*D913</f>
        <v>1575</v>
      </c>
    </row>
    <row r="914" spans="1:7" x14ac:dyDescent="0.25">
      <c r="A914" s="49"/>
      <c r="B914" s="49"/>
      <c r="C914" s="68"/>
      <c r="D914" s="68"/>
      <c r="E914" s="77"/>
      <c r="F914" s="66"/>
    </row>
    <row r="915" spans="1:7" ht="13" x14ac:dyDescent="0.3">
      <c r="A915" s="115"/>
      <c r="B915" s="111" t="s">
        <v>283</v>
      </c>
      <c r="C915" s="112"/>
      <c r="D915" s="112"/>
      <c r="E915" s="113"/>
      <c r="F915" s="114">
        <f>SUM(F903:F914)</f>
        <v>163200</v>
      </c>
    </row>
    <row r="916" spans="1:7" x14ac:dyDescent="0.25">
      <c r="A916" s="49"/>
      <c r="B916" s="49"/>
      <c r="C916" s="68"/>
      <c r="D916" s="68"/>
      <c r="E916" s="77"/>
      <c r="F916" s="66"/>
    </row>
    <row r="917" spans="1:7" ht="13" x14ac:dyDescent="0.3">
      <c r="A917" s="49">
        <v>12</v>
      </c>
      <c r="B917" s="91" t="s">
        <v>296</v>
      </c>
      <c r="C917" s="68"/>
      <c r="D917" s="68"/>
      <c r="E917" s="77"/>
      <c r="F917" s="66"/>
    </row>
    <row r="918" spans="1:7" x14ac:dyDescent="0.25">
      <c r="A918" s="49"/>
      <c r="B918" s="49"/>
      <c r="C918" s="68"/>
      <c r="D918" s="68"/>
      <c r="E918" s="77"/>
      <c r="F918" s="66"/>
    </row>
    <row r="919" spans="1:7" ht="13" x14ac:dyDescent="0.3">
      <c r="A919" s="49"/>
      <c r="B919" s="67" t="s">
        <v>297</v>
      </c>
      <c r="C919" s="68"/>
      <c r="D919" s="68"/>
      <c r="E919" s="77"/>
      <c r="F919" s="66"/>
    </row>
    <row r="920" spans="1:7" x14ac:dyDescent="0.25">
      <c r="A920" s="49"/>
      <c r="B920" s="49"/>
      <c r="C920" s="68"/>
      <c r="D920" s="68"/>
      <c r="E920" s="77"/>
      <c r="F920" s="66"/>
    </row>
    <row r="921" spans="1:7" ht="13" x14ac:dyDescent="0.3">
      <c r="A921" s="49"/>
      <c r="B921" s="67" t="s">
        <v>298</v>
      </c>
      <c r="C921" s="68"/>
      <c r="D921" s="68"/>
      <c r="E921" s="77"/>
      <c r="F921" s="66"/>
    </row>
    <row r="922" spans="1:7" x14ac:dyDescent="0.25">
      <c r="A922" s="49"/>
      <c r="B922" s="49"/>
      <c r="C922" s="68"/>
      <c r="D922" s="68"/>
      <c r="E922" s="77"/>
      <c r="F922" s="66"/>
    </row>
    <row r="923" spans="1:7" x14ac:dyDescent="0.25">
      <c r="A923" s="49">
        <v>12.1</v>
      </c>
      <c r="B923" s="49" t="s">
        <v>299</v>
      </c>
      <c r="C923" s="68"/>
      <c r="D923" s="68"/>
      <c r="E923" s="77"/>
      <c r="F923" s="66"/>
    </row>
    <row r="924" spans="1:7" x14ac:dyDescent="0.25">
      <c r="A924" s="49"/>
      <c r="B924" s="49" t="s">
        <v>300</v>
      </c>
      <c r="C924" s="68" t="s">
        <v>11</v>
      </c>
      <c r="D924" s="68">
        <v>319</v>
      </c>
      <c r="E924" s="77">
        <v>110</v>
      </c>
      <c r="F924" s="66">
        <f>E924*D924</f>
        <v>35090</v>
      </c>
      <c r="G924" s="28">
        <f>D924+36</f>
        <v>355</v>
      </c>
    </row>
    <row r="925" spans="1:7" x14ac:dyDescent="0.25">
      <c r="A925" s="49"/>
      <c r="B925" s="49"/>
      <c r="C925" s="68"/>
      <c r="D925" s="68"/>
      <c r="E925" s="77"/>
      <c r="F925" s="66"/>
    </row>
    <row r="926" spans="1:7" x14ac:dyDescent="0.25">
      <c r="A926" s="49">
        <v>12.2</v>
      </c>
      <c r="B926" s="49" t="s">
        <v>301</v>
      </c>
      <c r="C926" s="68"/>
      <c r="D926" s="68"/>
      <c r="E926" s="77"/>
      <c r="F926" s="66"/>
    </row>
    <row r="927" spans="1:7" x14ac:dyDescent="0.25">
      <c r="A927" s="49"/>
      <c r="B927" s="49" t="s">
        <v>302</v>
      </c>
      <c r="C927" s="68" t="s">
        <v>11</v>
      </c>
      <c r="D927" s="68">
        <v>118</v>
      </c>
      <c r="E927" s="77">
        <v>100</v>
      </c>
      <c r="F927" s="66">
        <f>E927*D927</f>
        <v>11800</v>
      </c>
      <c r="G927" s="28">
        <f>D927+38</f>
        <v>156</v>
      </c>
    </row>
    <row r="928" spans="1:7" x14ac:dyDescent="0.25">
      <c r="A928" s="49"/>
      <c r="B928" s="49"/>
      <c r="C928" s="68"/>
      <c r="D928" s="68"/>
      <c r="E928" s="77"/>
      <c r="F928" s="66"/>
    </row>
    <row r="929" spans="1:6" x14ac:dyDescent="0.25">
      <c r="A929" s="49">
        <v>12.3</v>
      </c>
      <c r="B929" s="49" t="s">
        <v>303</v>
      </c>
      <c r="C929" s="68" t="s">
        <v>2</v>
      </c>
      <c r="D929" s="68">
        <v>38</v>
      </c>
      <c r="E929" s="77">
        <v>250</v>
      </c>
      <c r="F929" s="66">
        <f>E929*D929</f>
        <v>9500</v>
      </c>
    </row>
    <row r="930" spans="1:6" x14ac:dyDescent="0.25">
      <c r="A930" s="49"/>
      <c r="B930" s="49"/>
      <c r="C930" s="68"/>
      <c r="D930" s="68"/>
      <c r="E930" s="77"/>
      <c r="F930" s="66"/>
    </row>
    <row r="931" spans="1:6" x14ac:dyDescent="0.25">
      <c r="A931" s="49">
        <v>12.4</v>
      </c>
      <c r="B931" s="49" t="s">
        <v>304</v>
      </c>
      <c r="C931" s="68" t="s">
        <v>2</v>
      </c>
      <c r="D931" s="68">
        <v>38</v>
      </c>
      <c r="E931" s="77">
        <v>250</v>
      </c>
      <c r="F931" s="66">
        <f>E931*D931</f>
        <v>9500</v>
      </c>
    </row>
    <row r="932" spans="1:6" x14ac:dyDescent="0.25">
      <c r="A932" s="49"/>
      <c r="B932" s="49"/>
      <c r="C932" s="68"/>
      <c r="D932" s="68"/>
      <c r="E932" s="77"/>
      <c r="F932" s="66"/>
    </row>
    <row r="933" spans="1:6" x14ac:dyDescent="0.25">
      <c r="A933" s="49">
        <v>12.5</v>
      </c>
      <c r="B933" s="49" t="s">
        <v>305</v>
      </c>
      <c r="C933" s="68" t="s">
        <v>2</v>
      </c>
      <c r="D933" s="68">
        <v>38</v>
      </c>
      <c r="E933" s="77">
        <v>250</v>
      </c>
      <c r="F933" s="66">
        <f>E933*D933</f>
        <v>9500</v>
      </c>
    </row>
    <row r="934" spans="1:6" x14ac:dyDescent="0.25">
      <c r="A934" s="49"/>
      <c r="B934" s="49"/>
      <c r="C934" s="68"/>
      <c r="D934" s="68"/>
      <c r="E934" s="77"/>
      <c r="F934" s="66"/>
    </row>
    <row r="935" spans="1:6" x14ac:dyDescent="0.25">
      <c r="A935" s="49">
        <v>12.6</v>
      </c>
      <c r="B935" s="49" t="s">
        <v>306</v>
      </c>
      <c r="C935" s="68" t="s">
        <v>2</v>
      </c>
      <c r="D935" s="68">
        <v>38</v>
      </c>
      <c r="E935" s="77">
        <v>250</v>
      </c>
      <c r="F935" s="66">
        <f>E935*D935</f>
        <v>9500</v>
      </c>
    </row>
    <row r="936" spans="1:6" x14ac:dyDescent="0.25">
      <c r="A936" s="49"/>
      <c r="B936" s="49"/>
      <c r="C936" s="68"/>
      <c r="D936" s="68"/>
      <c r="E936" s="77"/>
      <c r="F936" s="66"/>
    </row>
    <row r="937" spans="1:6" ht="13" x14ac:dyDescent="0.3">
      <c r="A937" s="49"/>
      <c r="B937" s="67" t="s">
        <v>312</v>
      </c>
      <c r="C937" s="68"/>
      <c r="D937" s="68"/>
      <c r="E937" s="77"/>
      <c r="F937" s="66"/>
    </row>
    <row r="938" spans="1:6" ht="13" x14ac:dyDescent="0.3">
      <c r="A938" s="49"/>
      <c r="B938" s="67" t="s">
        <v>313</v>
      </c>
      <c r="C938" s="68"/>
      <c r="D938" s="68"/>
      <c r="E938" s="77"/>
      <c r="F938" s="66"/>
    </row>
    <row r="939" spans="1:6" x14ac:dyDescent="0.25">
      <c r="A939" s="49">
        <v>12.7</v>
      </c>
      <c r="B939" s="49" t="s">
        <v>314</v>
      </c>
      <c r="C939" s="68"/>
      <c r="D939" s="68"/>
      <c r="E939" s="77"/>
      <c r="F939" s="66"/>
    </row>
    <row r="940" spans="1:6" x14ac:dyDescent="0.25">
      <c r="A940" s="49"/>
      <c r="B940" s="49" t="s">
        <v>315</v>
      </c>
      <c r="C940" s="68"/>
      <c r="D940" s="68"/>
      <c r="E940" s="77"/>
      <c r="F940" s="66"/>
    </row>
    <row r="941" spans="1:6" x14ac:dyDescent="0.25">
      <c r="A941" s="49"/>
      <c r="B941" s="49" t="s">
        <v>316</v>
      </c>
      <c r="C941" s="68"/>
      <c r="D941" s="68"/>
      <c r="E941" s="77"/>
      <c r="F941" s="66"/>
    </row>
    <row r="942" spans="1:6" x14ac:dyDescent="0.25">
      <c r="A942" s="49"/>
      <c r="B942" s="49" t="s">
        <v>317</v>
      </c>
      <c r="C942" s="68"/>
      <c r="D942" s="68"/>
      <c r="E942" s="77"/>
      <c r="F942" s="66"/>
    </row>
    <row r="943" spans="1:6" x14ac:dyDescent="0.25">
      <c r="A943" s="49"/>
      <c r="B943" s="49" t="s">
        <v>318</v>
      </c>
      <c r="C943" s="68"/>
      <c r="D943" s="68"/>
      <c r="E943" s="77"/>
      <c r="F943" s="66"/>
    </row>
    <row r="944" spans="1:6" x14ac:dyDescent="0.25">
      <c r="A944" s="49"/>
      <c r="B944" s="49" t="s">
        <v>466</v>
      </c>
      <c r="C944" s="68"/>
      <c r="D944" s="68"/>
      <c r="E944" s="77"/>
      <c r="F944" s="66"/>
    </row>
    <row r="945" spans="1:6" x14ac:dyDescent="0.25">
      <c r="A945" s="49"/>
      <c r="B945" s="49" t="s">
        <v>319</v>
      </c>
      <c r="C945" s="68" t="s">
        <v>2</v>
      </c>
      <c r="D945" s="68">
        <v>5</v>
      </c>
      <c r="E945" s="77">
        <v>10000</v>
      </c>
      <c r="F945" s="66">
        <f>E945*D945</f>
        <v>50000</v>
      </c>
    </row>
    <row r="946" spans="1:6" x14ac:dyDescent="0.25">
      <c r="A946" s="49"/>
      <c r="B946" s="49"/>
      <c r="C946" s="68"/>
      <c r="D946" s="68"/>
      <c r="E946" s="77"/>
      <c r="F946" s="66"/>
    </row>
    <row r="947" spans="1:6" ht="13" x14ac:dyDescent="0.3">
      <c r="A947" s="115"/>
      <c r="B947" s="111" t="s">
        <v>283</v>
      </c>
      <c r="C947" s="112"/>
      <c r="D947" s="112"/>
      <c r="E947" s="113"/>
      <c r="F947" s="114">
        <f>SUM(F919:F946)</f>
        <v>134890</v>
      </c>
    </row>
    <row r="948" spans="1:6" x14ac:dyDescent="0.25">
      <c r="A948" s="49"/>
      <c r="B948" s="49"/>
      <c r="C948" s="68"/>
      <c r="D948" s="68"/>
      <c r="E948" s="77"/>
      <c r="F948" s="66"/>
    </row>
    <row r="949" spans="1:6" ht="13" x14ac:dyDescent="0.3">
      <c r="A949" s="49">
        <v>13</v>
      </c>
      <c r="B949" s="91" t="s">
        <v>320</v>
      </c>
      <c r="C949" s="68"/>
      <c r="D949" s="68"/>
      <c r="E949" s="77"/>
      <c r="F949" s="66"/>
    </row>
    <row r="950" spans="1:6" ht="13" x14ac:dyDescent="0.3">
      <c r="A950" s="49"/>
      <c r="B950" s="91"/>
      <c r="C950" s="92"/>
      <c r="D950" s="68"/>
      <c r="E950" s="77"/>
      <c r="F950" s="66"/>
    </row>
    <row r="951" spans="1:6" ht="13" x14ac:dyDescent="0.3">
      <c r="A951" s="49"/>
      <c r="B951" s="67" t="s">
        <v>321</v>
      </c>
      <c r="C951" s="68"/>
      <c r="D951" s="68"/>
      <c r="E951" s="77"/>
      <c r="F951" s="66"/>
    </row>
    <row r="952" spans="1:6" ht="13" x14ac:dyDescent="0.3">
      <c r="A952" s="49"/>
      <c r="B952" s="67" t="s">
        <v>322</v>
      </c>
      <c r="C952" s="68"/>
      <c r="D952" s="68"/>
      <c r="E952" s="77"/>
      <c r="F952" s="66"/>
    </row>
    <row r="953" spans="1:6" ht="14.5" x14ac:dyDescent="0.25">
      <c r="A953" s="49">
        <v>13.1</v>
      </c>
      <c r="B953" s="49" t="s">
        <v>323</v>
      </c>
      <c r="C953" s="68" t="s">
        <v>621</v>
      </c>
      <c r="D953" s="68">
        <v>70</v>
      </c>
      <c r="E953" s="77">
        <v>400</v>
      </c>
      <c r="F953" s="66">
        <f>E953*D953</f>
        <v>28000</v>
      </c>
    </row>
    <row r="954" spans="1:6" x14ac:dyDescent="0.25">
      <c r="A954" s="49"/>
      <c r="B954" s="49"/>
      <c r="C954" s="68"/>
      <c r="D954" s="68"/>
      <c r="E954" s="77"/>
      <c r="F954" s="66"/>
    </row>
    <row r="955" spans="1:6" ht="13" x14ac:dyDescent="0.3">
      <c r="A955" s="115"/>
      <c r="B955" s="111" t="s">
        <v>283</v>
      </c>
      <c r="C955" s="112"/>
      <c r="D955" s="112"/>
      <c r="E955" s="113"/>
      <c r="F955" s="114">
        <f>SUM(F950:F954)</f>
        <v>28000</v>
      </c>
    </row>
    <row r="956" spans="1:6" x14ac:dyDescent="0.25">
      <c r="A956" s="49"/>
      <c r="B956" s="49"/>
      <c r="C956" s="68"/>
      <c r="D956" s="68"/>
      <c r="E956" s="77"/>
      <c r="F956" s="66"/>
    </row>
    <row r="957" spans="1:6" ht="13" x14ac:dyDescent="0.3">
      <c r="A957" s="49">
        <v>14</v>
      </c>
      <c r="B957" s="91" t="s">
        <v>324</v>
      </c>
      <c r="C957" s="68"/>
      <c r="D957" s="68"/>
      <c r="E957" s="77"/>
      <c r="F957" s="66"/>
    </row>
    <row r="958" spans="1:6" x14ac:dyDescent="0.25">
      <c r="A958" s="49"/>
      <c r="B958" s="49"/>
      <c r="C958" s="68"/>
      <c r="D958" s="68"/>
      <c r="E958" s="77"/>
      <c r="F958" s="66"/>
    </row>
    <row r="959" spans="1:6" ht="13" x14ac:dyDescent="0.3">
      <c r="A959" s="49"/>
      <c r="B959" s="67" t="s">
        <v>325</v>
      </c>
      <c r="C959" s="68"/>
      <c r="D959" s="68"/>
      <c r="E959" s="77"/>
      <c r="F959" s="66"/>
    </row>
    <row r="960" spans="1:6" ht="13" x14ac:dyDescent="0.3">
      <c r="A960" s="49"/>
      <c r="B960" s="67" t="s">
        <v>326</v>
      </c>
      <c r="C960" s="68"/>
      <c r="D960" s="68"/>
      <c r="E960" s="77"/>
      <c r="F960" s="66"/>
    </row>
    <row r="961" spans="1:7" ht="13" x14ac:dyDescent="0.3">
      <c r="A961" s="49"/>
      <c r="B961" s="67" t="s">
        <v>528</v>
      </c>
      <c r="C961" s="68"/>
      <c r="D961" s="68"/>
      <c r="E961" s="77"/>
      <c r="F961" s="66"/>
    </row>
    <row r="962" spans="1:7" x14ac:dyDescent="0.25">
      <c r="A962" s="49"/>
      <c r="B962" s="49"/>
      <c r="C962" s="68"/>
      <c r="D962" s="68"/>
      <c r="E962" s="77"/>
      <c r="F962" s="66"/>
    </row>
    <row r="963" spans="1:7" ht="14.5" x14ac:dyDescent="0.25">
      <c r="A963" s="49">
        <v>14.1</v>
      </c>
      <c r="B963" s="49" t="s">
        <v>526</v>
      </c>
      <c r="C963" s="68" t="s">
        <v>621</v>
      </c>
      <c r="D963" s="74">
        <v>2144</v>
      </c>
      <c r="E963" s="77">
        <v>70</v>
      </c>
      <c r="F963" s="66">
        <f>E963*D963</f>
        <v>150080</v>
      </c>
      <c r="G963" s="130">
        <f>D963+335</f>
        <v>2479</v>
      </c>
    </row>
    <row r="964" spans="1:7" x14ac:dyDescent="0.25">
      <c r="A964" s="49"/>
      <c r="B964" s="49"/>
      <c r="C964" s="68"/>
      <c r="D964" s="68"/>
      <c r="E964" s="77"/>
      <c r="F964" s="66"/>
    </row>
    <row r="965" spans="1:7" ht="14.5" x14ac:dyDescent="0.25">
      <c r="A965" s="49">
        <v>14.2</v>
      </c>
      <c r="B965" s="49" t="s">
        <v>527</v>
      </c>
      <c r="C965" s="68" t="s">
        <v>621</v>
      </c>
      <c r="D965" s="74">
        <v>1129</v>
      </c>
      <c r="E965" s="77">
        <v>70</v>
      </c>
      <c r="F965" s="66">
        <f>E965*D965</f>
        <v>79030</v>
      </c>
      <c r="G965" s="130">
        <f>D965+56</f>
        <v>1185</v>
      </c>
    </row>
    <row r="966" spans="1:7" x14ac:dyDescent="0.25">
      <c r="A966" s="49"/>
      <c r="B966" s="49"/>
      <c r="C966" s="68"/>
      <c r="D966" s="74"/>
      <c r="E966" s="77"/>
      <c r="F966" s="66"/>
    </row>
    <row r="967" spans="1:7" ht="13" x14ac:dyDescent="0.3">
      <c r="A967" s="49"/>
      <c r="B967" s="67" t="s">
        <v>329</v>
      </c>
      <c r="C967" s="68"/>
      <c r="D967" s="68"/>
      <c r="E967" s="77"/>
      <c r="F967" s="66"/>
    </row>
    <row r="968" spans="1:7" ht="13" x14ac:dyDescent="0.3">
      <c r="A968" s="49"/>
      <c r="B968" s="67" t="s">
        <v>330</v>
      </c>
      <c r="C968" s="68"/>
      <c r="D968" s="68"/>
      <c r="E968" s="77"/>
      <c r="F968" s="66"/>
    </row>
    <row r="969" spans="1:7" ht="13" x14ac:dyDescent="0.3">
      <c r="A969" s="49"/>
      <c r="B969" s="67" t="s">
        <v>529</v>
      </c>
      <c r="C969" s="68"/>
      <c r="D969" s="68"/>
      <c r="E969" s="77"/>
      <c r="F969" s="66"/>
    </row>
    <row r="970" spans="1:7" x14ac:dyDescent="0.25">
      <c r="A970" s="49">
        <v>14.3</v>
      </c>
      <c r="B970" s="49" t="s">
        <v>531</v>
      </c>
      <c r="C970" s="68" t="s">
        <v>11</v>
      </c>
      <c r="D970" s="68">
        <v>246</v>
      </c>
      <c r="E970" s="77">
        <v>20</v>
      </c>
      <c r="F970" s="66">
        <f>E970*D970</f>
        <v>4920</v>
      </c>
      <c r="G970" s="28">
        <f>D970+123</f>
        <v>369</v>
      </c>
    </row>
    <row r="971" spans="1:7" x14ac:dyDescent="0.25">
      <c r="A971" s="49">
        <v>14.4</v>
      </c>
      <c r="B971" s="49" t="s">
        <v>332</v>
      </c>
      <c r="C971" s="68" t="s">
        <v>11</v>
      </c>
      <c r="D971" s="68">
        <v>515</v>
      </c>
      <c r="E971" s="77">
        <v>20</v>
      </c>
      <c r="F971" s="66">
        <f>E971*D971</f>
        <v>10300</v>
      </c>
      <c r="G971" s="28">
        <f>D971+54</f>
        <v>569</v>
      </c>
    </row>
    <row r="972" spans="1:7" ht="14.5" x14ac:dyDescent="0.25">
      <c r="A972" s="49">
        <v>14.5</v>
      </c>
      <c r="B972" s="49" t="s">
        <v>593</v>
      </c>
      <c r="C972" s="68" t="s">
        <v>621</v>
      </c>
      <c r="D972" s="74">
        <v>1329</v>
      </c>
      <c r="E972" s="77">
        <v>70</v>
      </c>
      <c r="F972" s="66">
        <f>E972*D972</f>
        <v>93030</v>
      </c>
      <c r="G972" s="130">
        <f>D972+81</f>
        <v>1410</v>
      </c>
    </row>
    <row r="973" spans="1:7" ht="13" x14ac:dyDescent="0.3">
      <c r="A973" s="49"/>
      <c r="B973" s="67" t="s">
        <v>530</v>
      </c>
      <c r="C973" s="68"/>
      <c r="D973" s="68"/>
      <c r="E973" s="77"/>
      <c r="F973" s="66"/>
    </row>
    <row r="974" spans="1:7" ht="13" x14ac:dyDescent="0.3">
      <c r="A974" s="49"/>
      <c r="B974" s="67" t="s">
        <v>334</v>
      </c>
      <c r="C974" s="68"/>
      <c r="D974" s="68"/>
      <c r="E974" s="77"/>
      <c r="F974" s="66"/>
    </row>
    <row r="975" spans="1:7" ht="13" x14ac:dyDescent="0.3">
      <c r="A975" s="49"/>
      <c r="B975" s="67" t="s">
        <v>335</v>
      </c>
      <c r="C975" s="68"/>
      <c r="D975" s="68"/>
      <c r="E975" s="77"/>
      <c r="F975" s="66"/>
    </row>
    <row r="976" spans="1:7" x14ac:dyDescent="0.25">
      <c r="A976" s="49"/>
      <c r="B976" s="49"/>
      <c r="C976" s="68"/>
      <c r="D976" s="68"/>
      <c r="E976" s="77"/>
      <c r="F976" s="66"/>
    </row>
    <row r="977" spans="1:7" ht="14.5" x14ac:dyDescent="0.25">
      <c r="A977" s="49">
        <v>14.6</v>
      </c>
      <c r="B977" s="49" t="s">
        <v>336</v>
      </c>
      <c r="C977" s="68" t="s">
        <v>621</v>
      </c>
      <c r="D977" s="68">
        <v>119</v>
      </c>
      <c r="E977" s="77">
        <v>70</v>
      </c>
      <c r="F977" s="66">
        <f>E977*D977</f>
        <v>8330</v>
      </c>
      <c r="G977" s="28">
        <f>D977+45</f>
        <v>164</v>
      </c>
    </row>
    <row r="978" spans="1:7" ht="14.5" x14ac:dyDescent="0.25">
      <c r="A978" s="49">
        <v>14.7</v>
      </c>
      <c r="B978" s="49" t="s">
        <v>287</v>
      </c>
      <c r="C978" s="68" t="s">
        <v>621</v>
      </c>
      <c r="D978" s="68">
        <v>494</v>
      </c>
      <c r="E978" s="77">
        <v>70</v>
      </c>
      <c r="F978" s="66">
        <f>E978*D978</f>
        <v>34580</v>
      </c>
      <c r="G978" s="28">
        <f>D978+87</f>
        <v>581</v>
      </c>
    </row>
    <row r="979" spans="1:7" x14ac:dyDescent="0.25">
      <c r="A979" s="49"/>
      <c r="B979" s="49"/>
      <c r="C979" s="68"/>
      <c r="D979" s="68"/>
      <c r="E979" s="77"/>
      <c r="F979" s="66"/>
    </row>
    <row r="980" spans="1:7" ht="13" x14ac:dyDescent="0.3">
      <c r="A980" s="49"/>
      <c r="B980" s="67" t="s">
        <v>337</v>
      </c>
      <c r="C980" s="68"/>
      <c r="D980" s="68"/>
      <c r="E980" s="77"/>
      <c r="F980" s="66"/>
    </row>
    <row r="981" spans="1:7" ht="13" x14ac:dyDescent="0.3">
      <c r="A981" s="49"/>
      <c r="B981" s="67" t="s">
        <v>338</v>
      </c>
      <c r="C981" s="68"/>
      <c r="D981" s="68"/>
      <c r="E981" s="77"/>
      <c r="F981" s="66"/>
    </row>
    <row r="982" spans="1:7" x14ac:dyDescent="0.25">
      <c r="A982" s="49"/>
      <c r="B982" s="49"/>
      <c r="C982" s="68"/>
      <c r="D982" s="68"/>
      <c r="E982" s="77"/>
      <c r="F982" s="66"/>
    </row>
    <row r="983" spans="1:7" ht="14.5" x14ac:dyDescent="0.25">
      <c r="A983" s="49">
        <v>14.8</v>
      </c>
      <c r="B983" s="49" t="s">
        <v>285</v>
      </c>
      <c r="C983" s="68" t="s">
        <v>621</v>
      </c>
      <c r="D983" s="68">
        <v>110</v>
      </c>
      <c r="E983" s="77">
        <v>70</v>
      </c>
      <c r="F983" s="66">
        <f>E983*D983</f>
        <v>7700</v>
      </c>
      <c r="G983" s="28">
        <f>D983+14</f>
        <v>124</v>
      </c>
    </row>
    <row r="984" spans="1:7" ht="13" x14ac:dyDescent="0.3">
      <c r="A984" s="49"/>
      <c r="B984" s="67"/>
      <c r="C984" s="68"/>
      <c r="D984" s="68"/>
      <c r="E984" s="77"/>
      <c r="F984" s="66"/>
    </row>
    <row r="985" spans="1:7" ht="13" x14ac:dyDescent="0.3">
      <c r="A985" s="49"/>
      <c r="B985" s="67" t="s">
        <v>339</v>
      </c>
      <c r="C985" s="68"/>
      <c r="D985" s="68"/>
      <c r="E985" s="77"/>
      <c r="F985" s="66"/>
    </row>
    <row r="986" spans="1:7" ht="13" x14ac:dyDescent="0.3">
      <c r="A986" s="49"/>
      <c r="B986" s="67" t="s">
        <v>532</v>
      </c>
      <c r="C986" s="68"/>
      <c r="D986" s="68"/>
      <c r="E986" s="77"/>
      <c r="F986" s="66"/>
    </row>
    <row r="987" spans="1:7" x14ac:dyDescent="0.25">
      <c r="A987" s="49"/>
      <c r="B987" s="49"/>
      <c r="C987" s="68"/>
      <c r="D987" s="68"/>
      <c r="E987" s="77"/>
      <c r="F987" s="66"/>
    </row>
    <row r="988" spans="1:7" x14ac:dyDescent="0.25">
      <c r="A988" s="49">
        <v>14.9</v>
      </c>
      <c r="B988" s="49" t="s">
        <v>341</v>
      </c>
      <c r="C988" s="68" t="s">
        <v>11</v>
      </c>
      <c r="D988" s="68">
        <v>828</v>
      </c>
      <c r="E988" s="77">
        <v>20</v>
      </c>
      <c r="F988" s="66">
        <f>E988*D988</f>
        <v>16560</v>
      </c>
      <c r="G988" s="28">
        <f>D988+56</f>
        <v>884</v>
      </c>
    </row>
    <row r="989" spans="1:7" x14ac:dyDescent="0.25">
      <c r="A989" s="49"/>
      <c r="B989" s="49"/>
      <c r="C989" s="68"/>
      <c r="D989" s="68"/>
      <c r="E989" s="77"/>
      <c r="F989" s="66"/>
    </row>
    <row r="990" spans="1:7" ht="13" x14ac:dyDescent="0.3">
      <c r="A990" s="115"/>
      <c r="B990" s="111" t="s">
        <v>283</v>
      </c>
      <c r="C990" s="112"/>
      <c r="D990" s="112"/>
      <c r="E990" s="113"/>
      <c r="F990" s="114">
        <f>SUM(F963:F989)</f>
        <v>404530</v>
      </c>
    </row>
    <row r="991" spans="1:7" x14ac:dyDescent="0.25">
      <c r="A991" s="49"/>
      <c r="B991" s="49"/>
      <c r="C991" s="68"/>
      <c r="D991" s="68"/>
      <c r="E991" s="77"/>
      <c r="F991" s="66"/>
    </row>
    <row r="992" spans="1:7" ht="13" x14ac:dyDescent="0.3">
      <c r="A992" s="49">
        <v>15</v>
      </c>
      <c r="B992" s="133" t="s">
        <v>342</v>
      </c>
      <c r="C992" s="68"/>
      <c r="D992" s="68"/>
      <c r="E992" s="103"/>
      <c r="F992" s="88">
        <f>E992*D992</f>
        <v>0</v>
      </c>
    </row>
    <row r="993" spans="1:6" x14ac:dyDescent="0.25">
      <c r="A993" s="49"/>
      <c r="B993" s="53"/>
      <c r="C993" s="68"/>
      <c r="D993" s="68"/>
      <c r="E993" s="103"/>
      <c r="F993" s="88"/>
    </row>
    <row r="994" spans="1:6" ht="13" x14ac:dyDescent="0.3">
      <c r="A994" s="49"/>
      <c r="B994" s="47" t="s">
        <v>488</v>
      </c>
      <c r="C994" s="68"/>
      <c r="D994" s="68"/>
      <c r="E994" s="103"/>
      <c r="F994" s="88"/>
    </row>
    <row r="995" spans="1:6" x14ac:dyDescent="0.25">
      <c r="A995" s="49">
        <v>15.1</v>
      </c>
      <c r="B995" s="53" t="s">
        <v>485</v>
      </c>
      <c r="C995" s="68" t="s">
        <v>360</v>
      </c>
      <c r="D995" s="68">
        <v>1</v>
      </c>
      <c r="E995" s="103">
        <v>350000</v>
      </c>
      <c r="F995" s="88">
        <f>E995*D995</f>
        <v>350000</v>
      </c>
    </row>
    <row r="996" spans="1:6" x14ac:dyDescent="0.25">
      <c r="A996" s="49"/>
      <c r="B996" s="53" t="s">
        <v>343</v>
      </c>
      <c r="C996" s="68"/>
      <c r="D996" s="68"/>
      <c r="E996" s="103"/>
      <c r="F996" s="88"/>
    </row>
    <row r="997" spans="1:6" x14ac:dyDescent="0.25">
      <c r="A997" s="49"/>
      <c r="B997" s="53"/>
      <c r="C997" s="68"/>
      <c r="D997" s="68"/>
      <c r="E997" s="103"/>
      <c r="F997" s="88"/>
    </row>
    <row r="998" spans="1:6" x14ac:dyDescent="0.25">
      <c r="A998" s="49">
        <v>15.2</v>
      </c>
      <c r="B998" s="53" t="s">
        <v>344</v>
      </c>
      <c r="C998" s="68"/>
      <c r="D998" s="68">
        <v>0.1</v>
      </c>
      <c r="E998" s="103">
        <v>350000</v>
      </c>
      <c r="F998" s="88">
        <f>E998*D998</f>
        <v>35000</v>
      </c>
    </row>
    <row r="999" spans="1:6" x14ac:dyDescent="0.25">
      <c r="A999" s="49"/>
      <c r="B999" s="53"/>
      <c r="C999" s="68"/>
      <c r="D999" s="68"/>
      <c r="E999" s="103"/>
      <c r="F999" s="88"/>
    </row>
    <row r="1000" spans="1:6" ht="13" x14ac:dyDescent="0.3">
      <c r="A1000" s="49"/>
      <c r="B1000" s="47" t="s">
        <v>487</v>
      </c>
      <c r="C1000" s="68"/>
      <c r="D1000" s="68"/>
      <c r="E1000" s="88"/>
      <c r="F1000" s="88"/>
    </row>
    <row r="1001" spans="1:6" x14ac:dyDescent="0.25">
      <c r="A1001" s="49">
        <v>15.3</v>
      </c>
      <c r="B1001" s="53" t="s">
        <v>634</v>
      </c>
      <c r="C1001" s="68" t="s">
        <v>360</v>
      </c>
      <c r="D1001" s="68">
        <v>1</v>
      </c>
      <c r="E1001" s="103">
        <f>(88+62)*2*650+50000</f>
        <v>245000</v>
      </c>
      <c r="F1001" s="88">
        <f>E1001*D1001</f>
        <v>245000</v>
      </c>
    </row>
    <row r="1002" spans="1:6" x14ac:dyDescent="0.25">
      <c r="A1002" s="49"/>
      <c r="B1002" s="53"/>
      <c r="C1002" s="68"/>
      <c r="D1002" s="68"/>
      <c r="E1002" s="103"/>
      <c r="F1002" s="88"/>
    </row>
    <row r="1003" spans="1:6" x14ac:dyDescent="0.25">
      <c r="A1003" s="49">
        <v>15.4</v>
      </c>
      <c r="B1003" s="53" t="s">
        <v>344</v>
      </c>
      <c r="C1003" s="68"/>
      <c r="D1003" s="68">
        <v>0.1</v>
      </c>
      <c r="E1003" s="103">
        <f>E1001</f>
        <v>245000</v>
      </c>
      <c r="F1003" s="88">
        <f>E1003*D1003</f>
        <v>24500</v>
      </c>
    </row>
    <row r="1004" spans="1:6" x14ac:dyDescent="0.25">
      <c r="A1004" s="49"/>
      <c r="B1004" s="53"/>
      <c r="C1004" s="68"/>
      <c r="D1004" s="68"/>
      <c r="E1004" s="103"/>
      <c r="F1004" s="88"/>
    </row>
    <row r="1005" spans="1:6" ht="13" x14ac:dyDescent="0.3">
      <c r="A1005" s="49"/>
      <c r="B1005" s="47" t="s">
        <v>617</v>
      </c>
      <c r="C1005" s="68"/>
      <c r="D1005" s="68"/>
      <c r="E1005" s="88"/>
      <c r="F1005" s="88"/>
    </row>
    <row r="1006" spans="1:6" x14ac:dyDescent="0.25">
      <c r="A1006" s="49">
        <v>15.5</v>
      </c>
      <c r="B1006" s="53" t="s">
        <v>631</v>
      </c>
      <c r="C1006" s="68" t="s">
        <v>360</v>
      </c>
      <c r="D1006" s="68">
        <v>1</v>
      </c>
      <c r="E1006" s="103">
        <v>100000</v>
      </c>
      <c r="F1006" s="88">
        <f>E1006*D1006</f>
        <v>100000</v>
      </c>
    </row>
    <row r="1007" spans="1:6" x14ac:dyDescent="0.25">
      <c r="A1007" s="49"/>
      <c r="B1007" s="53"/>
      <c r="C1007" s="68"/>
      <c r="D1007" s="68"/>
      <c r="E1007" s="103"/>
      <c r="F1007" s="88"/>
    </row>
    <row r="1008" spans="1:6" x14ac:dyDescent="0.25">
      <c r="A1008" s="49">
        <v>15.6</v>
      </c>
      <c r="B1008" s="53" t="s">
        <v>344</v>
      </c>
      <c r="C1008" s="68"/>
      <c r="D1008" s="68">
        <v>0.1</v>
      </c>
      <c r="E1008" s="103">
        <f>E1006</f>
        <v>100000</v>
      </c>
      <c r="F1008" s="88">
        <f>E1008*D1008</f>
        <v>10000</v>
      </c>
    </row>
    <row r="1009" spans="1:6" x14ac:dyDescent="0.25">
      <c r="A1009" s="49"/>
      <c r="B1009" s="53"/>
      <c r="C1009" s="68"/>
      <c r="D1009" s="68"/>
      <c r="E1009" s="103"/>
      <c r="F1009" s="88"/>
    </row>
    <row r="1010" spans="1:6" ht="13" x14ac:dyDescent="0.3">
      <c r="A1010" s="49"/>
      <c r="B1010" s="47" t="s">
        <v>632</v>
      </c>
      <c r="C1010" s="68"/>
      <c r="D1010" s="68"/>
      <c r="E1010" s="88"/>
      <c r="F1010" s="88"/>
    </row>
    <row r="1011" spans="1:6" x14ac:dyDescent="0.25">
      <c r="A1011" s="49">
        <v>15.7</v>
      </c>
      <c r="B1011" s="53" t="s">
        <v>633</v>
      </c>
      <c r="C1011" s="68" t="s">
        <v>360</v>
      </c>
      <c r="D1011" s="68">
        <v>1</v>
      </c>
      <c r="E1011" s="103">
        <v>40000</v>
      </c>
      <c r="F1011" s="88">
        <f>E1011*D1011</f>
        <v>40000</v>
      </c>
    </row>
    <row r="1012" spans="1:6" x14ac:dyDescent="0.25">
      <c r="A1012" s="49"/>
      <c r="B1012" s="53"/>
      <c r="C1012" s="68"/>
      <c r="D1012" s="68"/>
      <c r="E1012" s="103"/>
      <c r="F1012" s="88"/>
    </row>
    <row r="1013" spans="1:6" x14ac:dyDescent="0.25">
      <c r="A1013" s="49">
        <v>15.8</v>
      </c>
      <c r="B1013" s="53" t="s">
        <v>344</v>
      </c>
      <c r="C1013" s="68"/>
      <c r="D1013" s="68">
        <v>0.1</v>
      </c>
      <c r="E1013" s="103">
        <f>E1011</f>
        <v>40000</v>
      </c>
      <c r="F1013" s="88">
        <f>E1013*D1013</f>
        <v>4000</v>
      </c>
    </row>
    <row r="1014" spans="1:6" x14ac:dyDescent="0.25">
      <c r="A1014" s="49"/>
      <c r="B1014" s="53"/>
      <c r="C1014" s="68"/>
      <c r="D1014" s="68"/>
      <c r="E1014" s="88"/>
      <c r="F1014" s="88"/>
    </row>
    <row r="1015" spans="1:6" ht="13" x14ac:dyDescent="0.3">
      <c r="A1015" s="115"/>
      <c r="B1015" s="120" t="s">
        <v>489</v>
      </c>
      <c r="C1015" s="112"/>
      <c r="D1015" s="112"/>
      <c r="E1015" s="121"/>
      <c r="F1015" s="122">
        <f>SUM(F995:F1014)</f>
        <v>808500</v>
      </c>
    </row>
    <row r="1016" spans="1:6" x14ac:dyDescent="0.25">
      <c r="A1016" s="49"/>
      <c r="B1016" s="49"/>
      <c r="C1016" s="68"/>
      <c r="D1016" s="68"/>
      <c r="E1016" s="77"/>
      <c r="F1016" s="66"/>
    </row>
    <row r="1017" spans="1:6" ht="13" x14ac:dyDescent="0.3">
      <c r="A1017" s="115"/>
      <c r="B1017" s="58" t="s">
        <v>635</v>
      </c>
      <c r="C1017" s="115"/>
      <c r="D1017" s="115"/>
      <c r="E1017" s="116"/>
      <c r="F1017" s="116"/>
    </row>
    <row r="1018" spans="1:6" x14ac:dyDescent="0.25">
      <c r="A1018" s="49" t="s">
        <v>288</v>
      </c>
      <c r="B1018" s="134" t="s">
        <v>3</v>
      </c>
      <c r="C1018" s="49"/>
      <c r="D1018" s="49"/>
      <c r="E1018" s="48"/>
      <c r="F1018" s="48">
        <v>473000</v>
      </c>
    </row>
    <row r="1019" spans="1:6" x14ac:dyDescent="0.25">
      <c r="A1019" s="49">
        <v>1</v>
      </c>
      <c r="B1019" s="134" t="s">
        <v>467</v>
      </c>
      <c r="C1019" s="49"/>
      <c r="D1019" s="49"/>
      <c r="E1019" s="48"/>
      <c r="F1019" s="48">
        <f>F588</f>
        <v>292695</v>
      </c>
    </row>
    <row r="1020" spans="1:6" x14ac:dyDescent="0.25">
      <c r="A1020" s="49">
        <f>A1019+1</f>
        <v>2</v>
      </c>
      <c r="B1020" s="134" t="s">
        <v>358</v>
      </c>
      <c r="C1020" s="49"/>
      <c r="D1020" s="49"/>
      <c r="E1020" s="48"/>
      <c r="F1020" s="48">
        <f>F641</f>
        <v>137943</v>
      </c>
    </row>
    <row r="1021" spans="1:6" x14ac:dyDescent="0.25">
      <c r="A1021" s="49">
        <f t="shared" ref="A1021:A1033" si="5">A1020+1</f>
        <v>3</v>
      </c>
      <c r="B1021" s="134" t="s">
        <v>200</v>
      </c>
      <c r="C1021" s="49"/>
      <c r="D1021" s="49"/>
      <c r="E1021" s="48"/>
      <c r="F1021" s="48">
        <f>F724</f>
        <v>153920</v>
      </c>
    </row>
    <row r="1022" spans="1:6" x14ac:dyDescent="0.25">
      <c r="A1022" s="49">
        <f t="shared" si="5"/>
        <v>4</v>
      </c>
      <c r="B1022" s="134" t="s">
        <v>583</v>
      </c>
      <c r="C1022" s="49"/>
      <c r="D1022" s="49"/>
      <c r="E1022" s="48"/>
      <c r="F1022" s="48">
        <f>F696</f>
        <v>222120</v>
      </c>
    </row>
    <row r="1023" spans="1:6" x14ac:dyDescent="0.25">
      <c r="A1023" s="49">
        <f t="shared" si="5"/>
        <v>5</v>
      </c>
      <c r="B1023" s="134" t="s">
        <v>347</v>
      </c>
      <c r="C1023" s="49"/>
      <c r="D1023" s="49"/>
      <c r="E1023" s="48"/>
      <c r="F1023" s="48">
        <f>F756</f>
        <v>384160</v>
      </c>
    </row>
    <row r="1024" spans="1:6" x14ac:dyDescent="0.25">
      <c r="A1024" s="49">
        <f t="shared" si="5"/>
        <v>6</v>
      </c>
      <c r="B1024" s="134" t="s">
        <v>133</v>
      </c>
      <c r="C1024" s="49"/>
      <c r="D1024" s="49"/>
      <c r="E1024" s="48"/>
      <c r="F1024" s="48">
        <f>F820</f>
        <v>496370</v>
      </c>
    </row>
    <row r="1025" spans="1:7" x14ac:dyDescent="0.25">
      <c r="A1025" s="49">
        <f t="shared" si="5"/>
        <v>7</v>
      </c>
      <c r="B1025" s="134" t="s">
        <v>348</v>
      </c>
      <c r="C1025" s="49"/>
      <c r="D1025" s="49"/>
      <c r="E1025" s="48"/>
      <c r="F1025" s="48">
        <f>F841</f>
        <v>332835</v>
      </c>
    </row>
    <row r="1026" spans="1:7" x14ac:dyDescent="0.25">
      <c r="A1026" s="49">
        <f t="shared" si="5"/>
        <v>8</v>
      </c>
      <c r="B1026" s="134" t="s">
        <v>349</v>
      </c>
      <c r="C1026" s="49"/>
      <c r="D1026" s="49"/>
      <c r="E1026" s="48"/>
      <c r="F1026" s="48">
        <f>F858</f>
        <v>277740</v>
      </c>
    </row>
    <row r="1027" spans="1:7" x14ac:dyDescent="0.25">
      <c r="A1027" s="49">
        <f t="shared" si="5"/>
        <v>9</v>
      </c>
      <c r="B1027" s="134" t="s">
        <v>63</v>
      </c>
      <c r="C1027" s="49"/>
      <c r="D1027" s="49"/>
      <c r="E1027" s="48"/>
      <c r="F1027" s="48">
        <f>F880</f>
        <v>65930</v>
      </c>
    </row>
    <row r="1028" spans="1:7" x14ac:dyDescent="0.25">
      <c r="A1028" s="49">
        <f t="shared" si="5"/>
        <v>10</v>
      </c>
      <c r="B1028" s="134" t="str">
        <f>B882</f>
        <v>METALWORK</v>
      </c>
      <c r="C1028" s="49"/>
      <c r="D1028" s="49"/>
      <c r="E1028" s="48"/>
      <c r="F1028" s="48">
        <f>F895</f>
        <v>36500</v>
      </c>
    </row>
    <row r="1029" spans="1:7" x14ac:dyDescent="0.25">
      <c r="A1029" s="49">
        <f t="shared" si="5"/>
        <v>11</v>
      </c>
      <c r="B1029" s="134" t="s">
        <v>20</v>
      </c>
      <c r="C1029" s="49"/>
      <c r="D1029" s="49"/>
      <c r="E1029" s="48"/>
      <c r="F1029" s="48">
        <f>F915</f>
        <v>163200</v>
      </c>
    </row>
    <row r="1030" spans="1:7" x14ac:dyDescent="0.25">
      <c r="A1030" s="49">
        <f t="shared" si="5"/>
        <v>12</v>
      </c>
      <c r="B1030" s="134" t="s">
        <v>296</v>
      </c>
      <c r="C1030" s="49"/>
      <c r="D1030" s="49"/>
      <c r="E1030" s="48"/>
      <c r="F1030" s="48">
        <f>F947</f>
        <v>134890</v>
      </c>
    </row>
    <row r="1031" spans="1:7" x14ac:dyDescent="0.25">
      <c r="A1031" s="49">
        <f t="shared" si="5"/>
        <v>13</v>
      </c>
      <c r="B1031" s="134" t="s">
        <v>320</v>
      </c>
      <c r="C1031" s="49"/>
      <c r="D1031" s="49"/>
      <c r="E1031" s="48"/>
      <c r="F1031" s="48">
        <f>F955</f>
        <v>28000</v>
      </c>
    </row>
    <row r="1032" spans="1:7" x14ac:dyDescent="0.25">
      <c r="A1032" s="49">
        <f t="shared" si="5"/>
        <v>14</v>
      </c>
      <c r="B1032" s="134" t="s">
        <v>352</v>
      </c>
      <c r="C1032" s="49"/>
      <c r="D1032" s="49"/>
      <c r="E1032" s="48"/>
      <c r="F1032" s="48">
        <f>F990</f>
        <v>404530</v>
      </c>
    </row>
    <row r="1033" spans="1:7" x14ac:dyDescent="0.25">
      <c r="A1033" s="49">
        <f t="shared" si="5"/>
        <v>15</v>
      </c>
      <c r="B1033" s="134" t="str">
        <f>B992</f>
        <v>PROVISIONAL SUMS</v>
      </c>
      <c r="C1033" s="49"/>
      <c r="D1033" s="49"/>
      <c r="E1033" s="48"/>
      <c r="F1033" s="48">
        <f>F1015</f>
        <v>808500</v>
      </c>
    </row>
    <row r="1034" spans="1:7" ht="13" x14ac:dyDescent="0.3">
      <c r="A1034" s="115"/>
      <c r="B1034" s="58" t="s">
        <v>636</v>
      </c>
      <c r="C1034" s="115"/>
      <c r="D1034" s="115"/>
      <c r="E1034" s="116"/>
      <c r="F1034" s="117">
        <f>SUM(F1018:F1033)</f>
        <v>4412333</v>
      </c>
      <c r="G1034" s="52">
        <f>F1034*12%</f>
        <v>529479.96</v>
      </c>
    </row>
    <row r="1035" spans="1:7" x14ac:dyDescent="0.25">
      <c r="A1035" s="51"/>
      <c r="B1035" s="51"/>
      <c r="C1035" s="51"/>
      <c r="D1035" s="51"/>
      <c r="E1035" s="95"/>
      <c r="F1035" s="95"/>
    </row>
    <row r="1036" spans="1:7" x14ac:dyDescent="0.25">
      <c r="A1036" s="49"/>
      <c r="B1036" s="105" t="s">
        <v>354</v>
      </c>
      <c r="C1036" s="49"/>
      <c r="D1036" s="49"/>
      <c r="E1036" s="49"/>
      <c r="F1036" s="88">
        <f>F1034*10%</f>
        <v>441233.30000000005</v>
      </c>
    </row>
    <row r="1037" spans="1:7" x14ac:dyDescent="0.25">
      <c r="A1037" s="51"/>
      <c r="B1037" s="127"/>
      <c r="C1037" s="51"/>
      <c r="D1037" s="51"/>
      <c r="E1037" s="51"/>
      <c r="F1037" s="128"/>
    </row>
    <row r="1038" spans="1:7" ht="13" x14ac:dyDescent="0.3">
      <c r="A1038" s="123"/>
      <c r="B1038" s="124" t="s">
        <v>282</v>
      </c>
      <c r="C1038" s="123"/>
      <c r="D1038" s="123"/>
      <c r="E1038" s="123"/>
      <c r="F1038" s="125">
        <f>F1036+F1034</f>
        <v>4853566.3</v>
      </c>
    </row>
    <row r="1039" spans="1:7" ht="13" x14ac:dyDescent="0.3">
      <c r="A1039" s="49"/>
      <c r="B1039" s="106"/>
      <c r="C1039" s="49"/>
      <c r="D1039" s="49"/>
      <c r="E1039" s="49"/>
      <c r="F1039" s="88"/>
    </row>
    <row r="1040" spans="1:7" x14ac:dyDescent="0.25">
      <c r="A1040" s="49"/>
      <c r="B1040" s="105" t="s">
        <v>1020</v>
      </c>
      <c r="C1040" s="49"/>
      <c r="D1040" s="49"/>
      <c r="E1040" s="49"/>
      <c r="F1040" s="88">
        <f>F1038*15%</f>
        <v>728034.94499999995</v>
      </c>
    </row>
    <row r="1041" spans="1:6" x14ac:dyDescent="0.25">
      <c r="A1041" s="51"/>
      <c r="B1041" s="127"/>
      <c r="C1041" s="51"/>
      <c r="D1041" s="51"/>
      <c r="E1041" s="51"/>
      <c r="F1041" s="128"/>
    </row>
    <row r="1042" spans="1:6" ht="13" x14ac:dyDescent="0.3">
      <c r="A1042" s="51"/>
      <c r="B1042" s="108" t="s">
        <v>490</v>
      </c>
      <c r="C1042" s="51"/>
      <c r="D1042" s="51"/>
      <c r="E1042" s="51"/>
      <c r="F1042" s="109">
        <f>F1040+F1038</f>
        <v>5581601.2450000001</v>
      </c>
    </row>
    <row r="1043" spans="1:6" ht="13" thickBot="1" x14ac:dyDescent="0.3">
      <c r="A1043" s="50"/>
      <c r="B1043" s="56"/>
      <c r="C1043" s="50"/>
      <c r="D1043" s="50"/>
      <c r="E1043" s="50"/>
      <c r="F1043" s="57"/>
    </row>
    <row r="1044" spans="1:6" ht="18.5" thickBot="1" x14ac:dyDescent="0.45">
      <c r="A1044" s="29"/>
      <c r="B1044" s="129" t="s">
        <v>355</v>
      </c>
      <c r="C1044" s="30"/>
      <c r="D1044" s="30"/>
      <c r="E1044" s="313">
        <f>F1042</f>
        <v>5581601.2450000001</v>
      </c>
      <c r="F1044" s="313"/>
    </row>
  </sheetData>
  <mergeCells count="1">
    <mergeCell ref="E1044:F1044"/>
  </mergeCells>
  <pageMargins left="0.23622047244094491" right="0.15748031496062992" top="1.1417322834645669" bottom="0.59055118110236227" header="0.15748031496062992" footer="0.15748031496062992"/>
  <pageSetup orientation="landscape" r:id="rId1"/>
  <headerFooter alignWithMargins="0">
    <oddHeader>&amp;R 
STORM DAMAGED REPAIR AND RENOVATIONS
IMPLEMENTING AGENT: DBSA
CLIENT: KZN DEPARTMENT OF EDUCATION
QALAKANCANE PRIMARY SCHOOL</oddHeader>
  </headerFooter>
  <rowBreaks count="14" manualBreakCount="14">
    <brk id="555" max="6" man="1"/>
    <brk id="583" max="6" man="1"/>
    <brk id="612" max="6" man="1"/>
    <brk id="641" max="6" man="1"/>
    <brk id="696" max="6" man="1"/>
    <brk id="724" max="6" man="1"/>
    <brk id="756" max="6" man="1"/>
    <brk id="820" max="6" man="1"/>
    <brk id="842" max="6" man="1"/>
    <brk id="880" max="6" man="1"/>
    <brk id="928" max="6" man="1"/>
    <brk id="955" max="6" man="1"/>
    <brk id="984" max="6" man="1"/>
    <brk id="101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868"/>
  <sheetViews>
    <sheetView view="pageBreakPreview" zoomScale="136" zoomScaleNormal="98" zoomScaleSheetLayoutView="136" workbookViewId="0">
      <selection activeCell="B6" sqref="B6"/>
    </sheetView>
  </sheetViews>
  <sheetFormatPr defaultColWidth="9.1796875" defaultRowHeight="12.5" x14ac:dyDescent="0.25"/>
  <cols>
    <col min="1" max="1" width="5.453125" style="28" customWidth="1"/>
    <col min="2" max="2" width="65.26953125" style="28" customWidth="1"/>
    <col min="3" max="3" width="5.81640625" style="28" customWidth="1"/>
    <col min="4" max="4" width="5.54296875" style="28" customWidth="1"/>
    <col min="5" max="5" width="11.453125" style="52" customWidth="1"/>
    <col min="6" max="6" width="14.1796875" style="52" customWidth="1"/>
    <col min="7" max="7" width="16.453125" style="52" customWidth="1"/>
    <col min="8" max="9" width="11.453125" style="28" bestFit="1" customWidth="1"/>
    <col min="10" max="10" width="12" style="28" bestFit="1" customWidth="1"/>
    <col min="11" max="16384" width="9.1796875" style="28"/>
  </cols>
  <sheetData>
    <row r="1" spans="1:7" ht="13" x14ac:dyDescent="0.3">
      <c r="A1" s="58" t="s">
        <v>4</v>
      </c>
      <c r="B1" s="58" t="s">
        <v>294</v>
      </c>
      <c r="C1" s="58" t="s">
        <v>293</v>
      </c>
      <c r="D1" s="58" t="s">
        <v>292</v>
      </c>
      <c r="E1" s="59" t="s">
        <v>291</v>
      </c>
      <c r="F1" s="60" t="s">
        <v>290</v>
      </c>
      <c r="G1" s="59" t="s">
        <v>289</v>
      </c>
    </row>
    <row r="2" spans="1:7" ht="13" x14ac:dyDescent="0.3">
      <c r="A2" s="61"/>
      <c r="B2" s="61"/>
      <c r="C2" s="61"/>
      <c r="D2" s="61"/>
      <c r="E2" s="62"/>
      <c r="F2" s="62"/>
      <c r="G2" s="63"/>
    </row>
    <row r="3" spans="1:7" ht="13" x14ac:dyDescent="0.3">
      <c r="A3" s="64"/>
      <c r="B3" s="65" t="s">
        <v>491</v>
      </c>
      <c r="C3" s="49"/>
      <c r="D3" s="49"/>
      <c r="E3" s="48"/>
      <c r="F3" s="48"/>
      <c r="G3" s="66"/>
    </row>
    <row r="4" spans="1:7" ht="13" x14ac:dyDescent="0.3">
      <c r="A4" s="64"/>
      <c r="B4" s="67" t="s">
        <v>284</v>
      </c>
      <c r="C4" s="68"/>
      <c r="D4" s="68"/>
      <c r="E4" s="66"/>
      <c r="F4" s="66"/>
      <c r="G4" s="66"/>
    </row>
    <row r="5" spans="1:7" ht="13" x14ac:dyDescent="0.3">
      <c r="A5" s="64"/>
      <c r="B5" s="69" t="s">
        <v>361</v>
      </c>
      <c r="C5" s="70"/>
      <c r="D5" s="68"/>
      <c r="E5" s="66"/>
      <c r="F5" s="66"/>
      <c r="G5" s="66"/>
    </row>
    <row r="6" spans="1:7" ht="13" x14ac:dyDescent="0.3">
      <c r="A6" s="64"/>
      <c r="B6" s="71"/>
      <c r="C6" s="70"/>
      <c r="D6" s="68"/>
      <c r="E6" s="66"/>
      <c r="F6" s="66"/>
      <c r="G6" s="66"/>
    </row>
    <row r="7" spans="1:7" ht="13" x14ac:dyDescent="0.3">
      <c r="A7" s="64"/>
      <c r="B7" s="71" t="s">
        <v>362</v>
      </c>
      <c r="C7" s="70" t="s">
        <v>11</v>
      </c>
      <c r="D7" s="68">
        <v>32</v>
      </c>
      <c r="E7" s="66">
        <v>80</v>
      </c>
      <c r="F7" s="66">
        <f>E7*D7</f>
        <v>2560</v>
      </c>
      <c r="G7" s="48"/>
    </row>
    <row r="8" spans="1:7" ht="13" x14ac:dyDescent="0.3">
      <c r="A8" s="64"/>
      <c r="B8" s="71"/>
      <c r="C8" s="70"/>
      <c r="D8" s="68"/>
      <c r="E8" s="66"/>
      <c r="F8" s="66"/>
      <c r="G8" s="48"/>
    </row>
    <row r="9" spans="1:7" ht="13" x14ac:dyDescent="0.3">
      <c r="A9" s="64"/>
      <c r="B9" s="71" t="s">
        <v>363</v>
      </c>
      <c r="C9" s="70" t="s">
        <v>11</v>
      </c>
      <c r="D9" s="68">
        <v>32</v>
      </c>
      <c r="E9" s="66">
        <v>150</v>
      </c>
      <c r="F9" s="66">
        <f>E9*D9</f>
        <v>4800</v>
      </c>
      <c r="G9" s="48"/>
    </row>
    <row r="10" spans="1:7" ht="13" x14ac:dyDescent="0.3">
      <c r="A10" s="64"/>
      <c r="B10" s="71" t="s">
        <v>364</v>
      </c>
      <c r="C10" s="70"/>
      <c r="D10" s="68"/>
      <c r="E10" s="66"/>
      <c r="F10" s="66"/>
      <c r="G10" s="48"/>
    </row>
    <row r="11" spans="1:7" ht="13" x14ac:dyDescent="0.3">
      <c r="A11" s="64"/>
      <c r="B11" s="71" t="s">
        <v>365</v>
      </c>
      <c r="C11" s="70"/>
      <c r="D11" s="68"/>
      <c r="E11" s="66"/>
      <c r="F11" s="66"/>
      <c r="G11" s="48"/>
    </row>
    <row r="12" spans="1:7" ht="13" x14ac:dyDescent="0.3">
      <c r="A12" s="64"/>
      <c r="B12" s="71"/>
      <c r="C12" s="70"/>
      <c r="D12" s="68"/>
      <c r="E12" s="66"/>
      <c r="F12" s="66"/>
      <c r="G12" s="48"/>
    </row>
    <row r="13" spans="1:7" ht="13" x14ac:dyDescent="0.3">
      <c r="A13" s="64"/>
      <c r="B13" s="71" t="s">
        <v>366</v>
      </c>
      <c r="C13" s="70" t="s">
        <v>2</v>
      </c>
      <c r="D13" s="68">
        <v>1</v>
      </c>
      <c r="E13" s="66">
        <v>1600</v>
      </c>
      <c r="F13" s="66">
        <f>E13*D13</f>
        <v>1600</v>
      </c>
      <c r="G13" s="48"/>
    </row>
    <row r="14" spans="1:7" ht="13" x14ac:dyDescent="0.3">
      <c r="A14" s="64"/>
      <c r="B14" s="71" t="s">
        <v>367</v>
      </c>
      <c r="C14" s="70"/>
      <c r="D14" s="68"/>
      <c r="E14" s="66"/>
      <c r="F14" s="66"/>
      <c r="G14" s="48"/>
    </row>
    <row r="15" spans="1:7" ht="13" x14ac:dyDescent="0.3">
      <c r="A15" s="64"/>
      <c r="B15" s="71" t="s">
        <v>368</v>
      </c>
      <c r="C15" s="70"/>
      <c r="D15" s="68"/>
      <c r="E15" s="66"/>
      <c r="F15" s="66"/>
      <c r="G15" s="48"/>
    </row>
    <row r="16" spans="1:7" ht="13" x14ac:dyDescent="0.3">
      <c r="A16" s="64"/>
      <c r="B16" s="71" t="s">
        <v>369</v>
      </c>
      <c r="C16" s="70"/>
      <c r="D16" s="68"/>
      <c r="E16" s="66"/>
      <c r="F16" s="66"/>
      <c r="G16" s="48"/>
    </row>
    <row r="17" spans="1:7" ht="13" x14ac:dyDescent="0.3">
      <c r="A17" s="64"/>
      <c r="B17" s="71"/>
      <c r="C17" s="70"/>
      <c r="D17" s="68"/>
      <c r="E17" s="66"/>
      <c r="F17" s="66"/>
      <c r="G17" s="48"/>
    </row>
    <row r="18" spans="1:7" ht="13" x14ac:dyDescent="0.3">
      <c r="A18" s="64"/>
      <c r="B18" s="72" t="s">
        <v>371</v>
      </c>
      <c r="C18" s="70"/>
      <c r="D18" s="68"/>
      <c r="E18" s="66"/>
      <c r="F18" s="66"/>
      <c r="G18" s="48"/>
    </row>
    <row r="19" spans="1:7" ht="13" x14ac:dyDescent="0.3">
      <c r="A19" s="64"/>
      <c r="B19" s="71"/>
      <c r="C19" s="70"/>
      <c r="D19" s="68"/>
      <c r="E19" s="66"/>
      <c r="F19" s="66"/>
      <c r="G19" s="48"/>
    </row>
    <row r="20" spans="1:7" ht="13" x14ac:dyDescent="0.3">
      <c r="A20" s="64"/>
      <c r="B20" s="71" t="s">
        <v>545</v>
      </c>
      <c r="C20" s="70" t="s">
        <v>619</v>
      </c>
      <c r="D20" s="68">
        <v>5</v>
      </c>
      <c r="E20" s="66">
        <v>380</v>
      </c>
      <c r="F20" s="66">
        <f>E20*D20</f>
        <v>1900</v>
      </c>
      <c r="G20" s="48"/>
    </row>
    <row r="21" spans="1:7" ht="13" x14ac:dyDescent="0.3">
      <c r="A21" s="64"/>
      <c r="B21" s="71"/>
      <c r="C21" s="70"/>
      <c r="D21" s="68"/>
      <c r="E21" s="66"/>
      <c r="F21" s="66"/>
      <c r="G21" s="66"/>
    </row>
    <row r="22" spans="1:7" ht="13" x14ac:dyDescent="0.3">
      <c r="A22" s="64"/>
      <c r="B22" s="71" t="s">
        <v>492</v>
      </c>
      <c r="C22" s="70" t="s">
        <v>619</v>
      </c>
      <c r="D22" s="68">
        <f>(32*0.45*2)+(0.5*1.8*2)</f>
        <v>30.6</v>
      </c>
      <c r="E22" s="66">
        <v>380</v>
      </c>
      <c r="F22" s="66">
        <f>E22*D22</f>
        <v>11628</v>
      </c>
      <c r="G22" s="48"/>
    </row>
    <row r="23" spans="1:7" ht="13" x14ac:dyDescent="0.3">
      <c r="A23" s="64"/>
      <c r="B23" s="71"/>
      <c r="C23" s="70"/>
      <c r="D23" s="68"/>
      <c r="E23" s="66"/>
      <c r="F23" s="66"/>
      <c r="G23" s="48"/>
    </row>
    <row r="24" spans="1:7" ht="13" x14ac:dyDescent="0.3">
      <c r="A24" s="64"/>
      <c r="B24" s="49" t="s">
        <v>496</v>
      </c>
      <c r="C24" s="70" t="s">
        <v>2</v>
      </c>
      <c r="D24" s="68">
        <v>8</v>
      </c>
      <c r="E24" s="66">
        <v>100</v>
      </c>
      <c r="F24" s="66">
        <f>E24*D24</f>
        <v>800</v>
      </c>
      <c r="G24" s="48"/>
    </row>
    <row r="25" spans="1:7" ht="13" x14ac:dyDescent="0.3">
      <c r="A25" s="64"/>
      <c r="B25" s="71" t="s">
        <v>540</v>
      </c>
      <c r="C25" s="70"/>
      <c r="D25" s="68"/>
      <c r="E25" s="66"/>
      <c r="F25" s="66"/>
      <c r="G25" s="48"/>
    </row>
    <row r="26" spans="1:7" ht="13" x14ac:dyDescent="0.3">
      <c r="A26" s="64"/>
      <c r="B26" s="71"/>
      <c r="C26" s="70"/>
      <c r="D26" s="68"/>
      <c r="E26" s="66"/>
      <c r="F26" s="66"/>
      <c r="G26" s="48"/>
    </row>
    <row r="27" spans="1:7" ht="13" x14ac:dyDescent="0.3">
      <c r="A27" s="64"/>
      <c r="B27" s="72" t="s">
        <v>520</v>
      </c>
      <c r="C27" s="70"/>
      <c r="D27" s="68"/>
      <c r="E27" s="66"/>
      <c r="F27" s="66"/>
      <c r="G27" s="48"/>
    </row>
    <row r="28" spans="1:7" ht="13" x14ac:dyDescent="0.3">
      <c r="A28" s="64"/>
      <c r="B28" s="71"/>
      <c r="C28" s="70"/>
      <c r="D28" s="68"/>
      <c r="E28" s="66"/>
      <c r="F28" s="66"/>
      <c r="G28" s="48"/>
    </row>
    <row r="29" spans="1:7" ht="13" x14ac:dyDescent="0.3">
      <c r="A29" s="64"/>
      <c r="B29" s="71" t="s">
        <v>521</v>
      </c>
      <c r="C29" s="70" t="s">
        <v>619</v>
      </c>
      <c r="D29" s="68">
        <v>67</v>
      </c>
      <c r="E29" s="66">
        <v>120</v>
      </c>
      <c r="F29" s="66">
        <f>E29*D29</f>
        <v>8040</v>
      </c>
      <c r="G29" s="48"/>
    </row>
    <row r="30" spans="1:7" ht="13" x14ac:dyDescent="0.3">
      <c r="A30" s="64"/>
      <c r="B30" s="71"/>
      <c r="C30" s="70"/>
      <c r="D30" s="68"/>
      <c r="E30" s="66"/>
      <c r="F30" s="66"/>
      <c r="G30" s="48"/>
    </row>
    <row r="31" spans="1:7" ht="13" x14ac:dyDescent="0.3">
      <c r="A31" s="64"/>
      <c r="B31" s="72" t="s">
        <v>382</v>
      </c>
      <c r="C31" s="70"/>
      <c r="D31" s="68"/>
      <c r="E31" s="66"/>
      <c r="F31" s="66"/>
      <c r="G31" s="48"/>
    </row>
    <row r="32" spans="1:7" ht="13" x14ac:dyDescent="0.3">
      <c r="A32" s="64"/>
      <c r="B32" s="72"/>
      <c r="C32" s="70"/>
      <c r="D32" s="68"/>
      <c r="E32" s="66"/>
      <c r="F32" s="66"/>
      <c r="G32" s="48"/>
    </row>
    <row r="33" spans="1:7" ht="13" x14ac:dyDescent="0.3">
      <c r="A33" s="64"/>
      <c r="B33" s="73" t="s">
        <v>581</v>
      </c>
      <c r="C33" s="70"/>
      <c r="D33" s="68"/>
      <c r="E33" s="66"/>
      <c r="F33" s="66"/>
      <c r="G33" s="48"/>
    </row>
    <row r="34" spans="1:7" ht="13" x14ac:dyDescent="0.3">
      <c r="A34" s="64"/>
      <c r="B34" s="73"/>
      <c r="C34" s="70"/>
      <c r="D34" s="68"/>
      <c r="E34" s="66"/>
      <c r="F34" s="66"/>
      <c r="G34" s="48"/>
    </row>
    <row r="35" spans="1:7" ht="13" x14ac:dyDescent="0.3">
      <c r="A35" s="64"/>
      <c r="B35" s="71" t="s">
        <v>582</v>
      </c>
      <c r="C35" s="70" t="s">
        <v>2</v>
      </c>
      <c r="D35" s="68">
        <v>2</v>
      </c>
      <c r="E35" s="66">
        <v>3000</v>
      </c>
      <c r="F35" s="66">
        <f>E35*D35</f>
        <v>6000</v>
      </c>
      <c r="G35" s="48"/>
    </row>
    <row r="36" spans="1:7" ht="13" x14ac:dyDescent="0.3">
      <c r="A36" s="64"/>
      <c r="B36" s="71"/>
      <c r="C36" s="70"/>
      <c r="D36" s="68"/>
      <c r="E36" s="66"/>
      <c r="F36" s="66"/>
      <c r="G36" s="48"/>
    </row>
    <row r="37" spans="1:7" ht="13" x14ac:dyDescent="0.3">
      <c r="A37" s="64"/>
      <c r="B37" s="73" t="s">
        <v>535</v>
      </c>
      <c r="C37" s="70"/>
      <c r="D37" s="68"/>
      <c r="E37" s="66"/>
      <c r="F37" s="66"/>
      <c r="G37" s="48"/>
    </row>
    <row r="38" spans="1:7" ht="13" x14ac:dyDescent="0.3">
      <c r="A38" s="64"/>
      <c r="B38" s="73"/>
      <c r="C38" s="70"/>
      <c r="D38" s="68"/>
      <c r="E38" s="66"/>
      <c r="F38" s="66"/>
      <c r="G38" s="48"/>
    </row>
    <row r="39" spans="1:7" ht="13" x14ac:dyDescent="0.3">
      <c r="A39" s="64"/>
      <c r="B39" s="71" t="s">
        <v>536</v>
      </c>
      <c r="C39" s="74" t="s">
        <v>0</v>
      </c>
      <c r="D39" s="74">
        <f>7.3*32</f>
        <v>233.6</v>
      </c>
      <c r="E39" s="66">
        <v>50</v>
      </c>
      <c r="F39" s="66">
        <f>E39*D39</f>
        <v>11680</v>
      </c>
      <c r="G39" s="48"/>
    </row>
    <row r="40" spans="1:7" ht="13" x14ac:dyDescent="0.3">
      <c r="A40" s="64"/>
      <c r="B40" s="71" t="s">
        <v>538</v>
      </c>
      <c r="C40" s="70"/>
      <c r="D40" s="68"/>
      <c r="E40" s="66"/>
      <c r="F40" s="66"/>
      <c r="G40" s="48"/>
    </row>
    <row r="41" spans="1:7" ht="13" x14ac:dyDescent="0.3">
      <c r="A41" s="64"/>
      <c r="B41" s="71" t="s">
        <v>537</v>
      </c>
      <c r="C41" s="70"/>
      <c r="D41" s="68"/>
      <c r="E41" s="66"/>
      <c r="F41" s="66"/>
      <c r="G41" s="48"/>
    </row>
    <row r="42" spans="1:7" ht="13" x14ac:dyDescent="0.3">
      <c r="A42" s="64"/>
      <c r="B42" s="73" t="s">
        <v>534</v>
      </c>
      <c r="C42" s="70"/>
      <c r="D42" s="68"/>
      <c r="E42" s="66"/>
      <c r="F42" s="66"/>
      <c r="G42" s="48"/>
    </row>
    <row r="43" spans="1:7" ht="13" x14ac:dyDescent="0.3">
      <c r="A43" s="64"/>
      <c r="B43" s="73" t="s">
        <v>542</v>
      </c>
      <c r="C43" s="70"/>
      <c r="D43" s="68"/>
      <c r="E43" s="66"/>
      <c r="F43" s="66"/>
      <c r="G43" s="48"/>
    </row>
    <row r="44" spans="1:7" ht="13" x14ac:dyDescent="0.3">
      <c r="A44" s="64"/>
      <c r="B44" s="71"/>
      <c r="C44" s="70"/>
      <c r="D44" s="68"/>
      <c r="E44" s="66"/>
      <c r="F44" s="66"/>
      <c r="G44" s="48"/>
    </row>
    <row r="45" spans="1:7" ht="13" x14ac:dyDescent="0.3">
      <c r="A45" s="64"/>
      <c r="B45" s="71" t="s">
        <v>516</v>
      </c>
      <c r="C45" s="70" t="s">
        <v>2</v>
      </c>
      <c r="D45" s="68">
        <v>4</v>
      </c>
      <c r="E45" s="66">
        <v>50</v>
      </c>
      <c r="F45" s="66">
        <f>E45*D45</f>
        <v>200</v>
      </c>
      <c r="G45" s="48"/>
    </row>
    <row r="46" spans="1:7" ht="13" x14ac:dyDescent="0.3">
      <c r="A46" s="64"/>
      <c r="B46" s="71"/>
      <c r="C46" s="70"/>
      <c r="D46" s="68"/>
      <c r="E46" s="66"/>
      <c r="F46" s="66"/>
      <c r="G46" s="48"/>
    </row>
    <row r="47" spans="1:7" ht="13" x14ac:dyDescent="0.3">
      <c r="A47" s="64"/>
      <c r="B47" s="73" t="s">
        <v>397</v>
      </c>
      <c r="C47" s="70"/>
      <c r="D47" s="68"/>
      <c r="E47" s="66"/>
      <c r="F47" s="66"/>
      <c r="G47" s="48"/>
    </row>
    <row r="48" spans="1:7" ht="13" x14ac:dyDescent="0.3">
      <c r="A48" s="64"/>
      <c r="B48" s="73"/>
      <c r="C48" s="70"/>
      <c r="D48" s="68"/>
      <c r="E48" s="66"/>
      <c r="F48" s="66"/>
      <c r="G48" s="48"/>
    </row>
    <row r="49" spans="1:11" ht="13" x14ac:dyDescent="0.3">
      <c r="A49" s="64"/>
      <c r="B49" s="71" t="s">
        <v>514</v>
      </c>
      <c r="C49" s="70" t="s">
        <v>2</v>
      </c>
      <c r="D49" s="68">
        <v>3</v>
      </c>
      <c r="E49" s="66">
        <v>50</v>
      </c>
      <c r="F49" s="66">
        <f>E49*D49</f>
        <v>150</v>
      </c>
      <c r="G49" s="48"/>
    </row>
    <row r="50" spans="1:11" ht="13" x14ac:dyDescent="0.3">
      <c r="A50" s="64"/>
      <c r="B50" s="71" t="s">
        <v>515</v>
      </c>
      <c r="C50" s="70"/>
      <c r="D50" s="68"/>
      <c r="E50" s="66"/>
      <c r="F50" s="66"/>
      <c r="G50" s="48"/>
    </row>
    <row r="51" spans="1:11" ht="13" x14ac:dyDescent="0.3">
      <c r="A51" s="64"/>
      <c r="B51" s="71"/>
      <c r="C51" s="70"/>
      <c r="D51" s="68"/>
      <c r="E51" s="66"/>
      <c r="F51" s="66"/>
      <c r="G51" s="48"/>
    </row>
    <row r="52" spans="1:11" ht="13" x14ac:dyDescent="0.3">
      <c r="A52" s="64"/>
      <c r="B52" s="71" t="s">
        <v>497</v>
      </c>
      <c r="C52" s="70" t="s">
        <v>2</v>
      </c>
      <c r="D52" s="68">
        <v>3</v>
      </c>
      <c r="E52" s="66">
        <v>50</v>
      </c>
      <c r="F52" s="66">
        <f>E52*D52</f>
        <v>150</v>
      </c>
      <c r="G52" s="48"/>
    </row>
    <row r="53" spans="1:11" ht="13" x14ac:dyDescent="0.3">
      <c r="A53" s="64"/>
      <c r="B53" s="71"/>
      <c r="C53" s="70"/>
      <c r="D53" s="68"/>
      <c r="E53" s="66"/>
      <c r="F53" s="66"/>
      <c r="G53" s="48"/>
    </row>
    <row r="54" spans="1:11" ht="13" x14ac:dyDescent="0.3">
      <c r="A54" s="64"/>
      <c r="B54" s="71" t="s">
        <v>468</v>
      </c>
      <c r="C54" s="70" t="s">
        <v>2</v>
      </c>
      <c r="D54" s="68">
        <v>30</v>
      </c>
      <c r="E54" s="66">
        <v>50</v>
      </c>
      <c r="F54" s="66">
        <f>E54*D54</f>
        <v>1500</v>
      </c>
      <c r="G54" s="48"/>
      <c r="K54" s="28">
        <f>30/1.2</f>
        <v>25</v>
      </c>
    </row>
    <row r="55" spans="1:11" ht="13" x14ac:dyDescent="0.3">
      <c r="A55" s="64"/>
      <c r="B55" s="71"/>
      <c r="C55" s="70"/>
      <c r="D55" s="68"/>
      <c r="E55" s="66"/>
      <c r="F55" s="66"/>
      <c r="G55" s="48"/>
    </row>
    <row r="56" spans="1:11" ht="13" x14ac:dyDescent="0.3">
      <c r="A56" s="64"/>
      <c r="B56" s="71" t="s">
        <v>286</v>
      </c>
      <c r="C56" s="70" t="s">
        <v>11</v>
      </c>
      <c r="D56" s="68">
        <f>32*2</f>
        <v>64</v>
      </c>
      <c r="E56" s="66">
        <v>10</v>
      </c>
      <c r="F56" s="66">
        <f>E56*D56</f>
        <v>640</v>
      </c>
      <c r="G56" s="48"/>
    </row>
    <row r="57" spans="1:11" ht="13" x14ac:dyDescent="0.3">
      <c r="A57" s="64"/>
      <c r="B57" s="71"/>
      <c r="C57" s="70"/>
      <c r="D57" s="68"/>
      <c r="E57" s="66"/>
      <c r="F57" s="66"/>
      <c r="G57" s="48"/>
    </row>
    <row r="58" spans="1:11" ht="13" x14ac:dyDescent="0.3">
      <c r="A58" s="64"/>
      <c r="B58" s="71" t="s">
        <v>469</v>
      </c>
      <c r="C58" s="70" t="s">
        <v>11</v>
      </c>
      <c r="D58" s="68">
        <v>64</v>
      </c>
      <c r="E58" s="66">
        <v>10</v>
      </c>
      <c r="F58" s="66">
        <f>E58*D58</f>
        <v>640</v>
      </c>
      <c r="G58" s="48"/>
    </row>
    <row r="59" spans="1:11" ht="13" x14ac:dyDescent="0.3">
      <c r="A59" s="64"/>
      <c r="B59" s="71"/>
      <c r="C59" s="70"/>
      <c r="D59" s="68"/>
      <c r="E59" s="66"/>
      <c r="F59" s="66"/>
      <c r="G59" s="48"/>
    </row>
    <row r="60" spans="1:11" ht="13" x14ac:dyDescent="0.3">
      <c r="A60" s="64"/>
      <c r="B60" s="71" t="s">
        <v>470</v>
      </c>
      <c r="C60" s="70" t="s">
        <v>11</v>
      </c>
      <c r="D60" s="68">
        <v>25</v>
      </c>
      <c r="E60" s="66">
        <v>10</v>
      </c>
      <c r="F60" s="66">
        <f>E60*D60</f>
        <v>250</v>
      </c>
      <c r="G60" s="48"/>
    </row>
    <row r="61" spans="1:11" ht="13" x14ac:dyDescent="0.3">
      <c r="A61" s="64"/>
      <c r="B61" s="71"/>
      <c r="C61" s="70"/>
      <c r="D61" s="68"/>
      <c r="E61" s="66"/>
      <c r="F61" s="66"/>
      <c r="G61" s="48"/>
    </row>
    <row r="62" spans="1:11" ht="13" x14ac:dyDescent="0.3">
      <c r="A62" s="64"/>
      <c r="B62" s="75" t="s">
        <v>404</v>
      </c>
      <c r="C62" s="70"/>
      <c r="D62" s="68"/>
      <c r="E62" s="66"/>
      <c r="F62" s="66"/>
      <c r="G62" s="48"/>
    </row>
    <row r="63" spans="1:11" ht="13" x14ac:dyDescent="0.3">
      <c r="A63" s="64"/>
      <c r="B63" s="71"/>
      <c r="C63" s="70"/>
      <c r="D63" s="68"/>
      <c r="E63" s="66"/>
      <c r="F63" s="66"/>
      <c r="G63" s="48"/>
    </row>
    <row r="64" spans="1:11" ht="13" x14ac:dyDescent="0.3">
      <c r="A64" s="64"/>
      <c r="B64" s="71" t="s">
        <v>405</v>
      </c>
      <c r="C64" s="70" t="s">
        <v>2</v>
      </c>
      <c r="D64" s="68">
        <v>3</v>
      </c>
      <c r="E64" s="66">
        <v>50</v>
      </c>
      <c r="F64" s="66">
        <f>E64*D64</f>
        <v>150</v>
      </c>
      <c r="G64" s="48"/>
    </row>
    <row r="65" spans="1:7" ht="13" x14ac:dyDescent="0.3">
      <c r="A65" s="64"/>
      <c r="B65" s="71"/>
      <c r="C65" s="70"/>
      <c r="D65" s="68"/>
      <c r="E65" s="66"/>
      <c r="F65" s="66"/>
      <c r="G65" s="48"/>
    </row>
    <row r="66" spans="1:7" ht="13" x14ac:dyDescent="0.3">
      <c r="A66" s="64"/>
      <c r="B66" s="71" t="s">
        <v>523</v>
      </c>
      <c r="C66" s="70" t="s">
        <v>2</v>
      </c>
      <c r="D66" s="68">
        <v>3</v>
      </c>
      <c r="E66" s="66">
        <v>50</v>
      </c>
      <c r="F66" s="66">
        <f>E66*D66</f>
        <v>150</v>
      </c>
      <c r="G66" s="48"/>
    </row>
    <row r="67" spans="1:7" ht="13" x14ac:dyDescent="0.3">
      <c r="A67" s="64"/>
      <c r="B67" s="71"/>
      <c r="C67" s="70"/>
      <c r="D67" s="68"/>
      <c r="E67" s="66"/>
      <c r="F67" s="66"/>
      <c r="G67" s="48"/>
    </row>
    <row r="68" spans="1:7" ht="13" x14ac:dyDescent="0.3">
      <c r="A68" s="64"/>
      <c r="B68" s="72" t="s">
        <v>420</v>
      </c>
      <c r="C68" s="70"/>
      <c r="D68" s="68"/>
      <c r="E68" s="66"/>
      <c r="F68" s="66"/>
      <c r="G68" s="48"/>
    </row>
    <row r="69" spans="1:7" ht="13" x14ac:dyDescent="0.3">
      <c r="A69" s="64"/>
      <c r="B69" s="71"/>
      <c r="C69" s="70"/>
      <c r="D69" s="68"/>
      <c r="E69" s="66"/>
      <c r="F69" s="66"/>
      <c r="G69" s="48"/>
    </row>
    <row r="70" spans="1:7" ht="13" x14ac:dyDescent="0.3">
      <c r="A70" s="64"/>
      <c r="B70" s="71" t="s">
        <v>422</v>
      </c>
      <c r="C70" s="70" t="s">
        <v>619</v>
      </c>
      <c r="D70" s="74">
        <f>7.3*32</f>
        <v>233.6</v>
      </c>
      <c r="E70" s="66">
        <v>50</v>
      </c>
      <c r="F70" s="66">
        <f>E70*D70</f>
        <v>11680</v>
      </c>
      <c r="G70" s="48"/>
    </row>
    <row r="71" spans="1:7" ht="13" x14ac:dyDescent="0.3">
      <c r="A71" s="64"/>
      <c r="B71" s="71"/>
      <c r="C71" s="70"/>
      <c r="D71" s="68"/>
      <c r="E71" s="66"/>
      <c r="F71" s="66"/>
      <c r="G71" s="48"/>
    </row>
    <row r="72" spans="1:7" ht="13" x14ac:dyDescent="0.3">
      <c r="A72" s="64"/>
      <c r="B72" s="71" t="s">
        <v>423</v>
      </c>
      <c r="C72" s="70" t="s">
        <v>619</v>
      </c>
      <c r="D72" s="74">
        <f>((32+7.3)*2)*3.1+(7.3*2.9*2*3)+((32+7.3)*2)*3.1</f>
        <v>614.33999999999992</v>
      </c>
      <c r="E72" s="66">
        <v>20</v>
      </c>
      <c r="F72" s="66">
        <f>E72*D72</f>
        <v>12286.8</v>
      </c>
      <c r="G72" s="48"/>
    </row>
    <row r="73" spans="1:7" ht="13" x14ac:dyDescent="0.3">
      <c r="A73" s="64"/>
      <c r="B73" s="71"/>
      <c r="C73" s="70"/>
      <c r="D73" s="68"/>
      <c r="E73" s="66"/>
      <c r="F73" s="66"/>
      <c r="G73" s="48"/>
    </row>
    <row r="74" spans="1:7" ht="13" x14ac:dyDescent="0.3">
      <c r="A74" s="64"/>
      <c r="B74" s="71" t="s">
        <v>524</v>
      </c>
      <c r="C74" s="70" t="s">
        <v>619</v>
      </c>
      <c r="D74" s="74">
        <f>D502</f>
        <v>22</v>
      </c>
      <c r="E74" s="66">
        <v>20</v>
      </c>
      <c r="F74" s="66">
        <f>E74*D74</f>
        <v>440</v>
      </c>
      <c r="G74" s="48"/>
    </row>
    <row r="75" spans="1:7" ht="13" x14ac:dyDescent="0.3">
      <c r="A75" s="64"/>
      <c r="B75" s="71"/>
      <c r="C75" s="70"/>
      <c r="D75" s="68"/>
      <c r="E75" s="66"/>
      <c r="F75" s="66"/>
      <c r="G75" s="66"/>
    </row>
    <row r="76" spans="1:7" ht="13" x14ac:dyDescent="0.3">
      <c r="A76" s="58"/>
      <c r="B76" s="111" t="s">
        <v>283</v>
      </c>
      <c r="C76" s="112"/>
      <c r="D76" s="112"/>
      <c r="E76" s="113"/>
      <c r="F76" s="114">
        <f>SUM(F7:F75)</f>
        <v>77244.800000000003</v>
      </c>
      <c r="G76" s="114">
        <f>SUM(G5:G75)</f>
        <v>0</v>
      </c>
    </row>
    <row r="77" spans="1:7" ht="13" x14ac:dyDescent="0.3">
      <c r="A77" s="64"/>
      <c r="B77" s="49"/>
      <c r="C77" s="68"/>
      <c r="D77" s="68"/>
      <c r="E77" s="66"/>
      <c r="F77" s="66"/>
      <c r="G77" s="66"/>
    </row>
    <row r="78" spans="1:7" ht="13" x14ac:dyDescent="0.3">
      <c r="A78" s="64"/>
      <c r="B78" s="67" t="s">
        <v>459</v>
      </c>
      <c r="C78" s="68"/>
      <c r="D78" s="68"/>
      <c r="E78" s="66"/>
      <c r="F78" s="66"/>
      <c r="G78" s="66"/>
    </row>
    <row r="79" spans="1:7" ht="13" x14ac:dyDescent="0.3">
      <c r="A79" s="64"/>
      <c r="B79" s="67"/>
      <c r="C79" s="68"/>
      <c r="D79" s="68"/>
      <c r="E79" s="66"/>
      <c r="F79" s="66"/>
      <c r="G79" s="66"/>
    </row>
    <row r="80" spans="1:7" ht="13" x14ac:dyDescent="0.3">
      <c r="A80" s="49"/>
      <c r="B80" s="79" t="s">
        <v>358</v>
      </c>
      <c r="C80" s="49"/>
      <c r="D80" s="49"/>
      <c r="E80" s="66"/>
      <c r="F80" s="66"/>
      <c r="G80" s="48"/>
    </row>
    <row r="81" spans="1:7" x14ac:dyDescent="0.25">
      <c r="A81" s="49"/>
      <c r="B81" s="49"/>
      <c r="C81" s="49"/>
      <c r="D81" s="49"/>
      <c r="E81" s="66"/>
      <c r="F81" s="66"/>
      <c r="G81" s="48"/>
    </row>
    <row r="82" spans="1:7" ht="13" x14ac:dyDescent="0.3">
      <c r="A82" s="49"/>
      <c r="B82" s="67" t="s">
        <v>276</v>
      </c>
      <c r="C82" s="68"/>
      <c r="D82" s="68"/>
      <c r="E82" s="77"/>
      <c r="F82" s="66"/>
      <c r="G82" s="66"/>
    </row>
    <row r="83" spans="1:7" ht="13" x14ac:dyDescent="0.3">
      <c r="A83" s="49"/>
      <c r="B83" s="67"/>
      <c r="C83" s="68"/>
      <c r="D83" s="68"/>
      <c r="E83" s="77"/>
      <c r="F83" s="66"/>
      <c r="G83" s="66"/>
    </row>
    <row r="84" spans="1:7" ht="13" x14ac:dyDescent="0.3">
      <c r="A84" s="49"/>
      <c r="B84" s="67" t="s">
        <v>274</v>
      </c>
      <c r="C84" s="68"/>
      <c r="D84" s="68"/>
      <c r="E84" s="77"/>
      <c r="F84" s="66"/>
      <c r="G84" s="66"/>
    </row>
    <row r="85" spans="1:7" x14ac:dyDescent="0.25">
      <c r="A85" s="49"/>
      <c r="B85" s="49" t="s">
        <v>548</v>
      </c>
      <c r="C85" s="68" t="s">
        <v>1</v>
      </c>
      <c r="D85" s="68">
        <f>32*1.8*0.9*2*2+(0.6)</f>
        <v>207.96</v>
      </c>
      <c r="E85" s="77">
        <v>50</v>
      </c>
      <c r="F85" s="66">
        <f t="shared" ref="F85:F95" si="0">E85*D85</f>
        <v>10398</v>
      </c>
      <c r="G85" s="66"/>
    </row>
    <row r="86" spans="1:7" x14ac:dyDescent="0.25">
      <c r="A86" s="49"/>
      <c r="B86" s="49"/>
      <c r="C86" s="68"/>
      <c r="D86" s="68"/>
      <c r="E86" s="77"/>
      <c r="F86" s="66"/>
      <c r="G86" s="66"/>
    </row>
    <row r="87" spans="1:7" ht="13" x14ac:dyDescent="0.3">
      <c r="A87" s="49"/>
      <c r="B87" s="67" t="s">
        <v>273</v>
      </c>
      <c r="C87" s="68"/>
      <c r="D87" s="68"/>
      <c r="E87" s="77"/>
      <c r="F87" s="66"/>
      <c r="G87" s="66"/>
    </row>
    <row r="88" spans="1:7" ht="13" x14ac:dyDescent="0.3">
      <c r="A88" s="49"/>
      <c r="B88" s="67" t="s">
        <v>272</v>
      </c>
      <c r="C88" s="68"/>
      <c r="D88" s="68"/>
      <c r="E88" s="77"/>
      <c r="F88" s="66"/>
      <c r="G88" s="66"/>
    </row>
    <row r="89" spans="1:7" x14ac:dyDescent="0.25">
      <c r="A89" s="49"/>
      <c r="B89" s="49" t="s">
        <v>271</v>
      </c>
      <c r="C89" s="68" t="s">
        <v>1</v>
      </c>
      <c r="D89" s="68">
        <v>8</v>
      </c>
      <c r="E89" s="77">
        <v>150</v>
      </c>
      <c r="F89" s="66">
        <f t="shared" si="0"/>
        <v>1200</v>
      </c>
      <c r="G89" s="66"/>
    </row>
    <row r="90" spans="1:7" x14ac:dyDescent="0.25">
      <c r="A90" s="49"/>
      <c r="B90" s="49"/>
      <c r="C90" s="68"/>
      <c r="D90" s="68"/>
      <c r="E90" s="77"/>
      <c r="F90" s="66"/>
      <c r="G90" s="66"/>
    </row>
    <row r="91" spans="1:7" x14ac:dyDescent="0.25">
      <c r="A91" s="49"/>
      <c r="B91" s="49" t="s">
        <v>270</v>
      </c>
      <c r="C91" s="68" t="s">
        <v>1</v>
      </c>
      <c r="D91" s="68">
        <v>3</v>
      </c>
      <c r="E91" s="77">
        <v>250</v>
      </c>
      <c r="F91" s="66">
        <f t="shared" si="0"/>
        <v>750</v>
      </c>
      <c r="G91" s="66"/>
    </row>
    <row r="92" spans="1:7" x14ac:dyDescent="0.25">
      <c r="A92" s="49"/>
      <c r="B92" s="49"/>
      <c r="C92" s="68"/>
      <c r="D92" s="68"/>
      <c r="E92" s="77"/>
      <c r="F92" s="66"/>
      <c r="G92" s="66"/>
    </row>
    <row r="93" spans="1:7" ht="13" x14ac:dyDescent="0.3">
      <c r="A93" s="49"/>
      <c r="B93" s="67" t="s">
        <v>269</v>
      </c>
      <c r="C93" s="68"/>
      <c r="D93" s="68"/>
      <c r="E93" s="77"/>
      <c r="F93" s="66"/>
      <c r="G93" s="66"/>
    </row>
    <row r="94" spans="1:7" x14ac:dyDescent="0.25">
      <c r="A94" s="49"/>
      <c r="B94" s="49" t="s">
        <v>268</v>
      </c>
      <c r="C94" s="68"/>
      <c r="D94" s="68"/>
      <c r="E94" s="77"/>
      <c r="F94" s="66"/>
      <c r="G94" s="66"/>
    </row>
    <row r="95" spans="1:7" x14ac:dyDescent="0.25">
      <c r="A95" s="49"/>
      <c r="B95" s="49" t="s">
        <v>267</v>
      </c>
      <c r="C95" s="68" t="s">
        <v>1</v>
      </c>
      <c r="D95" s="68">
        <v>208</v>
      </c>
      <c r="E95" s="77">
        <v>50</v>
      </c>
      <c r="F95" s="66">
        <f t="shared" si="0"/>
        <v>10400</v>
      </c>
      <c r="G95" s="66"/>
    </row>
    <row r="96" spans="1:7" x14ac:dyDescent="0.25">
      <c r="A96" s="49"/>
      <c r="B96" s="49"/>
      <c r="C96" s="68"/>
      <c r="D96" s="68"/>
      <c r="E96" s="77"/>
      <c r="F96" s="66"/>
      <c r="G96" s="66"/>
    </row>
    <row r="97" spans="1:7" ht="13" x14ac:dyDescent="0.3">
      <c r="A97" s="49"/>
      <c r="B97" s="67" t="s">
        <v>266</v>
      </c>
      <c r="C97" s="68"/>
      <c r="D97" s="68"/>
      <c r="E97" s="77"/>
      <c r="F97" s="66"/>
      <c r="G97" s="66"/>
    </row>
    <row r="98" spans="1:7" x14ac:dyDescent="0.25">
      <c r="A98" s="49"/>
      <c r="B98" s="49" t="s">
        <v>5</v>
      </c>
      <c r="C98" s="68" t="s">
        <v>0</v>
      </c>
      <c r="D98" s="68">
        <v>100</v>
      </c>
      <c r="E98" s="77">
        <v>45</v>
      </c>
      <c r="F98" s="66">
        <f t="shared" ref="F98:F156" si="1">E98*D98</f>
        <v>4500</v>
      </c>
      <c r="G98" s="66"/>
    </row>
    <row r="99" spans="1:7" x14ac:dyDescent="0.25">
      <c r="A99" s="49"/>
      <c r="B99" s="49"/>
      <c r="C99" s="68"/>
      <c r="D99" s="68"/>
      <c r="E99" s="77"/>
      <c r="F99" s="66"/>
      <c r="G99" s="66"/>
    </row>
    <row r="100" spans="1:7" x14ac:dyDescent="0.25">
      <c r="A100" s="49"/>
      <c r="B100" s="49" t="s">
        <v>265</v>
      </c>
      <c r="C100" s="68"/>
      <c r="D100" s="68"/>
      <c r="E100" s="77"/>
      <c r="F100" s="66"/>
      <c r="G100" s="66"/>
    </row>
    <row r="101" spans="1:7" x14ac:dyDescent="0.25">
      <c r="A101" s="49"/>
      <c r="B101" s="49" t="s">
        <v>264</v>
      </c>
      <c r="C101" s="68" t="s">
        <v>4</v>
      </c>
      <c r="D101" s="68">
        <v>1</v>
      </c>
      <c r="E101" s="77">
        <v>600</v>
      </c>
      <c r="F101" s="66">
        <f t="shared" si="1"/>
        <v>600</v>
      </c>
      <c r="G101" s="66"/>
    </row>
    <row r="102" spans="1:7" x14ac:dyDescent="0.25">
      <c r="A102" s="49"/>
      <c r="B102" s="49"/>
      <c r="C102" s="68"/>
      <c r="D102" s="68"/>
      <c r="E102" s="77"/>
      <c r="F102" s="66"/>
      <c r="G102" s="66"/>
    </row>
    <row r="103" spans="1:7" ht="13" x14ac:dyDescent="0.3">
      <c r="A103" s="49"/>
      <c r="B103" s="67" t="s">
        <v>359</v>
      </c>
      <c r="C103" s="68"/>
      <c r="D103" s="68"/>
      <c r="E103" s="77"/>
      <c r="F103" s="66"/>
      <c r="G103" s="66"/>
    </row>
    <row r="104" spans="1:7" ht="13" x14ac:dyDescent="0.3">
      <c r="A104" s="49"/>
      <c r="B104" s="67"/>
      <c r="C104" s="68"/>
      <c r="D104" s="68"/>
      <c r="E104" s="77"/>
      <c r="F104" s="66"/>
      <c r="G104" s="66"/>
    </row>
    <row r="105" spans="1:7" ht="13" x14ac:dyDescent="0.3">
      <c r="A105" s="49"/>
      <c r="B105" s="67" t="s">
        <v>263</v>
      </c>
      <c r="C105" s="68"/>
      <c r="D105" s="68"/>
      <c r="E105" s="77"/>
      <c r="F105" s="66"/>
      <c r="G105" s="66"/>
    </row>
    <row r="106" spans="1:7" ht="13" x14ac:dyDescent="0.3">
      <c r="A106" s="49"/>
      <c r="B106" s="67" t="s">
        <v>262</v>
      </c>
      <c r="C106" s="68"/>
      <c r="D106" s="68"/>
      <c r="E106" s="77"/>
      <c r="F106" s="66"/>
      <c r="G106" s="66"/>
    </row>
    <row r="107" spans="1:7" x14ac:dyDescent="0.25">
      <c r="A107" s="49"/>
      <c r="B107" s="49"/>
      <c r="C107" s="68"/>
      <c r="D107" s="68"/>
      <c r="E107" s="77"/>
      <c r="F107" s="66"/>
      <c r="G107" s="66"/>
    </row>
    <row r="108" spans="1:7" x14ac:dyDescent="0.25">
      <c r="A108" s="49"/>
      <c r="B108" s="49" t="s">
        <v>261</v>
      </c>
      <c r="C108" s="68" t="s">
        <v>1</v>
      </c>
      <c r="D108" s="68">
        <v>208</v>
      </c>
      <c r="E108" s="77">
        <v>350</v>
      </c>
      <c r="F108" s="66">
        <f t="shared" si="1"/>
        <v>72800</v>
      </c>
      <c r="G108" s="66"/>
    </row>
    <row r="109" spans="1:7" x14ac:dyDescent="0.25">
      <c r="A109" s="49"/>
      <c r="B109" s="49"/>
      <c r="C109" s="68"/>
      <c r="D109" s="68"/>
      <c r="E109" s="77"/>
      <c r="F109" s="66"/>
      <c r="G109" s="66"/>
    </row>
    <row r="110" spans="1:7" x14ac:dyDescent="0.25">
      <c r="A110" s="49"/>
      <c r="B110" s="49" t="s">
        <v>6</v>
      </c>
      <c r="C110" s="68" t="s">
        <v>1</v>
      </c>
      <c r="D110" s="68">
        <v>8</v>
      </c>
      <c r="E110" s="77">
        <v>350</v>
      </c>
      <c r="F110" s="66">
        <f t="shared" si="1"/>
        <v>2800</v>
      </c>
      <c r="G110" s="66"/>
    </row>
    <row r="111" spans="1:7" x14ac:dyDescent="0.25">
      <c r="A111" s="49"/>
      <c r="B111" s="49"/>
      <c r="C111" s="68"/>
      <c r="D111" s="68"/>
      <c r="E111" s="77"/>
      <c r="F111" s="66"/>
      <c r="G111" s="66"/>
    </row>
    <row r="112" spans="1:7" ht="13" x14ac:dyDescent="0.3">
      <c r="A112" s="49"/>
      <c r="B112" s="67" t="s">
        <v>260</v>
      </c>
      <c r="C112" s="68"/>
      <c r="D112" s="68"/>
      <c r="E112" s="77"/>
      <c r="F112" s="66"/>
      <c r="G112" s="66"/>
    </row>
    <row r="113" spans="1:7" ht="13" x14ac:dyDescent="0.3">
      <c r="A113" s="49"/>
      <c r="B113" s="67" t="s">
        <v>259</v>
      </c>
      <c r="C113" s="68"/>
      <c r="D113" s="68"/>
      <c r="E113" s="77"/>
      <c r="F113" s="66"/>
      <c r="G113" s="66"/>
    </row>
    <row r="114" spans="1:7" x14ac:dyDescent="0.25">
      <c r="A114" s="49"/>
      <c r="B114" s="49" t="s">
        <v>258</v>
      </c>
      <c r="C114" s="68" t="s">
        <v>1</v>
      </c>
      <c r="D114" s="68">
        <v>72</v>
      </c>
      <c r="E114" s="77">
        <v>350</v>
      </c>
      <c r="F114" s="66">
        <f t="shared" si="1"/>
        <v>25200</v>
      </c>
      <c r="G114" s="66"/>
    </row>
    <row r="115" spans="1:7" x14ac:dyDescent="0.25">
      <c r="A115" s="49"/>
      <c r="B115" s="49"/>
      <c r="C115" s="68"/>
      <c r="D115" s="68"/>
      <c r="E115" s="77"/>
      <c r="F115" s="66"/>
      <c r="G115" s="66"/>
    </row>
    <row r="116" spans="1:7" ht="13" x14ac:dyDescent="0.3">
      <c r="A116" s="49"/>
      <c r="B116" s="67" t="s">
        <v>257</v>
      </c>
      <c r="C116" s="68"/>
      <c r="D116" s="68"/>
      <c r="E116" s="77"/>
      <c r="F116" s="66"/>
      <c r="G116" s="66"/>
    </row>
    <row r="117" spans="1:7" x14ac:dyDescent="0.25">
      <c r="A117" s="49"/>
      <c r="B117" s="49" t="s">
        <v>256</v>
      </c>
      <c r="C117" s="68"/>
      <c r="D117" s="68"/>
      <c r="E117" s="77"/>
      <c r="F117" s="66"/>
      <c r="G117" s="66"/>
    </row>
    <row r="118" spans="1:7" x14ac:dyDescent="0.25">
      <c r="A118" s="49"/>
      <c r="B118" s="49" t="s">
        <v>255</v>
      </c>
      <c r="C118" s="68"/>
      <c r="D118" s="68"/>
      <c r="E118" s="77"/>
      <c r="F118" s="66"/>
      <c r="G118" s="66"/>
    </row>
    <row r="119" spans="1:7" x14ac:dyDescent="0.25">
      <c r="A119" s="49"/>
      <c r="B119" s="49" t="s">
        <v>254</v>
      </c>
      <c r="C119" s="68"/>
      <c r="D119" s="68"/>
      <c r="E119" s="77"/>
      <c r="F119" s="66"/>
      <c r="G119" s="66"/>
    </row>
    <row r="120" spans="1:7" x14ac:dyDescent="0.25">
      <c r="A120" s="49"/>
      <c r="B120" s="49" t="s">
        <v>253</v>
      </c>
      <c r="C120" s="68" t="s">
        <v>0</v>
      </c>
      <c r="D120" s="68">
        <f>(32*2*2)+(7.3*2)+0.4</f>
        <v>143</v>
      </c>
      <c r="E120" s="77">
        <v>45</v>
      </c>
      <c r="F120" s="66">
        <f t="shared" si="1"/>
        <v>6435</v>
      </c>
      <c r="G120" s="66"/>
    </row>
    <row r="121" spans="1:7" x14ac:dyDescent="0.25">
      <c r="A121" s="49"/>
      <c r="B121" s="49"/>
      <c r="C121" s="68"/>
      <c r="D121" s="68"/>
      <c r="E121" s="77"/>
      <c r="F121" s="66"/>
      <c r="G121" s="66"/>
    </row>
    <row r="122" spans="1:7" ht="13" x14ac:dyDescent="0.3">
      <c r="A122" s="49"/>
      <c r="B122" s="67" t="s">
        <v>252</v>
      </c>
      <c r="C122" s="68"/>
      <c r="D122" s="68"/>
      <c r="E122" s="77"/>
      <c r="F122" s="66"/>
      <c r="G122" s="66"/>
    </row>
    <row r="123" spans="1:7" ht="13" x14ac:dyDescent="0.3">
      <c r="A123" s="49"/>
      <c r="B123" s="67" t="s">
        <v>251</v>
      </c>
      <c r="C123" s="68"/>
      <c r="D123" s="68"/>
      <c r="E123" s="77"/>
      <c r="F123" s="66"/>
      <c r="G123" s="66"/>
    </row>
    <row r="124" spans="1:7" x14ac:dyDescent="0.25">
      <c r="A124" s="49"/>
      <c r="B124" s="49"/>
      <c r="C124" s="68"/>
      <c r="D124" s="68"/>
      <c r="E124" s="77"/>
      <c r="F124" s="66"/>
      <c r="G124" s="66"/>
    </row>
    <row r="125" spans="1:7" x14ac:dyDescent="0.25">
      <c r="A125" s="49"/>
      <c r="B125" s="49" t="s">
        <v>250</v>
      </c>
      <c r="C125" s="68"/>
      <c r="D125" s="68"/>
      <c r="E125" s="77"/>
      <c r="F125" s="66"/>
      <c r="G125" s="66"/>
    </row>
    <row r="126" spans="1:7" x14ac:dyDescent="0.25">
      <c r="A126" s="49"/>
      <c r="B126" s="49" t="s">
        <v>249</v>
      </c>
      <c r="C126" s="68"/>
      <c r="D126" s="68"/>
      <c r="E126" s="77"/>
      <c r="F126" s="66"/>
      <c r="G126" s="66"/>
    </row>
    <row r="127" spans="1:7" x14ac:dyDescent="0.25">
      <c r="A127" s="49"/>
      <c r="B127" s="49" t="s">
        <v>248</v>
      </c>
      <c r="C127" s="68" t="s">
        <v>0</v>
      </c>
      <c r="D127" s="68">
        <v>143</v>
      </c>
      <c r="E127" s="77">
        <v>20</v>
      </c>
      <c r="F127" s="66">
        <f t="shared" si="1"/>
        <v>2860</v>
      </c>
      <c r="G127" s="66"/>
    </row>
    <row r="128" spans="1:7" x14ac:dyDescent="0.25">
      <c r="A128" s="49"/>
      <c r="B128" s="49"/>
      <c r="C128" s="68"/>
      <c r="D128" s="68"/>
      <c r="E128" s="77"/>
      <c r="F128" s="66"/>
      <c r="G128" s="66"/>
    </row>
    <row r="129" spans="1:7" x14ac:dyDescent="0.25">
      <c r="A129" s="49"/>
      <c r="B129" s="49" t="s">
        <v>247</v>
      </c>
      <c r="C129" s="68" t="s">
        <v>0</v>
      </c>
      <c r="D129" s="68">
        <v>143</v>
      </c>
      <c r="E129" s="77">
        <v>20</v>
      </c>
      <c r="F129" s="66">
        <f t="shared" si="1"/>
        <v>2860</v>
      </c>
      <c r="G129" s="66"/>
    </row>
    <row r="130" spans="1:7" x14ac:dyDescent="0.25">
      <c r="A130" s="49"/>
      <c r="B130" s="49"/>
      <c r="C130" s="68"/>
      <c r="D130" s="68"/>
      <c r="E130" s="77"/>
      <c r="F130" s="66"/>
      <c r="G130" s="66"/>
    </row>
    <row r="131" spans="1:7" ht="13" x14ac:dyDescent="0.3">
      <c r="A131" s="115"/>
      <c r="B131" s="111" t="s">
        <v>283</v>
      </c>
      <c r="C131" s="112"/>
      <c r="D131" s="112"/>
      <c r="E131" s="113"/>
      <c r="F131" s="114">
        <f>SUM(F82:F130)</f>
        <v>140803</v>
      </c>
      <c r="G131" s="114"/>
    </row>
    <row r="132" spans="1:7" x14ac:dyDescent="0.25">
      <c r="A132" s="49"/>
      <c r="B132" s="49"/>
      <c r="C132" s="68"/>
      <c r="D132" s="68"/>
      <c r="E132" s="77"/>
      <c r="F132" s="66"/>
      <c r="G132" s="66"/>
    </row>
    <row r="133" spans="1:7" x14ac:dyDescent="0.25">
      <c r="A133" s="49"/>
      <c r="B133" s="49"/>
      <c r="C133" s="68"/>
      <c r="D133" s="68"/>
      <c r="E133" s="77"/>
      <c r="F133" s="66"/>
      <c r="G133" s="66"/>
    </row>
    <row r="134" spans="1:7" ht="13" x14ac:dyDescent="0.3">
      <c r="A134" s="49"/>
      <c r="B134" s="79" t="s">
        <v>246</v>
      </c>
      <c r="C134" s="68"/>
      <c r="D134" s="68"/>
      <c r="E134" s="77"/>
      <c r="F134" s="66"/>
      <c r="G134" s="66"/>
    </row>
    <row r="135" spans="1:7" ht="13" x14ac:dyDescent="0.3">
      <c r="A135" s="49"/>
      <c r="B135" s="79" t="s">
        <v>245</v>
      </c>
      <c r="C135" s="68"/>
      <c r="D135" s="68"/>
      <c r="E135" s="77"/>
      <c r="F135" s="66"/>
      <c r="G135" s="66"/>
    </row>
    <row r="136" spans="1:7" x14ac:dyDescent="0.25">
      <c r="A136" s="49"/>
      <c r="B136" s="49"/>
      <c r="C136" s="68"/>
      <c r="D136" s="68"/>
      <c r="E136" s="77"/>
      <c r="F136" s="66"/>
      <c r="G136" s="66"/>
    </row>
    <row r="137" spans="1:7" ht="13" x14ac:dyDescent="0.3">
      <c r="A137" s="49"/>
      <c r="B137" s="67" t="s">
        <v>244</v>
      </c>
      <c r="C137" s="80"/>
      <c r="D137" s="80"/>
      <c r="E137" s="81"/>
      <c r="F137" s="66"/>
      <c r="G137" s="66"/>
    </row>
    <row r="138" spans="1:7" x14ac:dyDescent="0.25">
      <c r="A138" s="49"/>
      <c r="B138" s="82"/>
      <c r="C138" s="80"/>
      <c r="D138" s="80"/>
      <c r="E138" s="81"/>
      <c r="F138" s="66"/>
      <c r="G138" s="66"/>
    </row>
    <row r="139" spans="1:7" x14ac:dyDescent="0.25">
      <c r="A139" s="49"/>
      <c r="B139" s="49" t="s">
        <v>549</v>
      </c>
      <c r="C139" s="68"/>
      <c r="D139" s="68"/>
      <c r="E139" s="77"/>
      <c r="F139" s="66"/>
      <c r="G139" s="66"/>
    </row>
    <row r="140" spans="1:7" x14ac:dyDescent="0.25">
      <c r="A140" s="49"/>
      <c r="B140" s="49" t="s">
        <v>242</v>
      </c>
      <c r="C140" s="68" t="s">
        <v>1</v>
      </c>
      <c r="D140" s="68">
        <f>32*2*0.15</f>
        <v>9.6</v>
      </c>
      <c r="E140" s="77">
        <v>1800</v>
      </c>
      <c r="F140" s="66">
        <f t="shared" si="1"/>
        <v>17280</v>
      </c>
      <c r="G140" s="66"/>
    </row>
    <row r="141" spans="1:7" x14ac:dyDescent="0.25">
      <c r="A141" s="49"/>
      <c r="B141" s="49"/>
      <c r="C141" s="68"/>
      <c r="D141" s="68"/>
      <c r="E141" s="77"/>
      <c r="F141" s="66"/>
      <c r="G141" s="66"/>
    </row>
    <row r="142" spans="1:7" x14ac:dyDescent="0.25">
      <c r="A142" s="49"/>
      <c r="B142" s="49" t="s">
        <v>241</v>
      </c>
      <c r="C142" s="68"/>
      <c r="D142" s="68"/>
      <c r="E142" s="77"/>
      <c r="F142" s="66"/>
      <c r="G142" s="66"/>
    </row>
    <row r="143" spans="1:7" x14ac:dyDescent="0.25">
      <c r="A143" s="49"/>
      <c r="B143" s="49" t="s">
        <v>240</v>
      </c>
      <c r="C143" s="68" t="s">
        <v>1</v>
      </c>
      <c r="D143" s="68">
        <v>5</v>
      </c>
      <c r="E143" s="77">
        <v>1800</v>
      </c>
      <c r="F143" s="66">
        <f t="shared" si="1"/>
        <v>9000</v>
      </c>
      <c r="G143" s="66"/>
    </row>
    <row r="144" spans="1:7" x14ac:dyDescent="0.25">
      <c r="A144" s="49"/>
      <c r="B144" s="49"/>
      <c r="C144" s="68"/>
      <c r="D144" s="68"/>
      <c r="E144" s="77"/>
      <c r="F144" s="66"/>
      <c r="G144" s="66"/>
    </row>
    <row r="145" spans="1:7" ht="13" x14ac:dyDescent="0.3">
      <c r="A145" s="49"/>
      <c r="B145" s="67" t="s">
        <v>239</v>
      </c>
      <c r="C145" s="68"/>
      <c r="D145" s="68"/>
      <c r="E145" s="77"/>
      <c r="F145" s="66"/>
      <c r="G145" s="66"/>
    </row>
    <row r="146" spans="1:7" ht="13" x14ac:dyDescent="0.3">
      <c r="A146" s="49"/>
      <c r="B146" s="67" t="s">
        <v>238</v>
      </c>
      <c r="C146" s="68"/>
      <c r="D146" s="68"/>
      <c r="E146" s="77"/>
      <c r="F146" s="66"/>
      <c r="G146" s="66"/>
    </row>
    <row r="147" spans="1:7" x14ac:dyDescent="0.25">
      <c r="A147" s="49"/>
      <c r="B147" s="49"/>
      <c r="C147" s="68"/>
      <c r="D147" s="68"/>
      <c r="E147" s="77"/>
      <c r="F147" s="66"/>
      <c r="G147" s="66"/>
    </row>
    <row r="148" spans="1:7" ht="13" x14ac:dyDescent="0.3">
      <c r="A148" s="49"/>
      <c r="B148" s="67" t="s">
        <v>237</v>
      </c>
      <c r="C148" s="68"/>
      <c r="D148" s="68"/>
      <c r="E148" s="77"/>
      <c r="F148" s="66"/>
      <c r="G148" s="66"/>
    </row>
    <row r="149" spans="1:7" x14ac:dyDescent="0.25">
      <c r="A149" s="49"/>
      <c r="B149" s="49"/>
      <c r="C149" s="68"/>
      <c r="D149" s="68"/>
      <c r="E149" s="77"/>
      <c r="F149" s="66"/>
      <c r="G149" s="66"/>
    </row>
    <row r="150" spans="1:7" x14ac:dyDescent="0.25">
      <c r="A150" s="49"/>
      <c r="B150" s="49" t="s">
        <v>236</v>
      </c>
      <c r="C150" s="68" t="s">
        <v>1</v>
      </c>
      <c r="D150" s="68">
        <v>2</v>
      </c>
      <c r="E150" s="77">
        <v>1800</v>
      </c>
      <c r="F150" s="66">
        <f t="shared" si="1"/>
        <v>3600</v>
      </c>
      <c r="G150" s="66"/>
    </row>
    <row r="151" spans="1:7" x14ac:dyDescent="0.25">
      <c r="A151" s="49"/>
      <c r="B151" s="49"/>
      <c r="C151" s="68"/>
      <c r="D151" s="68"/>
      <c r="E151" s="77"/>
      <c r="F151" s="66"/>
      <c r="G151" s="66"/>
    </row>
    <row r="152" spans="1:7" x14ac:dyDescent="0.25">
      <c r="A152" s="49"/>
      <c r="B152" s="49" t="s">
        <v>579</v>
      </c>
      <c r="C152" s="68" t="s">
        <v>1</v>
      </c>
      <c r="D152" s="68">
        <f>0.65*0.65*0.65*64*2</f>
        <v>35.152000000000008</v>
      </c>
      <c r="E152" s="77">
        <v>1800</v>
      </c>
      <c r="F152" s="66">
        <f t="shared" ref="F152" si="2">E152*D152</f>
        <v>63273.600000000013</v>
      </c>
      <c r="G152" s="66"/>
    </row>
    <row r="153" spans="1:7" x14ac:dyDescent="0.25">
      <c r="A153" s="49"/>
      <c r="B153" s="49"/>
      <c r="C153" s="68"/>
      <c r="D153" s="68"/>
      <c r="E153" s="77"/>
      <c r="F153" s="66"/>
      <c r="G153" s="66"/>
    </row>
    <row r="154" spans="1:7" ht="13" x14ac:dyDescent="0.3">
      <c r="A154" s="49"/>
      <c r="B154" s="67" t="s">
        <v>234</v>
      </c>
      <c r="C154" s="68"/>
      <c r="D154" s="68"/>
      <c r="E154" s="77"/>
      <c r="F154" s="66"/>
      <c r="G154" s="66"/>
    </row>
    <row r="155" spans="1:7" x14ac:dyDescent="0.25">
      <c r="A155" s="49"/>
      <c r="B155" s="49" t="s">
        <v>233</v>
      </c>
      <c r="C155" s="68"/>
      <c r="D155" s="68"/>
      <c r="E155" s="77"/>
      <c r="F155" s="66"/>
      <c r="G155" s="66"/>
    </row>
    <row r="156" spans="1:7" x14ac:dyDescent="0.25">
      <c r="A156" s="49"/>
      <c r="B156" s="49" t="s">
        <v>232</v>
      </c>
      <c r="C156" s="68" t="s">
        <v>2</v>
      </c>
      <c r="D156" s="68">
        <v>4</v>
      </c>
      <c r="E156" s="77">
        <v>150</v>
      </c>
      <c r="F156" s="66">
        <f t="shared" si="1"/>
        <v>600</v>
      </c>
      <c r="G156" s="66"/>
    </row>
    <row r="157" spans="1:7" x14ac:dyDescent="0.25">
      <c r="A157" s="49"/>
      <c r="B157" s="49"/>
      <c r="C157" s="68"/>
      <c r="D157" s="68"/>
      <c r="E157" s="77"/>
      <c r="F157" s="66"/>
      <c r="G157" s="66"/>
    </row>
    <row r="158" spans="1:7" ht="13" x14ac:dyDescent="0.3">
      <c r="A158" s="49"/>
      <c r="B158" s="67" t="s">
        <v>231</v>
      </c>
      <c r="C158" s="68"/>
      <c r="D158" s="68"/>
      <c r="E158" s="77"/>
      <c r="F158" s="66"/>
      <c r="G158" s="66"/>
    </row>
    <row r="159" spans="1:7" x14ac:dyDescent="0.25">
      <c r="A159" s="49"/>
      <c r="B159" s="49"/>
      <c r="C159" s="68"/>
      <c r="D159" s="68"/>
      <c r="E159" s="77"/>
      <c r="F159" s="66"/>
      <c r="G159" s="66"/>
    </row>
    <row r="160" spans="1:7" x14ac:dyDescent="0.25">
      <c r="A160" s="49"/>
      <c r="B160" s="49" t="s">
        <v>230</v>
      </c>
      <c r="C160" s="68"/>
      <c r="D160" s="68"/>
      <c r="E160" s="77"/>
      <c r="F160" s="66"/>
      <c r="G160" s="66"/>
    </row>
    <row r="161" spans="1:7" x14ac:dyDescent="0.25">
      <c r="A161" s="49"/>
      <c r="B161" s="49" t="s">
        <v>229</v>
      </c>
      <c r="C161" s="68"/>
      <c r="D161" s="68"/>
      <c r="E161" s="77"/>
      <c r="F161" s="66"/>
      <c r="G161" s="66"/>
    </row>
    <row r="162" spans="1:7" x14ac:dyDescent="0.25">
      <c r="A162" s="49"/>
      <c r="B162" s="49"/>
      <c r="C162" s="68"/>
      <c r="D162" s="68"/>
      <c r="E162" s="77"/>
      <c r="F162" s="66"/>
      <c r="G162" s="66"/>
    </row>
    <row r="163" spans="1:7" x14ac:dyDescent="0.25">
      <c r="A163" s="49"/>
      <c r="B163" s="49" t="s">
        <v>228</v>
      </c>
      <c r="C163" s="68" t="s">
        <v>0</v>
      </c>
      <c r="D163" s="68">
        <f>32*2</f>
        <v>64</v>
      </c>
      <c r="E163" s="77">
        <v>45</v>
      </c>
      <c r="F163" s="66">
        <f t="shared" ref="F163:F201" si="3">E163*D163</f>
        <v>2880</v>
      </c>
      <c r="G163" s="66"/>
    </row>
    <row r="164" spans="1:7" x14ac:dyDescent="0.25">
      <c r="A164" s="49"/>
      <c r="B164" s="49"/>
      <c r="C164" s="68"/>
      <c r="D164" s="68"/>
      <c r="E164" s="77"/>
      <c r="F164" s="66"/>
      <c r="G164" s="66"/>
    </row>
    <row r="165" spans="1:7" ht="13" x14ac:dyDescent="0.3">
      <c r="A165" s="49"/>
      <c r="B165" s="67" t="s">
        <v>227</v>
      </c>
      <c r="C165" s="68"/>
      <c r="D165" s="68"/>
      <c r="E165" s="77"/>
      <c r="F165" s="66"/>
      <c r="G165" s="66"/>
    </row>
    <row r="166" spans="1:7" x14ac:dyDescent="0.25">
      <c r="A166" s="49"/>
      <c r="B166" s="49"/>
      <c r="C166" s="68"/>
      <c r="D166" s="68"/>
      <c r="E166" s="77"/>
      <c r="F166" s="66"/>
      <c r="G166" s="66"/>
    </row>
    <row r="167" spans="1:7" x14ac:dyDescent="0.25">
      <c r="A167" s="49"/>
      <c r="B167" s="49" t="s">
        <v>550</v>
      </c>
      <c r="C167" s="68" t="s">
        <v>0</v>
      </c>
      <c r="D167" s="68">
        <v>64</v>
      </c>
      <c r="E167" s="77">
        <v>65</v>
      </c>
      <c r="F167" s="66">
        <f t="shared" si="3"/>
        <v>4160</v>
      </c>
      <c r="G167" s="66"/>
    </row>
    <row r="168" spans="1:7" x14ac:dyDescent="0.25">
      <c r="A168" s="49"/>
      <c r="B168" s="49"/>
      <c r="C168" s="68"/>
      <c r="D168" s="68"/>
      <c r="E168" s="77"/>
      <c r="F168" s="66"/>
      <c r="G168" s="66"/>
    </row>
    <row r="169" spans="1:7" ht="13" x14ac:dyDescent="0.3">
      <c r="A169" s="49"/>
      <c r="B169" s="67" t="s">
        <v>224</v>
      </c>
      <c r="C169" s="68"/>
      <c r="D169" s="68"/>
      <c r="E169" s="77"/>
      <c r="F169" s="66"/>
      <c r="G169" s="66"/>
    </row>
    <row r="170" spans="1:7" x14ac:dyDescent="0.25">
      <c r="A170" s="49"/>
      <c r="B170" s="49"/>
      <c r="C170" s="68"/>
      <c r="D170" s="68"/>
      <c r="E170" s="77"/>
      <c r="F170" s="66"/>
      <c r="G170" s="66"/>
    </row>
    <row r="171" spans="1:7" ht="13" x14ac:dyDescent="0.3">
      <c r="A171" s="49"/>
      <c r="B171" s="67" t="s">
        <v>223</v>
      </c>
      <c r="C171" s="68"/>
      <c r="D171" s="68"/>
      <c r="E171" s="77"/>
      <c r="F171" s="66"/>
      <c r="G171" s="66"/>
    </row>
    <row r="172" spans="1:7" ht="13" x14ac:dyDescent="0.3">
      <c r="A172" s="49"/>
      <c r="B172" s="67" t="s">
        <v>222</v>
      </c>
      <c r="C172" s="68"/>
      <c r="D172" s="68"/>
      <c r="E172" s="77"/>
      <c r="F172" s="66"/>
      <c r="G172" s="66"/>
    </row>
    <row r="173" spans="1:7" x14ac:dyDescent="0.25">
      <c r="A173" s="49"/>
      <c r="B173" s="49"/>
      <c r="C173" s="68"/>
      <c r="D173" s="68"/>
      <c r="E173" s="77"/>
      <c r="F173" s="66"/>
      <c r="G173" s="66"/>
    </row>
    <row r="174" spans="1:7" x14ac:dyDescent="0.25">
      <c r="A174" s="49"/>
      <c r="B174" s="49" t="s">
        <v>221</v>
      </c>
      <c r="C174" s="68" t="s">
        <v>11</v>
      </c>
      <c r="D174" s="68">
        <f>2*6</f>
        <v>12</v>
      </c>
      <c r="E174" s="77">
        <v>15</v>
      </c>
      <c r="F174" s="66">
        <f t="shared" si="3"/>
        <v>180</v>
      </c>
      <c r="G174" s="66"/>
    </row>
    <row r="175" spans="1:7" x14ac:dyDescent="0.25">
      <c r="A175" s="49"/>
      <c r="B175" s="49"/>
      <c r="C175" s="68"/>
      <c r="D175" s="68"/>
      <c r="E175" s="77"/>
      <c r="F175" s="66"/>
      <c r="G175" s="66"/>
    </row>
    <row r="176" spans="1:7" ht="13" x14ac:dyDescent="0.3">
      <c r="A176" s="49"/>
      <c r="B176" s="67" t="s">
        <v>220</v>
      </c>
      <c r="C176" s="68"/>
      <c r="D176" s="68"/>
      <c r="E176" s="77"/>
      <c r="F176" s="66"/>
      <c r="G176" s="66"/>
    </row>
    <row r="177" spans="1:7" ht="13" x14ac:dyDescent="0.3">
      <c r="A177" s="49"/>
      <c r="B177" s="67" t="s">
        <v>219</v>
      </c>
      <c r="C177" s="68"/>
      <c r="D177" s="68"/>
      <c r="E177" s="77"/>
      <c r="F177" s="66"/>
      <c r="G177" s="66"/>
    </row>
    <row r="178" spans="1:7" x14ac:dyDescent="0.25">
      <c r="A178" s="49"/>
      <c r="B178" s="49"/>
      <c r="C178" s="68"/>
      <c r="D178" s="68"/>
      <c r="E178" s="77"/>
      <c r="F178" s="66"/>
      <c r="G178" s="66"/>
    </row>
    <row r="179" spans="1:7" x14ac:dyDescent="0.25">
      <c r="A179" s="49"/>
      <c r="B179" s="49" t="s">
        <v>218</v>
      </c>
      <c r="C179" s="68" t="s">
        <v>11</v>
      </c>
      <c r="D179" s="68">
        <v>12</v>
      </c>
      <c r="E179" s="77">
        <v>15</v>
      </c>
      <c r="F179" s="66">
        <f t="shared" si="3"/>
        <v>180</v>
      </c>
      <c r="G179" s="66"/>
    </row>
    <row r="180" spans="1:7" x14ac:dyDescent="0.25">
      <c r="A180" s="49"/>
      <c r="B180" s="49"/>
      <c r="C180" s="68"/>
      <c r="D180" s="68"/>
      <c r="E180" s="77"/>
      <c r="F180" s="66"/>
      <c r="G180" s="66"/>
    </row>
    <row r="181" spans="1:7" ht="13" x14ac:dyDescent="0.3">
      <c r="A181" s="49"/>
      <c r="B181" s="67" t="s">
        <v>217</v>
      </c>
      <c r="C181" s="68"/>
      <c r="D181" s="68"/>
      <c r="E181" s="77"/>
      <c r="F181" s="66"/>
      <c r="G181" s="66"/>
    </row>
    <row r="182" spans="1:7" x14ac:dyDescent="0.25">
      <c r="A182" s="49"/>
      <c r="B182" s="49" t="s">
        <v>216</v>
      </c>
      <c r="C182" s="68" t="s">
        <v>11</v>
      </c>
      <c r="D182" s="68">
        <v>12</v>
      </c>
      <c r="E182" s="77">
        <v>15</v>
      </c>
      <c r="F182" s="66">
        <f t="shared" si="3"/>
        <v>180</v>
      </c>
      <c r="G182" s="66"/>
    </row>
    <row r="183" spans="1:7" x14ac:dyDescent="0.25">
      <c r="A183" s="49"/>
      <c r="B183" s="49"/>
      <c r="C183" s="68"/>
      <c r="D183" s="68"/>
      <c r="E183" s="77"/>
      <c r="F183" s="66"/>
      <c r="G183" s="66"/>
    </row>
    <row r="184" spans="1:7" ht="13" x14ac:dyDescent="0.3">
      <c r="A184" s="49"/>
      <c r="B184" s="67" t="s">
        <v>215</v>
      </c>
      <c r="C184" s="68"/>
      <c r="D184" s="68"/>
      <c r="E184" s="77"/>
      <c r="F184" s="66"/>
      <c r="G184" s="66"/>
    </row>
    <row r="185" spans="1:7" ht="13" x14ac:dyDescent="0.3">
      <c r="A185" s="49"/>
      <c r="B185" s="67" t="s">
        <v>214</v>
      </c>
      <c r="C185" s="68"/>
      <c r="D185" s="68"/>
      <c r="E185" s="77"/>
      <c r="F185" s="66"/>
      <c r="G185" s="66"/>
    </row>
    <row r="186" spans="1:7" x14ac:dyDescent="0.25">
      <c r="A186" s="49"/>
      <c r="B186" s="49"/>
      <c r="C186" s="68"/>
      <c r="D186" s="68"/>
      <c r="E186" s="77"/>
      <c r="F186" s="66"/>
      <c r="G186" s="66"/>
    </row>
    <row r="187" spans="1:7" ht="13" x14ac:dyDescent="0.3">
      <c r="A187" s="49"/>
      <c r="B187" s="67" t="s">
        <v>213</v>
      </c>
      <c r="C187" s="68"/>
      <c r="D187" s="68"/>
      <c r="E187" s="77"/>
      <c r="F187" s="66"/>
      <c r="G187" s="66"/>
    </row>
    <row r="188" spans="1:7" ht="13" x14ac:dyDescent="0.3">
      <c r="A188" s="49"/>
      <c r="B188" s="67"/>
      <c r="C188" s="68"/>
      <c r="D188" s="68"/>
      <c r="E188" s="77"/>
      <c r="F188" s="66"/>
      <c r="G188" s="66"/>
    </row>
    <row r="189" spans="1:7" x14ac:dyDescent="0.25">
      <c r="A189" s="49"/>
      <c r="B189" s="49" t="s">
        <v>580</v>
      </c>
      <c r="C189" s="68" t="s">
        <v>8</v>
      </c>
      <c r="D189" s="68">
        <v>1</v>
      </c>
      <c r="E189" s="77">
        <v>13000</v>
      </c>
      <c r="F189" s="66">
        <f t="shared" ref="F189" si="4">E189*D189</f>
        <v>13000</v>
      </c>
      <c r="G189" s="66"/>
    </row>
    <row r="190" spans="1:7" x14ac:dyDescent="0.25">
      <c r="A190" s="49"/>
      <c r="B190" s="49"/>
      <c r="C190" s="68"/>
      <c r="D190" s="68"/>
      <c r="E190" s="77"/>
      <c r="F190" s="66"/>
      <c r="G190" s="66"/>
    </row>
    <row r="191" spans="1:7" x14ac:dyDescent="0.25">
      <c r="A191" s="49"/>
      <c r="B191" s="49" t="s">
        <v>9</v>
      </c>
      <c r="C191" s="68" t="s">
        <v>8</v>
      </c>
      <c r="D191" s="68">
        <v>0.5</v>
      </c>
      <c r="E191" s="77">
        <v>13000</v>
      </c>
      <c r="F191" s="66">
        <f t="shared" si="3"/>
        <v>6500</v>
      </c>
      <c r="G191" s="66"/>
    </row>
    <row r="192" spans="1:7" x14ac:dyDescent="0.25">
      <c r="A192" s="49"/>
      <c r="B192" s="49"/>
      <c r="C192" s="68"/>
      <c r="D192" s="68"/>
      <c r="E192" s="77"/>
      <c r="F192" s="66"/>
      <c r="G192" s="66"/>
    </row>
    <row r="193" spans="1:7" x14ac:dyDescent="0.25">
      <c r="A193" s="49"/>
      <c r="B193" s="49" t="s">
        <v>7</v>
      </c>
      <c r="C193" s="68" t="s">
        <v>8</v>
      </c>
      <c r="D193" s="68">
        <v>0.5</v>
      </c>
      <c r="E193" s="77">
        <v>13000</v>
      </c>
      <c r="F193" s="66">
        <f t="shared" si="3"/>
        <v>6500</v>
      </c>
      <c r="G193" s="66"/>
    </row>
    <row r="194" spans="1:7" x14ac:dyDescent="0.25">
      <c r="A194" s="49"/>
      <c r="B194" s="49"/>
      <c r="C194" s="68"/>
      <c r="D194" s="68"/>
      <c r="E194" s="77"/>
      <c r="F194" s="66"/>
      <c r="G194" s="66"/>
    </row>
    <row r="195" spans="1:7" ht="13" x14ac:dyDescent="0.3">
      <c r="A195" s="49"/>
      <c r="B195" s="67" t="s">
        <v>212</v>
      </c>
      <c r="C195" s="68"/>
      <c r="D195" s="68"/>
      <c r="E195" s="77"/>
      <c r="F195" s="66"/>
      <c r="G195" s="66"/>
    </row>
    <row r="196" spans="1:7" ht="13" x14ac:dyDescent="0.3">
      <c r="A196" s="49"/>
      <c r="B196" s="67" t="s">
        <v>211</v>
      </c>
      <c r="C196" s="68"/>
      <c r="D196" s="68"/>
      <c r="E196" s="77"/>
      <c r="F196" s="66"/>
      <c r="G196" s="66"/>
    </row>
    <row r="197" spans="1:7" x14ac:dyDescent="0.25">
      <c r="A197" s="49"/>
      <c r="B197" s="49" t="s">
        <v>210</v>
      </c>
      <c r="C197" s="68" t="s">
        <v>8</v>
      </c>
      <c r="D197" s="68">
        <v>0.5</v>
      </c>
      <c r="E197" s="77">
        <v>13000</v>
      </c>
      <c r="F197" s="66">
        <f t="shared" si="3"/>
        <v>6500</v>
      </c>
      <c r="G197" s="66"/>
    </row>
    <row r="198" spans="1:7" x14ac:dyDescent="0.25">
      <c r="A198" s="49"/>
      <c r="B198" s="49"/>
      <c r="C198" s="68"/>
      <c r="D198" s="68"/>
      <c r="E198" s="77"/>
      <c r="F198" s="66"/>
      <c r="G198" s="66"/>
    </row>
    <row r="199" spans="1:7" ht="13" x14ac:dyDescent="0.3">
      <c r="A199" s="49"/>
      <c r="B199" s="67" t="s">
        <v>209</v>
      </c>
      <c r="C199" s="68"/>
      <c r="D199" s="68"/>
      <c r="E199" s="77"/>
      <c r="F199" s="66"/>
      <c r="G199" s="66"/>
    </row>
    <row r="200" spans="1:7" x14ac:dyDescent="0.25">
      <c r="A200" s="49"/>
      <c r="B200" s="49"/>
      <c r="C200" s="68"/>
      <c r="D200" s="68"/>
      <c r="E200" s="77"/>
      <c r="F200" s="66"/>
      <c r="G200" s="66"/>
    </row>
    <row r="201" spans="1:7" x14ac:dyDescent="0.25">
      <c r="A201" s="49"/>
      <c r="B201" s="49" t="s">
        <v>208</v>
      </c>
      <c r="C201" s="68" t="s">
        <v>0</v>
      </c>
      <c r="D201" s="68">
        <v>64</v>
      </c>
      <c r="E201" s="77">
        <v>145</v>
      </c>
      <c r="F201" s="66">
        <f t="shared" si="3"/>
        <v>9280</v>
      </c>
      <c r="G201" s="66"/>
    </row>
    <row r="202" spans="1:7" x14ac:dyDescent="0.25">
      <c r="A202" s="49"/>
      <c r="B202" s="49" t="s">
        <v>207</v>
      </c>
      <c r="C202" s="68"/>
      <c r="D202" s="68"/>
      <c r="E202" s="77"/>
      <c r="F202" s="66"/>
      <c r="G202" s="66"/>
    </row>
    <row r="203" spans="1:7" ht="13" x14ac:dyDescent="0.3">
      <c r="A203" s="115"/>
      <c r="B203" s="111" t="s">
        <v>283</v>
      </c>
      <c r="C203" s="112"/>
      <c r="D203" s="112"/>
      <c r="E203" s="113"/>
      <c r="F203" s="114">
        <f>SUM(F139:F202)</f>
        <v>143113.60000000001</v>
      </c>
      <c r="G203" s="114"/>
    </row>
    <row r="204" spans="1:7" x14ac:dyDescent="0.25">
      <c r="A204" s="49"/>
      <c r="B204" s="49"/>
      <c r="C204" s="68"/>
      <c r="D204" s="68"/>
      <c r="E204" s="77"/>
      <c r="F204" s="66"/>
      <c r="G204" s="66"/>
    </row>
    <row r="205" spans="1:7" ht="13" x14ac:dyDescent="0.3">
      <c r="A205" s="49"/>
      <c r="B205" s="79" t="s">
        <v>560</v>
      </c>
      <c r="C205" s="68"/>
      <c r="D205" s="68"/>
      <c r="E205" s="77"/>
      <c r="F205" s="66"/>
      <c r="G205" s="66"/>
    </row>
    <row r="206" spans="1:7" x14ac:dyDescent="0.25">
      <c r="A206" s="49"/>
      <c r="B206" s="49"/>
      <c r="C206" s="68"/>
      <c r="D206" s="68"/>
      <c r="E206" s="77"/>
      <c r="F206" s="66"/>
      <c r="G206" s="66"/>
    </row>
    <row r="207" spans="1:7" x14ac:dyDescent="0.25">
      <c r="A207" s="49"/>
      <c r="B207" s="83" t="s">
        <v>561</v>
      </c>
      <c r="C207" s="68"/>
      <c r="D207" s="68"/>
      <c r="E207" s="77"/>
      <c r="F207" s="66"/>
      <c r="G207" s="66"/>
    </row>
    <row r="208" spans="1:7" x14ac:dyDescent="0.25">
      <c r="A208" s="49"/>
      <c r="B208" s="83" t="s">
        <v>562</v>
      </c>
      <c r="C208" s="68"/>
      <c r="D208" s="68"/>
      <c r="E208" s="77"/>
      <c r="F208" s="66"/>
      <c r="G208" s="66"/>
    </row>
    <row r="209" spans="1:7" x14ac:dyDescent="0.25">
      <c r="A209" s="49"/>
      <c r="B209" s="83" t="s">
        <v>563</v>
      </c>
      <c r="C209" s="68"/>
      <c r="D209" s="68"/>
      <c r="E209" s="77"/>
      <c r="F209" s="66"/>
      <c r="G209" s="66"/>
    </row>
    <row r="210" spans="1:7" x14ac:dyDescent="0.25">
      <c r="A210" s="49"/>
      <c r="B210" s="83" t="s">
        <v>564</v>
      </c>
      <c r="C210" s="68"/>
      <c r="D210" s="68"/>
      <c r="E210" s="77"/>
      <c r="F210" s="66"/>
      <c r="G210" s="66"/>
    </row>
    <row r="211" spans="1:7" x14ac:dyDescent="0.25">
      <c r="A211" s="49"/>
      <c r="B211" s="83" t="s">
        <v>568</v>
      </c>
      <c r="C211" s="68"/>
      <c r="D211" s="68"/>
      <c r="E211" s="77"/>
      <c r="F211" s="66"/>
      <c r="G211" s="66"/>
    </row>
    <row r="212" spans="1:7" x14ac:dyDescent="0.25">
      <c r="A212" s="49"/>
      <c r="B212" s="83" t="s">
        <v>569</v>
      </c>
      <c r="C212" s="68"/>
      <c r="D212" s="68"/>
      <c r="E212" s="77"/>
      <c r="F212" s="66"/>
      <c r="G212" s="66"/>
    </row>
    <row r="213" spans="1:7" x14ac:dyDescent="0.25">
      <c r="A213" s="49"/>
      <c r="B213" s="49"/>
      <c r="C213" s="68"/>
      <c r="D213" s="68"/>
      <c r="E213" s="77"/>
      <c r="F213" s="66"/>
      <c r="G213" s="66"/>
    </row>
    <row r="214" spans="1:7" x14ac:dyDescent="0.25">
      <c r="A214" s="49"/>
      <c r="B214" s="49" t="s">
        <v>565</v>
      </c>
      <c r="C214" s="68"/>
      <c r="D214" s="68"/>
      <c r="E214" s="77"/>
      <c r="F214" s="66"/>
      <c r="G214" s="66"/>
    </row>
    <row r="215" spans="1:7" x14ac:dyDescent="0.25">
      <c r="A215" s="49"/>
      <c r="B215" s="49" t="s">
        <v>566</v>
      </c>
      <c r="C215" s="68"/>
      <c r="D215" s="68"/>
      <c r="E215" s="77"/>
      <c r="F215" s="66"/>
      <c r="G215" s="49"/>
    </row>
    <row r="216" spans="1:7" x14ac:dyDescent="0.25">
      <c r="A216" s="49"/>
      <c r="B216" s="49" t="s">
        <v>567</v>
      </c>
      <c r="C216" s="68" t="s">
        <v>2</v>
      </c>
      <c r="D216" s="68">
        <v>64</v>
      </c>
      <c r="E216" s="77">
        <v>2500</v>
      </c>
      <c r="F216" s="66">
        <f>E216*D216</f>
        <v>160000</v>
      </c>
      <c r="G216" s="49"/>
    </row>
    <row r="217" spans="1:7" x14ac:dyDescent="0.25">
      <c r="A217" s="49"/>
      <c r="B217" s="49"/>
      <c r="C217" s="68"/>
      <c r="D217" s="68"/>
      <c r="E217" s="77"/>
      <c r="F217" s="66"/>
      <c r="G217" s="49"/>
    </row>
    <row r="218" spans="1:7" x14ac:dyDescent="0.25">
      <c r="A218" s="49"/>
      <c r="B218" s="49" t="s">
        <v>551</v>
      </c>
      <c r="C218" s="68" t="s">
        <v>2</v>
      </c>
      <c r="D218" s="68">
        <v>64</v>
      </c>
      <c r="E218" s="77">
        <v>2500</v>
      </c>
      <c r="F218" s="66">
        <f>E218*D218</f>
        <v>160000</v>
      </c>
      <c r="G218" s="49"/>
    </row>
    <row r="219" spans="1:7" x14ac:dyDescent="0.25">
      <c r="A219" s="49"/>
      <c r="B219" s="83"/>
      <c r="C219" s="68"/>
      <c r="D219" s="68"/>
      <c r="E219" s="77"/>
      <c r="F219" s="66"/>
      <c r="G219" s="49"/>
    </row>
    <row r="220" spans="1:7" ht="13" x14ac:dyDescent="0.3">
      <c r="A220" s="49"/>
      <c r="B220" s="84" t="s">
        <v>552</v>
      </c>
      <c r="C220" s="68"/>
      <c r="D220" s="68"/>
      <c r="E220" s="77"/>
      <c r="F220" s="66"/>
      <c r="G220" s="49"/>
    </row>
    <row r="221" spans="1:7" x14ac:dyDescent="0.25">
      <c r="A221" s="49"/>
      <c r="B221" s="49"/>
      <c r="C221" s="68"/>
      <c r="D221" s="68"/>
      <c r="E221" s="77"/>
      <c r="F221" s="66"/>
      <c r="G221" s="49"/>
    </row>
    <row r="222" spans="1:7" x14ac:dyDescent="0.25">
      <c r="A222" s="49"/>
      <c r="B222" s="49" t="s">
        <v>553</v>
      </c>
      <c r="C222" s="68" t="s">
        <v>2</v>
      </c>
      <c r="D222" s="68">
        <v>64</v>
      </c>
      <c r="E222" s="77">
        <v>180</v>
      </c>
      <c r="F222" s="66">
        <f>E222*D222</f>
        <v>11520</v>
      </c>
      <c r="G222" s="49"/>
    </row>
    <row r="223" spans="1:7" x14ac:dyDescent="0.25">
      <c r="A223" s="49"/>
      <c r="B223" s="49"/>
      <c r="C223" s="68"/>
      <c r="D223" s="68"/>
      <c r="E223" s="77"/>
      <c r="F223" s="66"/>
      <c r="G223" s="49"/>
    </row>
    <row r="224" spans="1:7" x14ac:dyDescent="0.25">
      <c r="A224" s="49"/>
      <c r="B224" s="49" t="s">
        <v>554</v>
      </c>
      <c r="C224" s="68" t="s">
        <v>2</v>
      </c>
      <c r="D224" s="68">
        <v>64</v>
      </c>
      <c r="E224" s="77">
        <v>300</v>
      </c>
      <c r="F224" s="66">
        <f>E224*D224</f>
        <v>19200</v>
      </c>
      <c r="G224" s="49"/>
    </row>
    <row r="225" spans="1:7" x14ac:dyDescent="0.25">
      <c r="A225" s="49"/>
      <c r="B225" s="49"/>
      <c r="C225" s="68"/>
      <c r="D225" s="68"/>
      <c r="E225" s="77"/>
      <c r="F225" s="66"/>
      <c r="G225" s="49"/>
    </row>
    <row r="226" spans="1:7" ht="13" x14ac:dyDescent="0.3">
      <c r="A226" s="49"/>
      <c r="B226" s="84" t="s">
        <v>555</v>
      </c>
      <c r="C226" s="68"/>
      <c r="D226" s="68"/>
      <c r="E226" s="77"/>
      <c r="F226" s="66"/>
      <c r="G226" s="49"/>
    </row>
    <row r="227" spans="1:7" x14ac:dyDescent="0.25">
      <c r="A227" s="49"/>
      <c r="B227" s="49"/>
      <c r="C227" s="68"/>
      <c r="D227" s="68"/>
      <c r="E227" s="77"/>
      <c r="F227" s="66"/>
      <c r="G227" s="49"/>
    </row>
    <row r="228" spans="1:7" x14ac:dyDescent="0.25">
      <c r="A228" s="49"/>
      <c r="B228" s="83" t="s">
        <v>570</v>
      </c>
      <c r="C228" s="68"/>
      <c r="D228" s="68"/>
      <c r="E228" s="77"/>
      <c r="F228" s="66"/>
      <c r="G228" s="49"/>
    </row>
    <row r="229" spans="1:7" x14ac:dyDescent="0.25">
      <c r="A229" s="49"/>
      <c r="B229" s="83" t="s">
        <v>571</v>
      </c>
      <c r="C229" s="68"/>
      <c r="D229" s="68"/>
      <c r="E229" s="77"/>
      <c r="F229" s="66"/>
      <c r="G229" s="49"/>
    </row>
    <row r="230" spans="1:7" x14ac:dyDescent="0.25">
      <c r="A230" s="49"/>
      <c r="B230" s="83" t="s">
        <v>572</v>
      </c>
      <c r="C230" s="68"/>
      <c r="D230" s="68"/>
      <c r="E230" s="77"/>
      <c r="F230" s="66"/>
      <c r="G230" s="49"/>
    </row>
    <row r="231" spans="1:7" x14ac:dyDescent="0.25">
      <c r="A231" s="49"/>
      <c r="B231" s="49"/>
      <c r="C231" s="68"/>
      <c r="D231" s="68"/>
      <c r="E231" s="77"/>
      <c r="F231" s="66"/>
      <c r="G231" s="49"/>
    </row>
    <row r="232" spans="1:7" x14ac:dyDescent="0.25">
      <c r="A232" s="49"/>
      <c r="B232" s="49" t="s">
        <v>556</v>
      </c>
      <c r="C232" s="68" t="s">
        <v>2</v>
      </c>
      <c r="D232" s="68">
        <v>64</v>
      </c>
      <c r="E232" s="77">
        <v>300</v>
      </c>
      <c r="F232" s="66">
        <f>E232*D232</f>
        <v>19200</v>
      </c>
      <c r="G232" s="49"/>
    </row>
    <row r="233" spans="1:7" x14ac:dyDescent="0.25">
      <c r="A233" s="49"/>
      <c r="B233" s="49"/>
      <c r="C233" s="68"/>
      <c r="D233" s="68"/>
      <c r="E233" s="77"/>
      <c r="F233" s="66"/>
      <c r="G233" s="49"/>
    </row>
    <row r="234" spans="1:7" x14ac:dyDescent="0.25">
      <c r="A234" s="49"/>
      <c r="B234" s="83" t="s">
        <v>573</v>
      </c>
      <c r="C234" s="68"/>
      <c r="D234" s="68"/>
      <c r="E234" s="77"/>
      <c r="F234" s="66"/>
      <c r="G234" s="49"/>
    </row>
    <row r="235" spans="1:7" x14ac:dyDescent="0.25">
      <c r="A235" s="49"/>
      <c r="B235" s="83" t="s">
        <v>574</v>
      </c>
      <c r="C235" s="68"/>
      <c r="D235" s="68"/>
      <c r="E235" s="77"/>
      <c r="F235" s="66"/>
      <c r="G235" s="49"/>
    </row>
    <row r="236" spans="1:7" x14ac:dyDescent="0.25">
      <c r="A236" s="49"/>
      <c r="B236" s="83" t="s">
        <v>577</v>
      </c>
      <c r="C236" s="68"/>
      <c r="D236" s="68"/>
      <c r="E236" s="77"/>
      <c r="F236" s="66"/>
      <c r="G236" s="49"/>
    </row>
    <row r="237" spans="1:7" x14ac:dyDescent="0.25">
      <c r="A237" s="49"/>
      <c r="B237" s="83" t="s">
        <v>578</v>
      </c>
      <c r="C237" s="68"/>
      <c r="D237" s="68"/>
      <c r="E237" s="77"/>
      <c r="F237" s="66"/>
      <c r="G237" s="49"/>
    </row>
    <row r="238" spans="1:7" x14ac:dyDescent="0.25">
      <c r="A238" s="49"/>
      <c r="B238" s="49"/>
      <c r="C238" s="68"/>
      <c r="D238" s="68"/>
      <c r="E238" s="77"/>
      <c r="F238" s="66"/>
      <c r="G238" s="49"/>
    </row>
    <row r="239" spans="1:7" x14ac:dyDescent="0.25">
      <c r="A239" s="49"/>
      <c r="B239" s="49" t="s">
        <v>556</v>
      </c>
      <c r="C239" s="68" t="s">
        <v>2</v>
      </c>
      <c r="D239" s="68">
        <v>64</v>
      </c>
      <c r="E239" s="77">
        <v>300</v>
      </c>
      <c r="F239" s="66">
        <f>E239*D239</f>
        <v>19200</v>
      </c>
      <c r="G239" s="49"/>
    </row>
    <row r="240" spans="1:7" x14ac:dyDescent="0.25">
      <c r="A240" s="49"/>
      <c r="B240" s="49"/>
      <c r="C240" s="68"/>
      <c r="D240" s="68"/>
      <c r="E240" s="77"/>
      <c r="F240" s="66"/>
      <c r="G240" s="49"/>
    </row>
    <row r="241" spans="1:7" ht="13" x14ac:dyDescent="0.3">
      <c r="A241" s="49"/>
      <c r="B241" s="84" t="s">
        <v>558</v>
      </c>
      <c r="C241" s="68"/>
      <c r="D241" s="68"/>
      <c r="E241" s="77"/>
      <c r="F241" s="66"/>
      <c r="G241" s="49"/>
    </row>
    <row r="242" spans="1:7" x14ac:dyDescent="0.25">
      <c r="A242" s="49"/>
      <c r="B242" s="49" t="s">
        <v>557</v>
      </c>
      <c r="C242" s="68" t="s">
        <v>4</v>
      </c>
      <c r="D242" s="68">
        <v>1</v>
      </c>
      <c r="E242" s="77">
        <v>90000</v>
      </c>
      <c r="F242" s="66">
        <f>E242*D242</f>
        <v>90000</v>
      </c>
      <c r="G242" s="49"/>
    </row>
    <row r="243" spans="1:7" x14ac:dyDescent="0.25">
      <c r="A243" s="49"/>
      <c r="B243" s="49"/>
      <c r="C243" s="68"/>
      <c r="D243" s="68"/>
      <c r="E243" s="77"/>
      <c r="F243" s="66"/>
      <c r="G243" s="49"/>
    </row>
    <row r="244" spans="1:7" x14ac:dyDescent="0.25">
      <c r="A244" s="49"/>
      <c r="B244" s="49" t="s">
        <v>559</v>
      </c>
      <c r="C244" s="68" t="s">
        <v>2</v>
      </c>
      <c r="D244" s="68">
        <v>1</v>
      </c>
      <c r="E244" s="77">
        <v>10000</v>
      </c>
      <c r="F244" s="66">
        <f>E244*D244</f>
        <v>10000</v>
      </c>
      <c r="G244" s="49"/>
    </row>
    <row r="245" spans="1:7" x14ac:dyDescent="0.25">
      <c r="A245" s="49"/>
      <c r="B245" s="49"/>
      <c r="C245" s="68"/>
      <c r="D245" s="68"/>
      <c r="E245" s="77"/>
      <c r="F245" s="66"/>
      <c r="G245" s="49"/>
    </row>
    <row r="246" spans="1:7" x14ac:dyDescent="0.25">
      <c r="A246" s="49"/>
      <c r="B246" s="49" t="s">
        <v>575</v>
      </c>
      <c r="C246" s="68" t="s">
        <v>2</v>
      </c>
      <c r="D246" s="68">
        <v>1</v>
      </c>
      <c r="E246" s="77">
        <v>20000</v>
      </c>
      <c r="F246" s="66">
        <f>E246*D246</f>
        <v>20000</v>
      </c>
      <c r="G246" s="49"/>
    </row>
    <row r="247" spans="1:7" x14ac:dyDescent="0.25">
      <c r="A247" s="49"/>
      <c r="B247" s="49" t="s">
        <v>576</v>
      </c>
      <c r="C247" s="68"/>
      <c r="D247" s="68"/>
      <c r="E247" s="77"/>
      <c r="F247" s="66"/>
      <c r="G247" s="66"/>
    </row>
    <row r="248" spans="1:7" x14ac:dyDescent="0.25">
      <c r="A248" s="49"/>
      <c r="B248" s="49"/>
      <c r="C248" s="68"/>
      <c r="D248" s="68"/>
      <c r="E248" s="77"/>
      <c r="F248" s="66"/>
      <c r="G248" s="66"/>
    </row>
    <row r="249" spans="1:7" ht="13" x14ac:dyDescent="0.3">
      <c r="A249" s="115"/>
      <c r="B249" s="111" t="s">
        <v>283</v>
      </c>
      <c r="C249" s="112"/>
      <c r="D249" s="112"/>
      <c r="E249" s="113"/>
      <c r="F249" s="114">
        <f>SUM(F211:F248)</f>
        <v>509120</v>
      </c>
      <c r="G249" s="114">
        <f>SUM(G211:G248)</f>
        <v>0</v>
      </c>
    </row>
    <row r="250" spans="1:7" x14ac:dyDescent="0.25">
      <c r="A250" s="49"/>
      <c r="B250" s="49"/>
      <c r="C250" s="68"/>
      <c r="D250" s="68"/>
      <c r="E250" s="77"/>
      <c r="F250" s="66"/>
      <c r="G250" s="66"/>
    </row>
    <row r="251" spans="1:7" ht="13" x14ac:dyDescent="0.3">
      <c r="A251" s="49"/>
      <c r="B251" s="79" t="s">
        <v>200</v>
      </c>
      <c r="C251" s="68"/>
      <c r="D251" s="68"/>
      <c r="E251" s="77"/>
      <c r="F251" s="66"/>
      <c r="G251" s="66"/>
    </row>
    <row r="252" spans="1:7" x14ac:dyDescent="0.25">
      <c r="A252" s="49"/>
      <c r="B252" s="49"/>
      <c r="C252" s="68"/>
      <c r="D252" s="68"/>
      <c r="E252" s="77"/>
      <c r="F252" s="66"/>
      <c r="G252" s="66"/>
    </row>
    <row r="253" spans="1:7" ht="13" x14ac:dyDescent="0.3">
      <c r="A253" s="49"/>
      <c r="B253" s="67" t="s">
        <v>195</v>
      </c>
      <c r="C253" s="68"/>
      <c r="D253" s="68"/>
      <c r="E253" s="77"/>
      <c r="F253" s="66"/>
      <c r="G253" s="66"/>
    </row>
    <row r="254" spans="1:7" x14ac:dyDescent="0.25">
      <c r="A254" s="49"/>
      <c r="B254" s="49"/>
      <c r="C254" s="68"/>
      <c r="D254" s="68"/>
      <c r="E254" s="77"/>
      <c r="F254" s="66"/>
      <c r="G254" s="66"/>
    </row>
    <row r="255" spans="1:7" ht="13" x14ac:dyDescent="0.3">
      <c r="A255" s="49"/>
      <c r="B255" s="67" t="s">
        <v>194</v>
      </c>
      <c r="C255" s="68"/>
      <c r="D255" s="68"/>
      <c r="E255" s="77"/>
      <c r="F255" s="66"/>
      <c r="G255" s="66"/>
    </row>
    <row r="256" spans="1:7" ht="15" x14ac:dyDescent="0.3">
      <c r="A256" s="49"/>
      <c r="B256" s="67" t="s">
        <v>620</v>
      </c>
      <c r="C256" s="68"/>
      <c r="D256" s="68"/>
      <c r="E256" s="77"/>
      <c r="F256" s="66"/>
      <c r="G256" s="66"/>
    </row>
    <row r="257" spans="1:7" x14ac:dyDescent="0.25">
      <c r="A257" s="49"/>
      <c r="B257" s="49"/>
      <c r="C257" s="68"/>
      <c r="D257" s="68"/>
      <c r="E257" s="77"/>
      <c r="F257" s="66"/>
      <c r="G257" s="66"/>
    </row>
    <row r="258" spans="1:7" ht="14.5" x14ac:dyDescent="0.25">
      <c r="A258" s="49"/>
      <c r="B258" s="49" t="s">
        <v>192</v>
      </c>
      <c r="C258" s="68" t="s">
        <v>621</v>
      </c>
      <c r="D258" s="68">
        <v>31</v>
      </c>
      <c r="E258" s="77">
        <v>380</v>
      </c>
      <c r="F258" s="66">
        <f>E258*D258</f>
        <v>11780</v>
      </c>
      <c r="G258" s="49"/>
    </row>
    <row r="259" spans="1:7" ht="14.5" x14ac:dyDescent="0.25">
      <c r="A259" s="49"/>
      <c r="B259" s="49" t="s">
        <v>191</v>
      </c>
      <c r="C259" s="68" t="s">
        <v>621</v>
      </c>
      <c r="D259" s="68">
        <f>(32*0.2*2)+(0.5*7.3*1.8*2)+0.06</f>
        <v>26</v>
      </c>
      <c r="E259" s="77">
        <v>480</v>
      </c>
      <c r="F259" s="66">
        <f>E259*D259</f>
        <v>12480</v>
      </c>
      <c r="G259" s="49"/>
    </row>
    <row r="260" spans="1:7" x14ac:dyDescent="0.25">
      <c r="A260" s="49"/>
      <c r="B260" s="49"/>
      <c r="C260" s="68"/>
      <c r="D260" s="68"/>
      <c r="E260" s="77"/>
      <c r="F260" s="66"/>
      <c r="G260" s="49"/>
    </row>
    <row r="261" spans="1:7" ht="13" x14ac:dyDescent="0.3">
      <c r="A261" s="49"/>
      <c r="B261" s="67" t="s">
        <v>190</v>
      </c>
      <c r="C261" s="68"/>
      <c r="D261" s="68"/>
      <c r="E261" s="77"/>
      <c r="F261" s="66"/>
      <c r="G261" s="49"/>
    </row>
    <row r="262" spans="1:7" x14ac:dyDescent="0.25">
      <c r="A262" s="49"/>
      <c r="B262" s="49"/>
      <c r="C262" s="68"/>
      <c r="D262" s="68"/>
      <c r="E262" s="77"/>
      <c r="F262" s="66"/>
      <c r="G262" s="49"/>
    </row>
    <row r="263" spans="1:7" ht="13" x14ac:dyDescent="0.3">
      <c r="A263" s="49"/>
      <c r="B263" s="67" t="s">
        <v>189</v>
      </c>
      <c r="C263" s="68"/>
      <c r="D263" s="68"/>
      <c r="E263" s="77"/>
      <c r="F263" s="66"/>
      <c r="G263" s="49"/>
    </row>
    <row r="264" spans="1:7" x14ac:dyDescent="0.25">
      <c r="A264" s="49"/>
      <c r="B264" s="49"/>
      <c r="C264" s="68"/>
      <c r="D264" s="68"/>
      <c r="E264" s="77"/>
      <c r="F264" s="66"/>
      <c r="G264" s="49"/>
    </row>
    <row r="265" spans="1:7" x14ac:dyDescent="0.25">
      <c r="A265" s="49"/>
      <c r="B265" s="49" t="s">
        <v>495</v>
      </c>
      <c r="C265" s="68" t="s">
        <v>11</v>
      </c>
      <c r="D265" s="68">
        <f>32*3*2</f>
        <v>192</v>
      </c>
      <c r="E265" s="77">
        <v>45</v>
      </c>
      <c r="F265" s="66">
        <f>E265*D265</f>
        <v>8640</v>
      </c>
      <c r="G265" s="49"/>
    </row>
    <row r="266" spans="1:7" x14ac:dyDescent="0.25">
      <c r="A266" s="49"/>
      <c r="B266" s="49" t="s">
        <v>13</v>
      </c>
      <c r="C266" s="68" t="s">
        <v>11</v>
      </c>
      <c r="D266" s="68">
        <f>7.3*3*2+0.2</f>
        <v>44</v>
      </c>
      <c r="E266" s="77">
        <v>45</v>
      </c>
      <c r="F266" s="66">
        <f>E266*D266</f>
        <v>1980</v>
      </c>
      <c r="G266" s="49"/>
    </row>
    <row r="267" spans="1:7" x14ac:dyDescent="0.25">
      <c r="A267" s="49"/>
      <c r="B267" s="49"/>
      <c r="C267" s="68"/>
      <c r="D267" s="68"/>
      <c r="E267" s="77"/>
      <c r="F267" s="66"/>
      <c r="G267" s="49"/>
    </row>
    <row r="268" spans="1:7" ht="13" x14ac:dyDescent="0.3">
      <c r="A268" s="49"/>
      <c r="B268" s="67" t="s">
        <v>184</v>
      </c>
      <c r="C268" s="68"/>
      <c r="D268" s="68"/>
      <c r="E268" s="77"/>
      <c r="F268" s="66"/>
      <c r="G268" s="49"/>
    </row>
    <row r="269" spans="1:7" x14ac:dyDescent="0.25">
      <c r="A269" s="49"/>
      <c r="B269" s="49" t="s">
        <v>183</v>
      </c>
      <c r="C269" s="68"/>
      <c r="D269" s="68"/>
      <c r="E269" s="77"/>
      <c r="F269" s="66"/>
      <c r="G269" s="49"/>
    </row>
    <row r="270" spans="1:7" x14ac:dyDescent="0.25">
      <c r="A270" s="49"/>
      <c r="B270" s="49" t="s">
        <v>182</v>
      </c>
      <c r="C270" s="68" t="s">
        <v>2</v>
      </c>
      <c r="D270" s="68">
        <v>16</v>
      </c>
      <c r="E270" s="77">
        <v>150</v>
      </c>
      <c r="F270" s="66">
        <f>E270*D270</f>
        <v>2400</v>
      </c>
      <c r="G270" s="49"/>
    </row>
    <row r="271" spans="1:7" x14ac:dyDescent="0.25">
      <c r="A271" s="49"/>
      <c r="B271" s="49"/>
      <c r="C271" s="68"/>
      <c r="D271" s="68"/>
      <c r="E271" s="77"/>
      <c r="F271" s="66"/>
      <c r="G271" s="49"/>
    </row>
    <row r="272" spans="1:7" ht="13" x14ac:dyDescent="0.3">
      <c r="A272" s="49"/>
      <c r="B272" s="67" t="s">
        <v>181</v>
      </c>
      <c r="C272" s="68"/>
      <c r="D272" s="68"/>
      <c r="E272" s="77"/>
      <c r="F272" s="66"/>
      <c r="G272" s="49"/>
    </row>
    <row r="273" spans="1:7" x14ac:dyDescent="0.25">
      <c r="A273" s="49"/>
      <c r="B273" s="49" t="s">
        <v>498</v>
      </c>
      <c r="C273" s="68" t="s">
        <v>2</v>
      </c>
      <c r="D273" s="68">
        <v>8</v>
      </c>
      <c r="E273" s="77">
        <v>150</v>
      </c>
      <c r="F273" s="66">
        <f>E273*D273</f>
        <v>1200</v>
      </c>
      <c r="G273" s="49"/>
    </row>
    <row r="274" spans="1:7" x14ac:dyDescent="0.25">
      <c r="A274" s="49"/>
      <c r="B274" s="49"/>
      <c r="C274" s="68"/>
      <c r="D274" s="68"/>
      <c r="E274" s="77"/>
      <c r="F274" s="66"/>
      <c r="G274" s="66"/>
    </row>
    <row r="275" spans="1:7" ht="13" x14ac:dyDescent="0.3">
      <c r="A275" s="115"/>
      <c r="B275" s="111" t="s">
        <v>283</v>
      </c>
      <c r="C275" s="112"/>
      <c r="D275" s="112"/>
      <c r="E275" s="113"/>
      <c r="F275" s="114">
        <f>SUM(F258:F274)</f>
        <v>38480</v>
      </c>
      <c r="G275" s="114">
        <f>SUM(G258:G274)</f>
        <v>0</v>
      </c>
    </row>
    <row r="276" spans="1:7" x14ac:dyDescent="0.25">
      <c r="A276" s="49"/>
      <c r="B276" s="49"/>
      <c r="C276" s="68"/>
      <c r="D276" s="68"/>
      <c r="E276" s="77"/>
      <c r="F276" s="66"/>
      <c r="G276" s="66"/>
    </row>
    <row r="277" spans="1:7" ht="13" x14ac:dyDescent="0.3">
      <c r="A277" s="49"/>
      <c r="B277" s="79" t="s">
        <v>153</v>
      </c>
      <c r="C277" s="68"/>
      <c r="D277" s="68"/>
      <c r="E277" s="77"/>
      <c r="F277" s="66"/>
      <c r="G277" s="66"/>
    </row>
    <row r="278" spans="1:7" x14ac:dyDescent="0.25">
      <c r="A278" s="49"/>
      <c r="B278" s="49"/>
      <c r="C278" s="68"/>
      <c r="D278" s="68"/>
      <c r="E278" s="77"/>
      <c r="F278" s="66"/>
      <c r="G278" s="66"/>
    </row>
    <row r="279" spans="1:7" ht="13" x14ac:dyDescent="0.3">
      <c r="A279" s="49"/>
      <c r="B279" s="67" t="s">
        <v>152</v>
      </c>
      <c r="C279" s="68"/>
      <c r="D279" s="68"/>
      <c r="E279" s="77"/>
      <c r="F279" s="66"/>
      <c r="G279" s="66"/>
    </row>
    <row r="280" spans="1:7" x14ac:dyDescent="0.25">
      <c r="A280" s="49"/>
      <c r="B280" s="49"/>
      <c r="C280" s="68"/>
      <c r="D280" s="68"/>
      <c r="E280" s="77"/>
      <c r="F280" s="66"/>
      <c r="G280" s="66"/>
    </row>
    <row r="281" spans="1:7" ht="13" x14ac:dyDescent="0.3">
      <c r="A281" s="49"/>
      <c r="B281" s="67" t="s">
        <v>151</v>
      </c>
      <c r="C281" s="68"/>
      <c r="D281" s="68"/>
      <c r="E281" s="77"/>
      <c r="F281" s="66"/>
      <c r="G281" s="66"/>
    </row>
    <row r="282" spans="1:7" ht="13" x14ac:dyDescent="0.3">
      <c r="A282" s="49"/>
      <c r="B282" s="67" t="s">
        <v>150</v>
      </c>
      <c r="C282" s="68"/>
      <c r="D282" s="68"/>
      <c r="E282" s="77"/>
      <c r="F282" s="66"/>
      <c r="G282" s="66"/>
    </row>
    <row r="283" spans="1:7" ht="13" x14ac:dyDescent="0.3">
      <c r="A283" s="49"/>
      <c r="B283" s="67" t="s">
        <v>149</v>
      </c>
      <c r="C283" s="68"/>
      <c r="D283" s="68"/>
      <c r="E283" s="77"/>
      <c r="F283" s="66"/>
      <c r="G283" s="66"/>
    </row>
    <row r="284" spans="1:7" ht="13" x14ac:dyDescent="0.3">
      <c r="A284" s="49"/>
      <c r="B284" s="67" t="s">
        <v>148</v>
      </c>
      <c r="C284" s="68"/>
      <c r="D284" s="68"/>
      <c r="E284" s="77"/>
      <c r="F284" s="66"/>
      <c r="G284" s="66"/>
    </row>
    <row r="285" spans="1:7" ht="13" x14ac:dyDescent="0.3">
      <c r="A285" s="49"/>
      <c r="B285" s="67" t="s">
        <v>147</v>
      </c>
      <c r="C285" s="68"/>
      <c r="D285" s="68"/>
      <c r="E285" s="77"/>
      <c r="F285" s="66"/>
      <c r="G285" s="66"/>
    </row>
    <row r="286" spans="1:7" ht="13" x14ac:dyDescent="0.3">
      <c r="A286" s="49"/>
      <c r="B286" s="67" t="s">
        <v>146</v>
      </c>
      <c r="C286" s="68"/>
      <c r="D286" s="68"/>
      <c r="E286" s="77"/>
      <c r="F286" s="66"/>
      <c r="G286" s="66"/>
    </row>
    <row r="287" spans="1:7" x14ac:dyDescent="0.25">
      <c r="A287" s="49"/>
      <c r="B287" s="49"/>
      <c r="C287" s="68"/>
      <c r="D287" s="68"/>
      <c r="E287" s="77"/>
      <c r="F287" s="66"/>
      <c r="G287" s="66"/>
    </row>
    <row r="288" spans="1:7" x14ac:dyDescent="0.25">
      <c r="A288" s="49"/>
      <c r="B288" s="49" t="s">
        <v>145</v>
      </c>
      <c r="C288" s="68"/>
      <c r="D288" s="68"/>
      <c r="E288" s="77"/>
      <c r="F288" s="66"/>
      <c r="G288" s="66"/>
    </row>
    <row r="289" spans="1:7" ht="14.5" x14ac:dyDescent="0.25">
      <c r="A289" s="49"/>
      <c r="B289" s="49" t="s">
        <v>144</v>
      </c>
      <c r="C289" s="68" t="s">
        <v>621</v>
      </c>
      <c r="D289" s="68">
        <v>270</v>
      </c>
      <c r="E289" s="77">
        <v>350</v>
      </c>
      <c r="F289" s="66">
        <f>E289*D289</f>
        <v>94500</v>
      </c>
      <c r="G289" s="66"/>
    </row>
    <row r="290" spans="1:7" x14ac:dyDescent="0.25">
      <c r="A290" s="49"/>
      <c r="B290" s="49"/>
      <c r="C290" s="68"/>
      <c r="D290" s="68"/>
      <c r="E290" s="77"/>
      <c r="F290" s="66"/>
      <c r="G290" s="66"/>
    </row>
    <row r="291" spans="1:7" x14ac:dyDescent="0.25">
      <c r="A291" s="49"/>
      <c r="B291" s="49" t="s">
        <v>143</v>
      </c>
      <c r="C291" s="68"/>
      <c r="D291" s="68"/>
      <c r="E291" s="77"/>
      <c r="F291" s="66"/>
      <c r="G291" s="66"/>
    </row>
    <row r="292" spans="1:7" x14ac:dyDescent="0.25">
      <c r="A292" s="49"/>
      <c r="B292" s="49" t="s">
        <v>142</v>
      </c>
      <c r="C292" s="68" t="s">
        <v>11</v>
      </c>
      <c r="D292" s="68">
        <v>32</v>
      </c>
      <c r="E292" s="77">
        <v>65</v>
      </c>
      <c r="F292" s="66">
        <f>E292*D292</f>
        <v>2080</v>
      </c>
      <c r="G292" s="66"/>
    </row>
    <row r="293" spans="1:7" x14ac:dyDescent="0.25">
      <c r="A293" s="49"/>
      <c r="B293" s="49"/>
      <c r="C293" s="68"/>
      <c r="D293" s="68"/>
      <c r="E293" s="77"/>
      <c r="F293" s="66"/>
      <c r="G293" s="66"/>
    </row>
    <row r="294" spans="1:7" x14ac:dyDescent="0.25">
      <c r="A294" s="49"/>
      <c r="B294" s="49" t="s">
        <v>141</v>
      </c>
      <c r="C294" s="68" t="s">
        <v>11</v>
      </c>
      <c r="D294" s="68">
        <v>32</v>
      </c>
      <c r="E294" s="77">
        <v>65</v>
      </c>
      <c r="F294" s="66">
        <f>E294*D294</f>
        <v>2080</v>
      </c>
      <c r="G294" s="66"/>
    </row>
    <row r="295" spans="1:7" x14ac:dyDescent="0.25">
      <c r="A295" s="49"/>
      <c r="B295" s="49"/>
      <c r="C295" s="68"/>
      <c r="D295" s="68"/>
      <c r="E295" s="77"/>
      <c r="F295" s="66"/>
      <c r="G295" s="66"/>
    </row>
    <row r="296" spans="1:7" x14ac:dyDescent="0.25">
      <c r="A296" s="49"/>
      <c r="B296" s="49" t="s">
        <v>140</v>
      </c>
      <c r="C296" s="68" t="s">
        <v>11</v>
      </c>
      <c r="D296" s="68">
        <v>32</v>
      </c>
      <c r="E296" s="77">
        <v>65</v>
      </c>
      <c r="F296" s="66">
        <f>E296*D296</f>
        <v>2080</v>
      </c>
      <c r="G296" s="66"/>
    </row>
    <row r="297" spans="1:7" x14ac:dyDescent="0.25">
      <c r="A297" s="49"/>
      <c r="B297" s="49"/>
      <c r="C297" s="68"/>
      <c r="D297" s="68"/>
      <c r="E297" s="77"/>
      <c r="F297" s="66"/>
      <c r="G297" s="66"/>
    </row>
    <row r="298" spans="1:7" ht="13" x14ac:dyDescent="0.3">
      <c r="A298" s="49"/>
      <c r="B298" s="67" t="s">
        <v>139</v>
      </c>
      <c r="C298" s="68"/>
      <c r="D298" s="68"/>
      <c r="E298" s="77"/>
      <c r="F298" s="66"/>
      <c r="G298" s="66"/>
    </row>
    <row r="299" spans="1:7" x14ac:dyDescent="0.25">
      <c r="A299" s="49"/>
      <c r="B299" s="49"/>
      <c r="C299" s="68"/>
      <c r="D299" s="68"/>
      <c r="E299" s="77"/>
      <c r="F299" s="66"/>
      <c r="G299" s="66"/>
    </row>
    <row r="300" spans="1:7" ht="13" x14ac:dyDescent="0.3">
      <c r="A300" s="49"/>
      <c r="B300" s="67" t="s">
        <v>138</v>
      </c>
      <c r="C300" s="68"/>
      <c r="D300" s="68"/>
      <c r="E300" s="77"/>
      <c r="F300" s="66"/>
      <c r="G300" s="66"/>
    </row>
    <row r="301" spans="1:7" ht="13" x14ac:dyDescent="0.3">
      <c r="A301" s="49"/>
      <c r="B301" s="67" t="s">
        <v>137</v>
      </c>
      <c r="C301" s="68"/>
      <c r="D301" s="68"/>
      <c r="E301" s="77"/>
      <c r="F301" s="66"/>
      <c r="G301" s="66"/>
    </row>
    <row r="302" spans="1:7" x14ac:dyDescent="0.25">
      <c r="A302" s="49"/>
      <c r="B302" s="49"/>
      <c r="C302" s="68"/>
      <c r="D302" s="68"/>
      <c r="E302" s="77"/>
      <c r="F302" s="66"/>
      <c r="G302" s="66"/>
    </row>
    <row r="303" spans="1:7" x14ac:dyDescent="0.25">
      <c r="A303" s="49"/>
      <c r="B303" s="49" t="s">
        <v>136</v>
      </c>
      <c r="C303" s="68"/>
      <c r="D303" s="68"/>
      <c r="E303" s="77"/>
      <c r="F303" s="66"/>
      <c r="G303" s="66"/>
    </row>
    <row r="304" spans="1:7" x14ac:dyDescent="0.25">
      <c r="A304" s="49"/>
      <c r="B304" s="49" t="s">
        <v>135</v>
      </c>
      <c r="C304" s="68"/>
      <c r="D304" s="68"/>
      <c r="E304" s="77"/>
      <c r="F304" s="66"/>
      <c r="G304" s="66"/>
    </row>
    <row r="305" spans="1:7" ht="14.5" x14ac:dyDescent="0.25">
      <c r="A305" s="49"/>
      <c r="B305" s="49" t="s">
        <v>134</v>
      </c>
      <c r="C305" s="68" t="s">
        <v>621</v>
      </c>
      <c r="D305" s="68">
        <v>270</v>
      </c>
      <c r="E305" s="77">
        <v>25</v>
      </c>
      <c r="F305" s="66">
        <f>E305*D305</f>
        <v>6750</v>
      </c>
      <c r="G305" s="66"/>
    </row>
    <row r="306" spans="1:7" x14ac:dyDescent="0.25">
      <c r="A306" s="49"/>
      <c r="B306" s="49"/>
      <c r="C306" s="68"/>
      <c r="D306" s="68"/>
      <c r="E306" s="77"/>
      <c r="F306" s="66"/>
      <c r="G306" s="66"/>
    </row>
    <row r="307" spans="1:7" ht="13" x14ac:dyDescent="0.3">
      <c r="A307" s="115"/>
      <c r="B307" s="111" t="s">
        <v>283</v>
      </c>
      <c r="C307" s="112"/>
      <c r="D307" s="112"/>
      <c r="E307" s="113"/>
      <c r="F307" s="114">
        <f>SUM(F280:F306)</f>
        <v>107490</v>
      </c>
      <c r="G307" s="114">
        <f>SUM(G280:G306)</f>
        <v>0</v>
      </c>
    </row>
    <row r="308" spans="1:7" x14ac:dyDescent="0.25">
      <c r="A308" s="49"/>
      <c r="B308" s="49"/>
      <c r="C308" s="68"/>
      <c r="D308" s="68"/>
      <c r="E308" s="77"/>
      <c r="F308" s="66"/>
      <c r="G308" s="66"/>
    </row>
    <row r="309" spans="1:7" ht="13" x14ac:dyDescent="0.3">
      <c r="A309" s="49"/>
      <c r="B309" s="79" t="s">
        <v>133</v>
      </c>
      <c r="C309" s="68"/>
      <c r="D309" s="68"/>
      <c r="E309" s="77"/>
      <c r="F309" s="66"/>
      <c r="G309" s="66"/>
    </row>
    <row r="310" spans="1:7" x14ac:dyDescent="0.25">
      <c r="A310" s="49"/>
      <c r="B310" s="49"/>
      <c r="C310" s="68"/>
      <c r="D310" s="68"/>
      <c r="E310" s="77"/>
      <c r="F310" s="66"/>
      <c r="G310" s="66"/>
    </row>
    <row r="311" spans="1:7" ht="13" x14ac:dyDescent="0.3">
      <c r="A311" s="49"/>
      <c r="B311" s="67" t="s">
        <v>132</v>
      </c>
      <c r="C311" s="68"/>
      <c r="D311" s="68"/>
      <c r="E311" s="77"/>
      <c r="F311" s="66"/>
      <c r="G311" s="66"/>
    </row>
    <row r="312" spans="1:7" x14ac:dyDescent="0.25">
      <c r="A312" s="49"/>
      <c r="B312" s="49" t="s">
        <v>131</v>
      </c>
      <c r="C312" s="68" t="s">
        <v>11</v>
      </c>
      <c r="D312" s="68">
        <f>32*2</f>
        <v>64</v>
      </c>
      <c r="E312" s="77">
        <v>65</v>
      </c>
      <c r="F312" s="66">
        <f>E312*D312</f>
        <v>4160</v>
      </c>
      <c r="G312" s="49"/>
    </row>
    <row r="313" spans="1:7" x14ac:dyDescent="0.25">
      <c r="A313" s="49"/>
      <c r="B313" s="49"/>
      <c r="C313" s="68"/>
      <c r="D313" s="68"/>
      <c r="E313" s="77"/>
      <c r="F313" s="66"/>
      <c r="G313" s="49"/>
    </row>
    <row r="314" spans="1:7" x14ac:dyDescent="0.25">
      <c r="A314" s="49"/>
      <c r="B314" s="49" t="s">
        <v>499</v>
      </c>
      <c r="C314" s="68"/>
      <c r="D314" s="68"/>
      <c r="E314" s="77"/>
      <c r="F314" s="66"/>
      <c r="G314" s="49"/>
    </row>
    <row r="315" spans="1:7" x14ac:dyDescent="0.25">
      <c r="A315" s="49"/>
      <c r="B315" s="49" t="s">
        <v>129</v>
      </c>
      <c r="C315" s="68" t="s">
        <v>11</v>
      </c>
      <c r="D315" s="68">
        <f>32*10</f>
        <v>320</v>
      </c>
      <c r="E315" s="77">
        <v>85</v>
      </c>
      <c r="F315" s="66">
        <f>E315*D315</f>
        <v>27200</v>
      </c>
      <c r="G315" s="49"/>
    </row>
    <row r="316" spans="1:7" x14ac:dyDescent="0.25">
      <c r="A316" s="49"/>
      <c r="B316" s="49"/>
      <c r="C316" s="68"/>
      <c r="D316" s="68"/>
      <c r="E316" s="77"/>
      <c r="F316" s="66"/>
      <c r="G316" s="49"/>
    </row>
    <row r="317" spans="1:7" ht="13" x14ac:dyDescent="0.3">
      <c r="A317" s="49"/>
      <c r="B317" s="67" t="s">
        <v>128</v>
      </c>
      <c r="C317" s="68"/>
      <c r="D317" s="68"/>
      <c r="E317" s="77"/>
      <c r="F317" s="66"/>
      <c r="G317" s="49"/>
    </row>
    <row r="318" spans="1:7" ht="14.5" x14ac:dyDescent="0.25">
      <c r="A318" s="49"/>
      <c r="B318" s="49" t="s">
        <v>127</v>
      </c>
      <c r="C318" s="68" t="s">
        <v>621</v>
      </c>
      <c r="D318" s="68">
        <f>(320*0.08*3)+0.2</f>
        <v>77.000000000000014</v>
      </c>
      <c r="E318" s="77">
        <v>150</v>
      </c>
      <c r="F318" s="66">
        <f>E318*D318</f>
        <v>11550.000000000002</v>
      </c>
      <c r="G318" s="49"/>
    </row>
    <row r="319" spans="1:7" x14ac:dyDescent="0.25">
      <c r="A319" s="49"/>
      <c r="B319" s="49"/>
      <c r="C319" s="68"/>
      <c r="D319" s="68"/>
      <c r="E319" s="77"/>
      <c r="F319" s="66"/>
      <c r="G319" s="49"/>
    </row>
    <row r="320" spans="1:7" x14ac:dyDescent="0.25">
      <c r="A320" s="49"/>
      <c r="B320" s="49" t="s">
        <v>126</v>
      </c>
      <c r="C320" s="68"/>
      <c r="D320" s="68"/>
      <c r="E320" s="77"/>
      <c r="F320" s="66"/>
      <c r="G320" s="49"/>
    </row>
    <row r="321" spans="1:7" x14ac:dyDescent="0.25">
      <c r="A321" s="49"/>
      <c r="B321" s="49" t="s">
        <v>125</v>
      </c>
      <c r="C321" s="68"/>
      <c r="D321" s="68"/>
      <c r="E321" s="77"/>
      <c r="F321" s="66"/>
      <c r="G321" s="49"/>
    </row>
    <row r="322" spans="1:7" x14ac:dyDescent="0.25">
      <c r="A322" s="49"/>
      <c r="B322" s="49" t="s">
        <v>124</v>
      </c>
      <c r="C322" s="68" t="s">
        <v>2</v>
      </c>
      <c r="D322" s="68">
        <f>8*5*2</f>
        <v>80</v>
      </c>
      <c r="E322" s="77">
        <v>25</v>
      </c>
      <c r="F322" s="66">
        <f>E322*D322</f>
        <v>2000</v>
      </c>
      <c r="G322" s="49"/>
    </row>
    <row r="323" spans="1:7" x14ac:dyDescent="0.25">
      <c r="A323" s="49"/>
      <c r="B323" s="49"/>
      <c r="C323" s="68"/>
      <c r="D323" s="68"/>
      <c r="E323" s="77"/>
      <c r="F323" s="66"/>
      <c r="G323" s="49"/>
    </row>
    <row r="324" spans="1:7" ht="13" x14ac:dyDescent="0.3">
      <c r="A324" s="49"/>
      <c r="B324" s="67" t="s">
        <v>123</v>
      </c>
      <c r="C324" s="68"/>
      <c r="D324" s="68"/>
      <c r="E324" s="77"/>
      <c r="F324" s="66"/>
      <c r="G324" s="49"/>
    </row>
    <row r="325" spans="1:7" x14ac:dyDescent="0.25">
      <c r="A325" s="49"/>
      <c r="B325" s="49"/>
      <c r="C325" s="68"/>
      <c r="D325" s="68"/>
      <c r="E325" s="77"/>
      <c r="F325" s="66"/>
      <c r="G325" s="49"/>
    </row>
    <row r="326" spans="1:7" x14ac:dyDescent="0.25">
      <c r="A326" s="49"/>
      <c r="B326" s="49" t="s">
        <v>463</v>
      </c>
      <c r="C326" s="68"/>
      <c r="D326" s="68"/>
      <c r="E326" s="77"/>
      <c r="F326" s="66"/>
      <c r="G326" s="49"/>
    </row>
    <row r="327" spans="1:7" x14ac:dyDescent="0.25">
      <c r="A327" s="49"/>
      <c r="B327" s="49" t="s">
        <v>493</v>
      </c>
      <c r="C327" s="68"/>
      <c r="D327" s="68"/>
      <c r="E327" s="77"/>
      <c r="F327" s="66"/>
      <c r="G327" s="49"/>
    </row>
    <row r="328" spans="1:7" x14ac:dyDescent="0.25">
      <c r="A328" s="49"/>
      <c r="B328" s="49" t="s">
        <v>121</v>
      </c>
      <c r="C328" s="68"/>
      <c r="D328" s="68"/>
      <c r="E328" s="77"/>
      <c r="F328" s="66"/>
      <c r="G328" s="49"/>
    </row>
    <row r="329" spans="1:7" x14ac:dyDescent="0.25">
      <c r="A329" s="49"/>
      <c r="B329" s="49" t="s">
        <v>120</v>
      </c>
      <c r="C329" s="68" t="s">
        <v>2</v>
      </c>
      <c r="D329" s="68">
        <v>18</v>
      </c>
      <c r="E329" s="77">
        <v>2500</v>
      </c>
      <c r="F329" s="66">
        <f>E329*D329</f>
        <v>45000</v>
      </c>
      <c r="G329" s="49"/>
    </row>
    <row r="330" spans="1:7" x14ac:dyDescent="0.25">
      <c r="A330" s="49"/>
      <c r="B330" s="49" t="s">
        <v>119</v>
      </c>
      <c r="C330" s="68"/>
      <c r="D330" s="68"/>
      <c r="E330" s="77"/>
      <c r="F330" s="66"/>
      <c r="G330" s="49"/>
    </row>
    <row r="331" spans="1:7" x14ac:dyDescent="0.25">
      <c r="A331" s="49"/>
      <c r="B331" s="49"/>
      <c r="C331" s="68"/>
      <c r="D331" s="68"/>
      <c r="E331" s="77"/>
      <c r="F331" s="66"/>
      <c r="G331" s="49"/>
    </row>
    <row r="332" spans="1:7" ht="13" x14ac:dyDescent="0.3">
      <c r="A332" s="49"/>
      <c r="B332" s="67" t="s">
        <v>114</v>
      </c>
      <c r="C332" s="68"/>
      <c r="D332" s="68"/>
      <c r="E332" s="77"/>
      <c r="F332" s="66"/>
      <c r="G332" s="49"/>
    </row>
    <row r="333" spans="1:7" x14ac:dyDescent="0.25">
      <c r="A333" s="49"/>
      <c r="B333" s="49"/>
      <c r="C333" s="68"/>
      <c r="D333" s="68"/>
      <c r="E333" s="77"/>
      <c r="F333" s="66"/>
      <c r="G333" s="49"/>
    </row>
    <row r="334" spans="1:7" ht="13" x14ac:dyDescent="0.3">
      <c r="A334" s="49"/>
      <c r="B334" s="67" t="s">
        <v>113</v>
      </c>
      <c r="C334" s="68"/>
      <c r="D334" s="68"/>
      <c r="E334" s="77"/>
      <c r="F334" s="66"/>
      <c r="G334" s="49"/>
    </row>
    <row r="335" spans="1:7" x14ac:dyDescent="0.25">
      <c r="A335" s="49"/>
      <c r="B335" s="49"/>
      <c r="C335" s="68"/>
      <c r="D335" s="68"/>
      <c r="E335" s="77"/>
      <c r="F335" s="66"/>
      <c r="G335" s="49"/>
    </row>
    <row r="336" spans="1:7" x14ac:dyDescent="0.25">
      <c r="A336" s="49"/>
      <c r="B336" s="49" t="s">
        <v>112</v>
      </c>
      <c r="C336" s="68"/>
      <c r="D336" s="68"/>
      <c r="E336" s="77"/>
      <c r="F336" s="66"/>
      <c r="G336" s="49"/>
    </row>
    <row r="337" spans="1:7" x14ac:dyDescent="0.25">
      <c r="A337" s="49"/>
      <c r="B337" s="49" t="s">
        <v>111</v>
      </c>
      <c r="C337" s="68"/>
      <c r="D337" s="68"/>
      <c r="E337" s="77"/>
      <c r="F337" s="66"/>
      <c r="G337" s="49"/>
    </row>
    <row r="338" spans="1:7" x14ac:dyDescent="0.25">
      <c r="A338" s="49"/>
      <c r="B338" s="49" t="s">
        <v>110</v>
      </c>
      <c r="C338" s="68" t="s">
        <v>11</v>
      </c>
      <c r="D338" s="68">
        <v>64</v>
      </c>
      <c r="E338" s="77">
        <v>110</v>
      </c>
      <c r="F338" s="66">
        <f>E338*D338</f>
        <v>7040</v>
      </c>
      <c r="G338" s="49"/>
    </row>
    <row r="339" spans="1:7" x14ac:dyDescent="0.25">
      <c r="A339" s="49"/>
      <c r="B339" s="49" t="s">
        <v>109</v>
      </c>
      <c r="C339" s="68"/>
      <c r="D339" s="68"/>
      <c r="E339" s="77"/>
      <c r="F339" s="66"/>
      <c r="G339" s="49"/>
    </row>
    <row r="340" spans="1:7" x14ac:dyDescent="0.25">
      <c r="A340" s="49"/>
      <c r="B340" s="49"/>
      <c r="C340" s="68"/>
      <c r="D340" s="68"/>
      <c r="E340" s="77"/>
      <c r="F340" s="66"/>
      <c r="G340" s="49"/>
    </row>
    <row r="341" spans="1:7" x14ac:dyDescent="0.25">
      <c r="A341" s="49"/>
      <c r="B341" s="49" t="s">
        <v>108</v>
      </c>
      <c r="C341" s="68"/>
      <c r="D341" s="68"/>
      <c r="E341" s="77"/>
      <c r="F341" s="66"/>
      <c r="G341" s="49"/>
    </row>
    <row r="342" spans="1:7" x14ac:dyDescent="0.25">
      <c r="A342" s="49"/>
      <c r="B342" s="49" t="s">
        <v>107</v>
      </c>
      <c r="C342" s="68"/>
      <c r="D342" s="68"/>
      <c r="E342" s="77"/>
      <c r="F342" s="66"/>
      <c r="G342" s="49"/>
    </row>
    <row r="343" spans="1:7" x14ac:dyDescent="0.25">
      <c r="A343" s="49"/>
      <c r="B343" s="49" t="s">
        <v>106</v>
      </c>
      <c r="C343" s="68"/>
      <c r="D343" s="68"/>
      <c r="E343" s="77"/>
      <c r="F343" s="66"/>
      <c r="G343" s="49"/>
    </row>
    <row r="344" spans="1:7" x14ac:dyDescent="0.25">
      <c r="A344" s="49"/>
      <c r="B344" s="49" t="s">
        <v>105</v>
      </c>
      <c r="C344" s="68" t="s">
        <v>11</v>
      </c>
      <c r="D344" s="68">
        <v>18</v>
      </c>
      <c r="E344" s="77">
        <v>100</v>
      </c>
      <c r="F344" s="66">
        <f>E344*D344</f>
        <v>1800</v>
      </c>
      <c r="G344" s="49"/>
    </row>
    <row r="345" spans="1:7" x14ac:dyDescent="0.25">
      <c r="A345" s="49"/>
      <c r="B345" s="49"/>
      <c r="C345" s="68"/>
      <c r="D345" s="68"/>
      <c r="E345" s="77"/>
      <c r="F345" s="66"/>
      <c r="G345" s="49"/>
    </row>
    <row r="346" spans="1:7" ht="13" x14ac:dyDescent="0.3">
      <c r="A346" s="49"/>
      <c r="B346" s="67" t="s">
        <v>104</v>
      </c>
      <c r="C346" s="68"/>
      <c r="D346" s="68"/>
      <c r="E346" s="77"/>
      <c r="F346" s="66"/>
      <c r="G346" s="49"/>
    </row>
    <row r="347" spans="1:7" ht="13" x14ac:dyDescent="0.3">
      <c r="A347" s="49"/>
      <c r="B347" s="67" t="s">
        <v>103</v>
      </c>
      <c r="C347" s="68"/>
      <c r="D347" s="68"/>
      <c r="E347" s="77"/>
      <c r="F347" s="66"/>
      <c r="G347" s="49"/>
    </row>
    <row r="348" spans="1:7" x14ac:dyDescent="0.25">
      <c r="A348" s="49"/>
      <c r="B348" s="49" t="s">
        <v>102</v>
      </c>
      <c r="C348" s="68" t="s">
        <v>11</v>
      </c>
      <c r="D348" s="68">
        <v>123</v>
      </c>
      <c r="E348" s="77">
        <v>45</v>
      </c>
      <c r="F348" s="66">
        <f>E348*D348</f>
        <v>5535</v>
      </c>
      <c r="G348" s="49"/>
    </row>
    <row r="349" spans="1:7" x14ac:dyDescent="0.25">
      <c r="A349" s="49"/>
      <c r="B349" s="49"/>
      <c r="C349" s="68"/>
      <c r="D349" s="68"/>
      <c r="E349" s="77"/>
      <c r="F349" s="66"/>
      <c r="G349" s="49"/>
    </row>
    <row r="350" spans="1:7" ht="13" x14ac:dyDescent="0.3">
      <c r="A350" s="49"/>
      <c r="B350" s="67" t="s">
        <v>101</v>
      </c>
      <c r="C350" s="68"/>
      <c r="D350" s="68"/>
      <c r="E350" s="77"/>
      <c r="F350" s="66"/>
      <c r="G350" s="49"/>
    </row>
    <row r="351" spans="1:7" ht="13" x14ac:dyDescent="0.3">
      <c r="A351" s="49"/>
      <c r="B351" s="67" t="s">
        <v>100</v>
      </c>
      <c r="C351" s="68"/>
      <c r="D351" s="68"/>
      <c r="E351" s="77"/>
      <c r="F351" s="66"/>
      <c r="G351" s="49"/>
    </row>
    <row r="352" spans="1:7" x14ac:dyDescent="0.25">
      <c r="A352" s="49"/>
      <c r="B352" s="49"/>
      <c r="C352" s="68"/>
      <c r="D352" s="68"/>
      <c r="E352" s="77"/>
      <c r="F352" s="66"/>
      <c r="G352" s="49"/>
    </row>
    <row r="353" spans="1:7" x14ac:dyDescent="0.25">
      <c r="A353" s="49"/>
      <c r="B353" s="49" t="s">
        <v>517</v>
      </c>
      <c r="C353" s="68"/>
      <c r="D353" s="68"/>
      <c r="E353" s="77"/>
      <c r="F353" s="66"/>
      <c r="G353" s="49"/>
    </row>
    <row r="354" spans="1:7" x14ac:dyDescent="0.25">
      <c r="A354" s="49"/>
      <c r="B354" s="49" t="s">
        <v>98</v>
      </c>
      <c r="C354" s="68" t="s">
        <v>2</v>
      </c>
      <c r="D354" s="68">
        <v>3</v>
      </c>
      <c r="E354" s="77">
        <v>2000</v>
      </c>
      <c r="F354" s="66">
        <f>E354*D354</f>
        <v>6000</v>
      </c>
      <c r="G354" s="49"/>
    </row>
    <row r="355" spans="1:7" x14ac:dyDescent="0.25">
      <c r="A355" s="49"/>
      <c r="B355" s="49"/>
      <c r="C355" s="68"/>
      <c r="D355" s="68"/>
      <c r="E355" s="77"/>
      <c r="F355" s="66"/>
      <c r="G355" s="49"/>
    </row>
    <row r="356" spans="1:7" ht="13" x14ac:dyDescent="0.3">
      <c r="A356" s="49"/>
      <c r="B356" s="67" t="s">
        <v>92</v>
      </c>
      <c r="C356" s="68"/>
      <c r="D356" s="68"/>
      <c r="E356" s="77"/>
      <c r="F356" s="66"/>
      <c r="G356" s="49"/>
    </row>
    <row r="357" spans="1:7" ht="13" x14ac:dyDescent="0.3">
      <c r="A357" s="49"/>
      <c r="B357" s="67" t="s">
        <v>91</v>
      </c>
      <c r="C357" s="68"/>
      <c r="D357" s="68"/>
      <c r="E357" s="77"/>
      <c r="F357" s="66"/>
      <c r="G357" s="49"/>
    </row>
    <row r="358" spans="1:7" x14ac:dyDescent="0.25">
      <c r="A358" s="49"/>
      <c r="B358" s="49"/>
      <c r="C358" s="68"/>
      <c r="D358" s="68"/>
      <c r="E358" s="77"/>
      <c r="F358" s="66"/>
      <c r="G358" s="49"/>
    </row>
    <row r="359" spans="1:7" x14ac:dyDescent="0.25">
      <c r="A359" s="49"/>
      <c r="B359" s="49" t="s">
        <v>494</v>
      </c>
      <c r="C359" s="68" t="s">
        <v>2</v>
      </c>
      <c r="D359" s="68">
        <v>3</v>
      </c>
      <c r="E359" s="77">
        <v>4500</v>
      </c>
      <c r="F359" s="66">
        <f>E359*D359</f>
        <v>13500</v>
      </c>
      <c r="G359" s="49"/>
    </row>
    <row r="360" spans="1:7" x14ac:dyDescent="0.25">
      <c r="A360" s="49"/>
      <c r="B360" s="49"/>
      <c r="C360" s="68"/>
      <c r="D360" s="68"/>
      <c r="E360" s="77"/>
      <c r="F360" s="66"/>
      <c r="G360" s="49"/>
    </row>
    <row r="361" spans="1:7" ht="13" x14ac:dyDescent="0.3">
      <c r="A361" s="49"/>
      <c r="B361" s="67" t="s">
        <v>500</v>
      </c>
      <c r="C361" s="68"/>
      <c r="D361" s="68"/>
      <c r="E361" s="77"/>
      <c r="F361" s="66"/>
      <c r="G361" s="49"/>
    </row>
    <row r="362" spans="1:7" ht="13" x14ac:dyDescent="0.3">
      <c r="A362" s="49"/>
      <c r="B362" s="85" t="s">
        <v>501</v>
      </c>
      <c r="C362" s="68"/>
      <c r="D362" s="68"/>
      <c r="E362" s="77"/>
      <c r="F362" s="66"/>
      <c r="G362" s="49"/>
    </row>
    <row r="363" spans="1:7" ht="13" x14ac:dyDescent="0.3">
      <c r="A363" s="49"/>
      <c r="B363" s="67" t="s">
        <v>502</v>
      </c>
      <c r="C363" s="68"/>
      <c r="D363" s="68"/>
      <c r="E363" s="77"/>
      <c r="F363" s="66"/>
      <c r="G363" s="49"/>
    </row>
    <row r="364" spans="1:7" ht="13" x14ac:dyDescent="0.3">
      <c r="A364" s="49"/>
      <c r="B364" s="67" t="s">
        <v>503</v>
      </c>
      <c r="C364" s="68"/>
      <c r="D364" s="68"/>
      <c r="E364" s="77"/>
      <c r="F364" s="66"/>
      <c r="G364" s="49"/>
    </row>
    <row r="365" spans="1:7" x14ac:dyDescent="0.25">
      <c r="A365" s="49"/>
      <c r="B365" s="49"/>
      <c r="C365" s="68"/>
      <c r="D365" s="68"/>
      <c r="E365" s="77"/>
      <c r="F365" s="66"/>
      <c r="G365" s="49"/>
    </row>
    <row r="366" spans="1:7" x14ac:dyDescent="0.25">
      <c r="A366" s="49"/>
      <c r="B366" s="71" t="s">
        <v>504</v>
      </c>
      <c r="C366" s="68" t="s">
        <v>2</v>
      </c>
      <c r="D366" s="68">
        <v>3</v>
      </c>
      <c r="E366" s="77">
        <v>4500</v>
      </c>
      <c r="F366" s="66">
        <f>E366*D366</f>
        <v>13500</v>
      </c>
      <c r="G366" s="49"/>
    </row>
    <row r="367" spans="1:7" x14ac:dyDescent="0.25">
      <c r="A367" s="49"/>
      <c r="B367" s="49" t="s">
        <v>505</v>
      </c>
      <c r="C367" s="68"/>
      <c r="D367" s="68"/>
      <c r="E367" s="77"/>
      <c r="F367" s="66"/>
      <c r="G367" s="49"/>
    </row>
    <row r="368" spans="1:7" x14ac:dyDescent="0.25">
      <c r="A368" s="49"/>
      <c r="B368" s="49" t="s">
        <v>506</v>
      </c>
      <c r="C368" s="68"/>
      <c r="D368" s="68"/>
      <c r="E368" s="77"/>
      <c r="F368" s="66"/>
      <c r="G368" s="49"/>
    </row>
    <row r="369" spans="1:7" x14ac:dyDescent="0.25">
      <c r="A369" s="49"/>
      <c r="B369" s="49"/>
      <c r="C369" s="68"/>
      <c r="D369" s="68"/>
      <c r="E369" s="77"/>
      <c r="F369" s="66"/>
      <c r="G369" s="49"/>
    </row>
    <row r="370" spans="1:7" ht="13" x14ac:dyDescent="0.3">
      <c r="A370" s="49"/>
      <c r="B370" s="67" t="s">
        <v>508</v>
      </c>
      <c r="C370" s="68"/>
      <c r="D370" s="68"/>
      <c r="E370" s="77"/>
      <c r="F370" s="66"/>
      <c r="G370" s="49"/>
    </row>
    <row r="371" spans="1:7" x14ac:dyDescent="0.25">
      <c r="A371" s="49"/>
      <c r="B371" s="49"/>
      <c r="C371" s="68"/>
      <c r="D371" s="68"/>
      <c r="E371" s="77"/>
      <c r="F371" s="66"/>
      <c r="G371" s="49"/>
    </row>
    <row r="372" spans="1:7" ht="13" x14ac:dyDescent="0.3">
      <c r="A372" s="49"/>
      <c r="B372" s="67" t="s">
        <v>509</v>
      </c>
      <c r="C372" s="49"/>
      <c r="D372" s="49"/>
      <c r="E372" s="48"/>
      <c r="F372" s="48"/>
      <c r="G372" s="49"/>
    </row>
    <row r="373" spans="1:7" x14ac:dyDescent="0.25">
      <c r="A373" s="49"/>
      <c r="B373" s="49"/>
      <c r="C373" s="68"/>
      <c r="D373" s="68"/>
      <c r="E373" s="77"/>
      <c r="F373" s="66"/>
      <c r="G373" s="49"/>
    </row>
    <row r="374" spans="1:7" x14ac:dyDescent="0.25">
      <c r="A374" s="49"/>
      <c r="B374" s="49" t="s">
        <v>507</v>
      </c>
      <c r="C374" s="68" t="s">
        <v>2</v>
      </c>
      <c r="D374" s="68">
        <v>4</v>
      </c>
      <c r="E374" s="77">
        <v>5000</v>
      </c>
      <c r="F374" s="66"/>
      <c r="G374" s="49"/>
    </row>
    <row r="375" spans="1:7" x14ac:dyDescent="0.25">
      <c r="A375" s="49"/>
      <c r="B375" s="49" t="s">
        <v>513</v>
      </c>
      <c r="C375" s="68"/>
      <c r="D375" s="68"/>
      <c r="E375" s="77"/>
      <c r="F375" s="66"/>
      <c r="G375" s="66"/>
    </row>
    <row r="376" spans="1:7" x14ac:dyDescent="0.25">
      <c r="A376" s="49"/>
      <c r="B376" s="49"/>
      <c r="C376" s="68"/>
      <c r="D376" s="68"/>
      <c r="E376" s="77"/>
      <c r="F376" s="66"/>
      <c r="G376" s="66"/>
    </row>
    <row r="377" spans="1:7" ht="13" x14ac:dyDescent="0.3">
      <c r="A377" s="115"/>
      <c r="B377" s="111" t="s">
        <v>283</v>
      </c>
      <c r="C377" s="112"/>
      <c r="D377" s="112"/>
      <c r="E377" s="113"/>
      <c r="F377" s="114">
        <f>SUM(F311:F376)</f>
        <v>137285</v>
      </c>
      <c r="G377" s="114">
        <f>SUM(G311:G376)</f>
        <v>0</v>
      </c>
    </row>
    <row r="378" spans="1:7" x14ac:dyDescent="0.25">
      <c r="A378" s="49"/>
      <c r="B378" s="49"/>
      <c r="C378" s="68"/>
      <c r="D378" s="68"/>
      <c r="E378" s="77"/>
      <c r="F378" s="66"/>
      <c r="G378" s="66"/>
    </row>
    <row r="379" spans="1:7" x14ac:dyDescent="0.25">
      <c r="A379" s="49"/>
      <c r="B379" s="49"/>
      <c r="C379" s="68"/>
      <c r="D379" s="68"/>
      <c r="E379" s="77"/>
      <c r="F379" s="66"/>
      <c r="G379" s="66"/>
    </row>
    <row r="380" spans="1:7" ht="13" x14ac:dyDescent="0.3">
      <c r="A380" s="49"/>
      <c r="B380" s="79" t="s">
        <v>539</v>
      </c>
      <c r="C380" s="68"/>
      <c r="D380" s="68"/>
      <c r="E380" s="77"/>
      <c r="F380" s="66"/>
      <c r="G380" s="66"/>
    </row>
    <row r="381" spans="1:7" x14ac:dyDescent="0.25">
      <c r="A381" s="49"/>
      <c r="B381" s="49"/>
      <c r="C381" s="68"/>
      <c r="D381" s="68"/>
      <c r="E381" s="77"/>
      <c r="F381" s="66"/>
      <c r="G381" s="66"/>
    </row>
    <row r="382" spans="1:7" ht="13" x14ac:dyDescent="0.3">
      <c r="A382" s="49"/>
      <c r="B382" s="67" t="s">
        <v>82</v>
      </c>
      <c r="C382" s="68"/>
      <c r="D382" s="68"/>
      <c r="E382" s="77"/>
      <c r="F382" s="66"/>
      <c r="G382" s="66"/>
    </row>
    <row r="383" spans="1:7" x14ac:dyDescent="0.25">
      <c r="A383" s="49"/>
      <c r="B383" s="49"/>
      <c r="C383" s="68"/>
      <c r="D383" s="68"/>
      <c r="E383" s="77"/>
      <c r="F383" s="66"/>
      <c r="G383" s="49"/>
    </row>
    <row r="384" spans="1:7" x14ac:dyDescent="0.25">
      <c r="A384" s="49"/>
      <c r="B384" s="49" t="s">
        <v>81</v>
      </c>
      <c r="C384" s="68"/>
      <c r="D384" s="68"/>
      <c r="E384" s="77"/>
      <c r="F384" s="66"/>
      <c r="G384" s="49"/>
    </row>
    <row r="385" spans="1:7" ht="14.5" x14ac:dyDescent="0.25">
      <c r="A385" s="49"/>
      <c r="B385" s="49" t="s">
        <v>80</v>
      </c>
      <c r="C385" s="68" t="s">
        <v>621</v>
      </c>
      <c r="D385" s="68">
        <v>234</v>
      </c>
      <c r="E385" s="77">
        <v>35</v>
      </c>
      <c r="F385" s="66"/>
      <c r="G385" s="49"/>
    </row>
    <row r="386" spans="1:7" x14ac:dyDescent="0.25">
      <c r="A386" s="49"/>
      <c r="B386" s="49"/>
      <c r="C386" s="68"/>
      <c r="D386" s="68"/>
      <c r="E386" s="77"/>
      <c r="F386" s="66"/>
      <c r="G386" s="49"/>
    </row>
    <row r="387" spans="1:7" ht="13" x14ac:dyDescent="0.3">
      <c r="A387" s="49"/>
      <c r="B387" s="67" t="s">
        <v>79</v>
      </c>
      <c r="C387" s="68"/>
      <c r="D387" s="68"/>
      <c r="E387" s="77"/>
      <c r="F387" s="66"/>
      <c r="G387" s="49"/>
    </row>
    <row r="388" spans="1:7" x14ac:dyDescent="0.25">
      <c r="A388" s="49"/>
      <c r="B388" s="49"/>
      <c r="C388" s="68"/>
      <c r="D388" s="68"/>
      <c r="E388" s="77"/>
      <c r="F388" s="66"/>
      <c r="G388" s="49"/>
    </row>
    <row r="389" spans="1:7" ht="13" x14ac:dyDescent="0.3">
      <c r="A389" s="49"/>
      <c r="B389" s="67" t="s">
        <v>78</v>
      </c>
      <c r="C389" s="68"/>
      <c r="D389" s="68"/>
      <c r="E389" s="77"/>
      <c r="F389" s="66"/>
      <c r="G389" s="49"/>
    </row>
    <row r="390" spans="1:7" ht="13" x14ac:dyDescent="0.3">
      <c r="A390" s="49"/>
      <c r="B390" s="67" t="s">
        <v>77</v>
      </c>
      <c r="C390" s="68"/>
      <c r="D390" s="68"/>
      <c r="E390" s="77"/>
      <c r="F390" s="66"/>
      <c r="G390" s="49"/>
    </row>
    <row r="391" spans="1:7" x14ac:dyDescent="0.25">
      <c r="A391" s="49"/>
      <c r="B391" s="49" t="s">
        <v>76</v>
      </c>
      <c r="C391" s="68"/>
      <c r="D391" s="68"/>
      <c r="E391" s="77"/>
      <c r="F391" s="66"/>
      <c r="G391" s="49"/>
    </row>
    <row r="392" spans="1:7" x14ac:dyDescent="0.25">
      <c r="A392" s="49"/>
      <c r="B392" s="49" t="s">
        <v>75</v>
      </c>
      <c r="C392" s="68"/>
      <c r="D392" s="68"/>
      <c r="E392" s="77"/>
      <c r="F392" s="66"/>
      <c r="G392" s="49"/>
    </row>
    <row r="393" spans="1:7" ht="14.5" x14ac:dyDescent="0.25">
      <c r="A393" s="49"/>
      <c r="B393" s="49" t="s">
        <v>74</v>
      </c>
      <c r="C393" s="68" t="s">
        <v>621</v>
      </c>
      <c r="D393" s="68">
        <v>234</v>
      </c>
      <c r="E393" s="77">
        <v>250</v>
      </c>
      <c r="F393" s="66">
        <f>E393*D393</f>
        <v>58500</v>
      </c>
      <c r="G393" s="49"/>
    </row>
    <row r="394" spans="1:7" x14ac:dyDescent="0.25">
      <c r="A394" s="49"/>
      <c r="B394" s="49"/>
      <c r="C394" s="68"/>
      <c r="D394" s="68"/>
      <c r="E394" s="77"/>
      <c r="F394" s="66"/>
      <c r="G394" s="49"/>
    </row>
    <row r="395" spans="1:7" x14ac:dyDescent="0.25">
      <c r="A395" s="49"/>
      <c r="B395" s="49" t="s">
        <v>541</v>
      </c>
      <c r="C395" s="68"/>
      <c r="D395" s="68"/>
      <c r="E395" s="77"/>
      <c r="F395" s="66"/>
      <c r="G395" s="49"/>
    </row>
    <row r="396" spans="1:7" x14ac:dyDescent="0.25">
      <c r="A396" s="49"/>
      <c r="B396" s="49" t="s">
        <v>72</v>
      </c>
      <c r="C396" s="68"/>
      <c r="D396" s="68"/>
      <c r="E396" s="77"/>
      <c r="F396" s="66"/>
      <c r="G396" s="49"/>
    </row>
    <row r="397" spans="1:7" x14ac:dyDescent="0.25">
      <c r="A397" s="49"/>
      <c r="B397" s="49" t="s">
        <v>71</v>
      </c>
      <c r="C397" s="68"/>
      <c r="D397" s="68"/>
      <c r="E397" s="77"/>
      <c r="F397" s="66"/>
      <c r="G397" s="49"/>
    </row>
    <row r="398" spans="1:7" x14ac:dyDescent="0.25">
      <c r="A398" s="49"/>
      <c r="B398" s="49" t="s">
        <v>70</v>
      </c>
      <c r="C398" s="68" t="s">
        <v>2</v>
      </c>
      <c r="D398" s="68">
        <v>4</v>
      </c>
      <c r="E398" s="77">
        <v>650</v>
      </c>
      <c r="F398" s="66">
        <f>E398*D398</f>
        <v>2600</v>
      </c>
      <c r="G398" s="49"/>
    </row>
    <row r="399" spans="1:7" x14ac:dyDescent="0.25">
      <c r="A399" s="49"/>
      <c r="B399" s="49"/>
      <c r="C399" s="68"/>
      <c r="D399" s="68"/>
      <c r="E399" s="77"/>
      <c r="F399" s="66"/>
      <c r="G399" s="49"/>
    </row>
    <row r="400" spans="1:7" ht="13" x14ac:dyDescent="0.3">
      <c r="A400" s="49"/>
      <c r="B400" s="67" t="s">
        <v>69</v>
      </c>
      <c r="C400" s="68"/>
      <c r="D400" s="68"/>
      <c r="E400" s="77"/>
      <c r="F400" s="66"/>
      <c r="G400" s="49"/>
    </row>
    <row r="401" spans="1:7" x14ac:dyDescent="0.25">
      <c r="A401" s="49"/>
      <c r="B401" s="49"/>
      <c r="C401" s="68"/>
      <c r="D401" s="68"/>
      <c r="E401" s="77"/>
      <c r="F401" s="66"/>
      <c r="G401" s="49"/>
    </row>
    <row r="402" spans="1:7" x14ac:dyDescent="0.25">
      <c r="A402" s="49"/>
      <c r="B402" s="49" t="s">
        <v>68</v>
      </c>
      <c r="C402" s="68" t="s">
        <v>11</v>
      </c>
      <c r="D402" s="68">
        <v>123</v>
      </c>
      <c r="E402" s="77">
        <v>65</v>
      </c>
      <c r="F402" s="66">
        <f>E402*D402</f>
        <v>7995</v>
      </c>
      <c r="G402" s="49"/>
    </row>
    <row r="403" spans="1:7" x14ac:dyDescent="0.25">
      <c r="A403" s="49"/>
      <c r="B403" s="49"/>
      <c r="C403" s="68"/>
      <c r="D403" s="68"/>
      <c r="E403" s="77"/>
      <c r="F403" s="66"/>
      <c r="G403" s="66"/>
    </row>
    <row r="404" spans="1:7" ht="13" x14ac:dyDescent="0.3">
      <c r="A404" s="115"/>
      <c r="B404" s="111" t="s">
        <v>283</v>
      </c>
      <c r="C404" s="112"/>
      <c r="D404" s="112"/>
      <c r="E404" s="113"/>
      <c r="F404" s="114">
        <f>SUM(F385:F403)</f>
        <v>69095</v>
      </c>
      <c r="G404" s="114">
        <f>SUM(G385:G403)</f>
        <v>0</v>
      </c>
    </row>
    <row r="405" spans="1:7" x14ac:dyDescent="0.25">
      <c r="A405" s="49"/>
      <c r="B405" s="49"/>
      <c r="C405" s="68"/>
      <c r="D405" s="68"/>
      <c r="E405" s="77"/>
      <c r="F405" s="66"/>
      <c r="G405" s="66"/>
    </row>
    <row r="406" spans="1:7" ht="13" x14ac:dyDescent="0.3">
      <c r="A406" s="49"/>
      <c r="B406" s="79" t="s">
        <v>67</v>
      </c>
      <c r="C406" s="68"/>
      <c r="D406" s="68"/>
      <c r="E406" s="77"/>
      <c r="F406" s="66"/>
      <c r="G406" s="66"/>
    </row>
    <row r="407" spans="1:7" x14ac:dyDescent="0.25">
      <c r="A407" s="49"/>
      <c r="B407" s="49"/>
      <c r="C407" s="68"/>
      <c r="D407" s="68"/>
      <c r="E407" s="77"/>
      <c r="F407" s="66"/>
      <c r="G407" s="66"/>
    </row>
    <row r="408" spans="1:7" ht="13" x14ac:dyDescent="0.3">
      <c r="A408" s="49"/>
      <c r="B408" s="67" t="s">
        <v>66</v>
      </c>
      <c r="C408" s="68"/>
      <c r="D408" s="68"/>
      <c r="E408" s="77"/>
      <c r="F408" s="66"/>
      <c r="G408" s="66"/>
    </row>
    <row r="409" spans="1:7" x14ac:dyDescent="0.25">
      <c r="A409" s="49"/>
      <c r="B409" s="49"/>
      <c r="C409" s="68"/>
      <c r="D409" s="68"/>
      <c r="E409" s="77"/>
      <c r="F409" s="66"/>
      <c r="G409" s="66"/>
    </row>
    <row r="410" spans="1:7" s="50" customFormat="1" ht="13" x14ac:dyDescent="0.3">
      <c r="A410" s="86"/>
      <c r="B410" s="87" t="s">
        <v>510</v>
      </c>
      <c r="C410" s="70"/>
      <c r="D410" s="70"/>
      <c r="E410" s="88"/>
      <c r="F410" s="88"/>
      <c r="G410" s="66"/>
    </row>
    <row r="411" spans="1:7" s="50" customFormat="1" ht="14.5" x14ac:dyDescent="0.3">
      <c r="A411" s="86"/>
      <c r="B411" s="71" t="s">
        <v>511</v>
      </c>
      <c r="C411" s="89" t="s">
        <v>621</v>
      </c>
      <c r="D411" s="89">
        <v>234</v>
      </c>
      <c r="E411" s="77">
        <v>280</v>
      </c>
      <c r="F411" s="88">
        <f>D411*E411</f>
        <v>65520</v>
      </c>
      <c r="G411" s="66"/>
    </row>
    <row r="412" spans="1:7" s="50" customFormat="1" ht="13" x14ac:dyDescent="0.3">
      <c r="A412" s="86"/>
      <c r="B412" s="71"/>
      <c r="C412" s="89"/>
      <c r="D412" s="89"/>
      <c r="E412" s="77"/>
      <c r="F412" s="88"/>
      <c r="G412" s="66"/>
    </row>
    <row r="413" spans="1:7" s="50" customFormat="1" ht="14.5" x14ac:dyDescent="0.3">
      <c r="A413" s="86"/>
      <c r="B413" s="71" t="s">
        <v>512</v>
      </c>
      <c r="C413" s="89" t="s">
        <v>621</v>
      </c>
      <c r="D413" s="89">
        <v>234</v>
      </c>
      <c r="E413" s="77">
        <v>25</v>
      </c>
      <c r="F413" s="88">
        <f>D413*E413</f>
        <v>5850</v>
      </c>
      <c r="G413" s="66"/>
    </row>
    <row r="414" spans="1:7" ht="13" x14ac:dyDescent="0.3">
      <c r="A414" s="49"/>
      <c r="B414" s="67"/>
      <c r="C414" s="68"/>
      <c r="D414" s="68"/>
      <c r="E414" s="77"/>
      <c r="F414" s="66"/>
      <c r="G414" s="66"/>
    </row>
    <row r="415" spans="1:7" x14ac:dyDescent="0.25">
      <c r="A415" s="49"/>
      <c r="B415" s="49"/>
      <c r="C415" s="68"/>
      <c r="D415" s="68"/>
      <c r="E415" s="77"/>
      <c r="F415" s="66"/>
      <c r="G415" s="66"/>
    </row>
    <row r="416" spans="1:7" ht="13" x14ac:dyDescent="0.3">
      <c r="A416" s="115"/>
      <c r="B416" s="111" t="s">
        <v>283</v>
      </c>
      <c r="C416" s="112"/>
      <c r="D416" s="112"/>
      <c r="E416" s="113"/>
      <c r="F416" s="114">
        <f>SUM(F408:F415)</f>
        <v>71370</v>
      </c>
      <c r="G416" s="114">
        <f>SUM(G408:G415)</f>
        <v>0</v>
      </c>
    </row>
    <row r="417" spans="1:7" x14ac:dyDescent="0.25">
      <c r="A417" s="49"/>
      <c r="B417" s="49"/>
      <c r="C417" s="68"/>
      <c r="D417" s="68"/>
      <c r="E417" s="77"/>
      <c r="F417" s="66"/>
      <c r="G417" s="66"/>
    </row>
    <row r="418" spans="1:7" ht="13" x14ac:dyDescent="0.3">
      <c r="A418" s="49"/>
      <c r="B418" s="79" t="s">
        <v>63</v>
      </c>
      <c r="C418" s="68"/>
      <c r="D418" s="68"/>
      <c r="E418" s="77"/>
      <c r="F418" s="66"/>
      <c r="G418" s="66"/>
    </row>
    <row r="419" spans="1:7" x14ac:dyDescent="0.25">
      <c r="A419" s="49"/>
      <c r="B419" s="49"/>
      <c r="C419" s="68"/>
      <c r="D419" s="68"/>
      <c r="E419" s="77"/>
      <c r="F419" s="66"/>
      <c r="G419" s="66"/>
    </row>
    <row r="420" spans="1:7" ht="13" x14ac:dyDescent="0.3">
      <c r="A420" s="49"/>
      <c r="B420" s="67" t="s">
        <v>62</v>
      </c>
      <c r="C420" s="68"/>
      <c r="D420" s="68"/>
      <c r="E420" s="77"/>
      <c r="F420" s="66"/>
      <c r="G420" s="66"/>
    </row>
    <row r="421" spans="1:7" x14ac:dyDescent="0.25">
      <c r="A421" s="49"/>
      <c r="B421" s="49"/>
      <c r="C421" s="68"/>
      <c r="D421" s="68"/>
      <c r="E421" s="77"/>
      <c r="F421" s="66"/>
      <c r="G421" s="66"/>
    </row>
    <row r="422" spans="1:7" x14ac:dyDescent="0.25">
      <c r="A422" s="49"/>
      <c r="B422" s="49" t="s">
        <v>59</v>
      </c>
      <c r="C422" s="68"/>
      <c r="D422" s="68"/>
      <c r="E422" s="77"/>
      <c r="F422" s="66"/>
      <c r="G422" s="66"/>
    </row>
    <row r="423" spans="1:7" x14ac:dyDescent="0.25">
      <c r="A423" s="49"/>
      <c r="B423" s="49" t="s">
        <v>56</v>
      </c>
      <c r="C423" s="68" t="s">
        <v>2</v>
      </c>
      <c r="D423" s="68">
        <v>4</v>
      </c>
      <c r="E423" s="77">
        <v>450</v>
      </c>
      <c r="F423" s="66">
        <f>E423*D423</f>
        <v>1800</v>
      </c>
      <c r="G423" s="49"/>
    </row>
    <row r="424" spans="1:7" x14ac:dyDescent="0.25">
      <c r="A424" s="49"/>
      <c r="B424" s="49"/>
      <c r="C424" s="68"/>
      <c r="D424" s="68"/>
      <c r="E424" s="77"/>
      <c r="F424" s="66"/>
      <c r="G424" s="49"/>
    </row>
    <row r="425" spans="1:7" s="50" customFormat="1" ht="13" x14ac:dyDescent="0.3">
      <c r="A425" s="86"/>
      <c r="B425" s="71" t="s">
        <v>519</v>
      </c>
      <c r="C425" s="70">
        <v>1</v>
      </c>
      <c r="D425" s="89" t="s">
        <v>518</v>
      </c>
      <c r="E425" s="88">
        <v>10000</v>
      </c>
      <c r="F425" s="88">
        <f>C425*E425</f>
        <v>10000</v>
      </c>
      <c r="G425" s="48"/>
    </row>
    <row r="426" spans="1:7" s="50" customFormat="1" ht="13" x14ac:dyDescent="0.3">
      <c r="A426" s="86"/>
      <c r="B426" s="71"/>
      <c r="C426" s="70"/>
      <c r="D426" s="89"/>
      <c r="E426" s="88"/>
      <c r="F426" s="88"/>
      <c r="G426" s="48"/>
    </row>
    <row r="427" spans="1:7" ht="13" x14ac:dyDescent="0.3">
      <c r="A427" s="49"/>
      <c r="B427" s="67" t="s">
        <v>55</v>
      </c>
      <c r="C427" s="68"/>
      <c r="D427" s="68"/>
      <c r="E427" s="77"/>
      <c r="F427" s="66"/>
      <c r="G427" s="49"/>
    </row>
    <row r="428" spans="1:7" x14ac:dyDescent="0.25">
      <c r="A428" s="49"/>
      <c r="B428" s="49"/>
      <c r="C428" s="68"/>
      <c r="D428" s="68"/>
      <c r="E428" s="77"/>
      <c r="F428" s="66"/>
      <c r="G428" s="49"/>
    </row>
    <row r="429" spans="1:7" ht="13" x14ac:dyDescent="0.3">
      <c r="A429" s="49"/>
      <c r="B429" s="67" t="s">
        <v>52</v>
      </c>
      <c r="C429" s="68"/>
      <c r="D429" s="68"/>
      <c r="E429" s="77"/>
      <c r="F429" s="66"/>
      <c r="G429" s="49"/>
    </row>
    <row r="430" spans="1:7" ht="13" x14ac:dyDescent="0.3">
      <c r="A430" s="49"/>
      <c r="B430" s="67" t="s">
        <v>51</v>
      </c>
      <c r="C430" s="68"/>
      <c r="D430" s="68"/>
      <c r="E430" s="77"/>
      <c r="F430" s="66"/>
      <c r="G430" s="49"/>
    </row>
    <row r="431" spans="1:7" ht="13" x14ac:dyDescent="0.3">
      <c r="A431" s="49"/>
      <c r="B431" s="67" t="s">
        <v>50</v>
      </c>
      <c r="C431" s="68"/>
      <c r="D431" s="68"/>
      <c r="E431" s="77"/>
      <c r="F431" s="66"/>
      <c r="G431" s="49"/>
    </row>
    <row r="432" spans="1:7" x14ac:dyDescent="0.25">
      <c r="A432" s="49"/>
      <c r="B432" s="49"/>
      <c r="C432" s="68"/>
      <c r="D432" s="68"/>
      <c r="E432" s="77"/>
      <c r="F432" s="66"/>
      <c r="G432" s="49"/>
    </row>
    <row r="433" spans="1:7" x14ac:dyDescent="0.25">
      <c r="A433" s="49"/>
      <c r="B433" s="49" t="s">
        <v>49</v>
      </c>
      <c r="C433" s="68" t="s">
        <v>2</v>
      </c>
      <c r="D433" s="68">
        <v>4</v>
      </c>
      <c r="E433" s="77">
        <v>150</v>
      </c>
      <c r="F433" s="66">
        <f>E433*D433</f>
        <v>600</v>
      </c>
      <c r="G433" s="49"/>
    </row>
    <row r="434" spans="1:7" x14ac:dyDescent="0.25">
      <c r="A434" s="49"/>
      <c r="B434" s="49"/>
      <c r="C434" s="68"/>
      <c r="D434" s="68"/>
      <c r="E434" s="77"/>
      <c r="F434" s="66"/>
      <c r="G434" s="49"/>
    </row>
    <row r="435" spans="1:7" x14ac:dyDescent="0.25">
      <c r="A435" s="49"/>
      <c r="B435" s="49" t="s">
        <v>48</v>
      </c>
      <c r="C435" s="68"/>
      <c r="D435" s="68"/>
      <c r="E435" s="77"/>
      <c r="F435" s="66"/>
      <c r="G435" s="49"/>
    </row>
    <row r="436" spans="1:7" x14ac:dyDescent="0.25">
      <c r="A436" s="49"/>
      <c r="B436" s="49" t="s">
        <v>47</v>
      </c>
      <c r="C436" s="68" t="s">
        <v>2</v>
      </c>
      <c r="D436" s="68">
        <v>4</v>
      </c>
      <c r="E436" s="77">
        <v>45</v>
      </c>
      <c r="F436" s="66">
        <f>E436*D436</f>
        <v>180</v>
      </c>
      <c r="G436" s="49"/>
    </row>
    <row r="437" spans="1:7" x14ac:dyDescent="0.25">
      <c r="A437" s="49"/>
      <c r="B437" s="49"/>
      <c r="C437" s="68"/>
      <c r="D437" s="68"/>
      <c r="E437" s="77"/>
      <c r="F437" s="66"/>
      <c r="G437" s="66"/>
    </row>
    <row r="438" spans="1:7" ht="13" x14ac:dyDescent="0.3">
      <c r="A438" s="115"/>
      <c r="B438" s="111" t="s">
        <v>283</v>
      </c>
      <c r="C438" s="112"/>
      <c r="D438" s="112"/>
      <c r="E438" s="113"/>
      <c r="F438" s="114">
        <f>SUM(F417:F437)</f>
        <v>12580</v>
      </c>
      <c r="G438" s="114">
        <f>SUM(G417:G437)</f>
        <v>0</v>
      </c>
    </row>
    <row r="439" spans="1:7" x14ac:dyDescent="0.25">
      <c r="A439" s="49"/>
      <c r="B439" s="49"/>
      <c r="C439" s="68"/>
      <c r="D439" s="68"/>
      <c r="E439" s="77"/>
      <c r="F439" s="66"/>
      <c r="G439" s="66"/>
    </row>
    <row r="440" spans="1:7" x14ac:dyDescent="0.25">
      <c r="A440" s="49"/>
      <c r="B440" s="49"/>
      <c r="C440" s="68"/>
      <c r="D440" s="68"/>
      <c r="E440" s="77"/>
      <c r="F440" s="66"/>
      <c r="G440" s="66"/>
    </row>
    <row r="441" spans="1:7" ht="13" x14ac:dyDescent="0.3">
      <c r="A441" s="49"/>
      <c r="B441" s="79" t="s">
        <v>20</v>
      </c>
      <c r="C441" s="68"/>
      <c r="D441" s="68"/>
      <c r="E441" s="77"/>
      <c r="F441" s="66"/>
      <c r="G441" s="66"/>
    </row>
    <row r="442" spans="1:7" x14ac:dyDescent="0.25">
      <c r="A442" s="49"/>
      <c r="B442" s="49"/>
      <c r="C442" s="68"/>
      <c r="D442" s="68"/>
      <c r="E442" s="77"/>
      <c r="F442" s="66"/>
      <c r="G442" s="66"/>
    </row>
    <row r="443" spans="1:7" ht="13" x14ac:dyDescent="0.3">
      <c r="A443" s="49"/>
      <c r="B443" s="67" t="s">
        <v>19</v>
      </c>
      <c r="C443" s="68"/>
      <c r="D443" s="68"/>
      <c r="E443" s="77"/>
      <c r="F443" s="66"/>
      <c r="G443" s="66"/>
    </row>
    <row r="444" spans="1:7" x14ac:dyDescent="0.25">
      <c r="A444" s="49"/>
      <c r="B444" s="49"/>
      <c r="C444" s="68"/>
      <c r="D444" s="68"/>
      <c r="E444" s="77"/>
      <c r="F444" s="66"/>
      <c r="G444" s="66"/>
    </row>
    <row r="445" spans="1:7" ht="13" x14ac:dyDescent="0.3">
      <c r="A445" s="49"/>
      <c r="B445" s="67" t="s">
        <v>18</v>
      </c>
      <c r="C445" s="68"/>
      <c r="D445" s="68"/>
      <c r="E445" s="77"/>
      <c r="F445" s="66"/>
      <c r="G445" s="66"/>
    </row>
    <row r="446" spans="1:7" x14ac:dyDescent="0.25">
      <c r="A446" s="49"/>
      <c r="B446" s="49"/>
      <c r="C446" s="68"/>
      <c r="D446" s="68"/>
      <c r="E446" s="77"/>
      <c r="F446" s="66"/>
      <c r="G446" s="66"/>
    </row>
    <row r="447" spans="1:7" ht="14.5" x14ac:dyDescent="0.25">
      <c r="A447" s="49"/>
      <c r="B447" s="49" t="s">
        <v>465</v>
      </c>
      <c r="C447" s="68" t="s">
        <v>621</v>
      </c>
      <c r="D447" s="90">
        <f>D411</f>
        <v>234</v>
      </c>
      <c r="E447" s="77">
        <v>75</v>
      </c>
      <c r="F447" s="66">
        <f>E447*D447</f>
        <v>17550</v>
      </c>
      <c r="G447" s="66"/>
    </row>
    <row r="448" spans="1:7" x14ac:dyDescent="0.25">
      <c r="A448" s="49"/>
      <c r="B448" s="49"/>
      <c r="C448" s="68"/>
      <c r="D448" s="68"/>
      <c r="E448" s="77"/>
      <c r="F448" s="66"/>
      <c r="G448" s="66"/>
    </row>
    <row r="449" spans="1:7" ht="14.5" x14ac:dyDescent="0.25">
      <c r="A449" s="49"/>
      <c r="B449" s="49" t="s">
        <v>522</v>
      </c>
      <c r="C449" s="68" t="s">
        <v>621</v>
      </c>
      <c r="D449" s="90">
        <f>D29</f>
        <v>67</v>
      </c>
      <c r="E449" s="77">
        <v>75</v>
      </c>
      <c r="F449" s="66">
        <f>E449*D449</f>
        <v>5025</v>
      </c>
      <c r="G449" s="66"/>
    </row>
    <row r="450" spans="1:7" x14ac:dyDescent="0.25">
      <c r="A450" s="49"/>
      <c r="B450" s="49"/>
      <c r="C450" s="68"/>
      <c r="D450" s="68"/>
      <c r="E450" s="77"/>
      <c r="F450" s="66"/>
      <c r="G450" s="66"/>
    </row>
    <row r="451" spans="1:7" ht="13" x14ac:dyDescent="0.3">
      <c r="A451" s="49"/>
      <c r="B451" s="67" t="s">
        <v>17</v>
      </c>
      <c r="C451" s="68"/>
      <c r="D451" s="68"/>
      <c r="E451" s="77"/>
      <c r="F451" s="66"/>
      <c r="G451" s="66"/>
    </row>
    <row r="452" spans="1:7" x14ac:dyDescent="0.25">
      <c r="A452" s="49"/>
      <c r="B452" s="49"/>
      <c r="C452" s="68"/>
      <c r="D452" s="68"/>
      <c r="E452" s="77"/>
      <c r="F452" s="66"/>
      <c r="G452" s="66"/>
    </row>
    <row r="453" spans="1:7" ht="13" x14ac:dyDescent="0.3">
      <c r="A453" s="49"/>
      <c r="B453" s="67" t="s">
        <v>16</v>
      </c>
      <c r="C453" s="68"/>
      <c r="D453" s="68"/>
      <c r="E453" s="77"/>
      <c r="F453" s="66"/>
      <c r="G453" s="66"/>
    </row>
    <row r="454" spans="1:7" x14ac:dyDescent="0.25">
      <c r="A454" s="49"/>
      <c r="B454" s="49"/>
      <c r="C454" s="68"/>
      <c r="D454" s="68"/>
      <c r="E454" s="77"/>
      <c r="F454" s="66"/>
      <c r="G454" s="66"/>
    </row>
    <row r="455" spans="1:7" ht="14.5" x14ac:dyDescent="0.25">
      <c r="A455" s="49"/>
      <c r="B455" s="49" t="s">
        <v>525</v>
      </c>
      <c r="C455" s="68" t="s">
        <v>621</v>
      </c>
      <c r="D455" s="68">
        <v>150</v>
      </c>
      <c r="E455" s="77">
        <v>75</v>
      </c>
      <c r="F455" s="66">
        <f>E455*D455</f>
        <v>11250</v>
      </c>
      <c r="G455" s="66"/>
    </row>
    <row r="456" spans="1:7" x14ac:dyDescent="0.25">
      <c r="A456" s="49"/>
      <c r="B456" s="49"/>
      <c r="C456" s="68"/>
      <c r="D456" s="68"/>
      <c r="E456" s="77"/>
      <c r="F456" s="66"/>
      <c r="G456" s="66"/>
    </row>
    <row r="457" spans="1:7" ht="14.5" x14ac:dyDescent="0.25">
      <c r="A457" s="49"/>
      <c r="B457" s="49" t="s">
        <v>295</v>
      </c>
      <c r="C457" s="68" t="s">
        <v>621</v>
      </c>
      <c r="D457" s="68">
        <v>3</v>
      </c>
      <c r="E457" s="77">
        <v>75</v>
      </c>
      <c r="F457" s="66">
        <f>E457*D457</f>
        <v>225</v>
      </c>
      <c r="G457" s="66"/>
    </row>
    <row r="458" spans="1:7" x14ac:dyDescent="0.25">
      <c r="A458" s="49"/>
      <c r="B458" s="49"/>
      <c r="C458" s="68"/>
      <c r="D458" s="68"/>
      <c r="E458" s="77"/>
      <c r="F458" s="66"/>
      <c r="G458" s="66"/>
    </row>
    <row r="459" spans="1:7" ht="13" x14ac:dyDescent="0.3">
      <c r="A459" s="115"/>
      <c r="B459" s="111" t="s">
        <v>283</v>
      </c>
      <c r="C459" s="112"/>
      <c r="D459" s="112"/>
      <c r="E459" s="113"/>
      <c r="F459" s="114">
        <f>SUM(F447:F458)</f>
        <v>34050</v>
      </c>
      <c r="G459" s="114">
        <f>SUM(G442:G458)</f>
        <v>0</v>
      </c>
    </row>
    <row r="460" spans="1:7" x14ac:dyDescent="0.25">
      <c r="A460" s="49"/>
      <c r="B460" s="49"/>
      <c r="C460" s="68"/>
      <c r="D460" s="68"/>
      <c r="E460" s="77"/>
      <c r="F460" s="66"/>
      <c r="G460" s="66"/>
    </row>
    <row r="461" spans="1:7" ht="13" x14ac:dyDescent="0.3">
      <c r="A461" s="49"/>
      <c r="B461" s="79" t="s">
        <v>296</v>
      </c>
      <c r="C461" s="68"/>
      <c r="D461" s="68"/>
      <c r="E461" s="77"/>
      <c r="F461" s="66"/>
      <c r="G461" s="66"/>
    </row>
    <row r="462" spans="1:7" x14ac:dyDescent="0.25">
      <c r="A462" s="49"/>
      <c r="B462" s="49"/>
      <c r="C462" s="68"/>
      <c r="D462" s="68"/>
      <c r="E462" s="77"/>
      <c r="F462" s="66"/>
      <c r="G462" s="66"/>
    </row>
    <row r="463" spans="1:7" ht="13" x14ac:dyDescent="0.3">
      <c r="A463" s="49"/>
      <c r="B463" s="67" t="s">
        <v>297</v>
      </c>
      <c r="C463" s="68"/>
      <c r="D463" s="68"/>
      <c r="E463" s="77"/>
      <c r="F463" s="66"/>
      <c r="G463" s="66"/>
    </row>
    <row r="464" spans="1:7" x14ac:dyDescent="0.25">
      <c r="A464" s="49"/>
      <c r="B464" s="49"/>
      <c r="C464" s="68"/>
      <c r="D464" s="68"/>
      <c r="E464" s="77"/>
      <c r="F464" s="66"/>
      <c r="G464" s="66"/>
    </row>
    <row r="465" spans="1:7" ht="13" x14ac:dyDescent="0.3">
      <c r="A465" s="49"/>
      <c r="B465" s="67" t="s">
        <v>298</v>
      </c>
      <c r="C465" s="68"/>
      <c r="D465" s="68"/>
      <c r="E465" s="77"/>
      <c r="F465" s="66"/>
      <c r="G465" s="66"/>
    </row>
    <row r="466" spans="1:7" x14ac:dyDescent="0.25">
      <c r="A466" s="49"/>
      <c r="B466" s="49"/>
      <c r="C466" s="68"/>
      <c r="D466" s="68"/>
      <c r="E466" s="77"/>
      <c r="F466" s="66"/>
      <c r="G466" s="66"/>
    </row>
    <row r="467" spans="1:7" x14ac:dyDescent="0.25">
      <c r="A467" s="49"/>
      <c r="B467" s="49" t="s">
        <v>299</v>
      </c>
      <c r="C467" s="68"/>
      <c r="D467" s="68"/>
      <c r="E467" s="77"/>
      <c r="F467" s="66"/>
      <c r="G467" s="66"/>
    </row>
    <row r="468" spans="1:7" x14ac:dyDescent="0.25">
      <c r="A468" s="49"/>
      <c r="B468" s="49" t="s">
        <v>300</v>
      </c>
      <c r="C468" s="68" t="s">
        <v>11</v>
      </c>
      <c r="D468" s="68">
        <v>64</v>
      </c>
      <c r="E468" s="77">
        <v>110</v>
      </c>
      <c r="F468" s="66">
        <f>E468*D468</f>
        <v>7040</v>
      </c>
      <c r="G468" s="49"/>
    </row>
    <row r="469" spans="1:7" x14ac:dyDescent="0.25">
      <c r="A469" s="49"/>
      <c r="B469" s="49"/>
      <c r="C469" s="68"/>
      <c r="D469" s="68"/>
      <c r="E469" s="77"/>
      <c r="F469" s="66"/>
      <c r="G469" s="49"/>
    </row>
    <row r="470" spans="1:7" x14ac:dyDescent="0.25">
      <c r="A470" s="49"/>
      <c r="B470" s="49" t="s">
        <v>301</v>
      </c>
      <c r="C470" s="68"/>
      <c r="D470" s="68"/>
      <c r="E470" s="77"/>
      <c r="F470" s="66"/>
      <c r="G470" s="49"/>
    </row>
    <row r="471" spans="1:7" x14ac:dyDescent="0.25">
      <c r="A471" s="49"/>
      <c r="B471" s="49" t="s">
        <v>302</v>
      </c>
      <c r="C471" s="68" t="s">
        <v>11</v>
      </c>
      <c r="D471" s="68">
        <v>14</v>
      </c>
      <c r="E471" s="77">
        <v>100</v>
      </c>
      <c r="F471" s="66">
        <f>E471*D471</f>
        <v>1400</v>
      </c>
      <c r="G471" s="49"/>
    </row>
    <row r="472" spans="1:7" x14ac:dyDescent="0.25">
      <c r="A472" s="49"/>
      <c r="B472" s="49"/>
      <c r="C472" s="68"/>
      <c r="D472" s="68"/>
      <c r="E472" s="77"/>
      <c r="F472" s="66"/>
      <c r="G472" s="49"/>
    </row>
    <row r="473" spans="1:7" x14ac:dyDescent="0.25">
      <c r="A473" s="49"/>
      <c r="B473" s="49" t="s">
        <v>303</v>
      </c>
      <c r="C473" s="68" t="s">
        <v>2</v>
      </c>
      <c r="D473" s="68">
        <v>4</v>
      </c>
      <c r="E473" s="77">
        <v>250</v>
      </c>
      <c r="F473" s="66">
        <f>E473*D473</f>
        <v>1000</v>
      </c>
      <c r="G473" s="49"/>
    </row>
    <row r="474" spans="1:7" x14ac:dyDescent="0.25">
      <c r="A474" s="49"/>
      <c r="B474" s="49" t="s">
        <v>304</v>
      </c>
      <c r="C474" s="68" t="s">
        <v>2</v>
      </c>
      <c r="D474" s="68">
        <v>4</v>
      </c>
      <c r="E474" s="77">
        <v>250</v>
      </c>
      <c r="F474" s="66">
        <f>E474*D474</f>
        <v>1000</v>
      </c>
      <c r="G474" s="49"/>
    </row>
    <row r="475" spans="1:7" x14ac:dyDescent="0.25">
      <c r="A475" s="49"/>
      <c r="B475" s="49" t="s">
        <v>305</v>
      </c>
      <c r="C475" s="68" t="s">
        <v>2</v>
      </c>
      <c r="D475" s="68">
        <v>4</v>
      </c>
      <c r="E475" s="77">
        <v>250</v>
      </c>
      <c r="F475" s="66">
        <f>E475*D475</f>
        <v>1000</v>
      </c>
      <c r="G475" s="49"/>
    </row>
    <row r="476" spans="1:7" x14ac:dyDescent="0.25">
      <c r="A476" s="49"/>
      <c r="B476" s="49" t="s">
        <v>306</v>
      </c>
      <c r="C476" s="68" t="s">
        <v>2</v>
      </c>
      <c r="D476" s="68">
        <v>4</v>
      </c>
      <c r="E476" s="77">
        <v>250</v>
      </c>
      <c r="F476" s="66">
        <f>E476*D476</f>
        <v>1000</v>
      </c>
      <c r="G476" s="49"/>
    </row>
    <row r="477" spans="1:7" x14ac:dyDescent="0.25">
      <c r="A477" s="49"/>
      <c r="B477" s="49"/>
      <c r="C477" s="68"/>
      <c r="D477" s="68"/>
      <c r="E477" s="77"/>
      <c r="F477" s="66"/>
      <c r="G477" s="49"/>
    </row>
    <row r="478" spans="1:7" ht="13" x14ac:dyDescent="0.3">
      <c r="A478" s="49"/>
      <c r="B478" s="67" t="s">
        <v>307</v>
      </c>
      <c r="C478" s="68"/>
      <c r="D478" s="68"/>
      <c r="E478" s="77"/>
      <c r="F478" s="66"/>
      <c r="G478" s="49"/>
    </row>
    <row r="479" spans="1:7" ht="13" x14ac:dyDescent="0.3">
      <c r="A479" s="49"/>
      <c r="B479" s="67" t="s">
        <v>308</v>
      </c>
      <c r="C479" s="68"/>
      <c r="D479" s="68"/>
      <c r="E479" s="77"/>
      <c r="F479" s="66"/>
      <c r="G479" s="49"/>
    </row>
    <row r="480" spans="1:7" x14ac:dyDescent="0.25">
      <c r="A480" s="49"/>
      <c r="B480" s="49"/>
      <c r="C480" s="68"/>
      <c r="D480" s="68"/>
      <c r="E480" s="77"/>
      <c r="F480" s="66"/>
      <c r="G480" s="49"/>
    </row>
    <row r="481" spans="1:7" x14ac:dyDescent="0.25">
      <c r="A481" s="49"/>
      <c r="B481" s="49" t="s">
        <v>309</v>
      </c>
      <c r="C481" s="68"/>
      <c r="D481" s="68"/>
      <c r="E481" s="77"/>
      <c r="F481" s="66"/>
      <c r="G481" s="49"/>
    </row>
    <row r="482" spans="1:7" x14ac:dyDescent="0.25">
      <c r="A482" s="49"/>
      <c r="B482" s="49" t="s">
        <v>310</v>
      </c>
      <c r="C482" s="68" t="s">
        <v>2</v>
      </c>
      <c r="D482" s="68">
        <v>1</v>
      </c>
      <c r="E482" s="77">
        <v>4500</v>
      </c>
      <c r="F482" s="66">
        <f>E482*D482</f>
        <v>4500</v>
      </c>
      <c r="G482" s="49"/>
    </row>
    <row r="483" spans="1:7" x14ac:dyDescent="0.25">
      <c r="A483" s="49"/>
      <c r="B483" s="49"/>
      <c r="C483" s="68"/>
      <c r="D483" s="68"/>
      <c r="E483" s="77"/>
      <c r="F483" s="66"/>
      <c r="G483" s="49"/>
    </row>
    <row r="484" spans="1:7" x14ac:dyDescent="0.25">
      <c r="A484" s="49"/>
      <c r="B484" s="49" t="s">
        <v>311</v>
      </c>
      <c r="C484" s="68" t="s">
        <v>2</v>
      </c>
      <c r="D484" s="68">
        <v>3</v>
      </c>
      <c r="E484" s="77">
        <v>4500</v>
      </c>
      <c r="F484" s="66"/>
      <c r="G484" s="49"/>
    </row>
    <row r="485" spans="1:7" x14ac:dyDescent="0.25">
      <c r="A485" s="49"/>
      <c r="B485" s="49"/>
      <c r="C485" s="68"/>
      <c r="D485" s="68"/>
      <c r="E485" s="77"/>
      <c r="F485" s="66"/>
      <c r="G485" s="49"/>
    </row>
    <row r="486" spans="1:7" ht="13" x14ac:dyDescent="0.3">
      <c r="A486" s="49"/>
      <c r="B486" s="67" t="s">
        <v>312</v>
      </c>
      <c r="C486" s="68"/>
      <c r="D486" s="68"/>
      <c r="E486" s="77"/>
      <c r="F486" s="66"/>
      <c r="G486" s="49"/>
    </row>
    <row r="487" spans="1:7" ht="13" x14ac:dyDescent="0.3">
      <c r="A487" s="49"/>
      <c r="B487" s="67" t="s">
        <v>313</v>
      </c>
      <c r="C487" s="68"/>
      <c r="D487" s="68"/>
      <c r="E487" s="77"/>
      <c r="F487" s="66"/>
      <c r="G487" s="49"/>
    </row>
    <row r="488" spans="1:7" x14ac:dyDescent="0.25">
      <c r="A488" s="49"/>
      <c r="B488" s="49" t="s">
        <v>314</v>
      </c>
      <c r="C488" s="68"/>
      <c r="D488" s="68"/>
      <c r="E488" s="77"/>
      <c r="F488" s="66"/>
      <c r="G488" s="49"/>
    </row>
    <row r="489" spans="1:7" x14ac:dyDescent="0.25">
      <c r="A489" s="49"/>
      <c r="B489" s="49" t="s">
        <v>315</v>
      </c>
      <c r="C489" s="68"/>
      <c r="D489" s="68"/>
      <c r="E489" s="77"/>
      <c r="F489" s="66"/>
      <c r="G489" s="49"/>
    </row>
    <row r="490" spans="1:7" x14ac:dyDescent="0.25">
      <c r="A490" s="49"/>
      <c r="B490" s="49" t="s">
        <v>316</v>
      </c>
      <c r="C490" s="68"/>
      <c r="D490" s="68"/>
      <c r="E490" s="77"/>
      <c r="F490" s="66"/>
      <c r="G490" s="49"/>
    </row>
    <row r="491" spans="1:7" x14ac:dyDescent="0.25">
      <c r="A491" s="49"/>
      <c r="B491" s="49" t="s">
        <v>317</v>
      </c>
      <c r="C491" s="68"/>
      <c r="D491" s="68"/>
      <c r="E491" s="77"/>
      <c r="F491" s="66"/>
      <c r="G491" s="49"/>
    </row>
    <row r="492" spans="1:7" x14ac:dyDescent="0.25">
      <c r="A492" s="49"/>
      <c r="B492" s="49" t="s">
        <v>318</v>
      </c>
      <c r="C492" s="68"/>
      <c r="D492" s="68"/>
      <c r="E492" s="77"/>
      <c r="F492" s="66"/>
      <c r="G492" s="49"/>
    </row>
    <row r="493" spans="1:7" x14ac:dyDescent="0.25">
      <c r="A493" s="49"/>
      <c r="B493" s="49" t="s">
        <v>466</v>
      </c>
      <c r="C493" s="68"/>
      <c r="D493" s="68"/>
      <c r="E493" s="77"/>
      <c r="F493" s="66"/>
      <c r="G493" s="49"/>
    </row>
    <row r="494" spans="1:7" x14ac:dyDescent="0.25">
      <c r="A494" s="49"/>
      <c r="B494" s="49" t="s">
        <v>319</v>
      </c>
      <c r="C494" s="68" t="s">
        <v>2</v>
      </c>
      <c r="D494" s="68">
        <v>1</v>
      </c>
      <c r="E494" s="77">
        <v>10000</v>
      </c>
      <c r="F494" s="66">
        <f>E494*D494</f>
        <v>10000</v>
      </c>
      <c r="G494" s="49"/>
    </row>
    <row r="495" spans="1:7" x14ac:dyDescent="0.25">
      <c r="A495" s="49"/>
      <c r="B495" s="49"/>
      <c r="C495" s="68"/>
      <c r="D495" s="68"/>
      <c r="E495" s="77"/>
      <c r="F495" s="66"/>
      <c r="G495" s="66"/>
    </row>
    <row r="496" spans="1:7" ht="13" x14ac:dyDescent="0.3">
      <c r="A496" s="115"/>
      <c r="B496" s="111" t="s">
        <v>283</v>
      </c>
      <c r="C496" s="112"/>
      <c r="D496" s="112"/>
      <c r="E496" s="113"/>
      <c r="F496" s="114">
        <f>SUM(F463:F495)</f>
        <v>26940</v>
      </c>
      <c r="G496" s="114">
        <f>SUM(G463:G495)</f>
        <v>0</v>
      </c>
    </row>
    <row r="497" spans="1:7" x14ac:dyDescent="0.25">
      <c r="A497" s="49"/>
      <c r="B497" s="49"/>
      <c r="C497" s="68"/>
      <c r="D497" s="68"/>
      <c r="E497" s="77"/>
      <c r="F497" s="66"/>
      <c r="G497" s="66"/>
    </row>
    <row r="498" spans="1:7" ht="13" x14ac:dyDescent="0.3">
      <c r="A498" s="49"/>
      <c r="B498" s="79" t="s">
        <v>320</v>
      </c>
      <c r="C498" s="68"/>
      <c r="D498" s="68"/>
      <c r="E498" s="77"/>
      <c r="F498" s="66"/>
      <c r="G498" s="66"/>
    </row>
    <row r="499" spans="1:7" ht="13" x14ac:dyDescent="0.3">
      <c r="A499" s="49"/>
      <c r="B499" s="91"/>
      <c r="C499" s="92"/>
      <c r="D499" s="68"/>
      <c r="E499" s="77"/>
      <c r="F499" s="66"/>
      <c r="G499" s="66"/>
    </row>
    <row r="500" spans="1:7" ht="13" x14ac:dyDescent="0.3">
      <c r="A500" s="49"/>
      <c r="B500" s="67" t="s">
        <v>321</v>
      </c>
      <c r="C500" s="68"/>
      <c r="D500" s="68"/>
      <c r="E500" s="77"/>
      <c r="F500" s="66"/>
      <c r="G500" s="66"/>
    </row>
    <row r="501" spans="1:7" ht="13" x14ac:dyDescent="0.3">
      <c r="A501" s="49"/>
      <c r="B501" s="67" t="s">
        <v>322</v>
      </c>
      <c r="C501" s="68"/>
      <c r="D501" s="68"/>
      <c r="E501" s="77"/>
      <c r="F501" s="66"/>
      <c r="G501" s="66"/>
    </row>
    <row r="502" spans="1:7" ht="14.5" x14ac:dyDescent="0.25">
      <c r="A502" s="49"/>
      <c r="B502" s="49" t="s">
        <v>323</v>
      </c>
      <c r="C502" s="68" t="s">
        <v>621</v>
      </c>
      <c r="D502" s="68">
        <v>22</v>
      </c>
      <c r="E502" s="77">
        <v>400</v>
      </c>
      <c r="F502" s="66">
        <f>E502*D502</f>
        <v>8800</v>
      </c>
      <c r="G502" s="66"/>
    </row>
    <row r="503" spans="1:7" x14ac:dyDescent="0.25">
      <c r="A503" s="49"/>
      <c r="B503" s="49"/>
      <c r="C503" s="68"/>
      <c r="D503" s="68"/>
      <c r="E503" s="77"/>
      <c r="F503" s="66"/>
      <c r="G503" s="66"/>
    </row>
    <row r="504" spans="1:7" ht="13" x14ac:dyDescent="0.3">
      <c r="A504" s="115"/>
      <c r="B504" s="111" t="s">
        <v>283</v>
      </c>
      <c r="C504" s="112"/>
      <c r="D504" s="112"/>
      <c r="E504" s="113"/>
      <c r="F504" s="114">
        <f>SUM(F499:F503)</f>
        <v>8800</v>
      </c>
      <c r="G504" s="114">
        <f>SUM(G499:G503)</f>
        <v>0</v>
      </c>
    </row>
    <row r="505" spans="1:7" x14ac:dyDescent="0.25">
      <c r="A505" s="49"/>
      <c r="B505" s="49"/>
      <c r="C505" s="68"/>
      <c r="D505" s="68"/>
      <c r="E505" s="77"/>
      <c r="F505" s="66"/>
      <c r="G505" s="66"/>
    </row>
    <row r="506" spans="1:7" ht="13" x14ac:dyDescent="0.3">
      <c r="A506" s="49"/>
      <c r="B506" s="79" t="s">
        <v>324</v>
      </c>
      <c r="C506" s="68"/>
      <c r="D506" s="68"/>
      <c r="E506" s="77"/>
      <c r="F506" s="66"/>
      <c r="G506" s="66"/>
    </row>
    <row r="507" spans="1:7" x14ac:dyDescent="0.25">
      <c r="A507" s="49"/>
      <c r="B507" s="49"/>
      <c r="C507" s="68"/>
      <c r="D507" s="68"/>
      <c r="E507" s="77"/>
      <c r="F507" s="66"/>
      <c r="G507" s="66"/>
    </row>
    <row r="508" spans="1:7" ht="13" x14ac:dyDescent="0.3">
      <c r="A508" s="49"/>
      <c r="B508" s="67" t="s">
        <v>325</v>
      </c>
      <c r="C508" s="68"/>
      <c r="D508" s="68"/>
      <c r="E508" s="77"/>
      <c r="F508" s="66"/>
      <c r="G508" s="66"/>
    </row>
    <row r="509" spans="1:7" ht="13" x14ac:dyDescent="0.3">
      <c r="A509" s="49"/>
      <c r="B509" s="67" t="s">
        <v>326</v>
      </c>
      <c r="C509" s="68"/>
      <c r="D509" s="68"/>
      <c r="E509" s="77"/>
      <c r="F509" s="66"/>
      <c r="G509" s="66"/>
    </row>
    <row r="510" spans="1:7" ht="13" x14ac:dyDescent="0.3">
      <c r="A510" s="49"/>
      <c r="B510" s="67" t="s">
        <v>528</v>
      </c>
      <c r="C510" s="68"/>
      <c r="D510" s="68"/>
      <c r="E510" s="77"/>
      <c r="F510" s="66"/>
      <c r="G510" s="66"/>
    </row>
    <row r="511" spans="1:7" x14ac:dyDescent="0.25">
      <c r="A511" s="49"/>
      <c r="B511" s="49"/>
      <c r="C511" s="68"/>
      <c r="D511" s="68"/>
      <c r="E511" s="77"/>
      <c r="F511" s="66"/>
      <c r="G511" s="66"/>
    </row>
    <row r="512" spans="1:7" ht="14.5" x14ac:dyDescent="0.25">
      <c r="A512" s="49"/>
      <c r="B512" s="49" t="s">
        <v>526</v>
      </c>
      <c r="C512" s="68" t="s">
        <v>621</v>
      </c>
      <c r="D512" s="74">
        <f>((32+7.3)*2)*3.1+(7.3*2.9*2*3)</f>
        <v>370.67999999999995</v>
      </c>
      <c r="E512" s="77">
        <v>70</v>
      </c>
      <c r="F512" s="66">
        <f>E512*D512</f>
        <v>25947.599999999995</v>
      </c>
      <c r="G512" s="66"/>
    </row>
    <row r="513" spans="1:7" x14ac:dyDescent="0.25">
      <c r="A513" s="49"/>
      <c r="B513" s="49"/>
      <c r="C513" s="68"/>
      <c r="D513" s="68"/>
      <c r="E513" s="77"/>
      <c r="F513" s="66"/>
      <c r="G513" s="66"/>
    </row>
    <row r="514" spans="1:7" ht="13" x14ac:dyDescent="0.3">
      <c r="A514" s="49"/>
      <c r="B514" s="67" t="s">
        <v>325</v>
      </c>
      <c r="C514" s="68"/>
      <c r="D514" s="68"/>
      <c r="E514" s="77"/>
      <c r="F514" s="66"/>
      <c r="G514" s="66"/>
    </row>
    <row r="515" spans="1:7" ht="13" x14ac:dyDescent="0.3">
      <c r="A515" s="49"/>
      <c r="B515" s="67" t="s">
        <v>326</v>
      </c>
      <c r="C515" s="68"/>
      <c r="D515" s="68"/>
      <c r="E515" s="77"/>
      <c r="F515" s="66"/>
      <c r="G515" s="66"/>
    </row>
    <row r="516" spans="1:7" ht="13" x14ac:dyDescent="0.3">
      <c r="A516" s="49"/>
      <c r="B516" s="67" t="s">
        <v>528</v>
      </c>
      <c r="C516" s="68"/>
      <c r="D516" s="68"/>
      <c r="E516" s="77"/>
      <c r="F516" s="66"/>
      <c r="G516" s="66"/>
    </row>
    <row r="517" spans="1:7" x14ac:dyDescent="0.25">
      <c r="A517" s="49"/>
      <c r="B517" s="49"/>
      <c r="C517" s="68"/>
      <c r="D517" s="68"/>
      <c r="E517" s="77"/>
      <c r="F517" s="66"/>
      <c r="G517" s="66"/>
    </row>
    <row r="518" spans="1:7" ht="14.5" x14ac:dyDescent="0.25">
      <c r="A518" s="49"/>
      <c r="B518" s="49" t="s">
        <v>527</v>
      </c>
      <c r="C518" s="68" t="s">
        <v>621</v>
      </c>
      <c r="D518" s="74">
        <f>((32+7.3)*2)*3.1</f>
        <v>243.66</v>
      </c>
      <c r="E518" s="77">
        <v>70</v>
      </c>
      <c r="F518" s="66">
        <f>E518*D518</f>
        <v>17056.2</v>
      </c>
      <c r="G518" s="66"/>
    </row>
    <row r="519" spans="1:7" x14ac:dyDescent="0.25">
      <c r="A519" s="49"/>
      <c r="B519" s="49"/>
      <c r="C519" s="68"/>
      <c r="D519" s="74"/>
      <c r="E519" s="77"/>
      <c r="F519" s="66"/>
      <c r="G519" s="66"/>
    </row>
    <row r="520" spans="1:7" ht="13" x14ac:dyDescent="0.3">
      <c r="A520" s="49"/>
      <c r="B520" s="67" t="s">
        <v>329</v>
      </c>
      <c r="C520" s="68"/>
      <c r="D520" s="68"/>
      <c r="E520" s="77"/>
      <c r="F520" s="66"/>
      <c r="G520" s="66"/>
    </row>
    <row r="521" spans="1:7" ht="13" x14ac:dyDescent="0.3">
      <c r="A521" s="49"/>
      <c r="B521" s="67" t="s">
        <v>330</v>
      </c>
      <c r="C521" s="68"/>
      <c r="D521" s="68"/>
      <c r="E521" s="77"/>
      <c r="F521" s="66"/>
      <c r="G521" s="66"/>
    </row>
    <row r="522" spans="1:7" ht="13" x14ac:dyDescent="0.3">
      <c r="A522" s="49"/>
      <c r="B522" s="67" t="s">
        <v>529</v>
      </c>
      <c r="C522" s="68"/>
      <c r="D522" s="68"/>
      <c r="E522" s="77"/>
      <c r="F522" s="66"/>
      <c r="G522" s="66"/>
    </row>
    <row r="523" spans="1:7" ht="13" x14ac:dyDescent="0.3">
      <c r="A523" s="49"/>
      <c r="B523" s="67"/>
      <c r="C523" s="68"/>
      <c r="D523" s="68"/>
      <c r="E523" s="77"/>
      <c r="F523" s="66"/>
      <c r="G523" s="66"/>
    </row>
    <row r="524" spans="1:7" x14ac:dyDescent="0.25">
      <c r="A524" s="49"/>
      <c r="B524" s="49" t="s">
        <v>332</v>
      </c>
      <c r="C524" s="68" t="s">
        <v>11</v>
      </c>
      <c r="D524" s="68">
        <f>D338+D344</f>
        <v>82</v>
      </c>
      <c r="E524" s="77">
        <v>20</v>
      </c>
      <c r="F524" s="66">
        <f>E524*D524</f>
        <v>1640</v>
      </c>
      <c r="G524" s="66"/>
    </row>
    <row r="525" spans="1:7" x14ac:dyDescent="0.25">
      <c r="A525" s="49"/>
      <c r="B525" s="49"/>
      <c r="C525" s="68"/>
      <c r="D525" s="68"/>
      <c r="E525" s="77"/>
      <c r="F525" s="66"/>
      <c r="G525" s="66"/>
    </row>
    <row r="526" spans="1:7" ht="13" x14ac:dyDescent="0.3">
      <c r="A526" s="49"/>
      <c r="B526" s="67" t="s">
        <v>530</v>
      </c>
      <c r="C526" s="68"/>
      <c r="D526" s="68"/>
      <c r="E526" s="77"/>
      <c r="F526" s="66"/>
      <c r="G526" s="66"/>
    </row>
    <row r="527" spans="1:7" ht="13" x14ac:dyDescent="0.3">
      <c r="A527" s="49"/>
      <c r="B527" s="67" t="s">
        <v>334</v>
      </c>
      <c r="C527" s="68"/>
      <c r="D527" s="68"/>
      <c r="E527" s="77"/>
      <c r="F527" s="66"/>
      <c r="G527" s="66"/>
    </row>
    <row r="528" spans="1:7" ht="13" x14ac:dyDescent="0.3">
      <c r="A528" s="49"/>
      <c r="B528" s="67" t="s">
        <v>335</v>
      </c>
      <c r="C528" s="68"/>
      <c r="D528" s="68"/>
      <c r="E528" s="77"/>
      <c r="F528" s="66"/>
      <c r="G528" s="66"/>
    </row>
    <row r="529" spans="1:7" x14ac:dyDescent="0.25">
      <c r="A529" s="49"/>
      <c r="B529" s="49"/>
      <c r="C529" s="68"/>
      <c r="D529" s="68"/>
      <c r="E529" s="77"/>
      <c r="F529" s="66"/>
      <c r="G529" s="66"/>
    </row>
    <row r="530" spans="1:7" ht="14.5" x14ac:dyDescent="0.25">
      <c r="A530" s="49"/>
      <c r="B530" s="49" t="s">
        <v>336</v>
      </c>
      <c r="C530" s="68" t="s">
        <v>621</v>
      </c>
      <c r="D530" s="68">
        <v>14</v>
      </c>
      <c r="E530" s="77">
        <v>70</v>
      </c>
      <c r="F530" s="66">
        <f>E530*D530</f>
        <v>980</v>
      </c>
      <c r="G530" s="66"/>
    </row>
    <row r="531" spans="1:7" ht="14.5" x14ac:dyDescent="0.25">
      <c r="A531" s="49"/>
      <c r="B531" s="49" t="s">
        <v>287</v>
      </c>
      <c r="C531" s="68" t="s">
        <v>621</v>
      </c>
      <c r="D531" s="68">
        <v>87</v>
      </c>
      <c r="E531" s="77">
        <v>70</v>
      </c>
      <c r="F531" s="66">
        <f>E531*D531</f>
        <v>6090</v>
      </c>
      <c r="G531" s="66"/>
    </row>
    <row r="532" spans="1:7" x14ac:dyDescent="0.25">
      <c r="A532" s="49"/>
      <c r="B532" s="49"/>
      <c r="C532" s="68"/>
      <c r="D532" s="68"/>
      <c r="E532" s="77"/>
      <c r="F532" s="66"/>
      <c r="G532" s="66"/>
    </row>
    <row r="533" spans="1:7" ht="13" x14ac:dyDescent="0.3">
      <c r="A533" s="49"/>
      <c r="B533" s="67" t="s">
        <v>337</v>
      </c>
      <c r="C533" s="68"/>
      <c r="D533" s="68"/>
      <c r="E533" s="77"/>
      <c r="F533" s="66"/>
      <c r="G533" s="66"/>
    </row>
    <row r="534" spans="1:7" ht="13" x14ac:dyDescent="0.3">
      <c r="A534" s="49"/>
      <c r="B534" s="67" t="s">
        <v>338</v>
      </c>
      <c r="C534" s="68"/>
      <c r="D534" s="68"/>
      <c r="E534" s="77"/>
      <c r="F534" s="66"/>
      <c r="G534" s="66"/>
    </row>
    <row r="535" spans="1:7" x14ac:dyDescent="0.25">
      <c r="A535" s="49"/>
      <c r="B535" s="49"/>
      <c r="C535" s="68"/>
      <c r="D535" s="68"/>
      <c r="E535" s="77"/>
      <c r="F535" s="66"/>
      <c r="G535" s="66"/>
    </row>
    <row r="536" spans="1:7" ht="14.5" x14ac:dyDescent="0.25">
      <c r="A536" s="49"/>
      <c r="B536" s="49" t="s">
        <v>285</v>
      </c>
      <c r="C536" s="68" t="s">
        <v>621</v>
      </c>
      <c r="D536" s="68">
        <v>14</v>
      </c>
      <c r="E536" s="77">
        <v>70</v>
      </c>
      <c r="F536" s="66">
        <f>E536*D536</f>
        <v>980</v>
      </c>
      <c r="G536" s="66"/>
    </row>
    <row r="537" spans="1:7" x14ac:dyDescent="0.25">
      <c r="A537" s="49"/>
      <c r="B537" s="49" t="s">
        <v>531</v>
      </c>
      <c r="C537" s="68" t="s">
        <v>11</v>
      </c>
      <c r="D537" s="68">
        <f>D402</f>
        <v>123</v>
      </c>
      <c r="E537" s="77">
        <v>20</v>
      </c>
      <c r="F537" s="66">
        <f>E537*D537</f>
        <v>2460</v>
      </c>
      <c r="G537" s="66"/>
    </row>
    <row r="538" spans="1:7" ht="13" x14ac:dyDescent="0.3">
      <c r="A538" s="49"/>
      <c r="B538" s="67"/>
      <c r="C538" s="68"/>
      <c r="D538" s="68"/>
      <c r="E538" s="77"/>
      <c r="F538" s="66"/>
      <c r="G538" s="66"/>
    </row>
    <row r="539" spans="1:7" ht="13" x14ac:dyDescent="0.3">
      <c r="A539" s="49"/>
      <c r="B539" s="67" t="s">
        <v>339</v>
      </c>
      <c r="C539" s="68"/>
      <c r="D539" s="68"/>
      <c r="E539" s="77"/>
      <c r="F539" s="66"/>
      <c r="G539" s="66"/>
    </row>
    <row r="540" spans="1:7" ht="13" x14ac:dyDescent="0.3">
      <c r="A540" s="49"/>
      <c r="B540" s="67" t="s">
        <v>532</v>
      </c>
      <c r="C540" s="68"/>
      <c r="D540" s="68"/>
      <c r="E540" s="77"/>
      <c r="F540" s="66"/>
      <c r="G540" s="66"/>
    </row>
    <row r="541" spans="1:7" x14ac:dyDescent="0.25">
      <c r="A541" s="49"/>
      <c r="B541" s="49"/>
      <c r="C541" s="68"/>
      <c r="D541" s="68"/>
      <c r="E541" s="77"/>
      <c r="F541" s="66"/>
      <c r="G541" s="66"/>
    </row>
    <row r="542" spans="1:7" x14ac:dyDescent="0.25">
      <c r="A542" s="49"/>
      <c r="B542" s="49" t="s">
        <v>341</v>
      </c>
      <c r="C542" s="68" t="s">
        <v>11</v>
      </c>
      <c r="D542" s="68">
        <f>D348</f>
        <v>123</v>
      </c>
      <c r="E542" s="77">
        <v>20</v>
      </c>
      <c r="F542" s="66">
        <f>E542*D542</f>
        <v>2460</v>
      </c>
      <c r="G542" s="66"/>
    </row>
    <row r="543" spans="1:7" ht="14.5" x14ac:dyDescent="0.25">
      <c r="A543" s="49"/>
      <c r="B543" s="49" t="s">
        <v>285</v>
      </c>
      <c r="C543" s="68" t="s">
        <v>621</v>
      </c>
      <c r="D543" s="68">
        <v>14</v>
      </c>
      <c r="E543" s="77">
        <v>70</v>
      </c>
      <c r="F543" s="66">
        <f>E543*D543</f>
        <v>980</v>
      </c>
      <c r="G543" s="66"/>
    </row>
    <row r="544" spans="1:7" ht="14.5" x14ac:dyDescent="0.25">
      <c r="A544" s="49"/>
      <c r="B544" s="49" t="s">
        <v>533</v>
      </c>
      <c r="C544" s="68" t="s">
        <v>621</v>
      </c>
      <c r="D544" s="68">
        <v>150</v>
      </c>
      <c r="E544" s="77">
        <v>70</v>
      </c>
      <c r="F544" s="66">
        <f>E544*D544</f>
        <v>10500</v>
      </c>
      <c r="G544" s="66"/>
    </row>
    <row r="545" spans="1:7" x14ac:dyDescent="0.25">
      <c r="A545" s="49"/>
      <c r="B545" s="49"/>
      <c r="C545" s="68"/>
      <c r="D545" s="68"/>
      <c r="E545" s="77"/>
      <c r="F545" s="66"/>
      <c r="G545" s="66"/>
    </row>
    <row r="546" spans="1:7" ht="13" x14ac:dyDescent="0.3">
      <c r="A546" s="115"/>
      <c r="B546" s="111" t="s">
        <v>283</v>
      </c>
      <c r="C546" s="112"/>
      <c r="D546" s="112"/>
      <c r="E546" s="113"/>
      <c r="F546" s="114">
        <f>SUM(F512:F545)</f>
        <v>69093.799999999988</v>
      </c>
      <c r="G546" s="114"/>
    </row>
    <row r="547" spans="1:7" x14ac:dyDescent="0.25">
      <c r="A547" s="49"/>
      <c r="B547" s="49"/>
      <c r="C547" s="68"/>
      <c r="D547" s="68"/>
      <c r="E547" s="77"/>
      <c r="F547" s="66"/>
      <c r="G547" s="66"/>
    </row>
    <row r="548" spans="1:7" ht="13" x14ac:dyDescent="0.3">
      <c r="A548" s="49"/>
      <c r="B548" s="79" t="s">
        <v>586</v>
      </c>
      <c r="C548" s="68"/>
      <c r="D548" s="68"/>
      <c r="E548" s="77"/>
      <c r="F548" s="66"/>
      <c r="G548" s="66"/>
    </row>
    <row r="549" spans="1:7" x14ac:dyDescent="0.25">
      <c r="A549" s="49"/>
      <c r="B549" s="49"/>
      <c r="C549" s="68"/>
      <c r="D549" s="68"/>
      <c r="E549" s="77"/>
      <c r="F549" s="66"/>
      <c r="G549" s="66"/>
    </row>
    <row r="550" spans="1:7" ht="13" x14ac:dyDescent="0.3">
      <c r="A550" s="49"/>
      <c r="B550" s="67" t="s">
        <v>587</v>
      </c>
      <c r="C550" s="68"/>
      <c r="D550" s="68"/>
      <c r="E550" s="77"/>
      <c r="F550" s="66"/>
      <c r="G550" s="66"/>
    </row>
    <row r="551" spans="1:7" x14ac:dyDescent="0.25">
      <c r="A551" s="49"/>
      <c r="B551" s="49"/>
      <c r="C551" s="68"/>
      <c r="D551" s="68"/>
      <c r="E551" s="77"/>
      <c r="F551" s="66"/>
      <c r="G551" s="66"/>
    </row>
    <row r="552" spans="1:7" x14ac:dyDescent="0.25">
      <c r="A552" s="49"/>
      <c r="B552" s="49" t="s">
        <v>588</v>
      </c>
      <c r="C552" s="68" t="s">
        <v>518</v>
      </c>
      <c r="D552" s="74">
        <v>1</v>
      </c>
      <c r="E552" s="77">
        <v>20000</v>
      </c>
      <c r="F552" s="66"/>
      <c r="G552" s="66"/>
    </row>
    <row r="553" spans="1:7" x14ac:dyDescent="0.25">
      <c r="A553" s="49"/>
      <c r="B553" s="49"/>
      <c r="C553" s="68"/>
      <c r="D553" s="68"/>
      <c r="E553" s="77"/>
      <c r="F553" s="66"/>
      <c r="G553" s="66"/>
    </row>
    <row r="554" spans="1:7" ht="13" x14ac:dyDescent="0.3">
      <c r="A554" s="115"/>
      <c r="B554" s="111" t="s">
        <v>283</v>
      </c>
      <c r="C554" s="112"/>
      <c r="D554" s="112"/>
      <c r="E554" s="113"/>
      <c r="F554" s="114">
        <f>SUM(F552:F553)</f>
        <v>0</v>
      </c>
      <c r="G554" s="114">
        <f>SUM(G552:G553)</f>
        <v>0</v>
      </c>
    </row>
    <row r="555" spans="1:7" x14ac:dyDescent="0.25">
      <c r="A555" s="49"/>
      <c r="B555" s="49"/>
      <c r="C555" s="49"/>
      <c r="D555" s="49"/>
      <c r="E555" s="48"/>
      <c r="F555" s="66"/>
      <c r="G555" s="66"/>
    </row>
    <row r="556" spans="1:7" x14ac:dyDescent="0.25">
      <c r="A556" s="49"/>
      <c r="B556" s="49"/>
      <c r="C556" s="49"/>
      <c r="D556" s="49"/>
      <c r="E556" s="48"/>
      <c r="F556" s="66"/>
      <c r="G556" s="66"/>
    </row>
    <row r="557" spans="1:7" ht="13" x14ac:dyDescent="0.3">
      <c r="A557" s="115"/>
      <c r="B557" s="111" t="s">
        <v>357</v>
      </c>
      <c r="C557" s="115"/>
      <c r="D557" s="115"/>
      <c r="E557" s="116"/>
      <c r="F557" s="116"/>
      <c r="G557" s="116"/>
    </row>
    <row r="558" spans="1:7" x14ac:dyDescent="0.25">
      <c r="A558" s="49"/>
      <c r="B558" s="49"/>
      <c r="C558" s="49"/>
      <c r="D558" s="49"/>
      <c r="E558" s="48"/>
      <c r="F558" s="48"/>
      <c r="G558" s="48"/>
    </row>
    <row r="559" spans="1:7" ht="13" x14ac:dyDescent="0.3">
      <c r="A559" s="49"/>
      <c r="B559" s="93" t="s">
        <v>467</v>
      </c>
      <c r="C559" s="49"/>
      <c r="D559" s="49"/>
      <c r="E559" s="48"/>
      <c r="F559" s="94">
        <f>F76</f>
        <v>77244.800000000003</v>
      </c>
      <c r="G559" s="94">
        <f>G76</f>
        <v>0</v>
      </c>
    </row>
    <row r="560" spans="1:7" ht="13" x14ac:dyDescent="0.3">
      <c r="A560" s="49"/>
      <c r="B560" s="49"/>
      <c r="C560" s="49"/>
      <c r="D560" s="49"/>
      <c r="E560" s="48"/>
      <c r="F560" s="94"/>
      <c r="G560" s="48"/>
    </row>
    <row r="561" spans="1:7" ht="13" x14ac:dyDescent="0.3">
      <c r="A561" s="49"/>
      <c r="B561" s="93" t="s">
        <v>200</v>
      </c>
      <c r="C561" s="49"/>
      <c r="D561" s="49"/>
      <c r="E561" s="48"/>
      <c r="F561" s="94">
        <f>F275</f>
        <v>38480</v>
      </c>
      <c r="G561" s="94">
        <f>G275</f>
        <v>0</v>
      </c>
    </row>
    <row r="562" spans="1:7" ht="13" x14ac:dyDescent="0.3">
      <c r="A562" s="49"/>
      <c r="B562" s="93"/>
      <c r="C562" s="49"/>
      <c r="D562" s="49"/>
      <c r="E562" s="48"/>
      <c r="F562" s="94"/>
      <c r="G562" s="94"/>
    </row>
    <row r="563" spans="1:7" ht="13" x14ac:dyDescent="0.3">
      <c r="A563" s="49"/>
      <c r="B563" s="93" t="s">
        <v>583</v>
      </c>
      <c r="C563" s="49"/>
      <c r="D563" s="49"/>
      <c r="E563" s="48"/>
      <c r="F563" s="94">
        <f>F203</f>
        <v>143113.60000000001</v>
      </c>
      <c r="G563" s="94">
        <f>G80</f>
        <v>0</v>
      </c>
    </row>
    <row r="564" spans="1:7" ht="13" x14ac:dyDescent="0.3">
      <c r="A564" s="49"/>
      <c r="B564" s="49"/>
      <c r="C564" s="49"/>
      <c r="D564" s="49"/>
      <c r="E564" s="48"/>
      <c r="F564" s="94"/>
      <c r="G564" s="48"/>
    </row>
    <row r="565" spans="1:7" ht="13" x14ac:dyDescent="0.3">
      <c r="A565" s="49"/>
      <c r="B565" s="93" t="s">
        <v>560</v>
      </c>
      <c r="C565" s="49"/>
      <c r="D565" s="49"/>
      <c r="E565" s="48"/>
      <c r="F565" s="94">
        <f>F249</f>
        <v>509120</v>
      </c>
      <c r="G565" s="94">
        <f>G279</f>
        <v>0</v>
      </c>
    </row>
    <row r="566" spans="1:7" ht="13" x14ac:dyDescent="0.3">
      <c r="A566" s="49"/>
      <c r="B566" s="93"/>
      <c r="C566" s="49"/>
      <c r="D566" s="49"/>
      <c r="E566" s="48"/>
      <c r="F566" s="94"/>
      <c r="G566" s="94"/>
    </row>
    <row r="567" spans="1:7" ht="13" x14ac:dyDescent="0.3">
      <c r="A567" s="49"/>
      <c r="B567" s="93" t="s">
        <v>347</v>
      </c>
      <c r="C567" s="49"/>
      <c r="D567" s="49"/>
      <c r="E567" s="48"/>
      <c r="F567" s="94">
        <f>F307</f>
        <v>107490</v>
      </c>
      <c r="G567" s="94">
        <f>G307</f>
        <v>0</v>
      </c>
    </row>
    <row r="568" spans="1:7" ht="13" x14ac:dyDescent="0.3">
      <c r="A568" s="49"/>
      <c r="B568" s="93"/>
      <c r="C568" s="49"/>
      <c r="D568" s="49"/>
      <c r="E568" s="48"/>
      <c r="F568" s="94"/>
      <c r="G568" s="94"/>
    </row>
    <row r="569" spans="1:7" ht="13" x14ac:dyDescent="0.3">
      <c r="A569" s="49"/>
      <c r="B569" s="93" t="s">
        <v>133</v>
      </c>
      <c r="C569" s="49"/>
      <c r="D569" s="49"/>
      <c r="E569" s="48"/>
      <c r="F569" s="94">
        <f>F377</f>
        <v>137285</v>
      </c>
      <c r="G569" s="94">
        <f>G377</f>
        <v>0</v>
      </c>
    </row>
    <row r="570" spans="1:7" ht="13" x14ac:dyDescent="0.3">
      <c r="A570" s="49"/>
      <c r="B570" s="93"/>
      <c r="C570" s="49"/>
      <c r="D570" s="49"/>
      <c r="E570" s="48"/>
      <c r="F570" s="94"/>
      <c r="G570" s="94"/>
    </row>
    <row r="571" spans="1:7" ht="13" x14ac:dyDescent="0.3">
      <c r="A571" s="49"/>
      <c r="B571" s="93" t="s">
        <v>348</v>
      </c>
      <c r="C571" s="49"/>
      <c r="D571" s="49"/>
      <c r="E571" s="48"/>
      <c r="F571" s="94">
        <f>F404</f>
        <v>69095</v>
      </c>
      <c r="G571" s="94">
        <f>G404</f>
        <v>0</v>
      </c>
    </row>
    <row r="572" spans="1:7" ht="13" x14ac:dyDescent="0.3">
      <c r="A572" s="49"/>
      <c r="B572" s="93"/>
      <c r="C572" s="49"/>
      <c r="D572" s="49"/>
      <c r="E572" s="48"/>
      <c r="F572" s="94"/>
      <c r="G572" s="94"/>
    </row>
    <row r="573" spans="1:7" ht="13" x14ac:dyDescent="0.3">
      <c r="A573" s="49"/>
      <c r="B573" s="93" t="s">
        <v>349</v>
      </c>
      <c r="C573" s="49"/>
      <c r="D573" s="49"/>
      <c r="E573" s="48"/>
      <c r="F573" s="94">
        <f>F416</f>
        <v>71370</v>
      </c>
      <c r="G573" s="94">
        <f>G416</f>
        <v>0</v>
      </c>
    </row>
    <row r="574" spans="1:7" ht="13" x14ac:dyDescent="0.3">
      <c r="A574" s="49"/>
      <c r="B574" s="93"/>
      <c r="C574" s="49"/>
      <c r="D574" s="49"/>
      <c r="E574" s="48"/>
      <c r="F574" s="94"/>
      <c r="G574" s="94"/>
    </row>
    <row r="575" spans="1:7" ht="13" x14ac:dyDescent="0.3">
      <c r="A575" s="49"/>
      <c r="B575" s="93" t="s">
        <v>63</v>
      </c>
      <c r="C575" s="49"/>
      <c r="D575" s="49"/>
      <c r="E575" s="48"/>
      <c r="F575" s="94">
        <f>F438</f>
        <v>12580</v>
      </c>
      <c r="G575" s="94">
        <f>G438</f>
        <v>0</v>
      </c>
    </row>
    <row r="576" spans="1:7" ht="13" x14ac:dyDescent="0.3">
      <c r="A576" s="49"/>
      <c r="B576" s="93"/>
      <c r="C576" s="49"/>
      <c r="D576" s="49"/>
      <c r="E576" s="48"/>
      <c r="F576" s="94"/>
      <c r="G576" s="94"/>
    </row>
    <row r="577" spans="1:7" ht="13" x14ac:dyDescent="0.3">
      <c r="A577" s="49"/>
      <c r="B577" s="93" t="s">
        <v>20</v>
      </c>
      <c r="C577" s="49"/>
      <c r="D577" s="49"/>
      <c r="E577" s="48"/>
      <c r="F577" s="94">
        <f>F459</f>
        <v>34050</v>
      </c>
      <c r="G577" s="94">
        <f>G459</f>
        <v>0</v>
      </c>
    </row>
    <row r="578" spans="1:7" ht="13" x14ac:dyDescent="0.3">
      <c r="A578" s="49"/>
      <c r="B578" s="93"/>
      <c r="C578" s="49"/>
      <c r="D578" s="49"/>
      <c r="E578" s="48"/>
      <c r="F578" s="94"/>
      <c r="G578" s="94"/>
    </row>
    <row r="579" spans="1:7" ht="13" x14ac:dyDescent="0.3">
      <c r="A579" s="49"/>
      <c r="B579" s="93" t="s">
        <v>296</v>
      </c>
      <c r="C579" s="49"/>
      <c r="D579" s="49"/>
      <c r="E579" s="48"/>
      <c r="F579" s="94">
        <f>F496</f>
        <v>26940</v>
      </c>
      <c r="G579" s="94">
        <f>G496</f>
        <v>0</v>
      </c>
    </row>
    <row r="580" spans="1:7" ht="13" x14ac:dyDescent="0.3">
      <c r="A580" s="49"/>
      <c r="B580" s="93"/>
      <c r="C580" s="49"/>
      <c r="D580" s="49"/>
      <c r="E580" s="48"/>
      <c r="F580" s="94"/>
      <c r="G580" s="94"/>
    </row>
    <row r="581" spans="1:7" ht="13" x14ac:dyDescent="0.3">
      <c r="A581" s="49"/>
      <c r="B581" s="93" t="s">
        <v>320</v>
      </c>
      <c r="C581" s="49"/>
      <c r="D581" s="49"/>
      <c r="E581" s="48"/>
      <c r="F581" s="94">
        <f>F504</f>
        <v>8800</v>
      </c>
      <c r="G581" s="94">
        <f>G504</f>
        <v>0</v>
      </c>
    </row>
    <row r="582" spans="1:7" ht="13" x14ac:dyDescent="0.3">
      <c r="A582" s="49"/>
      <c r="B582" s="93"/>
      <c r="C582" s="49"/>
      <c r="D582" s="49"/>
      <c r="E582" s="48"/>
      <c r="F582" s="94"/>
      <c r="G582" s="94"/>
    </row>
    <row r="583" spans="1:7" ht="13" x14ac:dyDescent="0.3">
      <c r="A583" s="49"/>
      <c r="B583" s="93" t="s">
        <v>352</v>
      </c>
      <c r="C583" s="49"/>
      <c r="D583" s="49"/>
      <c r="E583" s="48"/>
      <c r="F583" s="94">
        <f>F546</f>
        <v>69093.799999999988</v>
      </c>
      <c r="G583" s="94">
        <f>G546</f>
        <v>0</v>
      </c>
    </row>
    <row r="584" spans="1:7" ht="13" x14ac:dyDescent="0.3">
      <c r="A584" s="49"/>
      <c r="B584" s="93"/>
      <c r="C584" s="49"/>
      <c r="D584" s="49"/>
      <c r="E584" s="48"/>
      <c r="F584" s="48"/>
      <c r="G584" s="48"/>
    </row>
    <row r="585" spans="1:7" ht="13" x14ac:dyDescent="0.3">
      <c r="A585" s="49"/>
      <c r="B585" s="93" t="s">
        <v>586</v>
      </c>
      <c r="C585" s="49"/>
      <c r="D585" s="49"/>
      <c r="E585" s="48"/>
      <c r="F585" s="94">
        <f>F554</f>
        <v>0</v>
      </c>
      <c r="G585" s="94">
        <f>G548</f>
        <v>0</v>
      </c>
    </row>
    <row r="586" spans="1:7" ht="13" x14ac:dyDescent="0.3">
      <c r="A586" s="49"/>
      <c r="B586" s="93"/>
      <c r="C586" s="49"/>
      <c r="D586" s="49"/>
      <c r="E586" s="48"/>
      <c r="F586" s="48"/>
      <c r="G586" s="48"/>
    </row>
    <row r="587" spans="1:7" x14ac:dyDescent="0.25">
      <c r="A587" s="49"/>
      <c r="B587" s="49"/>
      <c r="C587" s="49"/>
      <c r="D587" s="49"/>
      <c r="E587" s="48"/>
      <c r="F587" s="48"/>
      <c r="G587" s="48"/>
    </row>
    <row r="588" spans="1:7" ht="13" x14ac:dyDescent="0.3">
      <c r="A588" s="115"/>
      <c r="B588" s="111" t="s">
        <v>353</v>
      </c>
      <c r="C588" s="115"/>
      <c r="D588" s="115"/>
      <c r="E588" s="116"/>
      <c r="F588" s="117">
        <f>SUM(F559:F587)</f>
        <v>1304662.2</v>
      </c>
      <c r="G588" s="117">
        <f>SUM(G561:G587)</f>
        <v>0</v>
      </c>
    </row>
    <row r="589" spans="1:7" x14ac:dyDescent="0.25">
      <c r="A589" s="51"/>
      <c r="B589" s="51"/>
      <c r="C589" s="51"/>
      <c r="D589" s="51"/>
      <c r="E589" s="95"/>
      <c r="F589" s="95"/>
      <c r="G589" s="95"/>
    </row>
    <row r="591" spans="1:7" ht="13" x14ac:dyDescent="0.3">
      <c r="A591" s="64"/>
      <c r="B591" s="65" t="s">
        <v>543</v>
      </c>
      <c r="C591" s="49"/>
      <c r="D591" s="49"/>
      <c r="E591" s="48"/>
      <c r="F591" s="48"/>
      <c r="G591" s="66"/>
    </row>
    <row r="592" spans="1:7" ht="13" x14ac:dyDescent="0.3">
      <c r="A592" s="64"/>
      <c r="B592" s="67" t="s">
        <v>284</v>
      </c>
      <c r="C592" s="68"/>
      <c r="D592" s="68"/>
      <c r="E592" s="66"/>
      <c r="F592" s="66"/>
      <c r="G592" s="66"/>
    </row>
    <row r="593" spans="1:7" ht="13" x14ac:dyDescent="0.3">
      <c r="A593" s="64"/>
      <c r="B593" s="71"/>
      <c r="C593" s="70"/>
      <c r="D593" s="68"/>
      <c r="E593" s="66"/>
      <c r="F593" s="66"/>
      <c r="G593" s="48"/>
    </row>
    <row r="594" spans="1:7" ht="13" x14ac:dyDescent="0.3">
      <c r="A594" s="64"/>
      <c r="B594" s="72" t="s">
        <v>371</v>
      </c>
      <c r="C594" s="70"/>
      <c r="D594" s="68"/>
      <c r="E594" s="66"/>
      <c r="F594" s="66"/>
      <c r="G594" s="48"/>
    </row>
    <row r="595" spans="1:7" ht="13" x14ac:dyDescent="0.3">
      <c r="A595" s="64"/>
      <c r="B595" s="71"/>
      <c r="C595" s="70"/>
      <c r="D595" s="68"/>
      <c r="E595" s="66"/>
      <c r="F595" s="66"/>
      <c r="G595" s="48"/>
    </row>
    <row r="596" spans="1:7" ht="13" x14ac:dyDescent="0.3">
      <c r="A596" s="64"/>
      <c r="B596" s="71" t="s">
        <v>545</v>
      </c>
      <c r="C596" s="70" t="s">
        <v>619</v>
      </c>
      <c r="D596" s="68">
        <v>5</v>
      </c>
      <c r="E596" s="66">
        <v>380</v>
      </c>
      <c r="F596" s="66">
        <f>E596*D596</f>
        <v>1900</v>
      </c>
      <c r="G596" s="66"/>
    </row>
    <row r="597" spans="1:7" ht="13" x14ac:dyDescent="0.3">
      <c r="A597" s="64"/>
      <c r="B597" s="71"/>
      <c r="C597" s="70"/>
      <c r="D597" s="68"/>
      <c r="E597" s="66"/>
      <c r="F597" s="66"/>
      <c r="G597" s="66"/>
    </row>
    <row r="598" spans="1:7" ht="13" x14ac:dyDescent="0.3">
      <c r="A598" s="64"/>
      <c r="B598" s="71" t="s">
        <v>492</v>
      </c>
      <c r="C598" s="70" t="s">
        <v>619</v>
      </c>
      <c r="D598" s="68">
        <v>31</v>
      </c>
      <c r="E598" s="66">
        <v>380</v>
      </c>
      <c r="F598" s="66">
        <f>E598*D598</f>
        <v>11780</v>
      </c>
      <c r="G598" s="48"/>
    </row>
    <row r="599" spans="1:7" ht="13" x14ac:dyDescent="0.3">
      <c r="A599" s="64"/>
      <c r="B599" s="71"/>
      <c r="C599" s="70"/>
      <c r="D599" s="68"/>
      <c r="E599" s="66"/>
      <c r="F599" s="66"/>
      <c r="G599" s="48"/>
    </row>
    <row r="600" spans="1:7" ht="13" x14ac:dyDescent="0.3">
      <c r="A600" s="64"/>
      <c r="B600" s="49" t="s">
        <v>496</v>
      </c>
      <c r="C600" s="70" t="s">
        <v>2</v>
      </c>
      <c r="D600" s="68">
        <v>8</v>
      </c>
      <c r="E600" s="66">
        <v>100</v>
      </c>
      <c r="F600" s="66">
        <f>E600*D600</f>
        <v>800</v>
      </c>
      <c r="G600" s="48"/>
    </row>
    <row r="601" spans="1:7" ht="13" x14ac:dyDescent="0.3">
      <c r="A601" s="64"/>
      <c r="B601" s="71" t="s">
        <v>540</v>
      </c>
      <c r="C601" s="70"/>
      <c r="D601" s="68"/>
      <c r="E601" s="66"/>
      <c r="F601" s="66"/>
      <c r="G601" s="48"/>
    </row>
    <row r="602" spans="1:7" ht="13" x14ac:dyDescent="0.3">
      <c r="A602" s="64"/>
      <c r="B602" s="71"/>
      <c r="C602" s="70"/>
      <c r="D602" s="68"/>
      <c r="E602" s="66"/>
      <c r="F602" s="66"/>
      <c r="G602" s="48"/>
    </row>
    <row r="603" spans="1:7" ht="13" x14ac:dyDescent="0.3">
      <c r="A603" s="64"/>
      <c r="B603" s="72" t="s">
        <v>520</v>
      </c>
      <c r="C603" s="70"/>
      <c r="D603" s="68"/>
      <c r="E603" s="66"/>
      <c r="F603" s="66"/>
      <c r="G603" s="48"/>
    </row>
    <row r="604" spans="1:7" ht="13" x14ac:dyDescent="0.3">
      <c r="A604" s="64"/>
      <c r="B604" s="71"/>
      <c r="C604" s="70"/>
      <c r="D604" s="68"/>
      <c r="E604" s="66"/>
      <c r="F604" s="66"/>
      <c r="G604" s="48"/>
    </row>
    <row r="605" spans="1:7" ht="13" x14ac:dyDescent="0.3">
      <c r="A605" s="64"/>
      <c r="B605" s="71" t="s">
        <v>521</v>
      </c>
      <c r="C605" s="70" t="s">
        <v>619</v>
      </c>
      <c r="D605" s="68">
        <v>67</v>
      </c>
      <c r="E605" s="66">
        <v>120</v>
      </c>
      <c r="F605" s="66">
        <f>E605*D605</f>
        <v>8040</v>
      </c>
      <c r="G605" s="48"/>
    </row>
    <row r="606" spans="1:7" ht="13" x14ac:dyDescent="0.3">
      <c r="A606" s="64"/>
      <c r="B606" s="71"/>
      <c r="C606" s="70"/>
      <c r="D606" s="68"/>
      <c r="E606" s="66"/>
      <c r="F606" s="66"/>
      <c r="G606" s="48"/>
    </row>
    <row r="607" spans="1:7" ht="13" x14ac:dyDescent="0.3">
      <c r="A607" s="64"/>
      <c r="B607" s="72" t="s">
        <v>382</v>
      </c>
      <c r="C607" s="70"/>
      <c r="D607" s="68"/>
      <c r="E607" s="66"/>
      <c r="F607" s="66"/>
      <c r="G607" s="48"/>
    </row>
    <row r="608" spans="1:7" ht="13" x14ac:dyDescent="0.3">
      <c r="A608" s="64"/>
      <c r="B608" s="71"/>
      <c r="C608" s="70"/>
      <c r="D608" s="68"/>
      <c r="E608" s="66"/>
      <c r="F608" s="66"/>
      <c r="G608" s="48"/>
    </row>
    <row r="609" spans="1:7" ht="13" x14ac:dyDescent="0.3">
      <c r="A609" s="64"/>
      <c r="B609" s="73" t="s">
        <v>535</v>
      </c>
      <c r="C609" s="70"/>
      <c r="D609" s="68"/>
      <c r="E609" s="66"/>
      <c r="F609" s="66"/>
      <c r="G609" s="48"/>
    </row>
    <row r="610" spans="1:7" ht="13" x14ac:dyDescent="0.3">
      <c r="A610" s="64"/>
      <c r="B610" s="73"/>
      <c r="C610" s="70"/>
      <c r="D610" s="68"/>
      <c r="E610" s="66"/>
      <c r="F610" s="66"/>
      <c r="G610" s="48"/>
    </row>
    <row r="611" spans="1:7" ht="13" x14ac:dyDescent="0.3">
      <c r="A611" s="64"/>
      <c r="B611" s="71" t="s">
        <v>536</v>
      </c>
      <c r="C611" s="74" t="s">
        <v>0</v>
      </c>
      <c r="D611" s="74">
        <f>7.3*32</f>
        <v>233.6</v>
      </c>
      <c r="E611" s="66">
        <v>50</v>
      </c>
      <c r="F611" s="66">
        <f>E611*D611</f>
        <v>11680</v>
      </c>
      <c r="G611" s="48"/>
    </row>
    <row r="612" spans="1:7" ht="13" x14ac:dyDescent="0.3">
      <c r="A612" s="64"/>
      <c r="B612" s="71" t="s">
        <v>538</v>
      </c>
      <c r="C612" s="70"/>
      <c r="D612" s="68"/>
      <c r="E612" s="66"/>
      <c r="F612" s="66"/>
      <c r="G612" s="48"/>
    </row>
    <row r="613" spans="1:7" ht="13" x14ac:dyDescent="0.3">
      <c r="A613" s="64"/>
      <c r="B613" s="71" t="s">
        <v>537</v>
      </c>
      <c r="C613" s="70"/>
      <c r="D613" s="68"/>
      <c r="E613" s="66"/>
      <c r="F613" s="66"/>
      <c r="G613" s="48"/>
    </row>
    <row r="614" spans="1:7" ht="13" x14ac:dyDescent="0.3">
      <c r="A614" s="64"/>
      <c r="B614" s="73" t="s">
        <v>534</v>
      </c>
      <c r="C614" s="70"/>
      <c r="D614" s="68"/>
      <c r="E614" s="66"/>
      <c r="F614" s="66"/>
      <c r="G614" s="48"/>
    </row>
    <row r="615" spans="1:7" ht="13" x14ac:dyDescent="0.3">
      <c r="A615" s="64"/>
      <c r="B615" s="73" t="s">
        <v>542</v>
      </c>
      <c r="C615" s="70"/>
      <c r="D615" s="68"/>
      <c r="E615" s="66"/>
      <c r="F615" s="66"/>
      <c r="G615" s="48"/>
    </row>
    <row r="616" spans="1:7" ht="13" x14ac:dyDescent="0.3">
      <c r="A616" s="64"/>
      <c r="B616" s="71"/>
      <c r="C616" s="70"/>
      <c r="D616" s="68"/>
      <c r="E616" s="66"/>
      <c r="F616" s="66"/>
      <c r="G616" s="48"/>
    </row>
    <row r="617" spans="1:7" ht="13" x14ac:dyDescent="0.3">
      <c r="A617" s="64"/>
      <c r="B617" s="71" t="s">
        <v>516</v>
      </c>
      <c r="C617" s="70" t="s">
        <v>2</v>
      </c>
      <c r="D617" s="68">
        <v>4</v>
      </c>
      <c r="E617" s="66">
        <v>50</v>
      </c>
      <c r="F617" s="66">
        <f>E617*D617</f>
        <v>200</v>
      </c>
      <c r="G617" s="48"/>
    </row>
    <row r="618" spans="1:7" ht="13" x14ac:dyDescent="0.3">
      <c r="A618" s="64"/>
      <c r="B618" s="71"/>
      <c r="C618" s="70"/>
      <c r="D618" s="68"/>
      <c r="E618" s="66"/>
      <c r="F618" s="66"/>
      <c r="G618" s="48"/>
    </row>
    <row r="619" spans="1:7" ht="13" x14ac:dyDescent="0.3">
      <c r="A619" s="64"/>
      <c r="B619" s="73" t="s">
        <v>397</v>
      </c>
      <c r="C619" s="70"/>
      <c r="D619" s="68"/>
      <c r="E619" s="66"/>
      <c r="F619" s="66"/>
      <c r="G619" s="48"/>
    </row>
    <row r="620" spans="1:7" ht="13" x14ac:dyDescent="0.3">
      <c r="A620" s="64"/>
      <c r="B620" s="73"/>
      <c r="C620" s="70"/>
      <c r="D620" s="68"/>
      <c r="E620" s="66"/>
      <c r="F620" s="66"/>
      <c r="G620" s="48"/>
    </row>
    <row r="621" spans="1:7" ht="13" x14ac:dyDescent="0.3">
      <c r="A621" s="64"/>
      <c r="B621" s="71" t="s">
        <v>514</v>
      </c>
      <c r="C621" s="70" t="s">
        <v>2</v>
      </c>
      <c r="D621" s="68">
        <v>3</v>
      </c>
      <c r="E621" s="66">
        <v>50</v>
      </c>
      <c r="F621" s="66">
        <f>E621*D621</f>
        <v>150</v>
      </c>
      <c r="G621" s="48"/>
    </row>
    <row r="622" spans="1:7" ht="13" x14ac:dyDescent="0.3">
      <c r="A622" s="64"/>
      <c r="B622" s="71" t="s">
        <v>515</v>
      </c>
      <c r="C622" s="70"/>
      <c r="D622" s="68"/>
      <c r="E622" s="66"/>
      <c r="F622" s="66"/>
      <c r="G622" s="48"/>
    </row>
    <row r="623" spans="1:7" ht="13" x14ac:dyDescent="0.3">
      <c r="A623" s="64"/>
      <c r="B623" s="71"/>
      <c r="C623" s="70"/>
      <c r="D623" s="68"/>
      <c r="E623" s="66"/>
      <c r="F623" s="66"/>
      <c r="G623" s="48"/>
    </row>
    <row r="624" spans="1:7" ht="13" x14ac:dyDescent="0.3">
      <c r="A624" s="64"/>
      <c r="B624" s="71" t="s">
        <v>497</v>
      </c>
      <c r="C624" s="70" t="s">
        <v>2</v>
      </c>
      <c r="D624" s="68">
        <v>3</v>
      </c>
      <c r="E624" s="66">
        <v>50</v>
      </c>
      <c r="F624" s="66">
        <f>E624*D624</f>
        <v>150</v>
      </c>
      <c r="G624" s="48"/>
    </row>
    <row r="625" spans="1:7" ht="13" x14ac:dyDescent="0.3">
      <c r="A625" s="64"/>
      <c r="B625" s="71"/>
      <c r="C625" s="70"/>
      <c r="D625" s="68"/>
      <c r="E625" s="66"/>
      <c r="F625" s="66"/>
      <c r="G625" s="48"/>
    </row>
    <row r="626" spans="1:7" ht="13" x14ac:dyDescent="0.3">
      <c r="A626" s="64"/>
      <c r="B626" s="71" t="s">
        <v>468</v>
      </c>
      <c r="C626" s="70" t="s">
        <v>2</v>
      </c>
      <c r="D626" s="68">
        <v>30</v>
      </c>
      <c r="E626" s="66">
        <v>50</v>
      </c>
      <c r="F626" s="66">
        <f>E626*D626</f>
        <v>1500</v>
      </c>
      <c r="G626" s="48"/>
    </row>
    <row r="627" spans="1:7" ht="13" x14ac:dyDescent="0.3">
      <c r="A627" s="64"/>
      <c r="B627" s="71"/>
      <c r="C627" s="70"/>
      <c r="D627" s="68"/>
      <c r="E627" s="66"/>
      <c r="F627" s="66"/>
      <c r="G627" s="48"/>
    </row>
    <row r="628" spans="1:7" ht="13" x14ac:dyDescent="0.3">
      <c r="A628" s="64"/>
      <c r="B628" s="71" t="s">
        <v>286</v>
      </c>
      <c r="C628" s="70" t="s">
        <v>11</v>
      </c>
      <c r="D628" s="68">
        <f>32*2</f>
        <v>64</v>
      </c>
      <c r="E628" s="66">
        <v>10</v>
      </c>
      <c r="F628" s="66">
        <f>E628*D628</f>
        <v>640</v>
      </c>
      <c r="G628" s="48"/>
    </row>
    <row r="629" spans="1:7" ht="13" x14ac:dyDescent="0.3">
      <c r="A629" s="64"/>
      <c r="B629" s="71"/>
      <c r="C629" s="70"/>
      <c r="D629" s="68"/>
      <c r="E629" s="66"/>
      <c r="F629" s="66"/>
      <c r="G629" s="48"/>
    </row>
    <row r="630" spans="1:7" ht="13" x14ac:dyDescent="0.3">
      <c r="A630" s="64"/>
      <c r="B630" s="71" t="s">
        <v>469</v>
      </c>
      <c r="C630" s="70" t="s">
        <v>11</v>
      </c>
      <c r="D630" s="68">
        <v>64</v>
      </c>
      <c r="E630" s="66">
        <v>10</v>
      </c>
      <c r="F630" s="66">
        <f>E630*D630</f>
        <v>640</v>
      </c>
      <c r="G630" s="48"/>
    </row>
    <row r="631" spans="1:7" ht="13" x14ac:dyDescent="0.3">
      <c r="A631" s="64"/>
      <c r="B631" s="71"/>
      <c r="C631" s="70"/>
      <c r="D631" s="68"/>
      <c r="E631" s="66"/>
      <c r="F631" s="66"/>
      <c r="G631" s="48"/>
    </row>
    <row r="632" spans="1:7" ht="13" x14ac:dyDescent="0.3">
      <c r="A632" s="64"/>
      <c r="B632" s="71" t="s">
        <v>470</v>
      </c>
      <c r="C632" s="70" t="s">
        <v>11</v>
      </c>
      <c r="D632" s="68">
        <v>25</v>
      </c>
      <c r="E632" s="66">
        <v>10</v>
      </c>
      <c r="F632" s="66">
        <f>E632*D632</f>
        <v>250</v>
      </c>
      <c r="G632" s="48"/>
    </row>
    <row r="633" spans="1:7" ht="13" x14ac:dyDescent="0.3">
      <c r="A633" s="64"/>
      <c r="B633" s="71"/>
      <c r="C633" s="70"/>
      <c r="D633" s="68"/>
      <c r="E633" s="66"/>
      <c r="F633" s="66"/>
      <c r="G633" s="48"/>
    </row>
    <row r="634" spans="1:7" ht="13" x14ac:dyDescent="0.3">
      <c r="A634" s="64"/>
      <c r="B634" s="75" t="s">
        <v>404</v>
      </c>
      <c r="C634" s="70"/>
      <c r="D634" s="68"/>
      <c r="E634" s="66"/>
      <c r="F634" s="66"/>
      <c r="G634" s="48"/>
    </row>
    <row r="635" spans="1:7" ht="13" x14ac:dyDescent="0.3">
      <c r="A635" s="64"/>
      <c r="B635" s="71"/>
      <c r="C635" s="70"/>
      <c r="D635" s="68"/>
      <c r="E635" s="66"/>
      <c r="F635" s="66"/>
      <c r="G635" s="48"/>
    </row>
    <row r="636" spans="1:7" ht="13" x14ac:dyDescent="0.3">
      <c r="A636" s="64"/>
      <c r="B636" s="71" t="s">
        <v>405</v>
      </c>
      <c r="C636" s="70" t="s">
        <v>2</v>
      </c>
      <c r="D636" s="68">
        <v>3</v>
      </c>
      <c r="E636" s="66">
        <v>50</v>
      </c>
      <c r="F636" s="66">
        <f>E636*D636</f>
        <v>150</v>
      </c>
      <c r="G636" s="48"/>
    </row>
    <row r="637" spans="1:7" ht="13" x14ac:dyDescent="0.3">
      <c r="A637" s="64"/>
      <c r="B637" s="71"/>
      <c r="C637" s="70"/>
      <c r="D637" s="68"/>
      <c r="E637" s="66"/>
      <c r="F637" s="66"/>
      <c r="G637" s="48"/>
    </row>
    <row r="638" spans="1:7" ht="13" x14ac:dyDescent="0.3">
      <c r="A638" s="64"/>
      <c r="B638" s="71" t="s">
        <v>523</v>
      </c>
      <c r="C638" s="70" t="s">
        <v>2</v>
      </c>
      <c r="D638" s="68">
        <v>3</v>
      </c>
      <c r="E638" s="66">
        <v>50</v>
      </c>
      <c r="F638" s="66">
        <f>E638*D638</f>
        <v>150</v>
      </c>
      <c r="G638" s="48"/>
    </row>
    <row r="639" spans="1:7" ht="13" x14ac:dyDescent="0.3">
      <c r="A639" s="64"/>
      <c r="B639" s="71"/>
      <c r="C639" s="70"/>
      <c r="D639" s="68"/>
      <c r="E639" s="66"/>
      <c r="F639" s="66"/>
      <c r="G639" s="48"/>
    </row>
    <row r="640" spans="1:7" ht="13" x14ac:dyDescent="0.3">
      <c r="A640" s="64"/>
      <c r="B640" s="72" t="s">
        <v>420</v>
      </c>
      <c r="C640" s="70"/>
      <c r="D640" s="68"/>
      <c r="E640" s="66"/>
      <c r="F640" s="66"/>
      <c r="G640" s="48"/>
    </row>
    <row r="641" spans="1:7" ht="13" x14ac:dyDescent="0.3">
      <c r="A641" s="64"/>
      <c r="B641" s="71"/>
      <c r="C641" s="70"/>
      <c r="D641" s="68"/>
      <c r="E641" s="66"/>
      <c r="F641" s="66"/>
      <c r="G641" s="48"/>
    </row>
    <row r="642" spans="1:7" ht="13" x14ac:dyDescent="0.3">
      <c r="A642" s="64"/>
      <c r="B642" s="71" t="s">
        <v>422</v>
      </c>
      <c r="C642" s="70" t="s">
        <v>619</v>
      </c>
      <c r="D642" s="74">
        <f>7.3*32</f>
        <v>233.6</v>
      </c>
      <c r="E642" s="66">
        <v>50</v>
      </c>
      <c r="F642" s="66">
        <f>E642*D642</f>
        <v>11680</v>
      </c>
      <c r="G642" s="48"/>
    </row>
    <row r="643" spans="1:7" ht="13" x14ac:dyDescent="0.3">
      <c r="A643" s="64"/>
      <c r="B643" s="71"/>
      <c r="C643" s="70"/>
      <c r="D643" s="68"/>
      <c r="E643" s="66"/>
      <c r="F643" s="66"/>
      <c r="G643" s="48"/>
    </row>
    <row r="644" spans="1:7" ht="13" x14ac:dyDescent="0.3">
      <c r="A644" s="64"/>
      <c r="B644" s="71" t="s">
        <v>423</v>
      </c>
      <c r="C644" s="70" t="s">
        <v>619</v>
      </c>
      <c r="D644" s="74">
        <f>((32+7.3)*2)*3.1+(7.3*2.9*2*3)+((32+7.3)*2)*3.1</f>
        <v>614.33999999999992</v>
      </c>
      <c r="E644" s="66">
        <v>20</v>
      </c>
      <c r="F644" s="66">
        <f>E644*D644</f>
        <v>12286.8</v>
      </c>
      <c r="G644" s="48"/>
    </row>
    <row r="645" spans="1:7" ht="13" x14ac:dyDescent="0.3">
      <c r="A645" s="64"/>
      <c r="B645" s="71"/>
      <c r="C645" s="70"/>
      <c r="D645" s="68"/>
      <c r="E645" s="66"/>
      <c r="F645" s="66"/>
      <c r="G645" s="48"/>
    </row>
    <row r="646" spans="1:7" ht="13" x14ac:dyDescent="0.3">
      <c r="A646" s="64"/>
      <c r="B646" s="71" t="s">
        <v>524</v>
      </c>
      <c r="C646" s="70" t="s">
        <v>619</v>
      </c>
      <c r="D646" s="74">
        <f>D1020</f>
        <v>11</v>
      </c>
      <c r="E646" s="66">
        <v>20</v>
      </c>
      <c r="F646" s="66">
        <f>E646*D646</f>
        <v>220</v>
      </c>
      <c r="G646" s="48"/>
    </row>
    <row r="647" spans="1:7" ht="13" x14ac:dyDescent="0.3">
      <c r="A647" s="64"/>
      <c r="B647" s="71"/>
      <c r="C647" s="70"/>
      <c r="D647" s="68"/>
      <c r="E647" s="66"/>
      <c r="F647" s="66"/>
      <c r="G647" s="66"/>
    </row>
    <row r="648" spans="1:7" ht="13" x14ac:dyDescent="0.3">
      <c r="A648" s="58"/>
      <c r="B648" s="111" t="s">
        <v>283</v>
      </c>
      <c r="C648" s="112"/>
      <c r="D648" s="112"/>
      <c r="E648" s="113"/>
      <c r="F648" s="114">
        <f>SUM(F593:F647)</f>
        <v>62216.800000000003</v>
      </c>
      <c r="G648" s="114">
        <f>SUM(G593:G647)</f>
        <v>0</v>
      </c>
    </row>
    <row r="649" spans="1:7" ht="13" x14ac:dyDescent="0.3">
      <c r="A649" s="64"/>
      <c r="B649" s="76"/>
      <c r="C649" s="68"/>
      <c r="D649" s="68"/>
      <c r="E649" s="77"/>
      <c r="F649" s="78"/>
      <c r="G649" s="78"/>
    </row>
    <row r="650" spans="1:7" ht="13" x14ac:dyDescent="0.3">
      <c r="A650" s="49"/>
      <c r="B650" s="79" t="s">
        <v>560</v>
      </c>
      <c r="C650" s="68"/>
      <c r="D650" s="68"/>
      <c r="E650" s="77"/>
      <c r="F650" s="66"/>
      <c r="G650" s="66"/>
    </row>
    <row r="651" spans="1:7" x14ac:dyDescent="0.25">
      <c r="A651" s="49"/>
      <c r="B651" s="49"/>
      <c r="C651" s="68"/>
      <c r="D651" s="68"/>
      <c r="E651" s="77"/>
      <c r="F651" s="66"/>
      <c r="G651" s="66"/>
    </row>
    <row r="652" spans="1:7" x14ac:dyDescent="0.25">
      <c r="A652" s="49"/>
      <c r="B652" s="83" t="s">
        <v>561</v>
      </c>
      <c r="C652" s="68"/>
      <c r="D652" s="68"/>
      <c r="E652" s="77"/>
      <c r="F652" s="66"/>
      <c r="G652" s="66"/>
    </row>
    <row r="653" spans="1:7" x14ac:dyDescent="0.25">
      <c r="A653" s="49"/>
      <c r="B653" s="83" t="s">
        <v>562</v>
      </c>
      <c r="C653" s="68"/>
      <c r="D653" s="68"/>
      <c r="E653" s="77"/>
      <c r="F653" s="66"/>
      <c r="G653" s="66"/>
    </row>
    <row r="654" spans="1:7" x14ac:dyDescent="0.25">
      <c r="A654" s="49"/>
      <c r="B654" s="83" t="s">
        <v>563</v>
      </c>
      <c r="C654" s="68"/>
      <c r="D654" s="68"/>
      <c r="E654" s="77"/>
      <c r="F654" s="66"/>
      <c r="G654" s="66"/>
    </row>
    <row r="655" spans="1:7" x14ac:dyDescent="0.25">
      <c r="A655" s="49"/>
      <c r="B655" s="83" t="s">
        <v>564</v>
      </c>
      <c r="C655" s="68"/>
      <c r="D655" s="68"/>
      <c r="E655" s="77"/>
      <c r="F655" s="66"/>
      <c r="G655" s="66"/>
    </row>
    <row r="656" spans="1:7" x14ac:dyDescent="0.25">
      <c r="A656" s="49"/>
      <c r="B656" s="83" t="s">
        <v>568</v>
      </c>
      <c r="C656" s="68"/>
      <c r="D656" s="68"/>
      <c r="E656" s="77"/>
      <c r="F656" s="66"/>
      <c r="G656" s="66"/>
    </row>
    <row r="657" spans="1:7" x14ac:dyDescent="0.25">
      <c r="A657" s="49"/>
      <c r="B657" s="83" t="s">
        <v>569</v>
      </c>
      <c r="C657" s="68"/>
      <c r="D657" s="68"/>
      <c r="E657" s="77"/>
      <c r="F657" s="66"/>
      <c r="G657" s="66"/>
    </row>
    <row r="658" spans="1:7" x14ac:dyDescent="0.25">
      <c r="A658" s="49"/>
      <c r="B658" s="49"/>
      <c r="C658" s="68"/>
      <c r="D658" s="68"/>
      <c r="E658" s="77"/>
      <c r="F658" s="66"/>
      <c r="G658" s="66"/>
    </row>
    <row r="659" spans="1:7" x14ac:dyDescent="0.25">
      <c r="A659" s="49"/>
      <c r="B659" s="49" t="s">
        <v>565</v>
      </c>
      <c r="C659" s="68"/>
      <c r="D659" s="68"/>
      <c r="E659" s="77"/>
      <c r="F659" s="66"/>
      <c r="G659" s="66"/>
    </row>
    <row r="660" spans="1:7" x14ac:dyDescent="0.25">
      <c r="A660" s="49"/>
      <c r="B660" s="49" t="s">
        <v>566</v>
      </c>
      <c r="C660" s="68"/>
      <c r="D660" s="68"/>
      <c r="E660" s="77"/>
      <c r="F660" s="66"/>
      <c r="G660" s="49"/>
    </row>
    <row r="661" spans="1:7" x14ac:dyDescent="0.25">
      <c r="A661" s="49"/>
      <c r="B661" s="49" t="s">
        <v>567</v>
      </c>
      <c r="C661" s="68" t="s">
        <v>2</v>
      </c>
      <c r="D661" s="68">
        <v>64</v>
      </c>
      <c r="E661" s="77">
        <v>2500</v>
      </c>
      <c r="F661" s="66">
        <f>E661*D661</f>
        <v>160000</v>
      </c>
      <c r="G661" s="49"/>
    </row>
    <row r="662" spans="1:7" x14ac:dyDescent="0.25">
      <c r="A662" s="49"/>
      <c r="B662" s="49"/>
      <c r="C662" s="68"/>
      <c r="D662" s="68"/>
      <c r="E662" s="77"/>
      <c r="F662" s="66"/>
      <c r="G662" s="49"/>
    </row>
    <row r="663" spans="1:7" x14ac:dyDescent="0.25">
      <c r="A663" s="49"/>
      <c r="B663" s="49" t="s">
        <v>551</v>
      </c>
      <c r="C663" s="68" t="s">
        <v>2</v>
      </c>
      <c r="D663" s="68">
        <v>64</v>
      </c>
      <c r="E663" s="77">
        <v>2500</v>
      </c>
      <c r="F663" s="66">
        <f>E663*D663</f>
        <v>160000</v>
      </c>
      <c r="G663" s="49"/>
    </row>
    <row r="664" spans="1:7" x14ac:dyDescent="0.25">
      <c r="A664" s="49"/>
      <c r="B664" s="83"/>
      <c r="C664" s="68"/>
      <c r="D664" s="68"/>
      <c r="E664" s="77"/>
      <c r="F664" s="66"/>
      <c r="G664" s="49"/>
    </row>
    <row r="665" spans="1:7" ht="13" x14ac:dyDescent="0.3">
      <c r="A665" s="49"/>
      <c r="B665" s="84" t="s">
        <v>552</v>
      </c>
      <c r="C665" s="68"/>
      <c r="D665" s="68"/>
      <c r="E665" s="77"/>
      <c r="F665" s="66"/>
      <c r="G665" s="49"/>
    </row>
    <row r="666" spans="1:7" x14ac:dyDescent="0.25">
      <c r="A666" s="49"/>
      <c r="B666" s="49"/>
      <c r="C666" s="68"/>
      <c r="D666" s="68"/>
      <c r="E666" s="77"/>
      <c r="F666" s="66"/>
      <c r="G666" s="49"/>
    </row>
    <row r="667" spans="1:7" x14ac:dyDescent="0.25">
      <c r="A667" s="49"/>
      <c r="B667" s="49" t="s">
        <v>553</v>
      </c>
      <c r="C667" s="68" t="s">
        <v>2</v>
      </c>
      <c r="D667" s="68">
        <v>64</v>
      </c>
      <c r="E667" s="77">
        <v>180</v>
      </c>
      <c r="F667" s="66">
        <f>E667*D667</f>
        <v>11520</v>
      </c>
      <c r="G667" s="49"/>
    </row>
    <row r="668" spans="1:7" x14ac:dyDescent="0.25">
      <c r="A668" s="49"/>
      <c r="B668" s="49"/>
      <c r="C668" s="68"/>
      <c r="D668" s="68"/>
      <c r="E668" s="77"/>
      <c r="F668" s="66"/>
      <c r="G668" s="49"/>
    </row>
    <row r="669" spans="1:7" x14ac:dyDescent="0.25">
      <c r="A669" s="49"/>
      <c r="B669" s="49" t="s">
        <v>554</v>
      </c>
      <c r="C669" s="68" t="s">
        <v>2</v>
      </c>
      <c r="D669" s="68">
        <v>64</v>
      </c>
      <c r="E669" s="77">
        <v>300</v>
      </c>
      <c r="F669" s="66">
        <f>E669*D669</f>
        <v>19200</v>
      </c>
      <c r="G669" s="49"/>
    </row>
    <row r="670" spans="1:7" x14ac:dyDescent="0.25">
      <c r="A670" s="49"/>
      <c r="B670" s="49"/>
      <c r="C670" s="68"/>
      <c r="D670" s="68"/>
      <c r="E670" s="77"/>
      <c r="F670" s="66"/>
      <c r="G670" s="49"/>
    </row>
    <row r="671" spans="1:7" ht="13" x14ac:dyDescent="0.3">
      <c r="A671" s="49"/>
      <c r="B671" s="84" t="s">
        <v>555</v>
      </c>
      <c r="C671" s="68"/>
      <c r="D671" s="68"/>
      <c r="E671" s="77"/>
      <c r="F671" s="66"/>
      <c r="G671" s="49"/>
    </row>
    <row r="672" spans="1:7" x14ac:dyDescent="0.25">
      <c r="A672" s="49"/>
      <c r="B672" s="49"/>
      <c r="C672" s="68"/>
      <c r="D672" s="68"/>
      <c r="E672" s="77"/>
      <c r="F672" s="66"/>
      <c r="G672" s="49"/>
    </row>
    <row r="673" spans="1:7" x14ac:dyDescent="0.25">
      <c r="A673" s="49"/>
      <c r="B673" s="83" t="s">
        <v>570</v>
      </c>
      <c r="C673" s="68"/>
      <c r="D673" s="68"/>
      <c r="E673" s="77"/>
      <c r="F673" s="66"/>
      <c r="G673" s="49"/>
    </row>
    <row r="674" spans="1:7" x14ac:dyDescent="0.25">
      <c r="A674" s="49"/>
      <c r="B674" s="83" t="s">
        <v>571</v>
      </c>
      <c r="C674" s="68"/>
      <c r="D674" s="68"/>
      <c r="E674" s="77"/>
      <c r="F674" s="66"/>
      <c r="G674" s="49"/>
    </row>
    <row r="675" spans="1:7" x14ac:dyDescent="0.25">
      <c r="A675" s="49"/>
      <c r="B675" s="83" t="s">
        <v>572</v>
      </c>
      <c r="C675" s="68"/>
      <c r="D675" s="68"/>
      <c r="E675" s="77"/>
      <c r="F675" s="66"/>
      <c r="G675" s="49"/>
    </row>
    <row r="676" spans="1:7" x14ac:dyDescent="0.25">
      <c r="A676" s="49"/>
      <c r="B676" s="49"/>
      <c r="C676" s="68"/>
      <c r="D676" s="68"/>
      <c r="E676" s="77"/>
      <c r="F676" s="66"/>
      <c r="G676" s="49"/>
    </row>
    <row r="677" spans="1:7" x14ac:dyDescent="0.25">
      <c r="A677" s="49"/>
      <c r="B677" s="49" t="s">
        <v>556</v>
      </c>
      <c r="C677" s="68" t="s">
        <v>2</v>
      </c>
      <c r="D677" s="68">
        <v>64</v>
      </c>
      <c r="E677" s="77">
        <v>300</v>
      </c>
      <c r="F677" s="66">
        <f>E677*D677</f>
        <v>19200</v>
      </c>
      <c r="G677" s="49"/>
    </row>
    <row r="678" spans="1:7" x14ac:dyDescent="0.25">
      <c r="A678" s="49"/>
      <c r="B678" s="49"/>
      <c r="C678" s="68"/>
      <c r="D678" s="68"/>
      <c r="E678" s="77"/>
      <c r="F678" s="66"/>
      <c r="G678" s="49"/>
    </row>
    <row r="679" spans="1:7" x14ac:dyDescent="0.25">
      <c r="A679" s="49"/>
      <c r="B679" s="83" t="s">
        <v>573</v>
      </c>
      <c r="C679" s="68"/>
      <c r="D679" s="68"/>
      <c r="E679" s="77"/>
      <c r="F679" s="66"/>
      <c r="G679" s="49"/>
    </row>
    <row r="680" spans="1:7" x14ac:dyDescent="0.25">
      <c r="A680" s="49"/>
      <c r="B680" s="83" t="s">
        <v>574</v>
      </c>
      <c r="C680" s="68"/>
      <c r="D680" s="68"/>
      <c r="E680" s="77"/>
      <c r="F680" s="66"/>
      <c r="G680" s="49"/>
    </row>
    <row r="681" spans="1:7" x14ac:dyDescent="0.25">
      <c r="A681" s="49"/>
      <c r="B681" s="83" t="s">
        <v>577</v>
      </c>
      <c r="C681" s="68"/>
      <c r="D681" s="68"/>
      <c r="E681" s="77"/>
      <c r="F681" s="66"/>
      <c r="G681" s="49"/>
    </row>
    <row r="682" spans="1:7" x14ac:dyDescent="0.25">
      <c r="A682" s="49"/>
      <c r="B682" s="83" t="s">
        <v>578</v>
      </c>
      <c r="C682" s="68"/>
      <c r="D682" s="68"/>
      <c r="E682" s="77"/>
      <c r="F682" s="66"/>
      <c r="G682" s="49"/>
    </row>
    <row r="683" spans="1:7" x14ac:dyDescent="0.25">
      <c r="A683" s="49"/>
      <c r="B683" s="49"/>
      <c r="C683" s="68"/>
      <c r="D683" s="68"/>
      <c r="E683" s="77"/>
      <c r="F683" s="66"/>
      <c r="G683" s="49"/>
    </row>
    <row r="684" spans="1:7" x14ac:dyDescent="0.25">
      <c r="A684" s="49"/>
      <c r="B684" s="49" t="s">
        <v>556</v>
      </c>
      <c r="C684" s="68" t="s">
        <v>2</v>
      </c>
      <c r="D684" s="68">
        <v>64</v>
      </c>
      <c r="E684" s="77">
        <v>300</v>
      </c>
      <c r="F684" s="66">
        <f>E684*D684</f>
        <v>19200</v>
      </c>
      <c r="G684" s="49"/>
    </row>
    <row r="685" spans="1:7" x14ac:dyDescent="0.25">
      <c r="A685" s="49"/>
      <c r="B685" s="49"/>
      <c r="C685" s="68"/>
      <c r="D685" s="68"/>
      <c r="E685" s="77"/>
      <c r="F685" s="66"/>
      <c r="G685" s="49"/>
    </row>
    <row r="686" spans="1:7" ht="13" x14ac:dyDescent="0.3">
      <c r="A686" s="49"/>
      <c r="B686" s="84" t="s">
        <v>558</v>
      </c>
      <c r="C686" s="68"/>
      <c r="D686" s="68"/>
      <c r="E686" s="77"/>
      <c r="F686" s="66"/>
      <c r="G686" s="49"/>
    </row>
    <row r="687" spans="1:7" x14ac:dyDescent="0.25">
      <c r="A687" s="49"/>
      <c r="B687" s="49" t="s">
        <v>557</v>
      </c>
      <c r="C687" s="68" t="s">
        <v>4</v>
      </c>
      <c r="D687" s="68">
        <v>1</v>
      </c>
      <c r="E687" s="77">
        <v>90000</v>
      </c>
      <c r="F687" s="66">
        <f>E687*D687</f>
        <v>90000</v>
      </c>
      <c r="G687" s="49"/>
    </row>
    <row r="688" spans="1:7" x14ac:dyDescent="0.25">
      <c r="A688" s="49"/>
      <c r="B688" s="49"/>
      <c r="C688" s="68"/>
      <c r="D688" s="68"/>
      <c r="E688" s="77"/>
      <c r="F688" s="66"/>
      <c r="G688" s="49"/>
    </row>
    <row r="689" spans="1:7" x14ac:dyDescent="0.25">
      <c r="A689" s="49"/>
      <c r="B689" s="49" t="s">
        <v>559</v>
      </c>
      <c r="C689" s="68" t="s">
        <v>2</v>
      </c>
      <c r="D689" s="68">
        <v>1</v>
      </c>
      <c r="E689" s="77">
        <v>10000</v>
      </c>
      <c r="F689" s="66">
        <f>E689*D689</f>
        <v>10000</v>
      </c>
      <c r="G689" s="49"/>
    </row>
    <row r="690" spans="1:7" x14ac:dyDescent="0.25">
      <c r="A690" s="49"/>
      <c r="B690" s="49"/>
      <c r="C690" s="68"/>
      <c r="D690" s="68"/>
      <c r="E690" s="77"/>
      <c r="F690" s="66"/>
      <c r="G690" s="49"/>
    </row>
    <row r="691" spans="1:7" x14ac:dyDescent="0.25">
      <c r="A691" s="49"/>
      <c r="B691" s="49" t="s">
        <v>575</v>
      </c>
      <c r="C691" s="68" t="s">
        <v>2</v>
      </c>
      <c r="D691" s="68">
        <v>1</v>
      </c>
      <c r="E691" s="77">
        <v>20000</v>
      </c>
      <c r="F691" s="66">
        <f>E691*D691</f>
        <v>20000</v>
      </c>
      <c r="G691" s="49"/>
    </row>
    <row r="692" spans="1:7" x14ac:dyDescent="0.25">
      <c r="A692" s="49"/>
      <c r="B692" s="49" t="s">
        <v>576</v>
      </c>
      <c r="C692" s="68"/>
      <c r="D692" s="68"/>
      <c r="E692" s="77"/>
      <c r="F692" s="66"/>
      <c r="G692" s="66"/>
    </row>
    <row r="693" spans="1:7" x14ac:dyDescent="0.25">
      <c r="A693" s="49"/>
      <c r="B693" s="49"/>
      <c r="C693" s="68"/>
      <c r="D693" s="68"/>
      <c r="E693" s="77"/>
      <c r="F693" s="66"/>
      <c r="G693" s="66"/>
    </row>
    <row r="694" spans="1:7" ht="13" x14ac:dyDescent="0.3">
      <c r="A694" s="115"/>
      <c r="B694" s="111" t="s">
        <v>283</v>
      </c>
      <c r="C694" s="112"/>
      <c r="D694" s="112"/>
      <c r="E694" s="113"/>
      <c r="F694" s="114">
        <f>SUM(F656:F693)</f>
        <v>509120</v>
      </c>
      <c r="G694" s="114">
        <f>SUM(G656:G693)</f>
        <v>0</v>
      </c>
    </row>
    <row r="695" spans="1:7" x14ac:dyDescent="0.25">
      <c r="A695" s="49"/>
      <c r="B695" s="49"/>
      <c r="C695" s="68"/>
      <c r="D695" s="68"/>
      <c r="E695" s="77"/>
      <c r="F695" s="66"/>
      <c r="G695" s="66"/>
    </row>
    <row r="696" spans="1:7" ht="13" x14ac:dyDescent="0.3">
      <c r="A696" s="64"/>
      <c r="B696" s="67" t="s">
        <v>459</v>
      </c>
      <c r="C696" s="68"/>
      <c r="D696" s="68"/>
      <c r="E696" s="66"/>
      <c r="F696" s="66"/>
      <c r="G696" s="66"/>
    </row>
    <row r="697" spans="1:7" ht="13" x14ac:dyDescent="0.3">
      <c r="A697" s="64"/>
      <c r="B697" s="67"/>
      <c r="C697" s="68"/>
      <c r="D697" s="68"/>
      <c r="E697" s="66"/>
      <c r="F697" s="66"/>
      <c r="G697" s="66"/>
    </row>
    <row r="698" spans="1:7" ht="13" x14ac:dyDescent="0.3">
      <c r="A698" s="49"/>
      <c r="B698" s="79" t="s">
        <v>246</v>
      </c>
      <c r="C698" s="68"/>
      <c r="D698" s="68"/>
      <c r="E698" s="77"/>
      <c r="F698" s="66"/>
      <c r="G698" s="66"/>
    </row>
    <row r="699" spans="1:7" ht="13" x14ac:dyDescent="0.3">
      <c r="A699" s="49"/>
      <c r="B699" s="79" t="s">
        <v>245</v>
      </c>
      <c r="C699" s="68"/>
      <c r="D699" s="68"/>
      <c r="E699" s="77"/>
      <c r="F699" s="66"/>
      <c r="G699" s="66"/>
    </row>
    <row r="700" spans="1:7" x14ac:dyDescent="0.25">
      <c r="A700" s="49"/>
      <c r="B700" s="49"/>
      <c r="C700" s="68"/>
      <c r="D700" s="68"/>
      <c r="E700" s="77"/>
      <c r="F700" s="66"/>
      <c r="G700" s="66"/>
    </row>
    <row r="701" spans="1:7" ht="13" x14ac:dyDescent="0.3">
      <c r="A701" s="49"/>
      <c r="B701" s="67" t="s">
        <v>244</v>
      </c>
      <c r="C701" s="80"/>
      <c r="D701" s="80"/>
      <c r="E701" s="81"/>
      <c r="F701" s="66"/>
      <c r="G701" s="66"/>
    </row>
    <row r="702" spans="1:7" x14ac:dyDescent="0.25">
      <c r="A702" s="49"/>
      <c r="B702" s="82"/>
      <c r="C702" s="80"/>
      <c r="D702" s="80"/>
      <c r="E702" s="81"/>
      <c r="F702" s="66"/>
      <c r="G702" s="66"/>
    </row>
    <row r="703" spans="1:7" x14ac:dyDescent="0.25">
      <c r="A703" s="49"/>
      <c r="B703" s="49" t="s">
        <v>549</v>
      </c>
      <c r="C703" s="68"/>
      <c r="D703" s="68"/>
      <c r="E703" s="77"/>
      <c r="F703" s="66"/>
      <c r="G703" s="66"/>
    </row>
    <row r="704" spans="1:7" x14ac:dyDescent="0.25">
      <c r="A704" s="49"/>
      <c r="B704" s="49" t="s">
        <v>242</v>
      </c>
      <c r="C704" s="68" t="s">
        <v>1</v>
      </c>
      <c r="D704" s="68">
        <f>32*2*0.15</f>
        <v>9.6</v>
      </c>
      <c r="E704" s="77">
        <v>1800</v>
      </c>
      <c r="F704" s="66">
        <f t="shared" ref="F704:F720" si="5">E704*D704</f>
        <v>17280</v>
      </c>
      <c r="G704" s="66"/>
    </row>
    <row r="705" spans="1:7" x14ac:dyDescent="0.25">
      <c r="A705" s="49"/>
      <c r="B705" s="49"/>
      <c r="C705" s="68"/>
      <c r="D705" s="68"/>
      <c r="E705" s="77"/>
      <c r="F705" s="66"/>
      <c r="G705" s="66"/>
    </row>
    <row r="706" spans="1:7" x14ac:dyDescent="0.25">
      <c r="A706" s="49"/>
      <c r="B706" s="49" t="s">
        <v>241</v>
      </c>
      <c r="C706" s="68"/>
      <c r="D706" s="68"/>
      <c r="E706" s="77"/>
      <c r="F706" s="66"/>
      <c r="G706" s="66"/>
    </row>
    <row r="707" spans="1:7" x14ac:dyDescent="0.25">
      <c r="A707" s="49"/>
      <c r="B707" s="49" t="s">
        <v>240</v>
      </c>
      <c r="C707" s="68" t="s">
        <v>1</v>
      </c>
      <c r="D707" s="68">
        <v>5</v>
      </c>
      <c r="E707" s="77">
        <v>1800</v>
      </c>
      <c r="F707" s="66">
        <f t="shared" si="5"/>
        <v>9000</v>
      </c>
      <c r="G707" s="66"/>
    </row>
    <row r="708" spans="1:7" x14ac:dyDescent="0.25">
      <c r="A708" s="49"/>
      <c r="B708" s="49"/>
      <c r="C708" s="68"/>
      <c r="D708" s="68"/>
      <c r="E708" s="77"/>
      <c r="F708" s="66"/>
      <c r="G708" s="66"/>
    </row>
    <row r="709" spans="1:7" ht="13" x14ac:dyDescent="0.3">
      <c r="A709" s="49"/>
      <c r="B709" s="67" t="s">
        <v>239</v>
      </c>
      <c r="C709" s="68"/>
      <c r="D709" s="68"/>
      <c r="E709" s="77"/>
      <c r="F709" s="66"/>
      <c r="G709" s="66"/>
    </row>
    <row r="710" spans="1:7" ht="13" x14ac:dyDescent="0.3">
      <c r="A710" s="49"/>
      <c r="B710" s="67" t="s">
        <v>238</v>
      </c>
      <c r="C710" s="68"/>
      <c r="D710" s="68"/>
      <c r="E710" s="77"/>
      <c r="F710" s="66"/>
      <c r="G710" s="66"/>
    </row>
    <row r="711" spans="1:7" x14ac:dyDescent="0.25">
      <c r="A711" s="49"/>
      <c r="B711" s="49"/>
      <c r="C711" s="68"/>
      <c r="D711" s="68"/>
      <c r="E711" s="77"/>
      <c r="F711" s="66"/>
      <c r="G711" s="66"/>
    </row>
    <row r="712" spans="1:7" ht="13" x14ac:dyDescent="0.3">
      <c r="A712" s="49"/>
      <c r="B712" s="67" t="s">
        <v>237</v>
      </c>
      <c r="C712" s="68"/>
      <c r="D712" s="68"/>
      <c r="E712" s="77"/>
      <c r="F712" s="66"/>
      <c r="G712" s="66"/>
    </row>
    <row r="713" spans="1:7" x14ac:dyDescent="0.25">
      <c r="A713" s="49"/>
      <c r="B713" s="49"/>
      <c r="C713" s="68"/>
      <c r="D713" s="68"/>
      <c r="E713" s="77"/>
      <c r="F713" s="66"/>
      <c r="G713" s="66"/>
    </row>
    <row r="714" spans="1:7" x14ac:dyDescent="0.25">
      <c r="A714" s="49"/>
      <c r="B714" s="49" t="s">
        <v>236</v>
      </c>
      <c r="C714" s="68" t="s">
        <v>1</v>
      </c>
      <c r="D714" s="68">
        <v>2</v>
      </c>
      <c r="E714" s="77">
        <v>1800</v>
      </c>
      <c r="F714" s="66">
        <f t="shared" si="5"/>
        <v>3600</v>
      </c>
      <c r="G714" s="66"/>
    </row>
    <row r="715" spans="1:7" x14ac:dyDescent="0.25">
      <c r="A715" s="49"/>
      <c r="B715" s="49"/>
      <c r="C715" s="68"/>
      <c r="D715" s="68"/>
      <c r="E715" s="77"/>
      <c r="F715" s="66"/>
      <c r="G715" s="66"/>
    </row>
    <row r="716" spans="1:7" x14ac:dyDescent="0.25">
      <c r="A716" s="49"/>
      <c r="B716" s="49" t="s">
        <v>579</v>
      </c>
      <c r="C716" s="68" t="s">
        <v>1</v>
      </c>
      <c r="D716" s="68">
        <f>0.65*0.65*0.65*64*2</f>
        <v>35.152000000000008</v>
      </c>
      <c r="E716" s="77">
        <v>1800</v>
      </c>
      <c r="F716" s="66">
        <f t="shared" ref="F716" si="6">E716*D716</f>
        <v>63273.600000000013</v>
      </c>
      <c r="G716" s="66"/>
    </row>
    <row r="717" spans="1:7" x14ac:dyDescent="0.25">
      <c r="A717" s="49"/>
      <c r="B717" s="49"/>
      <c r="C717" s="68"/>
      <c r="D717" s="68"/>
      <c r="E717" s="77"/>
      <c r="F717" s="66"/>
      <c r="G717" s="66"/>
    </row>
    <row r="718" spans="1:7" ht="13" x14ac:dyDescent="0.3">
      <c r="A718" s="49"/>
      <c r="B718" s="67" t="s">
        <v>234</v>
      </c>
      <c r="C718" s="68"/>
      <c r="D718" s="68"/>
      <c r="E718" s="77"/>
      <c r="F718" s="66"/>
      <c r="G718" s="66"/>
    </row>
    <row r="719" spans="1:7" x14ac:dyDescent="0.25">
      <c r="A719" s="49"/>
      <c r="B719" s="49" t="s">
        <v>233</v>
      </c>
      <c r="C719" s="68"/>
      <c r="D719" s="68"/>
      <c r="E719" s="77"/>
      <c r="F719" s="66"/>
      <c r="G719" s="66"/>
    </row>
    <row r="720" spans="1:7" x14ac:dyDescent="0.25">
      <c r="A720" s="49"/>
      <c r="B720" s="49" t="s">
        <v>232</v>
      </c>
      <c r="C720" s="68" t="s">
        <v>2</v>
      </c>
      <c r="D720" s="68">
        <v>4</v>
      </c>
      <c r="E720" s="77">
        <v>150</v>
      </c>
      <c r="F720" s="66">
        <f t="shared" si="5"/>
        <v>600</v>
      </c>
      <c r="G720" s="66"/>
    </row>
    <row r="721" spans="1:7" x14ac:dyDescent="0.25">
      <c r="A721" s="49"/>
      <c r="B721" s="49"/>
      <c r="C721" s="68"/>
      <c r="D721" s="68"/>
      <c r="E721" s="77"/>
      <c r="F721" s="66"/>
      <c r="G721" s="66"/>
    </row>
    <row r="722" spans="1:7" ht="13" x14ac:dyDescent="0.3">
      <c r="A722" s="49"/>
      <c r="B722" s="67" t="s">
        <v>231</v>
      </c>
      <c r="C722" s="68"/>
      <c r="D722" s="68"/>
      <c r="E722" s="77"/>
      <c r="F722" s="66"/>
      <c r="G722" s="66"/>
    </row>
    <row r="723" spans="1:7" x14ac:dyDescent="0.25">
      <c r="A723" s="49"/>
      <c r="B723" s="49"/>
      <c r="C723" s="68"/>
      <c r="D723" s="68"/>
      <c r="E723" s="77"/>
      <c r="F723" s="66"/>
      <c r="G723" s="66"/>
    </row>
    <row r="724" spans="1:7" x14ac:dyDescent="0.25">
      <c r="A724" s="49"/>
      <c r="B724" s="49" t="s">
        <v>230</v>
      </c>
      <c r="C724" s="68"/>
      <c r="D724" s="68"/>
      <c r="E724" s="77"/>
      <c r="F724" s="66"/>
      <c r="G724" s="66"/>
    </row>
    <row r="725" spans="1:7" x14ac:dyDescent="0.25">
      <c r="A725" s="49"/>
      <c r="B725" s="49" t="s">
        <v>229</v>
      </c>
      <c r="C725" s="68"/>
      <c r="D725" s="68"/>
      <c r="E725" s="77"/>
      <c r="F725" s="66"/>
      <c r="G725" s="66"/>
    </row>
    <row r="726" spans="1:7" x14ac:dyDescent="0.25">
      <c r="A726" s="49"/>
      <c r="B726" s="49"/>
      <c r="C726" s="68"/>
      <c r="D726" s="68"/>
      <c r="E726" s="77"/>
      <c r="F726" s="66"/>
      <c r="G726" s="66"/>
    </row>
    <row r="727" spans="1:7" x14ac:dyDescent="0.25">
      <c r="A727" s="49"/>
      <c r="B727" s="49" t="s">
        <v>228</v>
      </c>
      <c r="C727" s="68" t="s">
        <v>0</v>
      </c>
      <c r="D727" s="68">
        <f>32*2</f>
        <v>64</v>
      </c>
      <c r="E727" s="77">
        <v>45</v>
      </c>
      <c r="F727" s="66">
        <f t="shared" ref="F727:F765" si="7">E727*D727</f>
        <v>2880</v>
      </c>
      <c r="G727" s="66"/>
    </row>
    <row r="728" spans="1:7" x14ac:dyDescent="0.25">
      <c r="A728" s="49"/>
      <c r="B728" s="49"/>
      <c r="C728" s="68"/>
      <c r="D728" s="68"/>
      <c r="E728" s="77"/>
      <c r="F728" s="66"/>
      <c r="G728" s="66"/>
    </row>
    <row r="729" spans="1:7" ht="13" x14ac:dyDescent="0.3">
      <c r="A729" s="49"/>
      <c r="B729" s="67" t="s">
        <v>227</v>
      </c>
      <c r="C729" s="68"/>
      <c r="D729" s="68"/>
      <c r="E729" s="77"/>
      <c r="F729" s="66"/>
      <c r="G729" s="66"/>
    </row>
    <row r="730" spans="1:7" x14ac:dyDescent="0.25">
      <c r="A730" s="49"/>
      <c r="B730" s="49"/>
      <c r="C730" s="68"/>
      <c r="D730" s="68"/>
      <c r="E730" s="77"/>
      <c r="F730" s="66"/>
      <c r="G730" s="66"/>
    </row>
    <row r="731" spans="1:7" x14ac:dyDescent="0.25">
      <c r="A731" s="49"/>
      <c r="B731" s="49" t="s">
        <v>550</v>
      </c>
      <c r="C731" s="68" t="s">
        <v>0</v>
      </c>
      <c r="D731" s="68">
        <v>64</v>
      </c>
      <c r="E731" s="77">
        <v>65</v>
      </c>
      <c r="F731" s="66">
        <f t="shared" si="7"/>
        <v>4160</v>
      </c>
      <c r="G731" s="66"/>
    </row>
    <row r="732" spans="1:7" x14ac:dyDescent="0.25">
      <c r="A732" s="49"/>
      <c r="B732" s="49"/>
      <c r="C732" s="68"/>
      <c r="D732" s="68"/>
      <c r="E732" s="77"/>
      <c r="F732" s="66"/>
      <c r="G732" s="66"/>
    </row>
    <row r="733" spans="1:7" ht="13" x14ac:dyDescent="0.3">
      <c r="A733" s="49"/>
      <c r="B733" s="67" t="s">
        <v>224</v>
      </c>
      <c r="C733" s="68"/>
      <c r="D733" s="68"/>
      <c r="E733" s="77"/>
      <c r="F733" s="66"/>
      <c r="G733" s="66"/>
    </row>
    <row r="734" spans="1:7" x14ac:dyDescent="0.25">
      <c r="A734" s="49"/>
      <c r="B734" s="49"/>
      <c r="C734" s="68"/>
      <c r="D734" s="68"/>
      <c r="E734" s="77"/>
      <c r="F734" s="66"/>
      <c r="G734" s="66"/>
    </row>
    <row r="735" spans="1:7" ht="13" x14ac:dyDescent="0.3">
      <c r="A735" s="49"/>
      <c r="B735" s="67" t="s">
        <v>223</v>
      </c>
      <c r="C735" s="68"/>
      <c r="D735" s="68"/>
      <c r="E735" s="77"/>
      <c r="F735" s="66"/>
      <c r="G735" s="66"/>
    </row>
    <row r="736" spans="1:7" ht="13" x14ac:dyDescent="0.3">
      <c r="A736" s="49"/>
      <c r="B736" s="67" t="s">
        <v>222</v>
      </c>
      <c r="C736" s="68"/>
      <c r="D736" s="68"/>
      <c r="E736" s="77"/>
      <c r="F736" s="66"/>
      <c r="G736" s="66"/>
    </row>
    <row r="737" spans="1:7" x14ac:dyDescent="0.25">
      <c r="A737" s="49"/>
      <c r="B737" s="49"/>
      <c r="C737" s="68"/>
      <c r="D737" s="68"/>
      <c r="E737" s="77"/>
      <c r="F737" s="66"/>
      <c r="G737" s="66"/>
    </row>
    <row r="738" spans="1:7" x14ac:dyDescent="0.25">
      <c r="A738" s="49"/>
      <c r="B738" s="49" t="s">
        <v>221</v>
      </c>
      <c r="C738" s="68" t="s">
        <v>11</v>
      </c>
      <c r="D738" s="68">
        <f>2*6</f>
        <v>12</v>
      </c>
      <c r="E738" s="77">
        <v>15</v>
      </c>
      <c r="F738" s="66">
        <f t="shared" si="7"/>
        <v>180</v>
      </c>
      <c r="G738" s="66"/>
    </row>
    <row r="739" spans="1:7" x14ac:dyDescent="0.25">
      <c r="A739" s="49"/>
      <c r="B739" s="49"/>
      <c r="C739" s="68"/>
      <c r="D739" s="68"/>
      <c r="E739" s="77"/>
      <c r="F739" s="66"/>
      <c r="G739" s="66"/>
    </row>
    <row r="740" spans="1:7" ht="13" x14ac:dyDescent="0.3">
      <c r="A740" s="49"/>
      <c r="B740" s="67" t="s">
        <v>220</v>
      </c>
      <c r="C740" s="68"/>
      <c r="D740" s="68"/>
      <c r="E740" s="77"/>
      <c r="F740" s="66"/>
      <c r="G740" s="66"/>
    </row>
    <row r="741" spans="1:7" ht="13" x14ac:dyDescent="0.3">
      <c r="A741" s="49"/>
      <c r="B741" s="67" t="s">
        <v>219</v>
      </c>
      <c r="C741" s="68"/>
      <c r="D741" s="68"/>
      <c r="E741" s="77"/>
      <c r="F741" s="66"/>
      <c r="G741" s="66"/>
    </row>
    <row r="742" spans="1:7" x14ac:dyDescent="0.25">
      <c r="A742" s="49"/>
      <c r="B742" s="49"/>
      <c r="C742" s="68"/>
      <c r="D742" s="68"/>
      <c r="E742" s="77"/>
      <c r="F742" s="66"/>
      <c r="G742" s="66"/>
    </row>
    <row r="743" spans="1:7" x14ac:dyDescent="0.25">
      <c r="A743" s="49"/>
      <c r="B743" s="49" t="s">
        <v>218</v>
      </c>
      <c r="C743" s="68" t="s">
        <v>11</v>
      </c>
      <c r="D743" s="68">
        <v>12</v>
      </c>
      <c r="E743" s="77">
        <v>15</v>
      </c>
      <c r="F743" s="66">
        <f t="shared" si="7"/>
        <v>180</v>
      </c>
      <c r="G743" s="66"/>
    </row>
    <row r="744" spans="1:7" x14ac:dyDescent="0.25">
      <c r="A744" s="49"/>
      <c r="B744" s="49"/>
      <c r="C744" s="68"/>
      <c r="D744" s="68"/>
      <c r="E744" s="77"/>
      <c r="F744" s="66"/>
      <c r="G744" s="66"/>
    </row>
    <row r="745" spans="1:7" ht="13" x14ac:dyDescent="0.3">
      <c r="A745" s="49"/>
      <c r="B745" s="67" t="s">
        <v>217</v>
      </c>
      <c r="C745" s="68"/>
      <c r="D745" s="68"/>
      <c r="E745" s="77"/>
      <c r="F745" s="66"/>
      <c r="G745" s="66"/>
    </row>
    <row r="746" spans="1:7" x14ac:dyDescent="0.25">
      <c r="A746" s="49"/>
      <c r="B746" s="49" t="s">
        <v>216</v>
      </c>
      <c r="C746" s="68" t="s">
        <v>11</v>
      </c>
      <c r="D746" s="68">
        <v>12</v>
      </c>
      <c r="E746" s="77">
        <v>15</v>
      </c>
      <c r="F746" s="66">
        <f t="shared" si="7"/>
        <v>180</v>
      </c>
      <c r="G746" s="66"/>
    </row>
    <row r="747" spans="1:7" x14ac:dyDescent="0.25">
      <c r="A747" s="49"/>
      <c r="B747" s="49"/>
      <c r="C747" s="68"/>
      <c r="D747" s="68"/>
      <c r="E747" s="77"/>
      <c r="F747" s="66"/>
      <c r="G747" s="66"/>
    </row>
    <row r="748" spans="1:7" ht="13" x14ac:dyDescent="0.3">
      <c r="A748" s="49"/>
      <c r="B748" s="67" t="s">
        <v>215</v>
      </c>
      <c r="C748" s="68"/>
      <c r="D748" s="68"/>
      <c r="E748" s="77"/>
      <c r="F748" s="66"/>
      <c r="G748" s="66"/>
    </row>
    <row r="749" spans="1:7" ht="13" x14ac:dyDescent="0.3">
      <c r="A749" s="49"/>
      <c r="B749" s="67" t="s">
        <v>214</v>
      </c>
      <c r="C749" s="68"/>
      <c r="D749" s="68"/>
      <c r="E749" s="77"/>
      <c r="F749" s="66"/>
      <c r="G749" s="66"/>
    </row>
    <row r="750" spans="1:7" x14ac:dyDescent="0.25">
      <c r="A750" s="49"/>
      <c r="B750" s="49"/>
      <c r="C750" s="68"/>
      <c r="D750" s="68"/>
      <c r="E750" s="77"/>
      <c r="F750" s="66"/>
      <c r="G750" s="66"/>
    </row>
    <row r="751" spans="1:7" ht="13" x14ac:dyDescent="0.3">
      <c r="A751" s="49"/>
      <c r="B751" s="67" t="s">
        <v>213</v>
      </c>
      <c r="C751" s="68"/>
      <c r="D751" s="68"/>
      <c r="E751" s="77"/>
      <c r="F751" s="66"/>
      <c r="G751" s="66"/>
    </row>
    <row r="752" spans="1:7" ht="13" x14ac:dyDescent="0.3">
      <c r="A752" s="49"/>
      <c r="B752" s="67"/>
      <c r="C752" s="68"/>
      <c r="D752" s="68"/>
      <c r="E752" s="77"/>
      <c r="F752" s="66"/>
      <c r="G752" s="66"/>
    </row>
    <row r="753" spans="1:7" x14ac:dyDescent="0.25">
      <c r="A753" s="49"/>
      <c r="B753" s="49" t="s">
        <v>580</v>
      </c>
      <c r="C753" s="68" t="s">
        <v>8</v>
      </c>
      <c r="D753" s="68">
        <v>1</v>
      </c>
      <c r="E753" s="77">
        <v>13000</v>
      </c>
      <c r="F753" s="66">
        <f t="shared" ref="F753" si="8">E753*D753</f>
        <v>13000</v>
      </c>
      <c r="G753" s="66"/>
    </row>
    <row r="754" spans="1:7" x14ac:dyDescent="0.25">
      <c r="A754" s="49"/>
      <c r="B754" s="49"/>
      <c r="C754" s="68"/>
      <c r="D754" s="68"/>
      <c r="E754" s="77"/>
      <c r="F754" s="66"/>
      <c r="G754" s="66"/>
    </row>
    <row r="755" spans="1:7" x14ac:dyDescent="0.25">
      <c r="A755" s="49"/>
      <c r="B755" s="49" t="s">
        <v>9</v>
      </c>
      <c r="C755" s="68" t="s">
        <v>8</v>
      </c>
      <c r="D755" s="68">
        <v>0.5</v>
      </c>
      <c r="E755" s="77">
        <v>13000</v>
      </c>
      <c r="F755" s="66">
        <f t="shared" si="7"/>
        <v>6500</v>
      </c>
      <c r="G755" s="66"/>
    </row>
    <row r="756" spans="1:7" x14ac:dyDescent="0.25">
      <c r="A756" s="49"/>
      <c r="B756" s="49"/>
      <c r="C756" s="68"/>
      <c r="D756" s="68"/>
      <c r="E756" s="77"/>
      <c r="F756" s="66"/>
      <c r="G756" s="66"/>
    </row>
    <row r="757" spans="1:7" x14ac:dyDescent="0.25">
      <c r="A757" s="49"/>
      <c r="B757" s="49" t="s">
        <v>7</v>
      </c>
      <c r="C757" s="68" t="s">
        <v>8</v>
      </c>
      <c r="D757" s="68">
        <v>0.5</v>
      </c>
      <c r="E757" s="77">
        <v>13000</v>
      </c>
      <c r="F757" s="66">
        <f t="shared" si="7"/>
        <v>6500</v>
      </c>
      <c r="G757" s="66"/>
    </row>
    <row r="758" spans="1:7" x14ac:dyDescent="0.25">
      <c r="A758" s="49"/>
      <c r="B758" s="49"/>
      <c r="C758" s="68"/>
      <c r="D758" s="68"/>
      <c r="E758" s="77"/>
      <c r="F758" s="66"/>
      <c r="G758" s="66"/>
    </row>
    <row r="759" spans="1:7" ht="13" x14ac:dyDescent="0.3">
      <c r="A759" s="49"/>
      <c r="B759" s="67" t="s">
        <v>212</v>
      </c>
      <c r="C759" s="68"/>
      <c r="D759" s="68"/>
      <c r="E759" s="77"/>
      <c r="F759" s="66"/>
      <c r="G759" s="66"/>
    </row>
    <row r="760" spans="1:7" ht="13" x14ac:dyDescent="0.3">
      <c r="A760" s="49"/>
      <c r="B760" s="67" t="s">
        <v>211</v>
      </c>
      <c r="C760" s="68"/>
      <c r="D760" s="68"/>
      <c r="E760" s="77"/>
      <c r="F760" s="66"/>
      <c r="G760" s="66"/>
    </row>
    <row r="761" spans="1:7" x14ac:dyDescent="0.25">
      <c r="A761" s="49"/>
      <c r="B761" s="49" t="s">
        <v>210</v>
      </c>
      <c r="C761" s="68" t="s">
        <v>8</v>
      </c>
      <c r="D761" s="68">
        <v>0.5</v>
      </c>
      <c r="E761" s="77">
        <v>13000</v>
      </c>
      <c r="F761" s="66">
        <f t="shared" si="7"/>
        <v>6500</v>
      </c>
      <c r="G761" s="66"/>
    </row>
    <row r="762" spans="1:7" x14ac:dyDescent="0.25">
      <c r="A762" s="49"/>
      <c r="B762" s="49"/>
      <c r="C762" s="68"/>
      <c r="D762" s="68"/>
      <c r="E762" s="77"/>
      <c r="F762" s="66"/>
      <c r="G762" s="66"/>
    </row>
    <row r="763" spans="1:7" ht="13" x14ac:dyDescent="0.3">
      <c r="A763" s="49"/>
      <c r="B763" s="67" t="s">
        <v>209</v>
      </c>
      <c r="C763" s="68"/>
      <c r="D763" s="68"/>
      <c r="E763" s="77"/>
      <c r="F763" s="66"/>
      <c r="G763" s="66"/>
    </row>
    <row r="764" spans="1:7" x14ac:dyDescent="0.25">
      <c r="A764" s="49"/>
      <c r="B764" s="49"/>
      <c r="C764" s="68"/>
      <c r="D764" s="68"/>
      <c r="E764" s="77"/>
      <c r="F764" s="66"/>
      <c r="G764" s="66"/>
    </row>
    <row r="765" spans="1:7" x14ac:dyDescent="0.25">
      <c r="A765" s="49"/>
      <c r="B765" s="49" t="s">
        <v>208</v>
      </c>
      <c r="C765" s="68" t="s">
        <v>0</v>
      </c>
      <c r="D765" s="68">
        <v>64</v>
      </c>
      <c r="E765" s="77">
        <v>145</v>
      </c>
      <c r="F765" s="66">
        <f t="shared" si="7"/>
        <v>9280</v>
      </c>
      <c r="G765" s="66"/>
    </row>
    <row r="766" spans="1:7" x14ac:dyDescent="0.25">
      <c r="A766" s="49"/>
      <c r="B766" s="49" t="s">
        <v>207</v>
      </c>
      <c r="C766" s="68"/>
      <c r="D766" s="68"/>
      <c r="E766" s="77"/>
      <c r="F766" s="66"/>
      <c r="G766" s="66"/>
    </row>
    <row r="767" spans="1:7" ht="13" x14ac:dyDescent="0.3">
      <c r="A767" s="115"/>
      <c r="B767" s="111" t="s">
        <v>283</v>
      </c>
      <c r="C767" s="112"/>
      <c r="D767" s="112"/>
      <c r="E767" s="113"/>
      <c r="F767" s="114">
        <f>SUM(F703:F766)</f>
        <v>143113.60000000001</v>
      </c>
      <c r="G767" s="114"/>
    </row>
    <row r="768" spans="1:7" x14ac:dyDescent="0.25">
      <c r="A768" s="49"/>
      <c r="B768" s="49"/>
      <c r="C768" s="49"/>
      <c r="D768" s="49"/>
      <c r="E768" s="66"/>
      <c r="F768" s="48"/>
      <c r="G768" s="48"/>
    </row>
    <row r="769" spans="1:7" ht="13" x14ac:dyDescent="0.3">
      <c r="A769" s="49"/>
      <c r="B769" s="79" t="s">
        <v>200</v>
      </c>
      <c r="C769" s="68"/>
      <c r="D769" s="68"/>
      <c r="E769" s="77"/>
      <c r="F769" s="66"/>
      <c r="G769" s="66"/>
    </row>
    <row r="770" spans="1:7" x14ac:dyDescent="0.25">
      <c r="A770" s="49"/>
      <c r="B770" s="49"/>
      <c r="C770" s="68"/>
      <c r="D770" s="68"/>
      <c r="E770" s="77"/>
      <c r="F770" s="66"/>
      <c r="G770" s="66"/>
    </row>
    <row r="771" spans="1:7" ht="13" x14ac:dyDescent="0.3">
      <c r="A771" s="49"/>
      <c r="B771" s="67" t="s">
        <v>195</v>
      </c>
      <c r="C771" s="68"/>
      <c r="D771" s="68"/>
      <c r="E771" s="77"/>
      <c r="F771" s="66"/>
      <c r="G771" s="66"/>
    </row>
    <row r="772" spans="1:7" x14ac:dyDescent="0.25">
      <c r="A772" s="49"/>
      <c r="B772" s="49"/>
      <c r="C772" s="68"/>
      <c r="D772" s="68"/>
      <c r="E772" s="77"/>
      <c r="F772" s="66"/>
      <c r="G772" s="66"/>
    </row>
    <row r="773" spans="1:7" ht="13" x14ac:dyDescent="0.3">
      <c r="A773" s="49"/>
      <c r="B773" s="67" t="s">
        <v>194</v>
      </c>
      <c r="C773" s="68"/>
      <c r="D773" s="68"/>
      <c r="E773" s="77"/>
      <c r="F773" s="66"/>
      <c r="G773" s="66"/>
    </row>
    <row r="774" spans="1:7" ht="15" x14ac:dyDescent="0.3">
      <c r="A774" s="49"/>
      <c r="B774" s="67" t="s">
        <v>620</v>
      </c>
      <c r="C774" s="68"/>
      <c r="D774" s="68"/>
      <c r="E774" s="77"/>
      <c r="F774" s="66"/>
      <c r="G774" s="66"/>
    </row>
    <row r="775" spans="1:7" x14ac:dyDescent="0.25">
      <c r="A775" s="49"/>
      <c r="B775" s="49"/>
      <c r="C775" s="68"/>
      <c r="D775" s="68"/>
      <c r="E775" s="77"/>
      <c r="F775" s="66"/>
      <c r="G775" s="66"/>
    </row>
    <row r="776" spans="1:7" ht="14.5" x14ac:dyDescent="0.25">
      <c r="A776" s="49"/>
      <c r="B776" s="49" t="s">
        <v>192</v>
      </c>
      <c r="C776" s="68" t="s">
        <v>621</v>
      </c>
      <c r="D776" s="68">
        <v>31</v>
      </c>
      <c r="E776" s="77">
        <v>380</v>
      </c>
      <c r="F776" s="66">
        <f>E776*D776</f>
        <v>11780</v>
      </c>
      <c r="G776" s="49"/>
    </row>
    <row r="777" spans="1:7" ht="14.5" x14ac:dyDescent="0.25">
      <c r="A777" s="49"/>
      <c r="B777" s="49" t="s">
        <v>191</v>
      </c>
      <c r="C777" s="68" t="s">
        <v>621</v>
      </c>
      <c r="D777" s="68">
        <f>(32*0.2*2)+(0.5*7.3*1.8*2)+0.06</f>
        <v>26</v>
      </c>
      <c r="E777" s="77">
        <v>480</v>
      </c>
      <c r="F777" s="66">
        <f>E777*D777</f>
        <v>12480</v>
      </c>
      <c r="G777" s="49"/>
    </row>
    <row r="778" spans="1:7" x14ac:dyDescent="0.25">
      <c r="A778" s="49"/>
      <c r="B778" s="49"/>
      <c r="C778" s="68"/>
      <c r="D778" s="68"/>
      <c r="E778" s="77"/>
      <c r="F778" s="66"/>
      <c r="G778" s="49"/>
    </row>
    <row r="779" spans="1:7" ht="13" x14ac:dyDescent="0.3">
      <c r="A779" s="49"/>
      <c r="B779" s="67" t="s">
        <v>190</v>
      </c>
      <c r="C779" s="68"/>
      <c r="D779" s="68"/>
      <c r="E779" s="77"/>
      <c r="F779" s="66"/>
      <c r="G779" s="49"/>
    </row>
    <row r="780" spans="1:7" x14ac:dyDescent="0.25">
      <c r="A780" s="49"/>
      <c r="B780" s="49"/>
      <c r="C780" s="68"/>
      <c r="D780" s="68"/>
      <c r="E780" s="77"/>
      <c r="F780" s="66"/>
      <c r="G780" s="49"/>
    </row>
    <row r="781" spans="1:7" ht="13" x14ac:dyDescent="0.3">
      <c r="A781" s="49"/>
      <c r="B781" s="67" t="s">
        <v>189</v>
      </c>
      <c r="C781" s="68"/>
      <c r="D781" s="68"/>
      <c r="E781" s="77"/>
      <c r="F781" s="66"/>
      <c r="G781" s="49"/>
    </row>
    <row r="782" spans="1:7" x14ac:dyDescent="0.25">
      <c r="A782" s="49"/>
      <c r="B782" s="49"/>
      <c r="C782" s="68"/>
      <c r="D782" s="68"/>
      <c r="E782" s="77"/>
      <c r="F782" s="66"/>
      <c r="G782" s="49"/>
    </row>
    <row r="783" spans="1:7" x14ac:dyDescent="0.25">
      <c r="A783" s="49"/>
      <c r="B783" s="49" t="s">
        <v>495</v>
      </c>
      <c r="C783" s="68" t="s">
        <v>11</v>
      </c>
      <c r="D783" s="68">
        <f>32*3*2</f>
        <v>192</v>
      </c>
      <c r="E783" s="77">
        <v>45</v>
      </c>
      <c r="F783" s="66">
        <f>E783*D783</f>
        <v>8640</v>
      </c>
      <c r="G783" s="49"/>
    </row>
    <row r="784" spans="1:7" x14ac:dyDescent="0.25">
      <c r="A784" s="49"/>
      <c r="B784" s="49" t="s">
        <v>13</v>
      </c>
      <c r="C784" s="68" t="s">
        <v>11</v>
      </c>
      <c r="D784" s="68">
        <f>7.3*3*2+0.2</f>
        <v>44</v>
      </c>
      <c r="E784" s="77">
        <v>45</v>
      </c>
      <c r="F784" s="66">
        <f>E784*D784</f>
        <v>1980</v>
      </c>
      <c r="G784" s="49"/>
    </row>
    <row r="785" spans="1:7" x14ac:dyDescent="0.25">
      <c r="A785" s="49"/>
      <c r="B785" s="49"/>
      <c r="C785" s="68"/>
      <c r="D785" s="68"/>
      <c r="E785" s="77"/>
      <c r="F785" s="66"/>
      <c r="G785" s="49"/>
    </row>
    <row r="786" spans="1:7" ht="13" x14ac:dyDescent="0.3">
      <c r="A786" s="49"/>
      <c r="B786" s="67" t="s">
        <v>184</v>
      </c>
      <c r="C786" s="68"/>
      <c r="D786" s="68"/>
      <c r="E786" s="77"/>
      <c r="F786" s="66"/>
      <c r="G786" s="49"/>
    </row>
    <row r="787" spans="1:7" x14ac:dyDescent="0.25">
      <c r="A787" s="49"/>
      <c r="B787" s="49" t="s">
        <v>183</v>
      </c>
      <c r="C787" s="68"/>
      <c r="D787" s="68"/>
      <c r="E787" s="77"/>
      <c r="F787" s="66"/>
      <c r="G787" s="49"/>
    </row>
    <row r="788" spans="1:7" x14ac:dyDescent="0.25">
      <c r="A788" s="49"/>
      <c r="B788" s="49" t="s">
        <v>182</v>
      </c>
      <c r="C788" s="68" t="s">
        <v>2</v>
      </c>
      <c r="D788" s="68">
        <v>16</v>
      </c>
      <c r="E788" s="77">
        <v>150</v>
      </c>
      <c r="F788" s="66">
        <f>E788*D788</f>
        <v>2400</v>
      </c>
      <c r="G788" s="49"/>
    </row>
    <row r="789" spans="1:7" x14ac:dyDescent="0.25">
      <c r="A789" s="49"/>
      <c r="B789" s="49"/>
      <c r="C789" s="68"/>
      <c r="D789" s="68"/>
      <c r="E789" s="77"/>
      <c r="F789" s="66"/>
      <c r="G789" s="49"/>
    </row>
    <row r="790" spans="1:7" ht="13" x14ac:dyDescent="0.3">
      <c r="A790" s="49"/>
      <c r="B790" s="67" t="s">
        <v>181</v>
      </c>
      <c r="C790" s="68"/>
      <c r="D790" s="68"/>
      <c r="E790" s="77"/>
      <c r="F790" s="66"/>
      <c r="G790" s="49"/>
    </row>
    <row r="791" spans="1:7" x14ac:dyDescent="0.25">
      <c r="A791" s="49"/>
      <c r="B791" s="49" t="s">
        <v>498</v>
      </c>
      <c r="C791" s="68" t="s">
        <v>2</v>
      </c>
      <c r="D791" s="68">
        <v>8</v>
      </c>
      <c r="E791" s="77">
        <v>150</v>
      </c>
      <c r="F791" s="66">
        <f>E791*D791</f>
        <v>1200</v>
      </c>
      <c r="G791" s="49"/>
    </row>
    <row r="792" spans="1:7" x14ac:dyDescent="0.25">
      <c r="A792" s="49"/>
      <c r="B792" s="49"/>
      <c r="C792" s="68"/>
      <c r="D792" s="68"/>
      <c r="E792" s="77"/>
      <c r="F792" s="66"/>
      <c r="G792" s="66"/>
    </row>
    <row r="793" spans="1:7" ht="13" x14ac:dyDescent="0.3">
      <c r="A793" s="115"/>
      <c r="B793" s="111" t="s">
        <v>283</v>
      </c>
      <c r="C793" s="112"/>
      <c r="D793" s="112"/>
      <c r="E793" s="113"/>
      <c r="F793" s="114">
        <f>SUM(F770:F792)</f>
        <v>38480</v>
      </c>
      <c r="G793" s="114">
        <f>SUM(G776:G792)</f>
        <v>0</v>
      </c>
    </row>
    <row r="794" spans="1:7" x14ac:dyDescent="0.25">
      <c r="A794" s="49"/>
      <c r="B794" s="49"/>
      <c r="C794" s="68"/>
      <c r="D794" s="68"/>
      <c r="E794" s="77"/>
      <c r="F794" s="66"/>
      <c r="G794" s="66"/>
    </row>
    <row r="795" spans="1:7" ht="13" x14ac:dyDescent="0.3">
      <c r="A795" s="49"/>
      <c r="B795" s="79" t="s">
        <v>153</v>
      </c>
      <c r="C795" s="68"/>
      <c r="D795" s="68"/>
      <c r="E795" s="77"/>
      <c r="F795" s="66"/>
      <c r="G795" s="66"/>
    </row>
    <row r="796" spans="1:7" x14ac:dyDescent="0.25">
      <c r="A796" s="49"/>
      <c r="B796" s="49"/>
      <c r="C796" s="68"/>
      <c r="D796" s="68"/>
      <c r="E796" s="77"/>
      <c r="F796" s="66"/>
      <c r="G796" s="66"/>
    </row>
    <row r="797" spans="1:7" ht="13" x14ac:dyDescent="0.3">
      <c r="A797" s="49"/>
      <c r="B797" s="67" t="s">
        <v>152</v>
      </c>
      <c r="C797" s="68"/>
      <c r="D797" s="68"/>
      <c r="E797" s="77"/>
      <c r="F797" s="66"/>
      <c r="G797" s="66"/>
    </row>
    <row r="798" spans="1:7" x14ac:dyDescent="0.25">
      <c r="A798" s="49"/>
      <c r="B798" s="49"/>
      <c r="C798" s="68"/>
      <c r="D798" s="68"/>
      <c r="E798" s="77"/>
      <c r="F798" s="66"/>
      <c r="G798" s="66"/>
    </row>
    <row r="799" spans="1:7" ht="13" x14ac:dyDescent="0.3">
      <c r="A799" s="49"/>
      <c r="B799" s="67" t="s">
        <v>151</v>
      </c>
      <c r="C799" s="68"/>
      <c r="D799" s="68"/>
      <c r="E799" s="77"/>
      <c r="F799" s="66"/>
      <c r="G799" s="66"/>
    </row>
    <row r="800" spans="1:7" ht="13" x14ac:dyDescent="0.3">
      <c r="A800" s="49"/>
      <c r="B800" s="67" t="s">
        <v>150</v>
      </c>
      <c r="C800" s="68"/>
      <c r="D800" s="68"/>
      <c r="E800" s="77"/>
      <c r="F800" s="66"/>
      <c r="G800" s="66"/>
    </row>
    <row r="801" spans="1:7" ht="13" x14ac:dyDescent="0.3">
      <c r="A801" s="49"/>
      <c r="B801" s="67" t="s">
        <v>149</v>
      </c>
      <c r="C801" s="68"/>
      <c r="D801" s="68"/>
      <c r="E801" s="77"/>
      <c r="F801" s="66"/>
      <c r="G801" s="66"/>
    </row>
    <row r="802" spans="1:7" ht="13" x14ac:dyDescent="0.3">
      <c r="A802" s="49"/>
      <c r="B802" s="67" t="s">
        <v>148</v>
      </c>
      <c r="C802" s="68"/>
      <c r="D802" s="68"/>
      <c r="E802" s="77"/>
      <c r="F802" s="66"/>
      <c r="G802" s="66"/>
    </row>
    <row r="803" spans="1:7" ht="13" x14ac:dyDescent="0.3">
      <c r="A803" s="49"/>
      <c r="B803" s="67" t="s">
        <v>147</v>
      </c>
      <c r="C803" s="68"/>
      <c r="D803" s="68"/>
      <c r="E803" s="77"/>
      <c r="F803" s="66"/>
      <c r="G803" s="66"/>
    </row>
    <row r="804" spans="1:7" ht="13" x14ac:dyDescent="0.3">
      <c r="A804" s="49"/>
      <c r="B804" s="67" t="s">
        <v>146</v>
      </c>
      <c r="C804" s="68"/>
      <c r="D804" s="68"/>
      <c r="E804" s="77"/>
      <c r="F804" s="66"/>
      <c r="G804" s="66"/>
    </row>
    <row r="805" spans="1:7" x14ac:dyDescent="0.25">
      <c r="A805" s="49"/>
      <c r="B805" s="49"/>
      <c r="C805" s="68"/>
      <c r="D805" s="68"/>
      <c r="E805" s="77"/>
      <c r="F805" s="66"/>
      <c r="G805" s="66"/>
    </row>
    <row r="806" spans="1:7" x14ac:dyDescent="0.25">
      <c r="A806" s="49"/>
      <c r="B806" s="49" t="s">
        <v>145</v>
      </c>
      <c r="C806" s="68"/>
      <c r="D806" s="68"/>
      <c r="E806" s="77"/>
      <c r="F806" s="66"/>
      <c r="G806" s="66"/>
    </row>
    <row r="807" spans="1:7" ht="14.5" x14ac:dyDescent="0.25">
      <c r="A807" s="49"/>
      <c r="B807" s="49" t="s">
        <v>144</v>
      </c>
      <c r="C807" s="68" t="s">
        <v>621</v>
      </c>
      <c r="D807" s="68">
        <v>270</v>
      </c>
      <c r="E807" s="77">
        <v>280</v>
      </c>
      <c r="F807" s="66">
        <f>E807*D807</f>
        <v>75600</v>
      </c>
      <c r="G807" s="49"/>
    </row>
    <row r="808" spans="1:7" x14ac:dyDescent="0.25">
      <c r="A808" s="49"/>
      <c r="B808" s="49"/>
      <c r="C808" s="68"/>
      <c r="D808" s="68"/>
      <c r="E808" s="77"/>
      <c r="F808" s="66"/>
      <c r="G808" s="49"/>
    </row>
    <row r="809" spans="1:7" x14ac:dyDescent="0.25">
      <c r="A809" s="49"/>
      <c r="B809" s="49" t="s">
        <v>143</v>
      </c>
      <c r="C809" s="68"/>
      <c r="D809" s="68"/>
      <c r="E809" s="77"/>
      <c r="F809" s="66"/>
      <c r="G809" s="49"/>
    </row>
    <row r="810" spans="1:7" x14ac:dyDescent="0.25">
      <c r="A810" s="49"/>
      <c r="B810" s="49" t="s">
        <v>142</v>
      </c>
      <c r="C810" s="68" t="s">
        <v>11</v>
      </c>
      <c r="D810" s="68">
        <v>32</v>
      </c>
      <c r="E810" s="77">
        <v>65</v>
      </c>
      <c r="F810" s="66">
        <f>E810*D810</f>
        <v>2080</v>
      </c>
      <c r="G810" s="49"/>
    </row>
    <row r="811" spans="1:7" x14ac:dyDescent="0.25">
      <c r="A811" s="49"/>
      <c r="B811" s="49"/>
      <c r="C811" s="68"/>
      <c r="D811" s="68"/>
      <c r="E811" s="77"/>
      <c r="F811" s="66"/>
      <c r="G811" s="49"/>
    </row>
    <row r="812" spans="1:7" x14ac:dyDescent="0.25">
      <c r="A812" s="49"/>
      <c r="B812" s="49" t="s">
        <v>141</v>
      </c>
      <c r="C812" s="68" t="s">
        <v>11</v>
      </c>
      <c r="D812" s="68">
        <v>32</v>
      </c>
      <c r="E812" s="77">
        <v>65</v>
      </c>
      <c r="F812" s="66">
        <f>E812*D812</f>
        <v>2080</v>
      </c>
      <c r="G812" s="49"/>
    </row>
    <row r="813" spans="1:7" x14ac:dyDescent="0.25">
      <c r="A813" s="49"/>
      <c r="B813" s="49"/>
      <c r="C813" s="68"/>
      <c r="D813" s="68"/>
      <c r="E813" s="77"/>
      <c r="F813" s="66"/>
      <c r="G813" s="49"/>
    </row>
    <row r="814" spans="1:7" x14ac:dyDescent="0.25">
      <c r="A814" s="49"/>
      <c r="B814" s="49" t="s">
        <v>140</v>
      </c>
      <c r="C814" s="68" t="s">
        <v>11</v>
      </c>
      <c r="D814" s="68">
        <v>32</v>
      </c>
      <c r="E814" s="77">
        <v>65</v>
      </c>
      <c r="F814" s="66">
        <f>E814*D814</f>
        <v>2080</v>
      </c>
      <c r="G814" s="49"/>
    </row>
    <row r="815" spans="1:7" x14ac:dyDescent="0.25">
      <c r="A815" s="49"/>
      <c r="B815" s="49"/>
      <c r="C815" s="68"/>
      <c r="D815" s="68"/>
      <c r="E815" s="77"/>
      <c r="F815" s="66"/>
      <c r="G815" s="49"/>
    </row>
    <row r="816" spans="1:7" ht="13" x14ac:dyDescent="0.3">
      <c r="A816" s="49"/>
      <c r="B816" s="67" t="s">
        <v>139</v>
      </c>
      <c r="C816" s="68"/>
      <c r="D816" s="68"/>
      <c r="E816" s="77"/>
      <c r="F816" s="66"/>
      <c r="G816" s="49"/>
    </row>
    <row r="817" spans="1:7" x14ac:dyDescent="0.25">
      <c r="A817" s="49"/>
      <c r="B817" s="49"/>
      <c r="C817" s="68"/>
      <c r="D817" s="68"/>
      <c r="E817" s="77"/>
      <c r="F817" s="66"/>
      <c r="G817" s="49"/>
    </row>
    <row r="818" spans="1:7" ht="13" x14ac:dyDescent="0.3">
      <c r="A818" s="49"/>
      <c r="B818" s="67" t="s">
        <v>138</v>
      </c>
      <c r="C818" s="68"/>
      <c r="D818" s="68"/>
      <c r="E818" s="77"/>
      <c r="F818" s="66"/>
      <c r="G818" s="49"/>
    </row>
    <row r="819" spans="1:7" ht="13" x14ac:dyDescent="0.3">
      <c r="A819" s="49"/>
      <c r="B819" s="67" t="s">
        <v>137</v>
      </c>
      <c r="C819" s="68"/>
      <c r="D819" s="68"/>
      <c r="E819" s="77"/>
      <c r="F819" s="66"/>
      <c r="G819" s="49"/>
    </row>
    <row r="820" spans="1:7" x14ac:dyDescent="0.25">
      <c r="A820" s="49"/>
      <c r="B820" s="49"/>
      <c r="C820" s="68"/>
      <c r="D820" s="68"/>
      <c r="E820" s="77"/>
      <c r="F820" s="66"/>
      <c r="G820" s="49"/>
    </row>
    <row r="821" spans="1:7" x14ac:dyDescent="0.25">
      <c r="A821" s="49"/>
      <c r="B821" s="49" t="s">
        <v>136</v>
      </c>
      <c r="C821" s="68"/>
      <c r="D821" s="68"/>
      <c r="E821" s="77"/>
      <c r="F821" s="66"/>
      <c r="G821" s="49"/>
    </row>
    <row r="822" spans="1:7" x14ac:dyDescent="0.25">
      <c r="A822" s="49"/>
      <c r="B822" s="49" t="s">
        <v>135</v>
      </c>
      <c r="C822" s="68"/>
      <c r="D822" s="68"/>
      <c r="E822" s="77"/>
      <c r="F822" s="66"/>
      <c r="G822" s="49"/>
    </row>
    <row r="823" spans="1:7" ht="14.5" x14ac:dyDescent="0.25">
      <c r="A823" s="49"/>
      <c r="B823" s="49" t="s">
        <v>134</v>
      </c>
      <c r="C823" s="68" t="s">
        <v>621</v>
      </c>
      <c r="D823" s="68">
        <v>270</v>
      </c>
      <c r="E823" s="77">
        <v>25</v>
      </c>
      <c r="F823" s="66">
        <f>E823*D823</f>
        <v>6750</v>
      </c>
      <c r="G823" s="49"/>
    </row>
    <row r="824" spans="1:7" x14ac:dyDescent="0.25">
      <c r="A824" s="49"/>
      <c r="B824" s="49"/>
      <c r="C824" s="68"/>
      <c r="D824" s="68"/>
      <c r="E824" s="77"/>
      <c r="F824" s="66"/>
      <c r="G824" s="66"/>
    </row>
    <row r="825" spans="1:7" ht="13" x14ac:dyDescent="0.3">
      <c r="A825" s="115"/>
      <c r="B825" s="111" t="s">
        <v>283</v>
      </c>
      <c r="C825" s="112"/>
      <c r="D825" s="112"/>
      <c r="E825" s="113"/>
      <c r="F825" s="114">
        <f>SUM(F798:F824)</f>
        <v>88590</v>
      </c>
      <c r="G825" s="114">
        <f>SUM(G798:G824)</f>
        <v>0</v>
      </c>
    </row>
    <row r="826" spans="1:7" x14ac:dyDescent="0.25">
      <c r="A826" s="49"/>
      <c r="B826" s="49"/>
      <c r="C826" s="68"/>
      <c r="D826" s="68"/>
      <c r="E826" s="77"/>
      <c r="F826" s="66"/>
      <c r="G826" s="66"/>
    </row>
    <row r="827" spans="1:7" ht="13" x14ac:dyDescent="0.3">
      <c r="A827" s="49"/>
      <c r="B827" s="79" t="s">
        <v>133</v>
      </c>
      <c r="C827" s="68"/>
      <c r="D827" s="68"/>
      <c r="E827" s="77"/>
      <c r="F827" s="66"/>
      <c r="G827" s="66"/>
    </row>
    <row r="828" spans="1:7" x14ac:dyDescent="0.25">
      <c r="A828" s="49"/>
      <c r="B828" s="49"/>
      <c r="C828" s="68"/>
      <c r="D828" s="68"/>
      <c r="E828" s="77"/>
      <c r="F828" s="66"/>
      <c r="G828" s="66"/>
    </row>
    <row r="829" spans="1:7" ht="13" x14ac:dyDescent="0.3">
      <c r="A829" s="49"/>
      <c r="B829" s="67" t="s">
        <v>132</v>
      </c>
      <c r="C829" s="68"/>
      <c r="D829" s="68"/>
      <c r="E829" s="77"/>
      <c r="F829" s="66"/>
      <c r="G829" s="49"/>
    </row>
    <row r="830" spans="1:7" x14ac:dyDescent="0.25">
      <c r="A830" s="49"/>
      <c r="B830" s="49" t="s">
        <v>131</v>
      </c>
      <c r="C830" s="68" t="s">
        <v>11</v>
      </c>
      <c r="D830" s="68">
        <f>32*2</f>
        <v>64</v>
      </c>
      <c r="E830" s="77">
        <v>65</v>
      </c>
      <c r="F830" s="66">
        <f>E830*D830</f>
        <v>4160</v>
      </c>
      <c r="G830" s="49"/>
    </row>
    <row r="831" spans="1:7" x14ac:dyDescent="0.25">
      <c r="A831" s="49"/>
      <c r="B831" s="49"/>
      <c r="C831" s="68"/>
      <c r="D831" s="68"/>
      <c r="E831" s="77"/>
      <c r="F831" s="66"/>
      <c r="G831" s="49"/>
    </row>
    <row r="832" spans="1:7" x14ac:dyDescent="0.25">
      <c r="A832" s="49"/>
      <c r="B832" s="49" t="s">
        <v>499</v>
      </c>
      <c r="C832" s="68"/>
      <c r="D832" s="68"/>
      <c r="E832" s="77"/>
      <c r="F832" s="66"/>
      <c r="G832" s="49"/>
    </row>
    <row r="833" spans="1:7" x14ac:dyDescent="0.25">
      <c r="A833" s="49"/>
      <c r="B833" s="49" t="s">
        <v>129</v>
      </c>
      <c r="C833" s="68" t="s">
        <v>11</v>
      </c>
      <c r="D833" s="68">
        <f>32*10</f>
        <v>320</v>
      </c>
      <c r="E833" s="77">
        <v>85</v>
      </c>
      <c r="F833" s="66">
        <f>E833*D833</f>
        <v>27200</v>
      </c>
      <c r="G833" s="49"/>
    </row>
    <row r="834" spans="1:7" x14ac:dyDescent="0.25">
      <c r="A834" s="49"/>
      <c r="B834" s="49"/>
      <c r="C834" s="68"/>
      <c r="D834" s="68"/>
      <c r="E834" s="77"/>
      <c r="F834" s="66"/>
      <c r="G834" s="49"/>
    </row>
    <row r="835" spans="1:7" ht="13" x14ac:dyDescent="0.3">
      <c r="A835" s="49"/>
      <c r="B835" s="67" t="s">
        <v>128</v>
      </c>
      <c r="C835" s="68"/>
      <c r="D835" s="68"/>
      <c r="E835" s="77"/>
      <c r="F835" s="66"/>
      <c r="G835" s="49"/>
    </row>
    <row r="836" spans="1:7" ht="14.5" x14ac:dyDescent="0.25">
      <c r="A836" s="49"/>
      <c r="B836" s="49" t="s">
        <v>127</v>
      </c>
      <c r="C836" s="68" t="s">
        <v>621</v>
      </c>
      <c r="D836" s="68">
        <f>(320*0.08*3)+0.2</f>
        <v>77.000000000000014</v>
      </c>
      <c r="E836" s="77">
        <v>150</v>
      </c>
      <c r="F836" s="66">
        <f>E836*D836</f>
        <v>11550.000000000002</v>
      </c>
      <c r="G836" s="49"/>
    </row>
    <row r="837" spans="1:7" x14ac:dyDescent="0.25">
      <c r="A837" s="49"/>
      <c r="B837" s="49"/>
      <c r="C837" s="68"/>
      <c r="D837" s="68"/>
      <c r="E837" s="77"/>
      <c r="F837" s="66"/>
      <c r="G837" s="49"/>
    </row>
    <row r="838" spans="1:7" x14ac:dyDescent="0.25">
      <c r="A838" s="49"/>
      <c r="B838" s="49" t="s">
        <v>126</v>
      </c>
      <c r="C838" s="68"/>
      <c r="D838" s="68"/>
      <c r="E838" s="77"/>
      <c r="F838" s="66"/>
      <c r="G838" s="49"/>
    </row>
    <row r="839" spans="1:7" x14ac:dyDescent="0.25">
      <c r="A839" s="49"/>
      <c r="B839" s="49" t="s">
        <v>125</v>
      </c>
      <c r="C839" s="68"/>
      <c r="D839" s="68"/>
      <c r="E839" s="77"/>
      <c r="F839" s="66"/>
      <c r="G839" s="49"/>
    </row>
    <row r="840" spans="1:7" x14ac:dyDescent="0.25">
      <c r="A840" s="49"/>
      <c r="B840" s="49" t="s">
        <v>124</v>
      </c>
      <c r="C840" s="68" t="s">
        <v>2</v>
      </c>
      <c r="D840" s="68">
        <f>8*5*2</f>
        <v>80</v>
      </c>
      <c r="E840" s="77">
        <v>25</v>
      </c>
      <c r="F840" s="66">
        <f>E840*D840</f>
        <v>2000</v>
      </c>
      <c r="G840" s="49"/>
    </row>
    <row r="841" spans="1:7" x14ac:dyDescent="0.25">
      <c r="A841" s="49"/>
      <c r="B841" s="49"/>
      <c r="C841" s="68"/>
      <c r="D841" s="68"/>
      <c r="E841" s="77"/>
      <c r="F841" s="66"/>
      <c r="G841" s="49"/>
    </row>
    <row r="842" spans="1:7" ht="13" x14ac:dyDescent="0.3">
      <c r="A842" s="49"/>
      <c r="B842" s="67" t="s">
        <v>123</v>
      </c>
      <c r="C842" s="68"/>
      <c r="D842" s="68"/>
      <c r="E842" s="77"/>
      <c r="F842" s="66"/>
      <c r="G842" s="49"/>
    </row>
    <row r="843" spans="1:7" x14ac:dyDescent="0.25">
      <c r="A843" s="49"/>
      <c r="B843" s="49"/>
      <c r="C843" s="68"/>
      <c r="D843" s="68"/>
      <c r="E843" s="77"/>
      <c r="F843" s="66"/>
      <c r="G843" s="49"/>
    </row>
    <row r="844" spans="1:7" x14ac:dyDescent="0.25">
      <c r="A844" s="49"/>
      <c r="B844" s="49" t="s">
        <v>463</v>
      </c>
      <c r="C844" s="68"/>
      <c r="D844" s="68"/>
      <c r="E844" s="77"/>
      <c r="F844" s="66"/>
      <c r="G844" s="49"/>
    </row>
    <row r="845" spans="1:7" x14ac:dyDescent="0.25">
      <c r="A845" s="49"/>
      <c r="B845" s="49" t="s">
        <v>493</v>
      </c>
      <c r="C845" s="68"/>
      <c r="D845" s="68"/>
      <c r="E845" s="77"/>
      <c r="F845" s="66"/>
      <c r="G845" s="49"/>
    </row>
    <row r="846" spans="1:7" x14ac:dyDescent="0.25">
      <c r="A846" s="49"/>
      <c r="B846" s="49" t="s">
        <v>121</v>
      </c>
      <c r="C846" s="68"/>
      <c r="D846" s="68"/>
      <c r="E846" s="77"/>
      <c r="F846" s="66"/>
      <c r="G846" s="49"/>
    </row>
    <row r="847" spans="1:7" x14ac:dyDescent="0.25">
      <c r="A847" s="49"/>
      <c r="B847" s="49" t="s">
        <v>120</v>
      </c>
      <c r="C847" s="68" t="s">
        <v>2</v>
      </c>
      <c r="D847" s="68">
        <v>18</v>
      </c>
      <c r="E847" s="77">
        <v>2500</v>
      </c>
      <c r="F847" s="66">
        <f>E847*D847</f>
        <v>45000</v>
      </c>
      <c r="G847" s="49"/>
    </row>
    <row r="848" spans="1:7" x14ac:dyDescent="0.25">
      <c r="A848" s="49"/>
      <c r="B848" s="49" t="s">
        <v>119</v>
      </c>
      <c r="C848" s="68"/>
      <c r="D848" s="68"/>
      <c r="E848" s="77"/>
      <c r="F848" s="66"/>
      <c r="G848" s="49"/>
    </row>
    <row r="849" spans="1:7" x14ac:dyDescent="0.25">
      <c r="A849" s="49"/>
      <c r="B849" s="49"/>
      <c r="C849" s="68"/>
      <c r="D849" s="68"/>
      <c r="E849" s="77"/>
      <c r="F849" s="66"/>
      <c r="G849" s="49"/>
    </row>
    <row r="850" spans="1:7" ht="13" x14ac:dyDescent="0.3">
      <c r="A850" s="49"/>
      <c r="B850" s="67" t="s">
        <v>114</v>
      </c>
      <c r="C850" s="68"/>
      <c r="D850" s="68"/>
      <c r="E850" s="77"/>
      <c r="F850" s="66"/>
      <c r="G850" s="49"/>
    </row>
    <row r="851" spans="1:7" x14ac:dyDescent="0.25">
      <c r="A851" s="49"/>
      <c r="B851" s="49"/>
      <c r="C851" s="68"/>
      <c r="D851" s="68"/>
      <c r="E851" s="77"/>
      <c r="F851" s="66"/>
      <c r="G851" s="49"/>
    </row>
    <row r="852" spans="1:7" ht="13" x14ac:dyDescent="0.3">
      <c r="A852" s="49"/>
      <c r="B852" s="67" t="s">
        <v>113</v>
      </c>
      <c r="C852" s="68"/>
      <c r="D852" s="68"/>
      <c r="E852" s="77"/>
      <c r="F852" s="66"/>
      <c r="G852" s="49"/>
    </row>
    <row r="853" spans="1:7" x14ac:dyDescent="0.25">
      <c r="A853" s="49"/>
      <c r="B853" s="49"/>
      <c r="C853" s="68"/>
      <c r="D853" s="68"/>
      <c r="E853" s="77"/>
      <c r="F853" s="66"/>
      <c r="G853" s="49"/>
    </row>
    <row r="854" spans="1:7" x14ac:dyDescent="0.25">
      <c r="A854" s="49"/>
      <c r="B854" s="49" t="s">
        <v>112</v>
      </c>
      <c r="C854" s="68"/>
      <c r="D854" s="68"/>
      <c r="E854" s="77"/>
      <c r="F854" s="66"/>
      <c r="G854" s="49"/>
    </row>
    <row r="855" spans="1:7" x14ac:dyDescent="0.25">
      <c r="A855" s="49"/>
      <c r="B855" s="49" t="s">
        <v>111</v>
      </c>
      <c r="C855" s="68"/>
      <c r="D855" s="68"/>
      <c r="E855" s="77"/>
      <c r="F855" s="66"/>
      <c r="G855" s="49"/>
    </row>
    <row r="856" spans="1:7" x14ac:dyDescent="0.25">
      <c r="A856" s="49"/>
      <c r="B856" s="49" t="s">
        <v>110</v>
      </c>
      <c r="C856" s="68" t="s">
        <v>11</v>
      </c>
      <c r="D856" s="68">
        <v>64</v>
      </c>
      <c r="E856" s="77">
        <v>110</v>
      </c>
      <c r="F856" s="66">
        <f>E856*D856</f>
        <v>7040</v>
      </c>
      <c r="G856" s="49"/>
    </row>
    <row r="857" spans="1:7" x14ac:dyDescent="0.25">
      <c r="A857" s="49"/>
      <c r="B857" s="49" t="s">
        <v>109</v>
      </c>
      <c r="C857" s="68"/>
      <c r="D857" s="68"/>
      <c r="E857" s="77"/>
      <c r="F857" s="66"/>
      <c r="G857" s="49"/>
    </row>
    <row r="858" spans="1:7" x14ac:dyDescent="0.25">
      <c r="A858" s="49"/>
      <c r="B858" s="49"/>
      <c r="C858" s="68"/>
      <c r="D858" s="68"/>
      <c r="E858" s="77"/>
      <c r="F858" s="66"/>
      <c r="G858" s="49"/>
    </row>
    <row r="859" spans="1:7" x14ac:dyDescent="0.25">
      <c r="A859" s="49"/>
      <c r="B859" s="49" t="s">
        <v>108</v>
      </c>
      <c r="C859" s="68"/>
      <c r="D859" s="68"/>
      <c r="E859" s="77"/>
      <c r="F859" s="66"/>
      <c r="G859" s="49"/>
    </row>
    <row r="860" spans="1:7" x14ac:dyDescent="0.25">
      <c r="A860" s="49"/>
      <c r="B860" s="49" t="s">
        <v>107</v>
      </c>
      <c r="C860" s="68"/>
      <c r="D860" s="68"/>
      <c r="E860" s="77"/>
      <c r="F860" s="66"/>
      <c r="G860" s="49"/>
    </row>
    <row r="861" spans="1:7" x14ac:dyDescent="0.25">
      <c r="A861" s="49"/>
      <c r="B861" s="49" t="s">
        <v>106</v>
      </c>
      <c r="C861" s="68"/>
      <c r="D861" s="68"/>
      <c r="E861" s="77"/>
      <c r="F861" s="66"/>
      <c r="G861" s="49"/>
    </row>
    <row r="862" spans="1:7" x14ac:dyDescent="0.25">
      <c r="A862" s="49"/>
      <c r="B862" s="49" t="s">
        <v>105</v>
      </c>
      <c r="C862" s="68" t="s">
        <v>11</v>
      </c>
      <c r="D862" s="68">
        <v>18</v>
      </c>
      <c r="E862" s="77">
        <v>100</v>
      </c>
      <c r="F862" s="66">
        <f>E862*D862</f>
        <v>1800</v>
      </c>
      <c r="G862" s="49"/>
    </row>
    <row r="863" spans="1:7" x14ac:dyDescent="0.25">
      <c r="A863" s="49"/>
      <c r="B863" s="49"/>
      <c r="C863" s="68"/>
      <c r="D863" s="68"/>
      <c r="E863" s="77"/>
      <c r="F863" s="66"/>
      <c r="G863" s="49"/>
    </row>
    <row r="864" spans="1:7" ht="13" x14ac:dyDescent="0.3">
      <c r="A864" s="49"/>
      <c r="B864" s="67" t="s">
        <v>104</v>
      </c>
      <c r="C864" s="68"/>
      <c r="D864" s="68"/>
      <c r="E864" s="77"/>
      <c r="F864" s="66"/>
      <c r="G864" s="49"/>
    </row>
    <row r="865" spans="1:7" ht="13" x14ac:dyDescent="0.3">
      <c r="A865" s="49"/>
      <c r="B865" s="67" t="s">
        <v>103</v>
      </c>
      <c r="C865" s="68"/>
      <c r="D865" s="68"/>
      <c r="E865" s="77"/>
      <c r="F865" s="66"/>
      <c r="G865" s="49"/>
    </row>
    <row r="866" spans="1:7" x14ac:dyDescent="0.25">
      <c r="A866" s="49"/>
      <c r="B866" s="49" t="s">
        <v>102</v>
      </c>
      <c r="C866" s="68" t="s">
        <v>11</v>
      </c>
      <c r="D866" s="68">
        <v>123</v>
      </c>
      <c r="E866" s="77">
        <v>45</v>
      </c>
      <c r="F866" s="66">
        <f>E866*D866</f>
        <v>5535</v>
      </c>
      <c r="G866" s="49"/>
    </row>
    <row r="867" spans="1:7" x14ac:dyDescent="0.25">
      <c r="A867" s="49"/>
      <c r="B867" s="49"/>
      <c r="C867" s="68"/>
      <c r="D867" s="68"/>
      <c r="E867" s="77"/>
      <c r="F867" s="66"/>
      <c r="G867" s="49"/>
    </row>
    <row r="868" spans="1:7" ht="13" x14ac:dyDescent="0.3">
      <c r="A868" s="49"/>
      <c r="B868" s="67" t="s">
        <v>101</v>
      </c>
      <c r="C868" s="68"/>
      <c r="D868" s="68"/>
      <c r="E868" s="77"/>
      <c r="F868" s="66"/>
      <c r="G868" s="49"/>
    </row>
    <row r="869" spans="1:7" ht="13" x14ac:dyDescent="0.3">
      <c r="A869" s="49"/>
      <c r="B869" s="67" t="s">
        <v>100</v>
      </c>
      <c r="C869" s="68"/>
      <c r="D869" s="68"/>
      <c r="E869" s="77"/>
      <c r="F869" s="66"/>
      <c r="G869" s="49"/>
    </row>
    <row r="870" spans="1:7" x14ac:dyDescent="0.25">
      <c r="A870" s="49"/>
      <c r="B870" s="49"/>
      <c r="C870" s="68"/>
      <c r="D870" s="68"/>
      <c r="E870" s="77"/>
      <c r="F870" s="66"/>
      <c r="G870" s="49"/>
    </row>
    <row r="871" spans="1:7" x14ac:dyDescent="0.25">
      <c r="A871" s="49"/>
      <c r="B871" s="49" t="s">
        <v>517</v>
      </c>
      <c r="C871" s="68"/>
      <c r="D871" s="68"/>
      <c r="E871" s="77"/>
      <c r="F871" s="66"/>
      <c r="G871" s="49"/>
    </row>
    <row r="872" spans="1:7" x14ac:dyDescent="0.25">
      <c r="A872" s="49"/>
      <c r="B872" s="49" t="s">
        <v>98</v>
      </c>
      <c r="C872" s="68" t="s">
        <v>2</v>
      </c>
      <c r="D872" s="68">
        <v>3</v>
      </c>
      <c r="E872" s="77">
        <v>2000</v>
      </c>
      <c r="F872" s="66">
        <f>E872*D872</f>
        <v>6000</v>
      </c>
      <c r="G872" s="49"/>
    </row>
    <row r="873" spans="1:7" x14ac:dyDescent="0.25">
      <c r="A873" s="49"/>
      <c r="B873" s="49"/>
      <c r="C873" s="68"/>
      <c r="D873" s="68"/>
      <c r="E873" s="77"/>
      <c r="F873" s="66"/>
      <c r="G873" s="49"/>
    </row>
    <row r="874" spans="1:7" ht="13" x14ac:dyDescent="0.3">
      <c r="A874" s="49"/>
      <c r="B874" s="67" t="s">
        <v>92</v>
      </c>
      <c r="C874" s="68"/>
      <c r="D874" s="68"/>
      <c r="E874" s="77"/>
      <c r="F874" s="66"/>
      <c r="G874" s="49"/>
    </row>
    <row r="875" spans="1:7" ht="13" x14ac:dyDescent="0.3">
      <c r="A875" s="49"/>
      <c r="B875" s="67" t="s">
        <v>91</v>
      </c>
      <c r="C875" s="68"/>
      <c r="D875" s="68"/>
      <c r="E875" s="77"/>
      <c r="F875" s="66"/>
      <c r="G875" s="49"/>
    </row>
    <row r="876" spans="1:7" x14ac:dyDescent="0.25">
      <c r="A876" s="49"/>
      <c r="B876" s="49"/>
      <c r="C876" s="68"/>
      <c r="D876" s="68"/>
      <c r="E876" s="77"/>
      <c r="F876" s="66"/>
      <c r="G876" s="49"/>
    </row>
    <row r="877" spans="1:7" x14ac:dyDescent="0.25">
      <c r="A877" s="49"/>
      <c r="B877" s="49" t="s">
        <v>494</v>
      </c>
      <c r="C877" s="68" t="s">
        <v>2</v>
      </c>
      <c r="D877" s="68">
        <v>3</v>
      </c>
      <c r="E877" s="77">
        <v>4500</v>
      </c>
      <c r="F877" s="66">
        <f>E877*D877</f>
        <v>13500</v>
      </c>
      <c r="G877" s="49"/>
    </row>
    <row r="878" spans="1:7" x14ac:dyDescent="0.25">
      <c r="A878" s="49"/>
      <c r="B878" s="49"/>
      <c r="C878" s="68"/>
      <c r="D878" s="68"/>
      <c r="E878" s="77"/>
      <c r="F878" s="66"/>
      <c r="G878" s="49"/>
    </row>
    <row r="879" spans="1:7" ht="13" x14ac:dyDescent="0.3">
      <c r="A879" s="49"/>
      <c r="B879" s="67" t="s">
        <v>500</v>
      </c>
      <c r="C879" s="68"/>
      <c r="D879" s="68"/>
      <c r="E879" s="77"/>
      <c r="F879" s="66"/>
      <c r="G879" s="49"/>
    </row>
    <row r="880" spans="1:7" ht="13" x14ac:dyDescent="0.3">
      <c r="A880" s="49"/>
      <c r="B880" s="85" t="s">
        <v>501</v>
      </c>
      <c r="C880" s="68"/>
      <c r="D880" s="68"/>
      <c r="E880" s="77"/>
      <c r="F880" s="66"/>
      <c r="G880" s="49"/>
    </row>
    <row r="881" spans="1:7" ht="13" x14ac:dyDescent="0.3">
      <c r="A881" s="49"/>
      <c r="B881" s="67" t="s">
        <v>502</v>
      </c>
      <c r="C881" s="68"/>
      <c r="D881" s="68"/>
      <c r="E881" s="77"/>
      <c r="F881" s="66"/>
      <c r="G881" s="49"/>
    </row>
    <row r="882" spans="1:7" ht="13" x14ac:dyDescent="0.3">
      <c r="A882" s="49"/>
      <c r="B882" s="67" t="s">
        <v>503</v>
      </c>
      <c r="C882" s="68"/>
      <c r="D882" s="68"/>
      <c r="E882" s="77"/>
      <c r="F882" s="66"/>
      <c r="G882" s="49"/>
    </row>
    <row r="883" spans="1:7" x14ac:dyDescent="0.25">
      <c r="A883" s="49"/>
      <c r="B883" s="49"/>
      <c r="C883" s="68"/>
      <c r="D883" s="68"/>
      <c r="E883" s="77"/>
      <c r="F883" s="66"/>
      <c r="G883" s="49"/>
    </row>
    <row r="884" spans="1:7" x14ac:dyDescent="0.25">
      <c r="A884" s="49"/>
      <c r="B884" s="71" t="s">
        <v>504</v>
      </c>
      <c r="C884" s="68" t="s">
        <v>2</v>
      </c>
      <c r="D884" s="68">
        <v>3</v>
      </c>
      <c r="E884" s="77">
        <v>4500</v>
      </c>
      <c r="F884" s="66">
        <f>E884*D884</f>
        <v>13500</v>
      </c>
      <c r="G884" s="49"/>
    </row>
    <row r="885" spans="1:7" x14ac:dyDescent="0.25">
      <c r="A885" s="49"/>
      <c r="B885" s="49" t="s">
        <v>505</v>
      </c>
      <c r="C885" s="68"/>
      <c r="D885" s="68"/>
      <c r="E885" s="77"/>
      <c r="F885" s="66"/>
      <c r="G885" s="49"/>
    </row>
    <row r="886" spans="1:7" x14ac:dyDescent="0.25">
      <c r="A886" s="49"/>
      <c r="B886" s="49" t="s">
        <v>506</v>
      </c>
      <c r="C886" s="68"/>
      <c r="D886" s="68"/>
      <c r="E886" s="77"/>
      <c r="F886" s="66"/>
      <c r="G886" s="49"/>
    </row>
    <row r="887" spans="1:7" x14ac:dyDescent="0.25">
      <c r="A887" s="49"/>
      <c r="B887" s="49"/>
      <c r="C887" s="68"/>
      <c r="D887" s="68"/>
      <c r="E887" s="77"/>
      <c r="F887" s="66"/>
      <c r="G887" s="49"/>
    </row>
    <row r="888" spans="1:7" ht="13" x14ac:dyDescent="0.3">
      <c r="A888" s="49"/>
      <c r="B888" s="67" t="s">
        <v>508</v>
      </c>
      <c r="C888" s="68"/>
      <c r="D888" s="68"/>
      <c r="E888" s="77"/>
      <c r="F888" s="66"/>
      <c r="G888" s="49"/>
    </row>
    <row r="889" spans="1:7" x14ac:dyDescent="0.25">
      <c r="A889" s="49"/>
      <c r="B889" s="49"/>
      <c r="C889" s="68"/>
      <c r="D889" s="68"/>
      <c r="E889" s="77"/>
      <c r="F889" s="66"/>
      <c r="G889" s="49"/>
    </row>
    <row r="890" spans="1:7" ht="13" x14ac:dyDescent="0.3">
      <c r="A890" s="49"/>
      <c r="B890" s="67" t="s">
        <v>509</v>
      </c>
      <c r="C890" s="49"/>
      <c r="D890" s="49"/>
      <c r="E890" s="48"/>
      <c r="F890" s="48"/>
      <c r="G890" s="49"/>
    </row>
    <row r="891" spans="1:7" x14ac:dyDescent="0.25">
      <c r="A891" s="49"/>
      <c r="B891" s="49"/>
      <c r="C891" s="68"/>
      <c r="D891" s="68"/>
      <c r="E891" s="77"/>
      <c r="F891" s="66"/>
      <c r="G891" s="49"/>
    </row>
    <row r="892" spans="1:7" x14ac:dyDescent="0.25">
      <c r="A892" s="49"/>
      <c r="B892" s="49" t="s">
        <v>507</v>
      </c>
      <c r="C892" s="68" t="s">
        <v>2</v>
      </c>
      <c r="D892" s="68">
        <v>4</v>
      </c>
      <c r="E892" s="77">
        <v>5000</v>
      </c>
      <c r="F892" s="66"/>
      <c r="G892" s="49"/>
    </row>
    <row r="893" spans="1:7" x14ac:dyDescent="0.25">
      <c r="A893" s="49"/>
      <c r="B893" s="49" t="s">
        <v>513</v>
      </c>
      <c r="C893" s="68"/>
      <c r="D893" s="68"/>
      <c r="E893" s="77"/>
      <c r="F893" s="66"/>
      <c r="G893" s="66"/>
    </row>
    <row r="894" spans="1:7" x14ac:dyDescent="0.25">
      <c r="A894" s="49"/>
      <c r="B894" s="49"/>
      <c r="C894" s="68"/>
      <c r="D894" s="68"/>
      <c r="E894" s="77"/>
      <c r="F894" s="66"/>
      <c r="G894" s="66"/>
    </row>
    <row r="895" spans="1:7" ht="13" x14ac:dyDescent="0.3">
      <c r="A895" s="115"/>
      <c r="B895" s="111" t="s">
        <v>283</v>
      </c>
      <c r="C895" s="112"/>
      <c r="D895" s="112"/>
      <c r="E895" s="113"/>
      <c r="F895" s="114">
        <f>SUM(F829:F894)</f>
        <v>137285</v>
      </c>
      <c r="G895" s="114">
        <f>SUM(G829:G894)</f>
        <v>0</v>
      </c>
    </row>
    <row r="896" spans="1:7" x14ac:dyDescent="0.25">
      <c r="A896" s="49"/>
      <c r="B896" s="49"/>
      <c r="C896" s="68"/>
      <c r="D896" s="68"/>
      <c r="E896" s="77"/>
      <c r="F896" s="66"/>
      <c r="G896" s="66"/>
    </row>
    <row r="897" spans="1:7" x14ac:dyDescent="0.25">
      <c r="A897" s="49"/>
      <c r="B897" s="49"/>
      <c r="C897" s="68"/>
      <c r="D897" s="68"/>
      <c r="E897" s="77"/>
      <c r="F897" s="66"/>
      <c r="G897" s="66"/>
    </row>
    <row r="898" spans="1:7" ht="13" x14ac:dyDescent="0.3">
      <c r="A898" s="49"/>
      <c r="B898" s="79" t="s">
        <v>539</v>
      </c>
      <c r="C898" s="68"/>
      <c r="D898" s="68"/>
      <c r="E898" s="77"/>
      <c r="F898" s="66"/>
      <c r="G898" s="66"/>
    </row>
    <row r="899" spans="1:7" x14ac:dyDescent="0.25">
      <c r="A899" s="49"/>
      <c r="B899" s="49"/>
      <c r="C899" s="68"/>
      <c r="D899" s="68"/>
      <c r="E899" s="77"/>
      <c r="F899" s="66"/>
      <c r="G899" s="66"/>
    </row>
    <row r="900" spans="1:7" ht="13" x14ac:dyDescent="0.3">
      <c r="A900" s="49"/>
      <c r="B900" s="67" t="s">
        <v>82</v>
      </c>
      <c r="C900" s="68"/>
      <c r="D900" s="68"/>
      <c r="E900" s="77"/>
      <c r="F900" s="66"/>
      <c r="G900" s="66"/>
    </row>
    <row r="901" spans="1:7" x14ac:dyDescent="0.25">
      <c r="A901" s="49"/>
      <c r="B901" s="49"/>
      <c r="C901" s="68"/>
      <c r="D901" s="68"/>
      <c r="E901" s="77"/>
      <c r="F901" s="66"/>
      <c r="G901" s="66"/>
    </row>
    <row r="902" spans="1:7" x14ac:dyDescent="0.25">
      <c r="A902" s="49"/>
      <c r="B902" s="49" t="s">
        <v>81</v>
      </c>
      <c r="C902" s="68"/>
      <c r="D902" s="68"/>
      <c r="E902" s="77"/>
      <c r="F902" s="66"/>
      <c r="G902" s="66"/>
    </row>
    <row r="903" spans="1:7" ht="14.5" x14ac:dyDescent="0.25">
      <c r="A903" s="49"/>
      <c r="B903" s="49" t="s">
        <v>80</v>
      </c>
      <c r="C903" s="68" t="s">
        <v>621</v>
      </c>
      <c r="D903" s="68">
        <v>234</v>
      </c>
      <c r="E903" s="77">
        <v>35</v>
      </c>
      <c r="F903" s="66"/>
      <c r="G903" s="66"/>
    </row>
    <row r="904" spans="1:7" x14ac:dyDescent="0.25">
      <c r="A904" s="49"/>
      <c r="B904" s="49"/>
      <c r="C904" s="68"/>
      <c r="D904" s="68"/>
      <c r="E904" s="77"/>
      <c r="F904" s="66"/>
      <c r="G904" s="66"/>
    </row>
    <row r="905" spans="1:7" ht="13" x14ac:dyDescent="0.3">
      <c r="A905" s="49"/>
      <c r="B905" s="67" t="s">
        <v>79</v>
      </c>
      <c r="C905" s="68"/>
      <c r="D905" s="68"/>
      <c r="E905" s="77"/>
      <c r="F905" s="66"/>
      <c r="G905" s="66"/>
    </row>
    <row r="906" spans="1:7" x14ac:dyDescent="0.25">
      <c r="A906" s="49"/>
      <c r="B906" s="49"/>
      <c r="C906" s="68"/>
      <c r="D906" s="68"/>
      <c r="E906" s="77"/>
      <c r="F906" s="66"/>
      <c r="G906" s="66"/>
    </row>
    <row r="907" spans="1:7" ht="13" x14ac:dyDescent="0.3">
      <c r="A907" s="49"/>
      <c r="B907" s="67" t="s">
        <v>78</v>
      </c>
      <c r="C907" s="68"/>
      <c r="D907" s="68"/>
      <c r="E907" s="77"/>
      <c r="F907" s="66"/>
      <c r="G907" s="66"/>
    </row>
    <row r="908" spans="1:7" ht="13" x14ac:dyDescent="0.3">
      <c r="A908" s="49"/>
      <c r="B908" s="67" t="s">
        <v>77</v>
      </c>
      <c r="C908" s="68"/>
      <c r="D908" s="68"/>
      <c r="E908" s="77"/>
      <c r="F908" s="66"/>
      <c r="G908" s="66"/>
    </row>
    <row r="909" spans="1:7" x14ac:dyDescent="0.25">
      <c r="A909" s="49"/>
      <c r="B909" s="49" t="s">
        <v>76</v>
      </c>
      <c r="C909" s="68"/>
      <c r="D909" s="68"/>
      <c r="E909" s="77"/>
      <c r="F909" s="66"/>
      <c r="G909" s="66"/>
    </row>
    <row r="910" spans="1:7" x14ac:dyDescent="0.25">
      <c r="A910" s="49"/>
      <c r="B910" s="49" t="s">
        <v>75</v>
      </c>
      <c r="C910" s="68"/>
      <c r="D910" s="68"/>
      <c r="E910" s="77"/>
      <c r="F910" s="66"/>
      <c r="G910" s="66"/>
    </row>
    <row r="911" spans="1:7" ht="14.5" x14ac:dyDescent="0.25">
      <c r="A911" s="49"/>
      <c r="B911" s="49" t="s">
        <v>74</v>
      </c>
      <c r="C911" s="68" t="s">
        <v>621</v>
      </c>
      <c r="D911" s="68">
        <v>234</v>
      </c>
      <c r="E911" s="77">
        <v>250</v>
      </c>
      <c r="F911" s="66">
        <f>E911*D911</f>
        <v>58500</v>
      </c>
      <c r="G911" s="66"/>
    </row>
    <row r="912" spans="1:7" x14ac:dyDescent="0.25">
      <c r="A912" s="49"/>
      <c r="B912" s="49"/>
      <c r="C912" s="68"/>
      <c r="D912" s="68"/>
      <c r="E912" s="77"/>
      <c r="F912" s="66"/>
      <c r="G912" s="66"/>
    </row>
    <row r="913" spans="1:7" x14ac:dyDescent="0.25">
      <c r="A913" s="49"/>
      <c r="B913" s="49" t="s">
        <v>541</v>
      </c>
      <c r="C913" s="68"/>
      <c r="D913" s="68"/>
      <c r="E913" s="77"/>
      <c r="F913" s="66"/>
      <c r="G913" s="66"/>
    </row>
    <row r="914" spans="1:7" x14ac:dyDescent="0.25">
      <c r="A914" s="49"/>
      <c r="B914" s="49" t="s">
        <v>72</v>
      </c>
      <c r="C914" s="68"/>
      <c r="D914" s="68"/>
      <c r="E914" s="77"/>
      <c r="F914" s="66"/>
      <c r="G914" s="66"/>
    </row>
    <row r="915" spans="1:7" x14ac:dyDescent="0.25">
      <c r="A915" s="49"/>
      <c r="B915" s="49" t="s">
        <v>71</v>
      </c>
      <c r="C915" s="68"/>
      <c r="D915" s="68"/>
      <c r="E915" s="77"/>
      <c r="F915" s="66"/>
      <c r="G915" s="66"/>
    </row>
    <row r="916" spans="1:7" x14ac:dyDescent="0.25">
      <c r="A916" s="49"/>
      <c r="B916" s="49" t="s">
        <v>70</v>
      </c>
      <c r="C916" s="68" t="s">
        <v>2</v>
      </c>
      <c r="D916" s="68">
        <v>4</v>
      </c>
      <c r="E916" s="77">
        <v>650</v>
      </c>
      <c r="F916" s="66">
        <f>E916*D916</f>
        <v>2600</v>
      </c>
      <c r="G916" s="66"/>
    </row>
    <row r="917" spans="1:7" x14ac:dyDescent="0.25">
      <c r="A917" s="49"/>
      <c r="B917" s="49"/>
      <c r="C917" s="68"/>
      <c r="D917" s="68"/>
      <c r="E917" s="77"/>
      <c r="F917" s="66"/>
      <c r="G917" s="66"/>
    </row>
    <row r="918" spans="1:7" ht="13" x14ac:dyDescent="0.3">
      <c r="A918" s="49"/>
      <c r="B918" s="67" t="s">
        <v>69</v>
      </c>
      <c r="C918" s="68"/>
      <c r="D918" s="68"/>
      <c r="E918" s="77"/>
      <c r="F918" s="66"/>
      <c r="G918" s="66"/>
    </row>
    <row r="919" spans="1:7" x14ac:dyDescent="0.25">
      <c r="A919" s="49"/>
      <c r="B919" s="49"/>
      <c r="C919" s="68"/>
      <c r="D919" s="68"/>
      <c r="E919" s="77"/>
      <c r="F919" s="66"/>
      <c r="G919" s="66"/>
    </row>
    <row r="920" spans="1:7" x14ac:dyDescent="0.25">
      <c r="A920" s="49"/>
      <c r="B920" s="49" t="s">
        <v>68</v>
      </c>
      <c r="C920" s="68" t="s">
        <v>11</v>
      </c>
      <c r="D920" s="68">
        <v>123</v>
      </c>
      <c r="E920" s="77">
        <v>65</v>
      </c>
      <c r="F920" s="66">
        <f>E920*D920</f>
        <v>7995</v>
      </c>
      <c r="G920" s="66"/>
    </row>
    <row r="921" spans="1:7" x14ac:dyDescent="0.25">
      <c r="A921" s="49"/>
      <c r="B921" s="49"/>
      <c r="C921" s="68"/>
      <c r="D921" s="68"/>
      <c r="E921" s="77"/>
      <c r="F921" s="66"/>
      <c r="G921" s="66"/>
    </row>
    <row r="922" spans="1:7" ht="13" x14ac:dyDescent="0.3">
      <c r="A922" s="115"/>
      <c r="B922" s="111" t="s">
        <v>283</v>
      </c>
      <c r="C922" s="112"/>
      <c r="D922" s="112"/>
      <c r="E922" s="113"/>
      <c r="F922" s="114">
        <f>SUM(F903:F921)</f>
        <v>69095</v>
      </c>
      <c r="G922" s="114">
        <f>SUM(G903:G921)</f>
        <v>0</v>
      </c>
    </row>
    <row r="923" spans="1:7" x14ac:dyDescent="0.25">
      <c r="A923" s="49"/>
      <c r="B923" s="49"/>
      <c r="C923" s="68"/>
      <c r="D923" s="68"/>
      <c r="E923" s="77"/>
      <c r="F923" s="66"/>
      <c r="G923" s="66"/>
    </row>
    <row r="924" spans="1:7" ht="13" x14ac:dyDescent="0.3">
      <c r="A924" s="49"/>
      <c r="B924" s="79" t="s">
        <v>67</v>
      </c>
      <c r="C924" s="68"/>
      <c r="D924" s="68"/>
      <c r="E924" s="77"/>
      <c r="F924" s="66"/>
      <c r="G924" s="66"/>
    </row>
    <row r="925" spans="1:7" x14ac:dyDescent="0.25">
      <c r="A925" s="49"/>
      <c r="B925" s="49"/>
      <c r="C925" s="68"/>
      <c r="D925" s="68"/>
      <c r="E925" s="77"/>
      <c r="F925" s="66"/>
      <c r="G925" s="66"/>
    </row>
    <row r="926" spans="1:7" ht="13" x14ac:dyDescent="0.3">
      <c r="A926" s="49"/>
      <c r="B926" s="67" t="s">
        <v>66</v>
      </c>
      <c r="C926" s="68"/>
      <c r="D926" s="68"/>
      <c r="E926" s="77"/>
      <c r="F926" s="66"/>
      <c r="G926" s="66"/>
    </row>
    <row r="927" spans="1:7" x14ac:dyDescent="0.25">
      <c r="A927" s="49"/>
      <c r="B927" s="49"/>
      <c r="C927" s="68"/>
      <c r="D927" s="68"/>
      <c r="E927" s="77"/>
      <c r="F927" s="66"/>
      <c r="G927" s="66"/>
    </row>
    <row r="928" spans="1:7" ht="13" x14ac:dyDescent="0.3">
      <c r="A928" s="86"/>
      <c r="B928" s="87" t="s">
        <v>510</v>
      </c>
      <c r="C928" s="70"/>
      <c r="D928" s="70"/>
      <c r="E928" s="88"/>
      <c r="F928" s="88"/>
      <c r="G928" s="66"/>
    </row>
    <row r="929" spans="1:7" ht="14.5" x14ac:dyDescent="0.3">
      <c r="A929" s="86"/>
      <c r="B929" s="71" t="s">
        <v>511</v>
      </c>
      <c r="C929" s="89" t="s">
        <v>621</v>
      </c>
      <c r="D929" s="89">
        <v>234</v>
      </c>
      <c r="E929" s="77">
        <v>280</v>
      </c>
      <c r="F929" s="88">
        <f>D929*E929</f>
        <v>65520</v>
      </c>
      <c r="G929" s="66"/>
    </row>
    <row r="930" spans="1:7" ht="13" x14ac:dyDescent="0.3">
      <c r="A930" s="86"/>
      <c r="B930" s="71"/>
      <c r="C930" s="89"/>
      <c r="D930" s="89"/>
      <c r="E930" s="77"/>
      <c r="F930" s="88"/>
      <c r="G930" s="66"/>
    </row>
    <row r="931" spans="1:7" ht="14.5" x14ac:dyDescent="0.3">
      <c r="A931" s="86"/>
      <c r="B931" s="71" t="s">
        <v>512</v>
      </c>
      <c r="C931" s="89" t="s">
        <v>621</v>
      </c>
      <c r="D931" s="89">
        <v>234</v>
      </c>
      <c r="E931" s="77">
        <v>25</v>
      </c>
      <c r="F931" s="88">
        <f>D931*E931</f>
        <v>5850</v>
      </c>
      <c r="G931" s="66"/>
    </row>
    <row r="932" spans="1:7" ht="13" x14ac:dyDescent="0.3">
      <c r="A932" s="49"/>
      <c r="B932" s="67"/>
      <c r="C932" s="68"/>
      <c r="D932" s="68"/>
      <c r="E932" s="77"/>
      <c r="F932" s="66"/>
      <c r="G932" s="66"/>
    </row>
    <row r="933" spans="1:7" x14ac:dyDescent="0.25">
      <c r="A933" s="49"/>
      <c r="B933" s="49"/>
      <c r="C933" s="68"/>
      <c r="D933" s="68"/>
      <c r="E933" s="77"/>
      <c r="F933" s="66"/>
      <c r="G933" s="66"/>
    </row>
    <row r="934" spans="1:7" ht="13" x14ac:dyDescent="0.3">
      <c r="A934" s="115"/>
      <c r="B934" s="111" t="s">
        <v>283</v>
      </c>
      <c r="C934" s="112"/>
      <c r="D934" s="112"/>
      <c r="E934" s="113"/>
      <c r="F934" s="114">
        <f>SUM(F926:F933)</f>
        <v>71370</v>
      </c>
      <c r="G934" s="114">
        <f>SUM(G926:G933)</f>
        <v>0</v>
      </c>
    </row>
    <row r="935" spans="1:7" x14ac:dyDescent="0.25">
      <c r="A935" s="49"/>
      <c r="B935" s="49"/>
      <c r="C935" s="68"/>
      <c r="D935" s="68"/>
      <c r="E935" s="77"/>
      <c r="F935" s="66"/>
      <c r="G935" s="66"/>
    </row>
    <row r="936" spans="1:7" ht="13" x14ac:dyDescent="0.3">
      <c r="A936" s="49"/>
      <c r="B936" s="79" t="s">
        <v>63</v>
      </c>
      <c r="C936" s="68"/>
      <c r="D936" s="68"/>
      <c r="E936" s="77"/>
      <c r="F936" s="66"/>
      <c r="G936" s="66"/>
    </row>
    <row r="937" spans="1:7" x14ac:dyDescent="0.25">
      <c r="A937" s="49"/>
      <c r="B937" s="49"/>
      <c r="C937" s="68"/>
      <c r="D937" s="68"/>
      <c r="E937" s="77"/>
      <c r="F937" s="66"/>
      <c r="G937" s="66"/>
    </row>
    <row r="938" spans="1:7" ht="13" x14ac:dyDescent="0.3">
      <c r="A938" s="49"/>
      <c r="B938" s="67" t="s">
        <v>62</v>
      </c>
      <c r="C938" s="68"/>
      <c r="D938" s="68"/>
      <c r="E938" s="77"/>
      <c r="F938" s="66"/>
      <c r="G938" s="66"/>
    </row>
    <row r="939" spans="1:7" x14ac:dyDescent="0.25">
      <c r="A939" s="49"/>
      <c r="B939" s="49"/>
      <c r="C939" s="68"/>
      <c r="D939" s="68"/>
      <c r="E939" s="77"/>
      <c r="F939" s="66"/>
      <c r="G939" s="66"/>
    </row>
    <row r="940" spans="1:7" x14ac:dyDescent="0.25">
      <c r="A940" s="49"/>
      <c r="B940" s="49" t="s">
        <v>59</v>
      </c>
      <c r="C940" s="68"/>
      <c r="D940" s="68"/>
      <c r="E940" s="77"/>
      <c r="F940" s="66"/>
      <c r="G940" s="66"/>
    </row>
    <row r="941" spans="1:7" x14ac:dyDescent="0.25">
      <c r="A941" s="49"/>
      <c r="B941" s="49" t="s">
        <v>56</v>
      </c>
      <c r="C941" s="68" t="s">
        <v>2</v>
      </c>
      <c r="D941" s="68">
        <v>4</v>
      </c>
      <c r="E941" s="77">
        <v>450</v>
      </c>
      <c r="F941" s="66">
        <f>E941*D941</f>
        <v>1800</v>
      </c>
      <c r="G941" s="49"/>
    </row>
    <row r="942" spans="1:7" x14ac:dyDescent="0.25">
      <c r="A942" s="49"/>
      <c r="B942" s="49"/>
      <c r="C942" s="68"/>
      <c r="D942" s="68"/>
      <c r="E942" s="77"/>
      <c r="F942" s="66"/>
      <c r="G942" s="49"/>
    </row>
    <row r="943" spans="1:7" ht="13" x14ac:dyDescent="0.3">
      <c r="A943" s="86"/>
      <c r="B943" s="71" t="s">
        <v>519</v>
      </c>
      <c r="C943" s="70">
        <v>1</v>
      </c>
      <c r="D943" s="89" t="s">
        <v>518</v>
      </c>
      <c r="E943" s="88">
        <v>10000</v>
      </c>
      <c r="F943" s="88">
        <f>C943*E943</f>
        <v>10000</v>
      </c>
      <c r="G943" s="48"/>
    </row>
    <row r="944" spans="1:7" ht="13" x14ac:dyDescent="0.3">
      <c r="A944" s="86"/>
      <c r="B944" s="71"/>
      <c r="C944" s="70"/>
      <c r="D944" s="89"/>
      <c r="E944" s="88"/>
      <c r="F944" s="88"/>
      <c r="G944" s="48"/>
    </row>
    <row r="945" spans="1:7" ht="13" x14ac:dyDescent="0.3">
      <c r="A945" s="49"/>
      <c r="B945" s="67" t="s">
        <v>55</v>
      </c>
      <c r="C945" s="68"/>
      <c r="D945" s="68"/>
      <c r="E945" s="77"/>
      <c r="F945" s="66"/>
      <c r="G945" s="49"/>
    </row>
    <row r="946" spans="1:7" x14ac:dyDescent="0.25">
      <c r="A946" s="49"/>
      <c r="B946" s="49"/>
      <c r="C946" s="68"/>
      <c r="D946" s="68"/>
      <c r="E946" s="77"/>
      <c r="F946" s="66"/>
      <c r="G946" s="49"/>
    </row>
    <row r="947" spans="1:7" ht="13" x14ac:dyDescent="0.3">
      <c r="A947" s="49"/>
      <c r="B947" s="67" t="s">
        <v>52</v>
      </c>
      <c r="C947" s="68"/>
      <c r="D947" s="68"/>
      <c r="E947" s="77"/>
      <c r="F947" s="66"/>
      <c r="G947" s="49"/>
    </row>
    <row r="948" spans="1:7" ht="13" x14ac:dyDescent="0.3">
      <c r="A948" s="49"/>
      <c r="B948" s="67" t="s">
        <v>51</v>
      </c>
      <c r="C948" s="68"/>
      <c r="D948" s="68"/>
      <c r="E948" s="77"/>
      <c r="F948" s="66"/>
      <c r="G948" s="49"/>
    </row>
    <row r="949" spans="1:7" ht="13" x14ac:dyDescent="0.3">
      <c r="A949" s="49"/>
      <c r="B949" s="67" t="s">
        <v>50</v>
      </c>
      <c r="C949" s="68"/>
      <c r="D949" s="68"/>
      <c r="E949" s="77"/>
      <c r="F949" s="66"/>
      <c r="G949" s="49"/>
    </row>
    <row r="950" spans="1:7" x14ac:dyDescent="0.25">
      <c r="A950" s="49"/>
      <c r="B950" s="49"/>
      <c r="C950" s="68"/>
      <c r="D950" s="68"/>
      <c r="E950" s="77"/>
      <c r="F950" s="66"/>
      <c r="G950" s="49"/>
    </row>
    <row r="951" spans="1:7" x14ac:dyDescent="0.25">
      <c r="A951" s="49"/>
      <c r="B951" s="49" t="s">
        <v>49</v>
      </c>
      <c r="C951" s="68" t="s">
        <v>2</v>
      </c>
      <c r="D951" s="68">
        <v>4</v>
      </c>
      <c r="E951" s="77">
        <v>150</v>
      </c>
      <c r="F951" s="66">
        <f>E951*D951</f>
        <v>600</v>
      </c>
      <c r="G951" s="49"/>
    </row>
    <row r="952" spans="1:7" x14ac:dyDescent="0.25">
      <c r="A952" s="49"/>
      <c r="B952" s="49"/>
      <c r="C952" s="68"/>
      <c r="D952" s="68"/>
      <c r="E952" s="77"/>
      <c r="F952" s="66"/>
      <c r="G952" s="49"/>
    </row>
    <row r="953" spans="1:7" x14ac:dyDescent="0.25">
      <c r="A953" s="49"/>
      <c r="B953" s="49" t="s">
        <v>48</v>
      </c>
      <c r="C953" s="68"/>
      <c r="D953" s="68"/>
      <c r="E953" s="77"/>
      <c r="F953" s="66"/>
      <c r="G953" s="49"/>
    </row>
    <row r="954" spans="1:7" x14ac:dyDescent="0.25">
      <c r="A954" s="49"/>
      <c r="B954" s="49" t="s">
        <v>47</v>
      </c>
      <c r="C954" s="68" t="s">
        <v>2</v>
      </c>
      <c r="D954" s="68">
        <v>4</v>
      </c>
      <c r="E954" s="77">
        <v>45</v>
      </c>
      <c r="F954" s="66">
        <f>E954*D954</f>
        <v>180</v>
      </c>
      <c r="G954" s="49"/>
    </row>
    <row r="955" spans="1:7" x14ac:dyDescent="0.25">
      <c r="A955" s="49"/>
      <c r="B955" s="49"/>
      <c r="C955" s="68"/>
      <c r="D955" s="68"/>
      <c r="E955" s="77"/>
      <c r="F955" s="66"/>
      <c r="G955" s="66"/>
    </row>
    <row r="956" spans="1:7" ht="13" x14ac:dyDescent="0.3">
      <c r="A956" s="115"/>
      <c r="B956" s="111" t="s">
        <v>283</v>
      </c>
      <c r="C956" s="112"/>
      <c r="D956" s="112"/>
      <c r="E956" s="113"/>
      <c r="F956" s="114">
        <f>SUM(F935:F955)</f>
        <v>12580</v>
      </c>
      <c r="G956" s="114">
        <f>SUM(G935:G955)</f>
        <v>0</v>
      </c>
    </row>
    <row r="957" spans="1:7" x14ac:dyDescent="0.25">
      <c r="A957" s="49"/>
      <c r="B957" s="49"/>
      <c r="C957" s="68"/>
      <c r="D957" s="68"/>
      <c r="E957" s="77"/>
      <c r="F957" s="66"/>
      <c r="G957" s="66"/>
    </row>
    <row r="958" spans="1:7" x14ac:dyDescent="0.25">
      <c r="A958" s="49"/>
      <c r="B958" s="49"/>
      <c r="C958" s="68"/>
      <c r="D958" s="68"/>
      <c r="E958" s="77"/>
      <c r="F958" s="66"/>
      <c r="G958" s="66"/>
    </row>
    <row r="959" spans="1:7" ht="13" x14ac:dyDescent="0.3">
      <c r="A959" s="49"/>
      <c r="B959" s="79" t="s">
        <v>20</v>
      </c>
      <c r="C959" s="68"/>
      <c r="D959" s="68"/>
      <c r="E959" s="77"/>
      <c r="F959" s="66"/>
      <c r="G959" s="66"/>
    </row>
    <row r="960" spans="1:7" x14ac:dyDescent="0.25">
      <c r="A960" s="49"/>
      <c r="B960" s="49"/>
      <c r="C960" s="68"/>
      <c r="D960" s="68"/>
      <c r="E960" s="77"/>
      <c r="F960" s="66"/>
      <c r="G960" s="66"/>
    </row>
    <row r="961" spans="1:7" ht="13" x14ac:dyDescent="0.3">
      <c r="A961" s="49"/>
      <c r="B961" s="67" t="s">
        <v>19</v>
      </c>
      <c r="C961" s="68"/>
      <c r="D961" s="68"/>
      <c r="E961" s="77"/>
      <c r="F961" s="66"/>
      <c r="G961" s="66"/>
    </row>
    <row r="962" spans="1:7" x14ac:dyDescent="0.25">
      <c r="A962" s="49"/>
      <c r="B962" s="49"/>
      <c r="C962" s="68"/>
      <c r="D962" s="68"/>
      <c r="E962" s="77"/>
      <c r="F962" s="66"/>
      <c r="G962" s="66"/>
    </row>
    <row r="963" spans="1:7" ht="13" x14ac:dyDescent="0.3">
      <c r="A963" s="49"/>
      <c r="B963" s="67" t="s">
        <v>18</v>
      </c>
      <c r="C963" s="68"/>
      <c r="D963" s="68"/>
      <c r="E963" s="77"/>
      <c r="F963" s="66"/>
      <c r="G963" s="66"/>
    </row>
    <row r="964" spans="1:7" x14ac:dyDescent="0.25">
      <c r="A964" s="49"/>
      <c r="B964" s="49"/>
      <c r="C964" s="68"/>
      <c r="D964" s="68"/>
      <c r="E964" s="77"/>
      <c r="F964" s="66"/>
      <c r="G964" s="66"/>
    </row>
    <row r="965" spans="1:7" ht="14.5" x14ac:dyDescent="0.25">
      <c r="A965" s="49"/>
      <c r="B965" s="49" t="s">
        <v>465</v>
      </c>
      <c r="C965" s="68" t="s">
        <v>621</v>
      </c>
      <c r="D965" s="90">
        <f>D929</f>
        <v>234</v>
      </c>
      <c r="E965" s="77">
        <v>75</v>
      </c>
      <c r="F965" s="66">
        <f>E965*D965</f>
        <v>17550</v>
      </c>
      <c r="G965" s="49"/>
    </row>
    <row r="966" spans="1:7" x14ac:dyDescent="0.25">
      <c r="A966" s="49"/>
      <c r="B966" s="49"/>
      <c r="C966" s="68"/>
      <c r="D966" s="68"/>
      <c r="E966" s="77"/>
      <c r="F966" s="66"/>
      <c r="G966" s="49"/>
    </row>
    <row r="967" spans="1:7" ht="14.5" x14ac:dyDescent="0.25">
      <c r="A967" s="49"/>
      <c r="B967" s="49" t="s">
        <v>522</v>
      </c>
      <c r="C967" s="68" t="s">
        <v>621</v>
      </c>
      <c r="D967" s="90">
        <f>D605</f>
        <v>67</v>
      </c>
      <c r="E967" s="77">
        <v>75</v>
      </c>
      <c r="F967" s="66">
        <f>E967*D967</f>
        <v>5025</v>
      </c>
      <c r="G967" s="49"/>
    </row>
    <row r="968" spans="1:7" x14ac:dyDescent="0.25">
      <c r="A968" s="49"/>
      <c r="B968" s="49"/>
      <c r="C968" s="68"/>
      <c r="D968" s="68"/>
      <c r="E968" s="77"/>
      <c r="F968" s="66"/>
      <c r="G968" s="49"/>
    </row>
    <row r="969" spans="1:7" ht="13" x14ac:dyDescent="0.3">
      <c r="A969" s="49"/>
      <c r="B969" s="67" t="s">
        <v>17</v>
      </c>
      <c r="C969" s="68"/>
      <c r="D969" s="68"/>
      <c r="E969" s="77"/>
      <c r="F969" s="66"/>
      <c r="G969" s="49"/>
    </row>
    <row r="970" spans="1:7" x14ac:dyDescent="0.25">
      <c r="A970" s="49"/>
      <c r="B970" s="49"/>
      <c r="C970" s="68"/>
      <c r="D970" s="68"/>
      <c r="E970" s="77"/>
      <c r="F970" s="66"/>
      <c r="G970" s="49"/>
    </row>
    <row r="971" spans="1:7" ht="13" x14ac:dyDescent="0.3">
      <c r="A971" s="49"/>
      <c r="B971" s="67" t="s">
        <v>16</v>
      </c>
      <c r="C971" s="68"/>
      <c r="D971" s="68"/>
      <c r="E971" s="77"/>
      <c r="F971" s="66"/>
      <c r="G971" s="49"/>
    </row>
    <row r="972" spans="1:7" x14ac:dyDescent="0.25">
      <c r="A972" s="49"/>
      <c r="B972" s="49"/>
      <c r="C972" s="68"/>
      <c r="D972" s="68"/>
      <c r="E972" s="77"/>
      <c r="F972" s="66"/>
      <c r="G972" s="49"/>
    </row>
    <row r="973" spans="1:7" ht="14.5" x14ac:dyDescent="0.25">
      <c r="A973" s="49"/>
      <c r="B973" s="49" t="s">
        <v>525</v>
      </c>
      <c r="C973" s="68" t="s">
        <v>621</v>
      </c>
      <c r="D973" s="68">
        <v>50</v>
      </c>
      <c r="E973" s="77">
        <v>75</v>
      </c>
      <c r="F973" s="66">
        <f>E973*D973</f>
        <v>3750</v>
      </c>
      <c r="G973" s="49"/>
    </row>
    <row r="974" spans="1:7" x14ac:dyDescent="0.25">
      <c r="A974" s="49"/>
      <c r="B974" s="49"/>
      <c r="C974" s="68"/>
      <c r="D974" s="68"/>
      <c r="E974" s="77"/>
      <c r="F974" s="66"/>
      <c r="G974" s="49"/>
    </row>
    <row r="975" spans="1:7" ht="14.5" x14ac:dyDescent="0.25">
      <c r="A975" s="49"/>
      <c r="B975" s="49" t="s">
        <v>295</v>
      </c>
      <c r="C975" s="68" t="s">
        <v>621</v>
      </c>
      <c r="D975" s="68">
        <v>3</v>
      </c>
      <c r="E975" s="77">
        <v>75</v>
      </c>
      <c r="F975" s="66">
        <f>E975*D975</f>
        <v>225</v>
      </c>
      <c r="G975" s="49"/>
    </row>
    <row r="976" spans="1:7" x14ac:dyDescent="0.25">
      <c r="A976" s="49"/>
      <c r="B976" s="49"/>
      <c r="C976" s="68"/>
      <c r="D976" s="68"/>
      <c r="E976" s="77"/>
      <c r="F976" s="66"/>
      <c r="G976" s="66"/>
    </row>
    <row r="977" spans="1:7" ht="13" x14ac:dyDescent="0.3">
      <c r="A977" s="115"/>
      <c r="B977" s="111" t="s">
        <v>283</v>
      </c>
      <c r="C977" s="112"/>
      <c r="D977" s="112"/>
      <c r="E977" s="113"/>
      <c r="F977" s="114">
        <f>SUM(F960:F976)</f>
        <v>26550</v>
      </c>
      <c r="G977" s="114">
        <f>SUM(G960:G976)</f>
        <v>0</v>
      </c>
    </row>
    <row r="978" spans="1:7" x14ac:dyDescent="0.25">
      <c r="A978" s="49"/>
      <c r="B978" s="49"/>
      <c r="C978" s="68"/>
      <c r="D978" s="68"/>
      <c r="E978" s="77"/>
      <c r="F978" s="66"/>
      <c r="G978" s="66"/>
    </row>
    <row r="979" spans="1:7" ht="13" x14ac:dyDescent="0.3">
      <c r="A979" s="49"/>
      <c r="B979" s="79" t="s">
        <v>296</v>
      </c>
      <c r="C979" s="68"/>
      <c r="D979" s="68"/>
      <c r="E979" s="77"/>
      <c r="F979" s="66"/>
      <c r="G979" s="66"/>
    </row>
    <row r="980" spans="1:7" x14ac:dyDescent="0.25">
      <c r="A980" s="49"/>
      <c r="B980" s="49"/>
      <c r="C980" s="68"/>
      <c r="D980" s="68"/>
      <c r="E980" s="77"/>
      <c r="F980" s="66"/>
      <c r="G980" s="66"/>
    </row>
    <row r="981" spans="1:7" ht="13" x14ac:dyDescent="0.3">
      <c r="A981" s="49"/>
      <c r="B981" s="67" t="s">
        <v>297</v>
      </c>
      <c r="C981" s="68"/>
      <c r="D981" s="68"/>
      <c r="E981" s="77"/>
      <c r="F981" s="66"/>
      <c r="G981" s="66"/>
    </row>
    <row r="982" spans="1:7" x14ac:dyDescent="0.25">
      <c r="A982" s="49"/>
      <c r="B982" s="49"/>
      <c r="C982" s="68"/>
      <c r="D982" s="68"/>
      <c r="E982" s="77"/>
      <c r="F982" s="66"/>
      <c r="G982" s="66"/>
    </row>
    <row r="983" spans="1:7" ht="13" x14ac:dyDescent="0.3">
      <c r="A983" s="49"/>
      <c r="B983" s="67" t="s">
        <v>298</v>
      </c>
      <c r="C983" s="68"/>
      <c r="D983" s="68"/>
      <c r="E983" s="77"/>
      <c r="F983" s="66"/>
      <c r="G983" s="66"/>
    </row>
    <row r="984" spans="1:7" x14ac:dyDescent="0.25">
      <c r="A984" s="49"/>
      <c r="B984" s="49"/>
      <c r="C984" s="68"/>
      <c r="D984" s="68"/>
      <c r="E984" s="77"/>
      <c r="F984" s="66"/>
      <c r="G984" s="66"/>
    </row>
    <row r="985" spans="1:7" x14ac:dyDescent="0.25">
      <c r="A985" s="49"/>
      <c r="B985" s="49" t="s">
        <v>299</v>
      </c>
      <c r="C985" s="68"/>
      <c r="D985" s="68"/>
      <c r="E985" s="77"/>
      <c r="F985" s="66"/>
      <c r="G985" s="66"/>
    </row>
    <row r="986" spans="1:7" x14ac:dyDescent="0.25">
      <c r="A986" s="49"/>
      <c r="B986" s="49" t="s">
        <v>300</v>
      </c>
      <c r="C986" s="68" t="s">
        <v>11</v>
      </c>
      <c r="D986" s="68">
        <v>64</v>
      </c>
      <c r="E986" s="77">
        <v>110</v>
      </c>
      <c r="F986" s="66">
        <f>E986*D986</f>
        <v>7040</v>
      </c>
      <c r="G986" s="49"/>
    </row>
    <row r="987" spans="1:7" x14ac:dyDescent="0.25">
      <c r="A987" s="49"/>
      <c r="B987" s="49"/>
      <c r="C987" s="68"/>
      <c r="D987" s="68"/>
      <c r="E987" s="77"/>
      <c r="F987" s="66"/>
      <c r="G987" s="49"/>
    </row>
    <row r="988" spans="1:7" x14ac:dyDescent="0.25">
      <c r="A988" s="49"/>
      <c r="B988" s="49" t="s">
        <v>301</v>
      </c>
      <c r="C988" s="68"/>
      <c r="D988" s="68"/>
      <c r="E988" s="77"/>
      <c r="F988" s="66"/>
      <c r="G988" s="49"/>
    </row>
    <row r="989" spans="1:7" x14ac:dyDescent="0.25">
      <c r="A989" s="49"/>
      <c r="B989" s="49" t="s">
        <v>302</v>
      </c>
      <c r="C989" s="68" t="s">
        <v>11</v>
      </c>
      <c r="D989" s="68">
        <v>14</v>
      </c>
      <c r="E989" s="77">
        <v>100</v>
      </c>
      <c r="F989" s="66">
        <f>E989*D989</f>
        <v>1400</v>
      </c>
      <c r="G989" s="49"/>
    </row>
    <row r="990" spans="1:7" x14ac:dyDescent="0.25">
      <c r="A990" s="49"/>
      <c r="B990" s="49"/>
      <c r="C990" s="68"/>
      <c r="D990" s="68"/>
      <c r="E990" s="77"/>
      <c r="F990" s="66"/>
      <c r="G990" s="49"/>
    </row>
    <row r="991" spans="1:7" x14ac:dyDescent="0.25">
      <c r="A991" s="49"/>
      <c r="B991" s="49" t="s">
        <v>303</v>
      </c>
      <c r="C991" s="68" t="s">
        <v>2</v>
      </c>
      <c r="D991" s="68">
        <v>4</v>
      </c>
      <c r="E991" s="77">
        <v>250</v>
      </c>
      <c r="F991" s="66">
        <f>E991*D991</f>
        <v>1000</v>
      </c>
      <c r="G991" s="49"/>
    </row>
    <row r="992" spans="1:7" x14ac:dyDescent="0.25">
      <c r="A992" s="49"/>
      <c r="B992" s="49" t="s">
        <v>304</v>
      </c>
      <c r="C992" s="68" t="s">
        <v>2</v>
      </c>
      <c r="D992" s="68">
        <v>4</v>
      </c>
      <c r="E992" s="77">
        <v>250</v>
      </c>
      <c r="F992" s="66">
        <f>E992*D992</f>
        <v>1000</v>
      </c>
      <c r="G992" s="49"/>
    </row>
    <row r="993" spans="1:7" x14ac:dyDescent="0.25">
      <c r="A993" s="49"/>
      <c r="B993" s="49" t="s">
        <v>305</v>
      </c>
      <c r="C993" s="68" t="s">
        <v>2</v>
      </c>
      <c r="D993" s="68">
        <v>4</v>
      </c>
      <c r="E993" s="77">
        <v>250</v>
      </c>
      <c r="F993" s="66">
        <f>E993*D993</f>
        <v>1000</v>
      </c>
      <c r="G993" s="49"/>
    </row>
    <row r="994" spans="1:7" x14ac:dyDescent="0.25">
      <c r="A994" s="49"/>
      <c r="B994" s="49" t="s">
        <v>306</v>
      </c>
      <c r="C994" s="68" t="s">
        <v>2</v>
      </c>
      <c r="D994" s="68">
        <v>4</v>
      </c>
      <c r="E994" s="77">
        <v>250</v>
      </c>
      <c r="F994" s="66">
        <f>E994*D994</f>
        <v>1000</v>
      </c>
      <c r="G994" s="49"/>
    </row>
    <row r="995" spans="1:7" x14ac:dyDescent="0.25">
      <c r="A995" s="49"/>
      <c r="B995" s="49"/>
      <c r="C995" s="68"/>
      <c r="D995" s="68"/>
      <c r="E995" s="77"/>
      <c r="F995" s="66"/>
      <c r="G995" s="49"/>
    </row>
    <row r="996" spans="1:7" ht="13" x14ac:dyDescent="0.3">
      <c r="A996" s="49"/>
      <c r="B996" s="67" t="s">
        <v>307</v>
      </c>
      <c r="C996" s="68"/>
      <c r="D996" s="68"/>
      <c r="E996" s="77"/>
      <c r="F996" s="66"/>
      <c r="G996" s="49"/>
    </row>
    <row r="997" spans="1:7" ht="13" x14ac:dyDescent="0.3">
      <c r="A997" s="49"/>
      <c r="B997" s="67" t="s">
        <v>308</v>
      </c>
      <c r="C997" s="68"/>
      <c r="D997" s="68"/>
      <c r="E997" s="77"/>
      <c r="F997" s="66"/>
      <c r="G997" s="49"/>
    </row>
    <row r="998" spans="1:7" x14ac:dyDescent="0.25">
      <c r="A998" s="49"/>
      <c r="B998" s="49"/>
      <c r="C998" s="68"/>
      <c r="D998" s="68"/>
      <c r="E998" s="77"/>
      <c r="F998" s="66"/>
      <c r="G998" s="49"/>
    </row>
    <row r="999" spans="1:7" x14ac:dyDescent="0.25">
      <c r="A999" s="49"/>
      <c r="B999" s="49" t="s">
        <v>309</v>
      </c>
      <c r="C999" s="68"/>
      <c r="D999" s="68"/>
      <c r="E999" s="77"/>
      <c r="F999" s="66"/>
      <c r="G999" s="49"/>
    </row>
    <row r="1000" spans="1:7" x14ac:dyDescent="0.25">
      <c r="A1000" s="49"/>
      <c r="B1000" s="49" t="s">
        <v>310</v>
      </c>
      <c r="C1000" s="68" t="s">
        <v>2</v>
      </c>
      <c r="D1000" s="68">
        <v>1</v>
      </c>
      <c r="E1000" s="77">
        <v>4500</v>
      </c>
      <c r="F1000" s="66">
        <f>E1000*D1000</f>
        <v>4500</v>
      </c>
      <c r="G1000" s="49"/>
    </row>
    <row r="1001" spans="1:7" x14ac:dyDescent="0.25">
      <c r="A1001" s="49"/>
      <c r="B1001" s="49"/>
      <c r="C1001" s="68"/>
      <c r="D1001" s="68"/>
      <c r="E1001" s="77"/>
      <c r="F1001" s="66"/>
      <c r="G1001" s="49"/>
    </row>
    <row r="1002" spans="1:7" x14ac:dyDescent="0.25">
      <c r="A1002" s="49"/>
      <c r="B1002" s="49" t="s">
        <v>311</v>
      </c>
      <c r="C1002" s="68" t="s">
        <v>2</v>
      </c>
      <c r="D1002" s="68">
        <v>3</v>
      </c>
      <c r="E1002" s="77">
        <v>4500</v>
      </c>
      <c r="F1002" s="66"/>
      <c r="G1002" s="49"/>
    </row>
    <row r="1003" spans="1:7" x14ac:dyDescent="0.25">
      <c r="A1003" s="49"/>
      <c r="B1003" s="49"/>
      <c r="C1003" s="68"/>
      <c r="D1003" s="68"/>
      <c r="E1003" s="77"/>
      <c r="F1003" s="66"/>
      <c r="G1003" s="49"/>
    </row>
    <row r="1004" spans="1:7" ht="13" x14ac:dyDescent="0.3">
      <c r="A1004" s="49"/>
      <c r="B1004" s="67" t="s">
        <v>312</v>
      </c>
      <c r="C1004" s="68"/>
      <c r="D1004" s="68"/>
      <c r="E1004" s="77"/>
      <c r="F1004" s="66"/>
      <c r="G1004" s="49"/>
    </row>
    <row r="1005" spans="1:7" ht="13" x14ac:dyDescent="0.3">
      <c r="A1005" s="49"/>
      <c r="B1005" s="67" t="s">
        <v>313</v>
      </c>
      <c r="C1005" s="68"/>
      <c r="D1005" s="68"/>
      <c r="E1005" s="77"/>
      <c r="F1005" s="66"/>
      <c r="G1005" s="49"/>
    </row>
    <row r="1006" spans="1:7" x14ac:dyDescent="0.25">
      <c r="A1006" s="49"/>
      <c r="B1006" s="49" t="s">
        <v>314</v>
      </c>
      <c r="C1006" s="68"/>
      <c r="D1006" s="68"/>
      <c r="E1006" s="77"/>
      <c r="F1006" s="66"/>
      <c r="G1006" s="49"/>
    </row>
    <row r="1007" spans="1:7" x14ac:dyDescent="0.25">
      <c r="A1007" s="49"/>
      <c r="B1007" s="49" t="s">
        <v>315</v>
      </c>
      <c r="C1007" s="68"/>
      <c r="D1007" s="68"/>
      <c r="E1007" s="77"/>
      <c r="F1007" s="66"/>
      <c r="G1007" s="49"/>
    </row>
    <row r="1008" spans="1:7" x14ac:dyDescent="0.25">
      <c r="A1008" s="49"/>
      <c r="B1008" s="49" t="s">
        <v>316</v>
      </c>
      <c r="C1008" s="68"/>
      <c r="D1008" s="68"/>
      <c r="E1008" s="77"/>
      <c r="F1008" s="66"/>
      <c r="G1008" s="49"/>
    </row>
    <row r="1009" spans="1:7" x14ac:dyDescent="0.25">
      <c r="A1009" s="49"/>
      <c r="B1009" s="49" t="s">
        <v>317</v>
      </c>
      <c r="C1009" s="68"/>
      <c r="D1009" s="68"/>
      <c r="E1009" s="77"/>
      <c r="F1009" s="66"/>
      <c r="G1009" s="49"/>
    </row>
    <row r="1010" spans="1:7" x14ac:dyDescent="0.25">
      <c r="A1010" s="49"/>
      <c r="B1010" s="49" t="s">
        <v>318</v>
      </c>
      <c r="C1010" s="68"/>
      <c r="D1010" s="68"/>
      <c r="E1010" s="77"/>
      <c r="F1010" s="66"/>
      <c r="G1010" s="49"/>
    </row>
    <row r="1011" spans="1:7" x14ac:dyDescent="0.25">
      <c r="A1011" s="49"/>
      <c r="B1011" s="49" t="s">
        <v>466</v>
      </c>
      <c r="C1011" s="68"/>
      <c r="D1011" s="68"/>
      <c r="E1011" s="77"/>
      <c r="F1011" s="66"/>
      <c r="G1011" s="49"/>
    </row>
    <row r="1012" spans="1:7" x14ac:dyDescent="0.25">
      <c r="A1012" s="49"/>
      <c r="B1012" s="49" t="s">
        <v>319</v>
      </c>
      <c r="C1012" s="68" t="s">
        <v>2</v>
      </c>
      <c r="D1012" s="68">
        <v>1</v>
      </c>
      <c r="E1012" s="77">
        <v>10000</v>
      </c>
      <c r="F1012" s="66">
        <f>E1012*D1012</f>
        <v>10000</v>
      </c>
      <c r="G1012" s="49"/>
    </row>
    <row r="1013" spans="1:7" x14ac:dyDescent="0.25">
      <c r="A1013" s="49"/>
      <c r="B1013" s="49"/>
      <c r="C1013" s="68"/>
      <c r="D1013" s="68"/>
      <c r="E1013" s="77"/>
      <c r="F1013" s="66"/>
      <c r="G1013" s="66"/>
    </row>
    <row r="1014" spans="1:7" ht="13" x14ac:dyDescent="0.3">
      <c r="A1014" s="115"/>
      <c r="B1014" s="111" t="s">
        <v>283</v>
      </c>
      <c r="C1014" s="112"/>
      <c r="D1014" s="112"/>
      <c r="E1014" s="113"/>
      <c r="F1014" s="114">
        <f>SUM(F981:F1013)</f>
        <v>26940</v>
      </c>
      <c r="G1014" s="114">
        <f>SUM(G981:G1013)</f>
        <v>0</v>
      </c>
    </row>
    <row r="1015" spans="1:7" x14ac:dyDescent="0.25">
      <c r="A1015" s="49"/>
      <c r="B1015" s="49"/>
      <c r="C1015" s="68"/>
      <c r="D1015" s="68"/>
      <c r="E1015" s="77"/>
      <c r="F1015" s="66"/>
      <c r="G1015" s="66"/>
    </row>
    <row r="1016" spans="1:7" ht="13" x14ac:dyDescent="0.3">
      <c r="A1016" s="49"/>
      <c r="B1016" s="79" t="s">
        <v>320</v>
      </c>
      <c r="C1016" s="68"/>
      <c r="D1016" s="68"/>
      <c r="E1016" s="77"/>
      <c r="F1016" s="66"/>
      <c r="G1016" s="66"/>
    </row>
    <row r="1017" spans="1:7" ht="13" x14ac:dyDescent="0.3">
      <c r="A1017" s="49"/>
      <c r="B1017" s="91"/>
      <c r="C1017" s="92"/>
      <c r="D1017" s="68"/>
      <c r="E1017" s="77"/>
      <c r="F1017" s="66"/>
      <c r="G1017" s="66"/>
    </row>
    <row r="1018" spans="1:7" ht="13" x14ac:dyDescent="0.3">
      <c r="A1018" s="49"/>
      <c r="B1018" s="67" t="s">
        <v>321</v>
      </c>
      <c r="C1018" s="68"/>
      <c r="D1018" s="68"/>
      <c r="E1018" s="77"/>
      <c r="F1018" s="66"/>
      <c r="G1018" s="66"/>
    </row>
    <row r="1019" spans="1:7" ht="13" x14ac:dyDescent="0.3">
      <c r="A1019" s="49"/>
      <c r="B1019" s="67" t="s">
        <v>322</v>
      </c>
      <c r="C1019" s="68"/>
      <c r="D1019" s="68"/>
      <c r="E1019" s="77"/>
      <c r="F1019" s="66"/>
      <c r="G1019" s="66"/>
    </row>
    <row r="1020" spans="1:7" ht="14.5" x14ac:dyDescent="0.25">
      <c r="A1020" s="49"/>
      <c r="B1020" s="49" t="s">
        <v>323</v>
      </c>
      <c r="C1020" s="68" t="s">
        <v>621</v>
      </c>
      <c r="D1020" s="68">
        <v>11</v>
      </c>
      <c r="E1020" s="77">
        <v>400</v>
      </c>
      <c r="F1020" s="66">
        <f>E1020*D1020</f>
        <v>4400</v>
      </c>
      <c r="G1020" s="49"/>
    </row>
    <row r="1021" spans="1:7" x14ac:dyDescent="0.25">
      <c r="A1021" s="49"/>
      <c r="B1021" s="49"/>
      <c r="C1021" s="68"/>
      <c r="D1021" s="68"/>
      <c r="E1021" s="77"/>
      <c r="F1021" s="66"/>
      <c r="G1021" s="66"/>
    </row>
    <row r="1022" spans="1:7" ht="13" x14ac:dyDescent="0.3">
      <c r="A1022" s="115"/>
      <c r="B1022" s="111" t="s">
        <v>283</v>
      </c>
      <c r="C1022" s="112"/>
      <c r="D1022" s="112"/>
      <c r="E1022" s="113"/>
      <c r="F1022" s="114">
        <f>SUM(F1017:F1021)</f>
        <v>4400</v>
      </c>
      <c r="G1022" s="114">
        <f>SUM(G1017:G1021)</f>
        <v>0</v>
      </c>
    </row>
    <row r="1023" spans="1:7" x14ac:dyDescent="0.25">
      <c r="A1023" s="49"/>
      <c r="B1023" s="49"/>
      <c r="C1023" s="68"/>
      <c r="D1023" s="68"/>
      <c r="E1023" s="77"/>
      <c r="F1023" s="66"/>
      <c r="G1023" s="66"/>
    </row>
    <row r="1024" spans="1:7" ht="13" x14ac:dyDescent="0.3">
      <c r="A1024" s="49"/>
      <c r="B1024" s="79" t="s">
        <v>324</v>
      </c>
      <c r="C1024" s="68"/>
      <c r="D1024" s="68"/>
      <c r="E1024" s="77"/>
      <c r="F1024" s="66"/>
      <c r="G1024" s="66"/>
    </row>
    <row r="1025" spans="1:7" x14ac:dyDescent="0.25">
      <c r="A1025" s="49"/>
      <c r="B1025" s="49"/>
      <c r="C1025" s="68"/>
      <c r="D1025" s="68"/>
      <c r="E1025" s="77"/>
      <c r="F1025" s="66"/>
      <c r="G1025" s="66"/>
    </row>
    <row r="1026" spans="1:7" ht="13" x14ac:dyDescent="0.3">
      <c r="A1026" s="49"/>
      <c r="B1026" s="67" t="s">
        <v>325</v>
      </c>
      <c r="C1026" s="68"/>
      <c r="D1026" s="68"/>
      <c r="E1026" s="77"/>
      <c r="F1026" s="66"/>
      <c r="G1026" s="66"/>
    </row>
    <row r="1027" spans="1:7" ht="13" x14ac:dyDescent="0.3">
      <c r="A1027" s="49"/>
      <c r="B1027" s="67" t="s">
        <v>326</v>
      </c>
      <c r="C1027" s="68"/>
      <c r="D1027" s="68"/>
      <c r="E1027" s="77"/>
      <c r="F1027" s="66"/>
      <c r="G1027" s="66"/>
    </row>
    <row r="1028" spans="1:7" ht="13" x14ac:dyDescent="0.3">
      <c r="A1028" s="49"/>
      <c r="B1028" s="67" t="s">
        <v>528</v>
      </c>
      <c r="C1028" s="68"/>
      <c r="D1028" s="68"/>
      <c r="E1028" s="77"/>
      <c r="F1028" s="66"/>
      <c r="G1028" s="66"/>
    </row>
    <row r="1029" spans="1:7" x14ac:dyDescent="0.25">
      <c r="A1029" s="49"/>
      <c r="B1029" s="49"/>
      <c r="C1029" s="68"/>
      <c r="D1029" s="68"/>
      <c r="E1029" s="77"/>
      <c r="F1029" s="66"/>
      <c r="G1029" s="66"/>
    </row>
    <row r="1030" spans="1:7" ht="14.5" x14ac:dyDescent="0.25">
      <c r="A1030" s="49"/>
      <c r="B1030" s="49" t="s">
        <v>526</v>
      </c>
      <c r="C1030" s="68" t="s">
        <v>621</v>
      </c>
      <c r="D1030" s="74">
        <f>((32+7.3)*2)*3.1+(7.3*2.9*2*3)</f>
        <v>370.67999999999995</v>
      </c>
      <c r="E1030" s="77">
        <v>70</v>
      </c>
      <c r="F1030" s="66">
        <f>E1030*D1030</f>
        <v>25947.599999999995</v>
      </c>
      <c r="G1030" s="49"/>
    </row>
    <row r="1031" spans="1:7" ht="14.5" x14ac:dyDescent="0.25">
      <c r="A1031" s="49"/>
      <c r="B1031" s="49" t="s">
        <v>593</v>
      </c>
      <c r="C1031" s="68" t="s">
        <v>621</v>
      </c>
      <c r="D1031" s="74">
        <f>D965</f>
        <v>234</v>
      </c>
      <c r="E1031" s="77">
        <v>70</v>
      </c>
      <c r="F1031" s="66">
        <f>E1031*D1031</f>
        <v>16380</v>
      </c>
      <c r="G1031" s="49"/>
    </row>
    <row r="1032" spans="1:7" x14ac:dyDescent="0.25">
      <c r="A1032" s="49"/>
      <c r="B1032" s="49"/>
      <c r="C1032" s="68"/>
      <c r="D1032" s="68"/>
      <c r="E1032" s="77"/>
      <c r="F1032" s="66"/>
      <c r="G1032" s="49"/>
    </row>
    <row r="1033" spans="1:7" ht="13" x14ac:dyDescent="0.3">
      <c r="A1033" s="49"/>
      <c r="B1033" s="67" t="s">
        <v>325</v>
      </c>
      <c r="C1033" s="68"/>
      <c r="D1033" s="68"/>
      <c r="E1033" s="77"/>
      <c r="F1033" s="66"/>
      <c r="G1033" s="49"/>
    </row>
    <row r="1034" spans="1:7" ht="13" x14ac:dyDescent="0.3">
      <c r="A1034" s="49"/>
      <c r="B1034" s="67" t="s">
        <v>326</v>
      </c>
      <c r="C1034" s="68"/>
      <c r="D1034" s="68"/>
      <c r="E1034" s="77"/>
      <c r="F1034" s="66"/>
      <c r="G1034" s="49"/>
    </row>
    <row r="1035" spans="1:7" ht="13" x14ac:dyDescent="0.3">
      <c r="A1035" s="49"/>
      <c r="B1035" s="67" t="s">
        <v>528</v>
      </c>
      <c r="C1035" s="68"/>
      <c r="D1035" s="68"/>
      <c r="E1035" s="77"/>
      <c r="F1035" s="66"/>
      <c r="G1035" s="49"/>
    </row>
    <row r="1036" spans="1:7" x14ac:dyDescent="0.25">
      <c r="A1036" s="49"/>
      <c r="B1036" s="49"/>
      <c r="C1036" s="68"/>
      <c r="D1036" s="68"/>
      <c r="E1036" s="77"/>
      <c r="F1036" s="66"/>
      <c r="G1036" s="49"/>
    </row>
    <row r="1037" spans="1:7" ht="14.5" x14ac:dyDescent="0.25">
      <c r="A1037" s="49"/>
      <c r="B1037" s="49" t="s">
        <v>527</v>
      </c>
      <c r="C1037" s="68" t="s">
        <v>621</v>
      </c>
      <c r="D1037" s="74">
        <f>((32+7.3)*2)*3.1</f>
        <v>243.66</v>
      </c>
      <c r="E1037" s="77">
        <v>70</v>
      </c>
      <c r="F1037" s="66">
        <f>E1037*D1037</f>
        <v>17056.2</v>
      </c>
      <c r="G1037" s="49"/>
    </row>
    <row r="1038" spans="1:7" ht="14.5" x14ac:dyDescent="0.25">
      <c r="A1038" s="49"/>
      <c r="B1038" s="49" t="s">
        <v>594</v>
      </c>
      <c r="C1038" s="68" t="s">
        <v>621</v>
      </c>
      <c r="D1038" s="74">
        <v>64</v>
      </c>
      <c r="E1038" s="77">
        <v>70</v>
      </c>
      <c r="F1038" s="66">
        <f>E1038*D1038</f>
        <v>4480</v>
      </c>
      <c r="G1038" s="49"/>
    </row>
    <row r="1039" spans="1:7" x14ac:dyDescent="0.25">
      <c r="A1039" s="49"/>
      <c r="B1039" s="49"/>
      <c r="C1039" s="68"/>
      <c r="D1039" s="74"/>
      <c r="E1039" s="77"/>
      <c r="F1039" s="66"/>
      <c r="G1039" s="49"/>
    </row>
    <row r="1040" spans="1:7" ht="13" x14ac:dyDescent="0.3">
      <c r="A1040" s="49"/>
      <c r="B1040" s="67" t="s">
        <v>329</v>
      </c>
      <c r="C1040" s="68"/>
      <c r="D1040" s="68"/>
      <c r="E1040" s="77"/>
      <c r="F1040" s="66"/>
      <c r="G1040" s="49"/>
    </row>
    <row r="1041" spans="1:7" ht="13" x14ac:dyDescent="0.3">
      <c r="A1041" s="49"/>
      <c r="B1041" s="67" t="s">
        <v>330</v>
      </c>
      <c r="C1041" s="68"/>
      <c r="D1041" s="68"/>
      <c r="E1041" s="77"/>
      <c r="F1041" s="66"/>
      <c r="G1041" s="49"/>
    </row>
    <row r="1042" spans="1:7" ht="13" x14ac:dyDescent="0.3">
      <c r="A1042" s="49"/>
      <c r="B1042" s="67" t="s">
        <v>529</v>
      </c>
      <c r="C1042" s="68"/>
      <c r="D1042" s="68"/>
      <c r="E1042" s="77"/>
      <c r="F1042" s="66"/>
      <c r="G1042" s="49"/>
    </row>
    <row r="1043" spans="1:7" ht="13" x14ac:dyDescent="0.3">
      <c r="A1043" s="49"/>
      <c r="B1043" s="67"/>
      <c r="C1043" s="68"/>
      <c r="D1043" s="68"/>
      <c r="E1043" s="77"/>
      <c r="F1043" s="66"/>
      <c r="G1043" s="49"/>
    </row>
    <row r="1044" spans="1:7" x14ac:dyDescent="0.25">
      <c r="A1044" s="49"/>
      <c r="B1044" s="49" t="s">
        <v>332</v>
      </c>
      <c r="C1044" s="68" t="s">
        <v>11</v>
      </c>
      <c r="D1044" s="68">
        <f>D856+D862</f>
        <v>82</v>
      </c>
      <c r="E1044" s="77">
        <v>20</v>
      </c>
      <c r="F1044" s="66">
        <f>E1044*D1044</f>
        <v>1640</v>
      </c>
      <c r="G1044" s="49"/>
    </row>
    <row r="1045" spans="1:7" x14ac:dyDescent="0.25">
      <c r="A1045" s="49"/>
      <c r="B1045" s="49"/>
      <c r="C1045" s="68"/>
      <c r="D1045" s="68"/>
      <c r="E1045" s="77"/>
      <c r="F1045" s="66"/>
      <c r="G1045" s="49"/>
    </row>
    <row r="1046" spans="1:7" ht="13" x14ac:dyDescent="0.3">
      <c r="A1046" s="49"/>
      <c r="B1046" s="67" t="s">
        <v>530</v>
      </c>
      <c r="C1046" s="68"/>
      <c r="D1046" s="68"/>
      <c r="E1046" s="77"/>
      <c r="F1046" s="66"/>
      <c r="G1046" s="49"/>
    </row>
    <row r="1047" spans="1:7" ht="13" x14ac:dyDescent="0.3">
      <c r="A1047" s="49"/>
      <c r="B1047" s="67" t="s">
        <v>334</v>
      </c>
      <c r="C1047" s="68"/>
      <c r="D1047" s="68"/>
      <c r="E1047" s="77"/>
      <c r="F1047" s="66"/>
      <c r="G1047" s="49"/>
    </row>
    <row r="1048" spans="1:7" ht="13" x14ac:dyDescent="0.3">
      <c r="A1048" s="49"/>
      <c r="B1048" s="67" t="s">
        <v>335</v>
      </c>
      <c r="C1048" s="68"/>
      <c r="D1048" s="68"/>
      <c r="E1048" s="77"/>
      <c r="F1048" s="66"/>
      <c r="G1048" s="49"/>
    </row>
    <row r="1049" spans="1:7" x14ac:dyDescent="0.25">
      <c r="A1049" s="49"/>
      <c r="B1049" s="49"/>
      <c r="C1049" s="68"/>
      <c r="D1049" s="68"/>
      <c r="E1049" s="77"/>
      <c r="F1049" s="66"/>
      <c r="G1049" s="49"/>
    </row>
    <row r="1050" spans="1:7" ht="14.5" x14ac:dyDescent="0.25">
      <c r="A1050" s="49"/>
      <c r="B1050" s="49" t="s">
        <v>336</v>
      </c>
      <c r="C1050" s="68" t="s">
        <v>621</v>
      </c>
      <c r="D1050" s="68">
        <v>14</v>
      </c>
      <c r="E1050" s="77">
        <v>70</v>
      </c>
      <c r="F1050" s="66">
        <f>E1050*D1050</f>
        <v>980</v>
      </c>
      <c r="G1050" s="49"/>
    </row>
    <row r="1051" spans="1:7" ht="14.5" x14ac:dyDescent="0.25">
      <c r="A1051" s="49"/>
      <c r="B1051" s="49" t="s">
        <v>287</v>
      </c>
      <c r="C1051" s="68" t="s">
        <v>621</v>
      </c>
      <c r="D1051" s="68">
        <v>87</v>
      </c>
      <c r="E1051" s="77">
        <v>70</v>
      </c>
      <c r="F1051" s="66">
        <f>E1051*D1051</f>
        <v>6090</v>
      </c>
      <c r="G1051" s="49"/>
    </row>
    <row r="1052" spans="1:7" x14ac:dyDescent="0.25">
      <c r="A1052" s="49"/>
      <c r="B1052" s="49"/>
      <c r="C1052" s="68"/>
      <c r="D1052" s="68"/>
      <c r="E1052" s="77"/>
      <c r="F1052" s="66"/>
      <c r="G1052" s="49"/>
    </row>
    <row r="1053" spans="1:7" ht="13" x14ac:dyDescent="0.3">
      <c r="A1053" s="49"/>
      <c r="B1053" s="67" t="s">
        <v>337</v>
      </c>
      <c r="C1053" s="68"/>
      <c r="D1053" s="68"/>
      <c r="E1053" s="77"/>
      <c r="F1053" s="66"/>
      <c r="G1053" s="49"/>
    </row>
    <row r="1054" spans="1:7" ht="13" x14ac:dyDescent="0.3">
      <c r="A1054" s="49"/>
      <c r="B1054" s="67" t="s">
        <v>338</v>
      </c>
      <c r="C1054" s="68"/>
      <c r="D1054" s="68"/>
      <c r="E1054" s="77"/>
      <c r="F1054" s="66"/>
      <c r="G1054" s="49"/>
    </row>
    <row r="1055" spans="1:7" x14ac:dyDescent="0.25">
      <c r="A1055" s="49"/>
      <c r="B1055" s="49"/>
      <c r="C1055" s="68"/>
      <c r="D1055" s="68"/>
      <c r="E1055" s="77"/>
      <c r="F1055" s="66"/>
      <c r="G1055" s="49"/>
    </row>
    <row r="1056" spans="1:7" ht="14.5" x14ac:dyDescent="0.25">
      <c r="A1056" s="49"/>
      <c r="B1056" s="49" t="s">
        <v>285</v>
      </c>
      <c r="C1056" s="68" t="s">
        <v>621</v>
      </c>
      <c r="D1056" s="68">
        <v>14</v>
      </c>
      <c r="E1056" s="77">
        <v>70</v>
      </c>
      <c r="F1056" s="66">
        <f>E1056*D1056</f>
        <v>980</v>
      </c>
      <c r="G1056" s="49"/>
    </row>
    <row r="1057" spans="1:7" x14ac:dyDescent="0.25">
      <c r="A1057" s="49"/>
      <c r="B1057" s="49" t="s">
        <v>531</v>
      </c>
      <c r="C1057" s="68" t="s">
        <v>11</v>
      </c>
      <c r="D1057" s="68">
        <f>D920</f>
        <v>123</v>
      </c>
      <c r="E1057" s="77">
        <v>20</v>
      </c>
      <c r="F1057" s="66">
        <f>E1057*D1057</f>
        <v>2460</v>
      </c>
      <c r="G1057" s="49"/>
    </row>
    <row r="1058" spans="1:7" ht="13" x14ac:dyDescent="0.3">
      <c r="A1058" s="49"/>
      <c r="B1058" s="67"/>
      <c r="C1058" s="68"/>
      <c r="D1058" s="68"/>
      <c r="E1058" s="77"/>
      <c r="F1058" s="66"/>
      <c r="G1058" s="49"/>
    </row>
    <row r="1059" spans="1:7" ht="13" x14ac:dyDescent="0.3">
      <c r="A1059" s="49"/>
      <c r="B1059" s="67" t="s">
        <v>339</v>
      </c>
      <c r="C1059" s="68"/>
      <c r="D1059" s="68"/>
      <c r="E1059" s="77"/>
      <c r="F1059" s="66"/>
      <c r="G1059" s="49"/>
    </row>
    <row r="1060" spans="1:7" ht="13" x14ac:dyDescent="0.3">
      <c r="A1060" s="49"/>
      <c r="B1060" s="67" t="s">
        <v>532</v>
      </c>
      <c r="C1060" s="68"/>
      <c r="D1060" s="68"/>
      <c r="E1060" s="77"/>
      <c r="F1060" s="66"/>
      <c r="G1060" s="49"/>
    </row>
    <row r="1061" spans="1:7" x14ac:dyDescent="0.25">
      <c r="A1061" s="49"/>
      <c r="B1061" s="49"/>
      <c r="C1061" s="68"/>
      <c r="D1061" s="68"/>
      <c r="E1061" s="77"/>
      <c r="F1061" s="66"/>
      <c r="G1061" s="49"/>
    </row>
    <row r="1062" spans="1:7" x14ac:dyDescent="0.25">
      <c r="A1062" s="49"/>
      <c r="B1062" s="49" t="s">
        <v>341</v>
      </c>
      <c r="C1062" s="68" t="s">
        <v>11</v>
      </c>
      <c r="D1062" s="68">
        <f>D866</f>
        <v>123</v>
      </c>
      <c r="E1062" s="77">
        <v>20</v>
      </c>
      <c r="F1062" s="66">
        <f>E1062*D1062</f>
        <v>2460</v>
      </c>
      <c r="G1062" s="49"/>
    </row>
    <row r="1063" spans="1:7" ht="14.5" x14ac:dyDescent="0.25">
      <c r="A1063" s="49"/>
      <c r="B1063" s="49" t="s">
        <v>285</v>
      </c>
      <c r="C1063" s="68" t="s">
        <v>621</v>
      </c>
      <c r="D1063" s="68">
        <v>14</v>
      </c>
      <c r="E1063" s="77">
        <v>70</v>
      </c>
      <c r="F1063" s="66">
        <f>E1063*D1063</f>
        <v>980</v>
      </c>
      <c r="G1063" s="49"/>
    </row>
    <row r="1064" spans="1:7" ht="14.5" x14ac:dyDescent="0.25">
      <c r="A1064" s="49"/>
      <c r="B1064" s="49" t="s">
        <v>533</v>
      </c>
      <c r="C1064" s="68" t="s">
        <v>621</v>
      </c>
      <c r="D1064" s="68">
        <v>150</v>
      </c>
      <c r="E1064" s="77">
        <v>70</v>
      </c>
      <c r="F1064" s="66">
        <f>E1064*D1064</f>
        <v>10500</v>
      </c>
      <c r="G1064" s="49"/>
    </row>
    <row r="1065" spans="1:7" x14ac:dyDescent="0.25">
      <c r="A1065" s="49"/>
      <c r="B1065" s="49"/>
      <c r="C1065" s="68"/>
      <c r="D1065" s="68"/>
      <c r="E1065" s="77"/>
      <c r="F1065" s="66"/>
      <c r="G1065" s="66"/>
    </row>
    <row r="1066" spans="1:7" ht="13" x14ac:dyDescent="0.3">
      <c r="A1066" s="115"/>
      <c r="B1066" s="111" t="s">
        <v>283</v>
      </c>
      <c r="C1066" s="112"/>
      <c r="D1066" s="112"/>
      <c r="E1066" s="113"/>
      <c r="F1066" s="114">
        <f>SUM(F1030:F1065)</f>
        <v>89953.799999999988</v>
      </c>
      <c r="G1066" s="114">
        <f>SUM(G1030:G1065)</f>
        <v>0</v>
      </c>
    </row>
    <row r="1067" spans="1:7" x14ac:dyDescent="0.25">
      <c r="A1067" s="49"/>
      <c r="B1067" s="49"/>
      <c r="C1067" s="68"/>
      <c r="D1067" s="68"/>
      <c r="E1067" s="77"/>
      <c r="F1067" s="66"/>
      <c r="G1067" s="66"/>
    </row>
    <row r="1068" spans="1:7" ht="13" x14ac:dyDescent="0.3">
      <c r="A1068" s="49"/>
      <c r="B1068" s="79" t="s">
        <v>586</v>
      </c>
      <c r="C1068" s="68"/>
      <c r="D1068" s="68"/>
      <c r="E1068" s="77"/>
      <c r="F1068" s="66"/>
      <c r="G1068" s="66"/>
    </row>
    <row r="1069" spans="1:7" x14ac:dyDescent="0.25">
      <c r="A1069" s="49"/>
      <c r="B1069" s="49"/>
      <c r="C1069" s="68"/>
      <c r="D1069" s="68"/>
      <c r="E1069" s="77"/>
      <c r="F1069" s="66"/>
      <c r="G1069" s="66"/>
    </row>
    <row r="1070" spans="1:7" ht="13" x14ac:dyDescent="0.3">
      <c r="A1070" s="49"/>
      <c r="B1070" s="67" t="s">
        <v>587</v>
      </c>
      <c r="C1070" s="68"/>
      <c r="D1070" s="68"/>
      <c r="E1070" s="77"/>
      <c r="F1070" s="66"/>
      <c r="G1070" s="66"/>
    </row>
    <row r="1071" spans="1:7" x14ac:dyDescent="0.25">
      <c r="A1071" s="49"/>
      <c r="B1071" s="49"/>
      <c r="C1071" s="68"/>
      <c r="D1071" s="68"/>
      <c r="E1071" s="77"/>
      <c r="F1071" s="66"/>
      <c r="G1071" s="66"/>
    </row>
    <row r="1072" spans="1:7" x14ac:dyDescent="0.25">
      <c r="A1072" s="49"/>
      <c r="B1072" s="49" t="s">
        <v>588</v>
      </c>
      <c r="C1072" s="68" t="s">
        <v>518</v>
      </c>
      <c r="D1072" s="74">
        <v>1</v>
      </c>
      <c r="E1072" s="77">
        <v>20000</v>
      </c>
      <c r="F1072" s="66"/>
      <c r="G1072" s="66"/>
    </row>
    <row r="1073" spans="1:7" x14ac:dyDescent="0.25">
      <c r="A1073" s="49"/>
      <c r="B1073" s="49"/>
      <c r="C1073" s="68"/>
      <c r="D1073" s="68"/>
      <c r="E1073" s="77"/>
      <c r="F1073" s="66"/>
      <c r="G1073" s="66"/>
    </row>
    <row r="1074" spans="1:7" ht="13" x14ac:dyDescent="0.3">
      <c r="A1074" s="115"/>
      <c r="B1074" s="111" t="s">
        <v>283</v>
      </c>
      <c r="C1074" s="112"/>
      <c r="D1074" s="112"/>
      <c r="E1074" s="113"/>
      <c r="F1074" s="114">
        <f>SUM(F1072:F1073)</f>
        <v>0</v>
      </c>
      <c r="G1074" s="114">
        <f>SUM(G1072:G1073)</f>
        <v>0</v>
      </c>
    </row>
    <row r="1075" spans="1:7" x14ac:dyDescent="0.25">
      <c r="A1075" s="49"/>
      <c r="B1075" s="49"/>
      <c r="C1075" s="49"/>
      <c r="D1075" s="49"/>
      <c r="E1075" s="48"/>
      <c r="F1075" s="66"/>
      <c r="G1075" s="66"/>
    </row>
    <row r="1076" spans="1:7" x14ac:dyDescent="0.25">
      <c r="A1076" s="49"/>
      <c r="B1076" s="49"/>
      <c r="C1076" s="49"/>
      <c r="D1076" s="49"/>
      <c r="E1076" s="48"/>
      <c r="F1076" s="66"/>
      <c r="G1076" s="66"/>
    </row>
    <row r="1077" spans="1:7" ht="13" x14ac:dyDescent="0.3">
      <c r="A1077" s="115"/>
      <c r="B1077" s="111" t="s">
        <v>357</v>
      </c>
      <c r="C1077" s="115"/>
      <c r="D1077" s="115"/>
      <c r="E1077" s="116"/>
      <c r="F1077" s="116"/>
      <c r="G1077" s="116"/>
    </row>
    <row r="1078" spans="1:7" x14ac:dyDescent="0.25">
      <c r="A1078" s="49"/>
      <c r="B1078" s="49"/>
      <c r="C1078" s="49"/>
      <c r="D1078" s="49"/>
      <c r="E1078" s="48"/>
      <c r="F1078" s="48"/>
      <c r="G1078" s="48"/>
    </row>
    <row r="1079" spans="1:7" ht="13" x14ac:dyDescent="0.3">
      <c r="A1079" s="49"/>
      <c r="B1079" s="93" t="s">
        <v>467</v>
      </c>
      <c r="C1079" s="49"/>
      <c r="D1079" s="49"/>
      <c r="E1079" s="48"/>
      <c r="F1079" s="48">
        <f>F648</f>
        <v>62216.800000000003</v>
      </c>
      <c r="G1079" s="94">
        <f>G648</f>
        <v>0</v>
      </c>
    </row>
    <row r="1080" spans="1:7" ht="13" x14ac:dyDescent="0.3">
      <c r="A1080" s="49"/>
      <c r="B1080" s="49"/>
      <c r="C1080" s="49"/>
      <c r="D1080" s="49"/>
      <c r="E1080" s="48"/>
      <c r="F1080" s="94"/>
      <c r="G1080" s="48"/>
    </row>
    <row r="1081" spans="1:7" ht="13" x14ac:dyDescent="0.3">
      <c r="A1081" s="49"/>
      <c r="B1081" s="93" t="s">
        <v>560</v>
      </c>
      <c r="C1081" s="49"/>
      <c r="D1081" s="49"/>
      <c r="E1081" s="48"/>
      <c r="F1081" s="94">
        <f>F694</f>
        <v>509120</v>
      </c>
      <c r="G1081" s="94">
        <f>G819</f>
        <v>0</v>
      </c>
    </row>
    <row r="1082" spans="1:7" ht="13" x14ac:dyDescent="0.3">
      <c r="A1082" s="49"/>
      <c r="B1082" s="93"/>
      <c r="C1082" s="49"/>
      <c r="D1082" s="49"/>
      <c r="E1082" s="48"/>
      <c r="F1082" s="94"/>
      <c r="G1082" s="94"/>
    </row>
    <row r="1083" spans="1:7" ht="13" x14ac:dyDescent="0.3">
      <c r="A1083" s="49"/>
      <c r="B1083" s="93" t="s">
        <v>583</v>
      </c>
      <c r="C1083" s="49"/>
      <c r="D1083" s="49"/>
      <c r="E1083" s="48"/>
      <c r="F1083" s="94">
        <f>F767</f>
        <v>143113.60000000001</v>
      </c>
      <c r="G1083" s="94">
        <f>G889</f>
        <v>0</v>
      </c>
    </row>
    <row r="1084" spans="1:7" ht="13" x14ac:dyDescent="0.3">
      <c r="A1084" s="49"/>
      <c r="B1084" s="93"/>
      <c r="C1084" s="49"/>
      <c r="D1084" s="49"/>
      <c r="E1084" s="48"/>
      <c r="F1084" s="94"/>
      <c r="G1084" s="94"/>
    </row>
    <row r="1085" spans="1:7" ht="13" x14ac:dyDescent="0.3">
      <c r="A1085" s="49"/>
      <c r="B1085" s="93" t="s">
        <v>200</v>
      </c>
      <c r="C1085" s="49"/>
      <c r="D1085" s="49"/>
      <c r="E1085" s="48"/>
      <c r="F1085" s="94">
        <f>F793</f>
        <v>38480</v>
      </c>
      <c r="G1085" s="94">
        <f>G793</f>
        <v>0</v>
      </c>
    </row>
    <row r="1086" spans="1:7" ht="13" x14ac:dyDescent="0.3">
      <c r="A1086" s="49"/>
      <c r="B1086" s="93"/>
      <c r="C1086" s="49"/>
      <c r="D1086" s="49"/>
      <c r="E1086" s="48"/>
      <c r="F1086" s="94"/>
      <c r="G1086" s="94"/>
    </row>
    <row r="1087" spans="1:7" ht="13" x14ac:dyDescent="0.3">
      <c r="A1087" s="49"/>
      <c r="B1087" s="93" t="s">
        <v>347</v>
      </c>
      <c r="C1087" s="49"/>
      <c r="D1087" s="49"/>
      <c r="E1087" s="48"/>
      <c r="F1087" s="94">
        <f>F825</f>
        <v>88590</v>
      </c>
      <c r="G1087" s="94">
        <f>G825</f>
        <v>0</v>
      </c>
    </row>
    <row r="1088" spans="1:7" ht="13" x14ac:dyDescent="0.3">
      <c r="A1088" s="49"/>
      <c r="B1088" s="93"/>
      <c r="C1088" s="49"/>
      <c r="D1088" s="49"/>
      <c r="E1088" s="48"/>
      <c r="F1088" s="94"/>
      <c r="G1088" s="94"/>
    </row>
    <row r="1089" spans="1:7" ht="13" x14ac:dyDescent="0.3">
      <c r="A1089" s="49"/>
      <c r="B1089" s="93" t="s">
        <v>133</v>
      </c>
      <c r="C1089" s="49"/>
      <c r="D1089" s="49"/>
      <c r="E1089" s="48"/>
      <c r="F1089" s="94">
        <f>F895</f>
        <v>137285</v>
      </c>
      <c r="G1089" s="94">
        <f>G895</f>
        <v>0</v>
      </c>
    </row>
    <row r="1090" spans="1:7" ht="13" x14ac:dyDescent="0.3">
      <c r="A1090" s="49"/>
      <c r="B1090" s="93"/>
      <c r="C1090" s="49"/>
      <c r="D1090" s="49"/>
      <c r="E1090" s="48"/>
      <c r="F1090" s="94"/>
      <c r="G1090" s="94"/>
    </row>
    <row r="1091" spans="1:7" ht="13" x14ac:dyDescent="0.3">
      <c r="A1091" s="49"/>
      <c r="B1091" s="93" t="s">
        <v>348</v>
      </c>
      <c r="C1091" s="49"/>
      <c r="D1091" s="49"/>
      <c r="E1091" s="48"/>
      <c r="F1091" s="94">
        <f>F922</f>
        <v>69095</v>
      </c>
      <c r="G1091" s="94">
        <f>G922</f>
        <v>0</v>
      </c>
    </row>
    <row r="1092" spans="1:7" ht="13" x14ac:dyDescent="0.3">
      <c r="A1092" s="49"/>
      <c r="B1092" s="93"/>
      <c r="C1092" s="49"/>
      <c r="D1092" s="49"/>
      <c r="E1092" s="48"/>
      <c r="F1092" s="94"/>
      <c r="G1092" s="94"/>
    </row>
    <row r="1093" spans="1:7" ht="13" x14ac:dyDescent="0.3">
      <c r="A1093" s="49"/>
      <c r="B1093" s="93" t="s">
        <v>349</v>
      </c>
      <c r="C1093" s="49"/>
      <c r="D1093" s="49"/>
      <c r="E1093" s="48"/>
      <c r="F1093" s="94">
        <f>F934</f>
        <v>71370</v>
      </c>
      <c r="G1093" s="94">
        <f>G934</f>
        <v>0</v>
      </c>
    </row>
    <row r="1094" spans="1:7" ht="13" x14ac:dyDescent="0.3">
      <c r="A1094" s="49"/>
      <c r="B1094" s="93"/>
      <c r="C1094" s="49"/>
      <c r="D1094" s="49"/>
      <c r="E1094" s="48"/>
      <c r="F1094" s="94"/>
      <c r="G1094" s="94"/>
    </row>
    <row r="1095" spans="1:7" ht="13" x14ac:dyDescent="0.3">
      <c r="A1095" s="49"/>
      <c r="B1095" s="93" t="s">
        <v>63</v>
      </c>
      <c r="C1095" s="49"/>
      <c r="D1095" s="49"/>
      <c r="E1095" s="48"/>
      <c r="F1095" s="94">
        <f>F956</f>
        <v>12580</v>
      </c>
      <c r="G1095" s="94">
        <f>G956</f>
        <v>0</v>
      </c>
    </row>
    <row r="1096" spans="1:7" ht="13" x14ac:dyDescent="0.3">
      <c r="A1096" s="49"/>
      <c r="B1096" s="93"/>
      <c r="C1096" s="49"/>
      <c r="D1096" s="49"/>
      <c r="E1096" s="48"/>
      <c r="F1096" s="94"/>
      <c r="G1096" s="94"/>
    </row>
    <row r="1097" spans="1:7" ht="13" x14ac:dyDescent="0.3">
      <c r="A1097" s="49"/>
      <c r="B1097" s="93" t="s">
        <v>20</v>
      </c>
      <c r="C1097" s="49"/>
      <c r="D1097" s="49"/>
      <c r="E1097" s="48"/>
      <c r="F1097" s="94">
        <f>F977</f>
        <v>26550</v>
      </c>
      <c r="G1097" s="94">
        <f>G977</f>
        <v>0</v>
      </c>
    </row>
    <row r="1098" spans="1:7" ht="13" x14ac:dyDescent="0.3">
      <c r="A1098" s="49"/>
      <c r="B1098" s="93"/>
      <c r="C1098" s="49"/>
      <c r="D1098" s="49"/>
      <c r="E1098" s="48"/>
      <c r="F1098" s="94"/>
      <c r="G1098" s="94"/>
    </row>
    <row r="1099" spans="1:7" ht="13" x14ac:dyDescent="0.3">
      <c r="A1099" s="49"/>
      <c r="B1099" s="93" t="s">
        <v>296</v>
      </c>
      <c r="C1099" s="49"/>
      <c r="D1099" s="49"/>
      <c r="E1099" s="48"/>
      <c r="F1099" s="94">
        <f>F1014</f>
        <v>26940</v>
      </c>
      <c r="G1099" s="94">
        <f>G1014</f>
        <v>0</v>
      </c>
    </row>
    <row r="1100" spans="1:7" ht="13" x14ac:dyDescent="0.3">
      <c r="A1100" s="49"/>
      <c r="B1100" s="93"/>
      <c r="C1100" s="49"/>
      <c r="D1100" s="49"/>
      <c r="E1100" s="48"/>
      <c r="F1100" s="94"/>
      <c r="G1100" s="94"/>
    </row>
    <row r="1101" spans="1:7" ht="13" x14ac:dyDescent="0.3">
      <c r="A1101" s="49"/>
      <c r="B1101" s="93" t="s">
        <v>320</v>
      </c>
      <c r="C1101" s="49"/>
      <c r="D1101" s="49"/>
      <c r="E1101" s="48"/>
      <c r="F1101" s="94">
        <f>F1022</f>
        <v>4400</v>
      </c>
      <c r="G1101" s="94">
        <f>G1022</f>
        <v>0</v>
      </c>
    </row>
    <row r="1102" spans="1:7" ht="13" x14ac:dyDescent="0.3">
      <c r="A1102" s="49"/>
      <c r="B1102" s="93"/>
      <c r="C1102" s="49"/>
      <c r="D1102" s="49"/>
      <c r="E1102" s="48"/>
      <c r="F1102" s="94"/>
      <c r="G1102" s="94"/>
    </row>
    <row r="1103" spans="1:7" ht="13" x14ac:dyDescent="0.3">
      <c r="A1103" s="49"/>
      <c r="B1103" s="93" t="s">
        <v>352</v>
      </c>
      <c r="C1103" s="49"/>
      <c r="D1103" s="49"/>
      <c r="E1103" s="48"/>
      <c r="F1103" s="94">
        <f>F1066</f>
        <v>89953.799999999988</v>
      </c>
      <c r="G1103" s="94">
        <f>G1066</f>
        <v>0</v>
      </c>
    </row>
    <row r="1104" spans="1:7" ht="13" x14ac:dyDescent="0.3">
      <c r="A1104" s="49"/>
      <c r="B1104" s="93"/>
      <c r="C1104" s="49"/>
      <c r="D1104" s="49"/>
      <c r="E1104" s="48"/>
      <c r="F1104" s="48"/>
      <c r="G1104" s="48"/>
    </row>
    <row r="1105" spans="1:7" ht="13" x14ac:dyDescent="0.3">
      <c r="A1105" s="49"/>
      <c r="B1105" s="93" t="s">
        <v>586</v>
      </c>
      <c r="C1105" s="49"/>
      <c r="D1105" s="49"/>
      <c r="E1105" s="48"/>
      <c r="F1105" s="94">
        <f>F1074</f>
        <v>0</v>
      </c>
      <c r="G1105" s="94">
        <f>G1068</f>
        <v>0</v>
      </c>
    </row>
    <row r="1106" spans="1:7" ht="13" x14ac:dyDescent="0.3">
      <c r="A1106" s="49"/>
      <c r="B1106" s="93"/>
      <c r="C1106" s="49"/>
      <c r="D1106" s="49"/>
      <c r="E1106" s="48"/>
      <c r="F1106" s="48"/>
      <c r="G1106" s="48"/>
    </row>
    <row r="1107" spans="1:7" x14ac:dyDescent="0.25">
      <c r="A1107" s="49"/>
      <c r="B1107" s="49"/>
      <c r="C1107" s="49"/>
      <c r="D1107" s="49"/>
      <c r="E1107" s="48"/>
      <c r="F1107" s="48"/>
      <c r="G1107" s="48"/>
    </row>
    <row r="1108" spans="1:7" ht="13" x14ac:dyDescent="0.3">
      <c r="A1108" s="115"/>
      <c r="B1108" s="111" t="s">
        <v>353</v>
      </c>
      <c r="C1108" s="115"/>
      <c r="D1108" s="115"/>
      <c r="E1108" s="116"/>
      <c r="F1108" s="117">
        <f>SUM(F1079:F1107)</f>
        <v>1279694.2</v>
      </c>
      <c r="G1108" s="117">
        <f>SUM(G1085:G1107)</f>
        <v>0</v>
      </c>
    </row>
    <row r="1109" spans="1:7" x14ac:dyDescent="0.25">
      <c r="A1109" s="51"/>
      <c r="B1109" s="51"/>
      <c r="C1109" s="51"/>
      <c r="D1109" s="51"/>
      <c r="E1109" s="95"/>
      <c r="F1109" s="95"/>
      <c r="G1109" s="95"/>
    </row>
    <row r="1111" spans="1:7" ht="13" x14ac:dyDescent="0.3">
      <c r="A1111" s="61"/>
      <c r="B1111" s="61"/>
      <c r="C1111" s="61"/>
      <c r="D1111" s="61"/>
      <c r="E1111" s="62"/>
      <c r="F1111" s="62"/>
      <c r="G1111" s="63"/>
    </row>
    <row r="1112" spans="1:7" ht="13" x14ac:dyDescent="0.3">
      <c r="A1112" s="64"/>
      <c r="B1112" s="65" t="s">
        <v>544</v>
      </c>
      <c r="C1112" s="49"/>
      <c r="D1112" s="49"/>
      <c r="E1112" s="48"/>
      <c r="F1112" s="48"/>
      <c r="G1112" s="66"/>
    </row>
    <row r="1113" spans="1:7" ht="13" x14ac:dyDescent="0.3">
      <c r="A1113" s="64"/>
      <c r="B1113" s="67" t="s">
        <v>284</v>
      </c>
      <c r="C1113" s="68"/>
      <c r="D1113" s="68"/>
      <c r="E1113" s="66"/>
      <c r="F1113" s="66"/>
      <c r="G1113" s="66"/>
    </row>
    <row r="1114" spans="1:7" ht="13" x14ac:dyDescent="0.3">
      <c r="A1114" s="64"/>
      <c r="B1114" s="71"/>
      <c r="C1114" s="70"/>
      <c r="D1114" s="68"/>
      <c r="E1114" s="66"/>
      <c r="F1114" s="66"/>
      <c r="G1114" s="66"/>
    </row>
    <row r="1115" spans="1:7" ht="13" x14ac:dyDescent="0.3">
      <c r="A1115" s="64"/>
      <c r="B1115" s="72" t="s">
        <v>371</v>
      </c>
      <c r="C1115" s="70"/>
      <c r="D1115" s="68"/>
      <c r="E1115" s="66"/>
      <c r="F1115" s="66"/>
      <c r="G1115" s="66"/>
    </row>
    <row r="1116" spans="1:7" ht="13" x14ac:dyDescent="0.3">
      <c r="A1116" s="64"/>
      <c r="B1116" s="71"/>
      <c r="C1116" s="70"/>
      <c r="D1116" s="68"/>
      <c r="E1116" s="66"/>
      <c r="F1116" s="66"/>
      <c r="G1116" s="66"/>
    </row>
    <row r="1117" spans="1:7" ht="13" x14ac:dyDescent="0.3">
      <c r="A1117" s="64"/>
      <c r="B1117" s="71" t="s">
        <v>545</v>
      </c>
      <c r="C1117" s="70" t="s">
        <v>619</v>
      </c>
      <c r="D1117" s="68">
        <v>5</v>
      </c>
      <c r="E1117" s="66">
        <v>380</v>
      </c>
      <c r="F1117" s="66"/>
      <c r="G1117" s="66">
        <f t="shared" ref="G1117:G1119" si="9">E1117*D1117</f>
        <v>1900</v>
      </c>
    </row>
    <row r="1118" spans="1:7" ht="13" x14ac:dyDescent="0.3">
      <c r="A1118" s="64"/>
      <c r="B1118" s="71"/>
      <c r="C1118" s="70"/>
      <c r="D1118" s="68"/>
      <c r="E1118" s="66"/>
      <c r="F1118" s="66"/>
      <c r="G1118" s="66"/>
    </row>
    <row r="1119" spans="1:7" ht="13" x14ac:dyDescent="0.3">
      <c r="A1119" s="64"/>
      <c r="B1119" s="49" t="s">
        <v>496</v>
      </c>
      <c r="C1119" s="70" t="s">
        <v>2</v>
      </c>
      <c r="D1119" s="68">
        <v>24</v>
      </c>
      <c r="E1119" s="66">
        <v>100</v>
      </c>
      <c r="F1119" s="66"/>
      <c r="G1119" s="66">
        <f t="shared" si="9"/>
        <v>2400</v>
      </c>
    </row>
    <row r="1120" spans="1:7" ht="13" x14ac:dyDescent="0.3">
      <c r="A1120" s="64"/>
      <c r="B1120" s="71" t="s">
        <v>540</v>
      </c>
      <c r="C1120" s="70"/>
      <c r="D1120" s="68"/>
      <c r="E1120" s="66"/>
      <c r="F1120" s="66"/>
      <c r="G1120" s="66"/>
    </row>
    <row r="1121" spans="1:7" ht="13" x14ac:dyDescent="0.3">
      <c r="A1121" s="64"/>
      <c r="B1121" s="71"/>
      <c r="C1121" s="70"/>
      <c r="D1121" s="68"/>
      <c r="E1121" s="66"/>
      <c r="F1121" s="66"/>
      <c r="G1121" s="66"/>
    </row>
    <row r="1122" spans="1:7" ht="13" x14ac:dyDescent="0.3">
      <c r="A1122" s="64"/>
      <c r="B1122" s="72" t="s">
        <v>520</v>
      </c>
      <c r="C1122" s="70"/>
      <c r="D1122" s="68"/>
      <c r="E1122" s="66"/>
      <c r="F1122" s="66"/>
      <c r="G1122" s="66"/>
    </row>
    <row r="1123" spans="1:7" ht="13" x14ac:dyDescent="0.3">
      <c r="A1123" s="64"/>
      <c r="B1123" s="71"/>
      <c r="C1123" s="70"/>
      <c r="D1123" s="68"/>
      <c r="E1123" s="66"/>
      <c r="F1123" s="66"/>
      <c r="G1123" s="66"/>
    </row>
    <row r="1124" spans="1:7" ht="13" x14ac:dyDescent="0.3">
      <c r="A1124" s="64"/>
      <c r="B1124" s="71" t="s">
        <v>521</v>
      </c>
      <c r="C1124" s="70" t="s">
        <v>619</v>
      </c>
      <c r="D1124" s="68">
        <v>67</v>
      </c>
      <c r="E1124" s="66">
        <v>120</v>
      </c>
      <c r="F1124" s="66"/>
      <c r="G1124" s="66">
        <f t="shared" ref="G1124" si="10">E1124*D1124</f>
        <v>8040</v>
      </c>
    </row>
    <row r="1125" spans="1:7" ht="13" x14ac:dyDescent="0.3">
      <c r="A1125" s="64"/>
      <c r="B1125" s="71"/>
      <c r="C1125" s="70"/>
      <c r="D1125" s="68"/>
      <c r="E1125" s="66"/>
      <c r="F1125" s="66"/>
      <c r="G1125" s="66"/>
    </row>
    <row r="1126" spans="1:7" ht="13" x14ac:dyDescent="0.3">
      <c r="A1126" s="64"/>
      <c r="B1126" s="72" t="s">
        <v>382</v>
      </c>
      <c r="C1126" s="70"/>
      <c r="D1126" s="68"/>
      <c r="E1126" s="66"/>
      <c r="F1126" s="66"/>
      <c r="G1126" s="66"/>
    </row>
    <row r="1127" spans="1:7" ht="13" x14ac:dyDescent="0.3">
      <c r="A1127" s="64"/>
      <c r="B1127" s="71"/>
      <c r="C1127" s="70"/>
      <c r="D1127" s="68"/>
      <c r="E1127" s="66"/>
      <c r="F1127" s="66"/>
      <c r="G1127" s="66"/>
    </row>
    <row r="1128" spans="1:7" ht="13" x14ac:dyDescent="0.3">
      <c r="A1128" s="64"/>
      <c r="B1128" s="73" t="s">
        <v>535</v>
      </c>
      <c r="C1128" s="70"/>
      <c r="D1128" s="68"/>
      <c r="E1128" s="66"/>
      <c r="F1128" s="66"/>
      <c r="G1128" s="66"/>
    </row>
    <row r="1129" spans="1:7" ht="13" x14ac:dyDescent="0.3">
      <c r="A1129" s="64"/>
      <c r="B1129" s="73"/>
      <c r="C1129" s="70"/>
      <c r="D1129" s="68"/>
      <c r="E1129" s="66"/>
      <c r="F1129" s="66"/>
      <c r="G1129" s="66"/>
    </row>
    <row r="1130" spans="1:7" ht="13" x14ac:dyDescent="0.3">
      <c r="A1130" s="64"/>
      <c r="B1130" s="71" t="s">
        <v>536</v>
      </c>
      <c r="C1130" s="74" t="s">
        <v>0</v>
      </c>
      <c r="D1130" s="74">
        <f>7.3*32</f>
        <v>233.6</v>
      </c>
      <c r="E1130" s="66">
        <v>50</v>
      </c>
      <c r="F1130" s="66"/>
      <c r="G1130" s="66">
        <f t="shared" ref="G1130:G1138" si="11">E1130*D1130</f>
        <v>11680</v>
      </c>
    </row>
    <row r="1131" spans="1:7" ht="13" x14ac:dyDescent="0.3">
      <c r="A1131" s="64"/>
      <c r="B1131" s="71" t="s">
        <v>538</v>
      </c>
      <c r="C1131" s="70"/>
      <c r="D1131" s="68"/>
      <c r="E1131" s="66"/>
      <c r="F1131" s="66"/>
      <c r="G1131" s="66"/>
    </row>
    <row r="1132" spans="1:7" ht="13" x14ac:dyDescent="0.3">
      <c r="A1132" s="64"/>
      <c r="B1132" s="71" t="s">
        <v>537</v>
      </c>
      <c r="C1132" s="70"/>
      <c r="D1132" s="68"/>
      <c r="E1132" s="66"/>
      <c r="F1132" s="66"/>
      <c r="G1132" s="66"/>
    </row>
    <row r="1133" spans="1:7" ht="13" x14ac:dyDescent="0.3">
      <c r="A1133" s="64"/>
      <c r="B1133" s="71" t="s">
        <v>547</v>
      </c>
      <c r="C1133" s="74" t="s">
        <v>0</v>
      </c>
      <c r="D1133" s="74">
        <f>7.3*32</f>
        <v>233.6</v>
      </c>
      <c r="E1133" s="66">
        <v>50</v>
      </c>
      <c r="F1133" s="66"/>
      <c r="G1133" s="66">
        <f t="shared" ref="G1133" si="12">E1133*D1133</f>
        <v>11680</v>
      </c>
    </row>
    <row r="1134" spans="1:7" ht="13" x14ac:dyDescent="0.3">
      <c r="A1134" s="64"/>
      <c r="B1134" s="71"/>
      <c r="C1134" s="70"/>
      <c r="D1134" s="68"/>
      <c r="E1134" s="66"/>
      <c r="F1134" s="66"/>
      <c r="G1134" s="66"/>
    </row>
    <row r="1135" spans="1:7" ht="13" x14ac:dyDescent="0.3">
      <c r="A1135" s="64"/>
      <c r="B1135" s="73" t="s">
        <v>534</v>
      </c>
      <c r="C1135" s="70"/>
      <c r="D1135" s="68"/>
      <c r="E1135" s="66"/>
      <c r="F1135" s="66"/>
      <c r="G1135" s="66"/>
    </row>
    <row r="1136" spans="1:7" ht="13" x14ac:dyDescent="0.3">
      <c r="A1136" s="64"/>
      <c r="B1136" s="73" t="s">
        <v>542</v>
      </c>
      <c r="C1136" s="70"/>
      <c r="D1136" s="68"/>
      <c r="E1136" s="66"/>
      <c r="F1136" s="66"/>
      <c r="G1136" s="66"/>
    </row>
    <row r="1137" spans="1:7" ht="13" x14ac:dyDescent="0.3">
      <c r="A1137" s="64"/>
      <c r="B1137" s="71"/>
      <c r="C1137" s="70"/>
      <c r="D1137" s="68"/>
      <c r="E1137" s="66"/>
      <c r="F1137" s="66"/>
      <c r="G1137" s="66"/>
    </row>
    <row r="1138" spans="1:7" ht="13" x14ac:dyDescent="0.3">
      <c r="A1138" s="64"/>
      <c r="B1138" s="71" t="s">
        <v>516</v>
      </c>
      <c r="C1138" s="70" t="s">
        <v>2</v>
      </c>
      <c r="D1138" s="68">
        <v>3</v>
      </c>
      <c r="E1138" s="66">
        <v>50</v>
      </c>
      <c r="F1138" s="66"/>
      <c r="G1138" s="66">
        <f t="shared" si="11"/>
        <v>150</v>
      </c>
    </row>
    <row r="1139" spans="1:7" ht="13" x14ac:dyDescent="0.3">
      <c r="A1139" s="64"/>
      <c r="B1139" s="71"/>
      <c r="C1139" s="70"/>
      <c r="D1139" s="68"/>
      <c r="E1139" s="66"/>
      <c r="F1139" s="66"/>
      <c r="G1139" s="66"/>
    </row>
    <row r="1140" spans="1:7" ht="13" x14ac:dyDescent="0.3">
      <c r="A1140" s="64"/>
      <c r="B1140" s="73" t="s">
        <v>584</v>
      </c>
      <c r="C1140" s="70"/>
      <c r="D1140" s="68"/>
      <c r="E1140" s="66"/>
      <c r="F1140" s="66"/>
      <c r="G1140" s="66"/>
    </row>
    <row r="1141" spans="1:7" ht="13" x14ac:dyDescent="0.3">
      <c r="A1141" s="64"/>
      <c r="B1141" s="73"/>
      <c r="C1141" s="70"/>
      <c r="D1141" s="68"/>
      <c r="E1141" s="66"/>
      <c r="F1141" s="66"/>
      <c r="G1141" s="66"/>
    </row>
    <row r="1142" spans="1:7" ht="13" x14ac:dyDescent="0.3">
      <c r="A1142" s="64"/>
      <c r="B1142" s="71" t="s">
        <v>585</v>
      </c>
      <c r="C1142" s="70" t="s">
        <v>2</v>
      </c>
      <c r="D1142" s="68">
        <v>1</v>
      </c>
      <c r="E1142" s="66">
        <v>50</v>
      </c>
      <c r="F1142" s="66"/>
      <c r="G1142" s="66">
        <f t="shared" ref="G1142" si="13">E1142*D1142</f>
        <v>50</v>
      </c>
    </row>
    <row r="1143" spans="1:7" ht="13" x14ac:dyDescent="0.3">
      <c r="A1143" s="64"/>
      <c r="B1143" s="71"/>
      <c r="C1143" s="70"/>
      <c r="D1143" s="68"/>
      <c r="E1143" s="66"/>
      <c r="F1143" s="66"/>
      <c r="G1143" s="66"/>
    </row>
    <row r="1144" spans="1:7" ht="13" x14ac:dyDescent="0.3">
      <c r="A1144" s="64"/>
      <c r="B1144" s="73" t="s">
        <v>397</v>
      </c>
      <c r="C1144" s="70"/>
      <c r="D1144" s="68"/>
      <c r="E1144" s="66"/>
      <c r="F1144" s="66"/>
      <c r="G1144" s="66"/>
    </row>
    <row r="1145" spans="1:7" ht="13" x14ac:dyDescent="0.3">
      <c r="A1145" s="64"/>
      <c r="B1145" s="73"/>
      <c r="C1145" s="70"/>
      <c r="D1145" s="68"/>
      <c r="E1145" s="66"/>
      <c r="F1145" s="66"/>
      <c r="G1145" s="66"/>
    </row>
    <row r="1146" spans="1:7" ht="13" x14ac:dyDescent="0.3">
      <c r="A1146" s="64"/>
      <c r="B1146" s="71" t="s">
        <v>514</v>
      </c>
      <c r="C1146" s="70" t="s">
        <v>2</v>
      </c>
      <c r="D1146" s="68">
        <v>3</v>
      </c>
      <c r="E1146" s="66">
        <v>50</v>
      </c>
      <c r="F1146" s="66"/>
      <c r="G1146" s="66">
        <f t="shared" ref="G1146" si="14">E1146*D1146</f>
        <v>150</v>
      </c>
    </row>
    <row r="1147" spans="1:7" ht="13" x14ac:dyDescent="0.3">
      <c r="A1147" s="64"/>
      <c r="B1147" s="71" t="s">
        <v>515</v>
      </c>
      <c r="C1147" s="70"/>
      <c r="D1147" s="68"/>
      <c r="E1147" s="66"/>
      <c r="F1147" s="66"/>
      <c r="G1147" s="66"/>
    </row>
    <row r="1148" spans="1:7" ht="13" x14ac:dyDescent="0.3">
      <c r="A1148" s="64"/>
      <c r="B1148" s="71"/>
      <c r="C1148" s="70"/>
      <c r="D1148" s="68"/>
      <c r="E1148" s="66"/>
      <c r="F1148" s="66"/>
      <c r="G1148" s="66"/>
    </row>
    <row r="1149" spans="1:7" ht="13" x14ac:dyDescent="0.3">
      <c r="A1149" s="64"/>
      <c r="B1149" s="71" t="s">
        <v>497</v>
      </c>
      <c r="C1149" s="70" t="s">
        <v>2</v>
      </c>
      <c r="D1149" s="68">
        <v>3</v>
      </c>
      <c r="E1149" s="66">
        <v>50</v>
      </c>
      <c r="F1149" s="66"/>
      <c r="G1149" s="66">
        <f t="shared" ref="G1149" si="15">E1149*D1149</f>
        <v>150</v>
      </c>
    </row>
    <row r="1150" spans="1:7" ht="13" x14ac:dyDescent="0.3">
      <c r="A1150" s="64"/>
      <c r="B1150" s="71"/>
      <c r="C1150" s="70"/>
      <c r="D1150" s="68"/>
      <c r="E1150" s="66"/>
      <c r="F1150" s="66"/>
      <c r="G1150" s="66"/>
    </row>
    <row r="1151" spans="1:7" ht="13" x14ac:dyDescent="0.3">
      <c r="A1151" s="64"/>
      <c r="B1151" s="71" t="s">
        <v>286</v>
      </c>
      <c r="C1151" s="70" t="s">
        <v>11</v>
      </c>
      <c r="D1151" s="68">
        <f>32*2</f>
        <v>64</v>
      </c>
      <c r="E1151" s="66">
        <v>10</v>
      </c>
      <c r="F1151" s="66"/>
      <c r="G1151" s="66">
        <f t="shared" ref="G1151" si="16">E1151*D1151</f>
        <v>640</v>
      </c>
    </row>
    <row r="1152" spans="1:7" ht="13" x14ac:dyDescent="0.3">
      <c r="A1152" s="64"/>
      <c r="B1152" s="71"/>
      <c r="C1152" s="70"/>
      <c r="D1152" s="68"/>
      <c r="E1152" s="66"/>
      <c r="F1152" s="66"/>
      <c r="G1152" s="66"/>
    </row>
    <row r="1153" spans="1:7" ht="13" x14ac:dyDescent="0.3">
      <c r="A1153" s="64"/>
      <c r="B1153" s="71" t="s">
        <v>469</v>
      </c>
      <c r="C1153" s="70" t="s">
        <v>11</v>
      </c>
      <c r="D1153" s="68">
        <v>64</v>
      </c>
      <c r="E1153" s="66">
        <v>10</v>
      </c>
      <c r="F1153" s="66"/>
      <c r="G1153" s="66">
        <f t="shared" ref="G1153" si="17">E1153*D1153</f>
        <v>640</v>
      </c>
    </row>
    <row r="1154" spans="1:7" ht="13" x14ac:dyDescent="0.3">
      <c r="A1154" s="64"/>
      <c r="B1154" s="71"/>
      <c r="C1154" s="70"/>
      <c r="D1154" s="68"/>
      <c r="E1154" s="66"/>
      <c r="F1154" s="66"/>
      <c r="G1154" s="66"/>
    </row>
    <row r="1155" spans="1:7" ht="13" x14ac:dyDescent="0.3">
      <c r="A1155" s="64"/>
      <c r="B1155" s="71" t="s">
        <v>470</v>
      </c>
      <c r="C1155" s="70" t="s">
        <v>11</v>
      </c>
      <c r="D1155" s="68">
        <v>25</v>
      </c>
      <c r="E1155" s="66">
        <v>10</v>
      </c>
      <c r="F1155" s="66"/>
      <c r="G1155" s="66">
        <f t="shared" ref="G1155" si="18">E1155*D1155</f>
        <v>250</v>
      </c>
    </row>
    <row r="1156" spans="1:7" ht="13" x14ac:dyDescent="0.3">
      <c r="A1156" s="64"/>
      <c r="B1156" s="71"/>
      <c r="C1156" s="70"/>
      <c r="D1156" s="68"/>
      <c r="E1156" s="66"/>
      <c r="F1156" s="66"/>
      <c r="G1156" s="66"/>
    </row>
    <row r="1157" spans="1:7" ht="13" x14ac:dyDescent="0.3">
      <c r="A1157" s="64"/>
      <c r="B1157" s="75" t="s">
        <v>404</v>
      </c>
      <c r="C1157" s="70"/>
      <c r="D1157" s="68"/>
      <c r="E1157" s="66"/>
      <c r="F1157" s="66"/>
      <c r="G1157" s="66"/>
    </row>
    <row r="1158" spans="1:7" ht="13" x14ac:dyDescent="0.3">
      <c r="A1158" s="64"/>
      <c r="B1158" s="71"/>
      <c r="C1158" s="70"/>
      <c r="D1158" s="68"/>
      <c r="E1158" s="66"/>
      <c r="F1158" s="66"/>
      <c r="G1158" s="66"/>
    </row>
    <row r="1159" spans="1:7" ht="13" x14ac:dyDescent="0.3">
      <c r="A1159" s="64"/>
      <c r="B1159" s="71" t="s">
        <v>405</v>
      </c>
      <c r="C1159" s="70" t="s">
        <v>2</v>
      </c>
      <c r="D1159" s="68">
        <v>3</v>
      </c>
      <c r="E1159" s="66">
        <v>50</v>
      </c>
      <c r="F1159" s="66"/>
      <c r="G1159" s="66">
        <f>E1159*D1159</f>
        <v>150</v>
      </c>
    </row>
    <row r="1160" spans="1:7" ht="13" x14ac:dyDescent="0.3">
      <c r="A1160" s="64"/>
      <c r="B1160" s="71"/>
      <c r="C1160" s="70"/>
      <c r="D1160" s="68"/>
      <c r="E1160" s="66"/>
      <c r="F1160" s="66"/>
      <c r="G1160" s="66"/>
    </row>
    <row r="1161" spans="1:7" ht="13" x14ac:dyDescent="0.3">
      <c r="A1161" s="64"/>
      <c r="B1161" s="71" t="s">
        <v>523</v>
      </c>
      <c r="C1161" s="70" t="s">
        <v>2</v>
      </c>
      <c r="D1161" s="68">
        <v>3</v>
      </c>
      <c r="E1161" s="66">
        <v>50</v>
      </c>
      <c r="F1161" s="66"/>
      <c r="G1161" s="66">
        <f>E1161*D1161</f>
        <v>150</v>
      </c>
    </row>
    <row r="1162" spans="1:7" ht="13" x14ac:dyDescent="0.3">
      <c r="A1162" s="64"/>
      <c r="B1162" s="71"/>
      <c r="C1162" s="70"/>
      <c r="D1162" s="68"/>
      <c r="E1162" s="66"/>
      <c r="F1162" s="66"/>
      <c r="G1162" s="66"/>
    </row>
    <row r="1163" spans="1:7" ht="13" x14ac:dyDescent="0.3">
      <c r="A1163" s="64"/>
      <c r="B1163" s="72" t="s">
        <v>420</v>
      </c>
      <c r="C1163" s="70"/>
      <c r="D1163" s="68"/>
      <c r="E1163" s="66"/>
      <c r="F1163" s="66"/>
      <c r="G1163" s="66"/>
    </row>
    <row r="1164" spans="1:7" ht="13" x14ac:dyDescent="0.3">
      <c r="A1164" s="64"/>
      <c r="B1164" s="71"/>
      <c r="C1164" s="70"/>
      <c r="D1164" s="68"/>
      <c r="E1164" s="66"/>
      <c r="F1164" s="66"/>
      <c r="G1164" s="66"/>
    </row>
    <row r="1165" spans="1:7" ht="13" x14ac:dyDescent="0.3">
      <c r="A1165" s="64"/>
      <c r="B1165" s="71" t="s">
        <v>422</v>
      </c>
      <c r="C1165" s="70" t="s">
        <v>619</v>
      </c>
      <c r="D1165" s="74">
        <f>7.3*32</f>
        <v>233.6</v>
      </c>
      <c r="E1165" s="66">
        <v>50</v>
      </c>
      <c r="F1165" s="66"/>
      <c r="G1165" s="66">
        <f t="shared" ref="G1165:G1167" si="19">E1165*D1165</f>
        <v>11680</v>
      </c>
    </row>
    <row r="1166" spans="1:7" ht="13" x14ac:dyDescent="0.3">
      <c r="A1166" s="64"/>
      <c r="B1166" s="71"/>
      <c r="C1166" s="70"/>
      <c r="D1166" s="68"/>
      <c r="E1166" s="66"/>
      <c r="F1166" s="66"/>
      <c r="G1166" s="66"/>
    </row>
    <row r="1167" spans="1:7" ht="13" x14ac:dyDescent="0.3">
      <c r="A1167" s="64"/>
      <c r="B1167" s="71" t="s">
        <v>423</v>
      </c>
      <c r="C1167" s="70" t="s">
        <v>619</v>
      </c>
      <c r="D1167" s="74">
        <f>((32+7.3)*2)*3.1+(7.3*2.9*2*3)+((32+7.3)*2)*3.1</f>
        <v>614.33999999999992</v>
      </c>
      <c r="E1167" s="66">
        <v>20</v>
      </c>
      <c r="F1167" s="66"/>
      <c r="G1167" s="66">
        <f t="shared" si="19"/>
        <v>12286.8</v>
      </c>
    </row>
    <row r="1168" spans="1:7" ht="13" x14ac:dyDescent="0.3">
      <c r="A1168" s="64"/>
      <c r="B1168" s="71"/>
      <c r="C1168" s="70"/>
      <c r="D1168" s="68"/>
      <c r="E1168" s="66"/>
      <c r="F1168" s="66"/>
      <c r="G1168" s="66"/>
    </row>
    <row r="1169" spans="1:7" ht="13" x14ac:dyDescent="0.3">
      <c r="A1169" s="64"/>
      <c r="B1169" s="71" t="s">
        <v>524</v>
      </c>
      <c r="C1169" s="70" t="s">
        <v>619</v>
      </c>
      <c r="D1169" s="74">
        <f>D1438</f>
        <v>11</v>
      </c>
      <c r="E1169" s="66">
        <v>20</v>
      </c>
      <c r="F1169" s="66"/>
      <c r="G1169" s="66">
        <f t="shared" ref="G1169" si="20">E1169*D1169</f>
        <v>220</v>
      </c>
    </row>
    <row r="1170" spans="1:7" ht="13" x14ac:dyDescent="0.3">
      <c r="A1170" s="64"/>
      <c r="B1170" s="71"/>
      <c r="C1170" s="70"/>
      <c r="D1170" s="68"/>
      <c r="E1170" s="66"/>
      <c r="F1170" s="66"/>
      <c r="G1170" s="66"/>
    </row>
    <row r="1171" spans="1:7" ht="13" x14ac:dyDescent="0.3">
      <c r="A1171" s="58"/>
      <c r="B1171" s="111" t="s">
        <v>283</v>
      </c>
      <c r="C1171" s="112"/>
      <c r="D1171" s="112"/>
      <c r="E1171" s="113"/>
      <c r="F1171" s="114"/>
      <c r="G1171" s="114">
        <f>SUM(G1114:G1170)</f>
        <v>62216.800000000003</v>
      </c>
    </row>
    <row r="1172" spans="1:7" ht="13" x14ac:dyDescent="0.3">
      <c r="A1172" s="64"/>
      <c r="B1172" s="49"/>
      <c r="C1172" s="68"/>
      <c r="D1172" s="68"/>
      <c r="E1172" s="66"/>
      <c r="F1172" s="66"/>
      <c r="G1172" s="66"/>
    </row>
    <row r="1173" spans="1:7" ht="13" x14ac:dyDescent="0.3">
      <c r="A1173" s="64"/>
      <c r="B1173" s="67" t="s">
        <v>459</v>
      </c>
      <c r="C1173" s="68"/>
      <c r="D1173" s="68"/>
      <c r="E1173" s="66"/>
      <c r="F1173" s="66"/>
      <c r="G1173" s="66"/>
    </row>
    <row r="1174" spans="1:7" x14ac:dyDescent="0.25">
      <c r="A1174" s="49"/>
      <c r="B1174" s="49"/>
      <c r="C1174" s="49"/>
      <c r="D1174" s="49"/>
      <c r="E1174" s="66"/>
      <c r="F1174" s="48"/>
      <c r="G1174" s="48"/>
    </row>
    <row r="1175" spans="1:7" ht="13" x14ac:dyDescent="0.3">
      <c r="A1175" s="49"/>
      <c r="B1175" s="79" t="s">
        <v>200</v>
      </c>
      <c r="C1175" s="68"/>
      <c r="D1175" s="68"/>
      <c r="E1175" s="77"/>
      <c r="F1175" s="66"/>
      <c r="G1175" s="66"/>
    </row>
    <row r="1176" spans="1:7" x14ac:dyDescent="0.25">
      <c r="A1176" s="49"/>
      <c r="B1176" s="49"/>
      <c r="C1176" s="68"/>
      <c r="D1176" s="68"/>
      <c r="E1176" s="77"/>
      <c r="F1176" s="66"/>
      <c r="G1176" s="66"/>
    </row>
    <row r="1177" spans="1:7" ht="13" x14ac:dyDescent="0.3">
      <c r="A1177" s="49"/>
      <c r="B1177" s="67" t="s">
        <v>195</v>
      </c>
      <c r="C1177" s="68"/>
      <c r="D1177" s="68"/>
      <c r="E1177" s="77"/>
      <c r="F1177" s="66"/>
      <c r="G1177" s="66"/>
    </row>
    <row r="1178" spans="1:7" x14ac:dyDescent="0.25">
      <c r="A1178" s="49"/>
      <c r="B1178" s="49"/>
      <c r="C1178" s="68"/>
      <c r="D1178" s="68"/>
      <c r="E1178" s="77"/>
      <c r="F1178" s="66"/>
      <c r="G1178" s="66"/>
    </row>
    <row r="1179" spans="1:7" ht="13" x14ac:dyDescent="0.3">
      <c r="A1179" s="49"/>
      <c r="B1179" s="67" t="s">
        <v>194</v>
      </c>
      <c r="C1179" s="68"/>
      <c r="D1179" s="68"/>
      <c r="E1179" s="77"/>
      <c r="F1179" s="66"/>
      <c r="G1179" s="66"/>
    </row>
    <row r="1180" spans="1:7" ht="15" x14ac:dyDescent="0.3">
      <c r="A1180" s="49"/>
      <c r="B1180" s="67" t="s">
        <v>620</v>
      </c>
      <c r="C1180" s="68"/>
      <c r="D1180" s="68"/>
      <c r="E1180" s="77"/>
      <c r="F1180" s="66"/>
      <c r="G1180" s="66"/>
    </row>
    <row r="1181" spans="1:7" x14ac:dyDescent="0.25">
      <c r="A1181" s="49"/>
      <c r="B1181" s="49"/>
      <c r="C1181" s="68"/>
      <c r="D1181" s="68"/>
      <c r="E1181" s="77"/>
      <c r="F1181" s="66"/>
      <c r="G1181" s="66"/>
    </row>
    <row r="1182" spans="1:7" ht="14.5" x14ac:dyDescent="0.25">
      <c r="A1182" s="49"/>
      <c r="B1182" s="49" t="s">
        <v>192</v>
      </c>
      <c r="C1182" s="68" t="s">
        <v>621</v>
      </c>
      <c r="D1182" s="68">
        <v>31</v>
      </c>
      <c r="E1182" s="77">
        <v>380</v>
      </c>
      <c r="F1182" s="66"/>
      <c r="G1182" s="66">
        <f t="shared" ref="G1182:G1193" si="21">E1182*D1182</f>
        <v>11780</v>
      </c>
    </row>
    <row r="1183" spans="1:7" ht="14.5" x14ac:dyDescent="0.25">
      <c r="A1183" s="49"/>
      <c r="B1183" s="49" t="s">
        <v>191</v>
      </c>
      <c r="C1183" s="68" t="s">
        <v>621</v>
      </c>
      <c r="D1183" s="68">
        <f>(32*0.2*2)+(0.5*7.3*1.8*2)+0.06</f>
        <v>26</v>
      </c>
      <c r="E1183" s="77">
        <v>480</v>
      </c>
      <c r="F1183" s="66"/>
      <c r="G1183" s="66">
        <f t="shared" si="21"/>
        <v>12480</v>
      </c>
    </row>
    <row r="1184" spans="1:7" x14ac:dyDescent="0.25">
      <c r="A1184" s="49"/>
      <c r="B1184" s="49"/>
      <c r="C1184" s="68"/>
      <c r="D1184" s="68"/>
      <c r="E1184" s="77"/>
      <c r="F1184" s="66"/>
      <c r="G1184" s="66"/>
    </row>
    <row r="1185" spans="1:7" ht="13" x14ac:dyDescent="0.3">
      <c r="A1185" s="49"/>
      <c r="B1185" s="67" t="s">
        <v>190</v>
      </c>
      <c r="C1185" s="68"/>
      <c r="D1185" s="68"/>
      <c r="E1185" s="77"/>
      <c r="F1185" s="66"/>
      <c r="G1185" s="66"/>
    </row>
    <row r="1186" spans="1:7" x14ac:dyDescent="0.25">
      <c r="A1186" s="49"/>
      <c r="B1186" s="49"/>
      <c r="C1186" s="68"/>
      <c r="D1186" s="68"/>
      <c r="E1186" s="77"/>
      <c r="F1186" s="66"/>
      <c r="G1186" s="66"/>
    </row>
    <row r="1187" spans="1:7" ht="13" x14ac:dyDescent="0.3">
      <c r="A1187" s="49"/>
      <c r="B1187" s="67" t="s">
        <v>189</v>
      </c>
      <c r="C1187" s="68"/>
      <c r="D1187" s="68"/>
      <c r="E1187" s="77"/>
      <c r="F1187" s="66"/>
      <c r="G1187" s="66"/>
    </row>
    <row r="1188" spans="1:7" x14ac:dyDescent="0.25">
      <c r="A1188" s="49"/>
      <c r="B1188" s="49"/>
      <c r="C1188" s="68"/>
      <c r="D1188" s="68"/>
      <c r="E1188" s="77"/>
      <c r="F1188" s="66"/>
      <c r="G1188" s="66"/>
    </row>
    <row r="1189" spans="1:7" x14ac:dyDescent="0.25">
      <c r="A1189" s="49"/>
      <c r="B1189" s="49" t="s">
        <v>495</v>
      </c>
      <c r="C1189" s="68" t="s">
        <v>11</v>
      </c>
      <c r="D1189" s="68">
        <f>32*3*2</f>
        <v>192</v>
      </c>
      <c r="E1189" s="77">
        <v>45</v>
      </c>
      <c r="F1189" s="66"/>
      <c r="G1189" s="66">
        <f t="shared" si="21"/>
        <v>8640</v>
      </c>
    </row>
    <row r="1190" spans="1:7" x14ac:dyDescent="0.25">
      <c r="A1190" s="49"/>
      <c r="B1190" s="49" t="s">
        <v>13</v>
      </c>
      <c r="C1190" s="68" t="s">
        <v>11</v>
      </c>
      <c r="D1190" s="68">
        <f>7.3*3*2+0.2</f>
        <v>44</v>
      </c>
      <c r="E1190" s="77">
        <v>45</v>
      </c>
      <c r="F1190" s="66"/>
      <c r="G1190" s="66">
        <f t="shared" si="21"/>
        <v>1980</v>
      </c>
    </row>
    <row r="1191" spans="1:7" x14ac:dyDescent="0.25">
      <c r="A1191" s="49"/>
      <c r="B1191" s="49"/>
      <c r="C1191" s="68"/>
      <c r="D1191" s="68"/>
      <c r="E1191" s="77"/>
      <c r="F1191" s="66"/>
      <c r="G1191" s="66"/>
    </row>
    <row r="1192" spans="1:7" ht="13" x14ac:dyDescent="0.3">
      <c r="A1192" s="49"/>
      <c r="B1192" s="67" t="s">
        <v>181</v>
      </c>
      <c r="C1192" s="68"/>
      <c r="D1192" s="68"/>
      <c r="E1192" s="77"/>
      <c r="F1192" s="66"/>
      <c r="G1192" s="66"/>
    </row>
    <row r="1193" spans="1:7" x14ac:dyDescent="0.25">
      <c r="A1193" s="49"/>
      <c r="B1193" s="49" t="s">
        <v>498</v>
      </c>
      <c r="C1193" s="68" t="s">
        <v>2</v>
      </c>
      <c r="D1193" s="68">
        <v>24</v>
      </c>
      <c r="E1193" s="77">
        <v>150</v>
      </c>
      <c r="F1193" s="66"/>
      <c r="G1193" s="66">
        <f t="shared" si="21"/>
        <v>3600</v>
      </c>
    </row>
    <row r="1194" spans="1:7" x14ac:dyDescent="0.25">
      <c r="A1194" s="49"/>
      <c r="B1194" s="49"/>
      <c r="C1194" s="68"/>
      <c r="D1194" s="68"/>
      <c r="E1194" s="77"/>
      <c r="F1194" s="66"/>
      <c r="G1194" s="66"/>
    </row>
    <row r="1195" spans="1:7" ht="13" x14ac:dyDescent="0.3">
      <c r="A1195" s="115"/>
      <c r="B1195" s="111" t="s">
        <v>283</v>
      </c>
      <c r="C1195" s="112"/>
      <c r="D1195" s="112"/>
      <c r="E1195" s="113"/>
      <c r="F1195" s="114"/>
      <c r="G1195" s="114">
        <f>SUM(G1182:G1194)</f>
        <v>38480</v>
      </c>
    </row>
    <row r="1196" spans="1:7" x14ac:dyDescent="0.25">
      <c r="A1196" s="49"/>
      <c r="B1196" s="49"/>
      <c r="C1196" s="68"/>
      <c r="D1196" s="68"/>
      <c r="E1196" s="77"/>
      <c r="F1196" s="66"/>
      <c r="G1196" s="66"/>
    </row>
    <row r="1197" spans="1:7" ht="13" x14ac:dyDescent="0.3">
      <c r="A1197" s="49"/>
      <c r="B1197" s="79" t="s">
        <v>153</v>
      </c>
      <c r="C1197" s="68"/>
      <c r="D1197" s="68"/>
      <c r="E1197" s="77"/>
      <c r="F1197" s="66"/>
      <c r="G1197" s="66"/>
    </row>
    <row r="1198" spans="1:7" x14ac:dyDescent="0.25">
      <c r="A1198" s="49"/>
      <c r="B1198" s="49"/>
      <c r="C1198" s="68"/>
      <c r="D1198" s="68"/>
      <c r="E1198" s="77"/>
      <c r="F1198" s="66"/>
      <c r="G1198" s="66"/>
    </row>
    <row r="1199" spans="1:7" ht="13" x14ac:dyDescent="0.3">
      <c r="A1199" s="49"/>
      <c r="B1199" s="67" t="s">
        <v>152</v>
      </c>
      <c r="C1199" s="68"/>
      <c r="D1199" s="68"/>
      <c r="E1199" s="77"/>
      <c r="F1199" s="66"/>
      <c r="G1199" s="66"/>
    </row>
    <row r="1200" spans="1:7" x14ac:dyDescent="0.25">
      <c r="A1200" s="49"/>
      <c r="B1200" s="49"/>
      <c r="C1200" s="68"/>
      <c r="D1200" s="68"/>
      <c r="E1200" s="77"/>
      <c r="F1200" s="66"/>
      <c r="G1200" s="66"/>
    </row>
    <row r="1201" spans="1:7" ht="13" x14ac:dyDescent="0.3">
      <c r="A1201" s="49"/>
      <c r="B1201" s="67" t="s">
        <v>151</v>
      </c>
      <c r="C1201" s="68"/>
      <c r="D1201" s="68"/>
      <c r="E1201" s="77"/>
      <c r="F1201" s="66"/>
      <c r="G1201" s="66"/>
    </row>
    <row r="1202" spans="1:7" ht="13" x14ac:dyDescent="0.3">
      <c r="A1202" s="49"/>
      <c r="B1202" s="67" t="s">
        <v>150</v>
      </c>
      <c r="C1202" s="68"/>
      <c r="D1202" s="68"/>
      <c r="E1202" s="77"/>
      <c r="F1202" s="66"/>
      <c r="G1202" s="66"/>
    </row>
    <row r="1203" spans="1:7" ht="13" x14ac:dyDescent="0.3">
      <c r="A1203" s="49"/>
      <c r="B1203" s="67" t="s">
        <v>149</v>
      </c>
      <c r="C1203" s="68"/>
      <c r="D1203" s="68"/>
      <c r="E1203" s="77"/>
      <c r="F1203" s="66"/>
      <c r="G1203" s="66"/>
    </row>
    <row r="1204" spans="1:7" ht="13" x14ac:dyDescent="0.3">
      <c r="A1204" s="49"/>
      <c r="B1204" s="67" t="s">
        <v>148</v>
      </c>
      <c r="C1204" s="68"/>
      <c r="D1204" s="68"/>
      <c r="E1204" s="77"/>
      <c r="F1204" s="66"/>
      <c r="G1204" s="66"/>
    </row>
    <row r="1205" spans="1:7" ht="13" x14ac:dyDescent="0.3">
      <c r="A1205" s="49"/>
      <c r="B1205" s="67" t="s">
        <v>147</v>
      </c>
      <c r="C1205" s="68"/>
      <c r="D1205" s="68"/>
      <c r="E1205" s="77"/>
      <c r="F1205" s="66"/>
      <c r="G1205" s="66"/>
    </row>
    <row r="1206" spans="1:7" ht="13" x14ac:dyDescent="0.3">
      <c r="A1206" s="49"/>
      <c r="B1206" s="67" t="s">
        <v>146</v>
      </c>
      <c r="C1206" s="68"/>
      <c r="D1206" s="68"/>
      <c r="E1206" s="77"/>
      <c r="F1206" s="66"/>
      <c r="G1206" s="66"/>
    </row>
    <row r="1207" spans="1:7" x14ac:dyDescent="0.25">
      <c r="A1207" s="49"/>
      <c r="B1207" s="49"/>
      <c r="C1207" s="68"/>
      <c r="D1207" s="68"/>
      <c r="E1207" s="77"/>
      <c r="F1207" s="66"/>
      <c r="G1207" s="66"/>
    </row>
    <row r="1208" spans="1:7" x14ac:dyDescent="0.25">
      <c r="A1208" s="49"/>
      <c r="B1208" s="49" t="s">
        <v>145</v>
      </c>
      <c r="C1208" s="68"/>
      <c r="D1208" s="68"/>
      <c r="E1208" s="77"/>
      <c r="F1208" s="66"/>
      <c r="G1208" s="66"/>
    </row>
    <row r="1209" spans="1:7" ht="14.5" x14ac:dyDescent="0.25">
      <c r="A1209" s="49"/>
      <c r="B1209" s="49" t="s">
        <v>144</v>
      </c>
      <c r="C1209" s="68" t="s">
        <v>621</v>
      </c>
      <c r="D1209" s="68">
        <v>270</v>
      </c>
      <c r="E1209" s="77">
        <v>280</v>
      </c>
      <c r="F1209" s="66"/>
      <c r="G1209" s="66">
        <f t="shared" ref="G1209:G1216" si="22">E1209*D1209</f>
        <v>75600</v>
      </c>
    </row>
    <row r="1210" spans="1:7" x14ac:dyDescent="0.25">
      <c r="A1210" s="49"/>
      <c r="B1210" s="49"/>
      <c r="C1210" s="68"/>
      <c r="D1210" s="68"/>
      <c r="E1210" s="77"/>
      <c r="F1210" s="66"/>
      <c r="G1210" s="66"/>
    </row>
    <row r="1211" spans="1:7" x14ac:dyDescent="0.25">
      <c r="A1211" s="49"/>
      <c r="B1211" s="49" t="s">
        <v>143</v>
      </c>
      <c r="C1211" s="68"/>
      <c r="D1211" s="68"/>
      <c r="E1211" s="77"/>
      <c r="F1211" s="66"/>
      <c r="G1211" s="66"/>
    </row>
    <row r="1212" spans="1:7" x14ac:dyDescent="0.25">
      <c r="A1212" s="49"/>
      <c r="B1212" s="49" t="s">
        <v>142</v>
      </c>
      <c r="C1212" s="68" t="s">
        <v>11</v>
      </c>
      <c r="D1212" s="68">
        <v>32</v>
      </c>
      <c r="E1212" s="77">
        <v>65</v>
      </c>
      <c r="F1212" s="66"/>
      <c r="G1212" s="66">
        <f t="shared" si="22"/>
        <v>2080</v>
      </c>
    </row>
    <row r="1213" spans="1:7" x14ac:dyDescent="0.25">
      <c r="A1213" s="49"/>
      <c r="B1213" s="49"/>
      <c r="C1213" s="68"/>
      <c r="D1213" s="68"/>
      <c r="E1213" s="77"/>
      <c r="F1213" s="66"/>
      <c r="G1213" s="66"/>
    </row>
    <row r="1214" spans="1:7" x14ac:dyDescent="0.25">
      <c r="A1214" s="49"/>
      <c r="B1214" s="49" t="s">
        <v>141</v>
      </c>
      <c r="C1214" s="68" t="s">
        <v>11</v>
      </c>
      <c r="D1214" s="68">
        <v>32</v>
      </c>
      <c r="E1214" s="77">
        <v>65</v>
      </c>
      <c r="F1214" s="66"/>
      <c r="G1214" s="66">
        <f t="shared" si="22"/>
        <v>2080</v>
      </c>
    </row>
    <row r="1215" spans="1:7" x14ac:dyDescent="0.25">
      <c r="A1215" s="49"/>
      <c r="B1215" s="49"/>
      <c r="C1215" s="68"/>
      <c r="D1215" s="68"/>
      <c r="E1215" s="77"/>
      <c r="F1215" s="66"/>
      <c r="G1215" s="66"/>
    </row>
    <row r="1216" spans="1:7" x14ac:dyDescent="0.25">
      <c r="A1216" s="49"/>
      <c r="B1216" s="49" t="s">
        <v>140</v>
      </c>
      <c r="C1216" s="68" t="s">
        <v>11</v>
      </c>
      <c r="D1216" s="68">
        <v>32</v>
      </c>
      <c r="E1216" s="77">
        <v>65</v>
      </c>
      <c r="F1216" s="66"/>
      <c r="G1216" s="66">
        <f t="shared" si="22"/>
        <v>2080</v>
      </c>
    </row>
    <row r="1217" spans="1:7" x14ac:dyDescent="0.25">
      <c r="A1217" s="49"/>
      <c r="B1217" s="49"/>
      <c r="C1217" s="68"/>
      <c r="D1217" s="68"/>
      <c r="E1217" s="77"/>
      <c r="F1217" s="66"/>
      <c r="G1217" s="66"/>
    </row>
    <row r="1218" spans="1:7" ht="13" x14ac:dyDescent="0.3">
      <c r="A1218" s="49"/>
      <c r="B1218" s="67" t="s">
        <v>139</v>
      </c>
      <c r="C1218" s="68"/>
      <c r="D1218" s="68"/>
      <c r="E1218" s="77"/>
      <c r="F1218" s="66"/>
      <c r="G1218" s="66"/>
    </row>
    <row r="1219" spans="1:7" x14ac:dyDescent="0.25">
      <c r="A1219" s="49"/>
      <c r="B1219" s="49"/>
      <c r="C1219" s="68"/>
      <c r="D1219" s="68"/>
      <c r="E1219" s="77"/>
      <c r="F1219" s="66"/>
      <c r="G1219" s="66"/>
    </row>
    <row r="1220" spans="1:7" ht="13" x14ac:dyDescent="0.3">
      <c r="A1220" s="49"/>
      <c r="B1220" s="67" t="s">
        <v>138</v>
      </c>
      <c r="C1220" s="68"/>
      <c r="D1220" s="68"/>
      <c r="E1220" s="77"/>
      <c r="F1220" s="66"/>
      <c r="G1220" s="66"/>
    </row>
    <row r="1221" spans="1:7" ht="13" x14ac:dyDescent="0.3">
      <c r="A1221" s="49"/>
      <c r="B1221" s="67" t="s">
        <v>137</v>
      </c>
      <c r="C1221" s="68"/>
      <c r="D1221" s="68"/>
      <c r="E1221" s="77"/>
      <c r="F1221" s="66"/>
      <c r="G1221" s="66"/>
    </row>
    <row r="1222" spans="1:7" x14ac:dyDescent="0.25">
      <c r="A1222" s="49"/>
      <c r="B1222" s="49"/>
      <c r="C1222" s="68"/>
      <c r="D1222" s="68"/>
      <c r="E1222" s="77"/>
      <c r="F1222" s="66"/>
      <c r="G1222" s="66"/>
    </row>
    <row r="1223" spans="1:7" x14ac:dyDescent="0.25">
      <c r="A1223" s="49"/>
      <c r="B1223" s="49" t="s">
        <v>136</v>
      </c>
      <c r="C1223" s="68"/>
      <c r="D1223" s="68"/>
      <c r="E1223" s="77"/>
      <c r="F1223" s="66"/>
      <c r="G1223" s="66"/>
    </row>
    <row r="1224" spans="1:7" x14ac:dyDescent="0.25">
      <c r="A1224" s="49"/>
      <c r="B1224" s="49" t="s">
        <v>135</v>
      </c>
      <c r="C1224" s="68"/>
      <c r="D1224" s="68"/>
      <c r="E1224" s="77"/>
      <c r="F1224" s="66"/>
      <c r="G1224" s="66"/>
    </row>
    <row r="1225" spans="1:7" ht="14.5" x14ac:dyDescent="0.25">
      <c r="A1225" s="49"/>
      <c r="B1225" s="49" t="s">
        <v>134</v>
      </c>
      <c r="C1225" s="68" t="s">
        <v>621</v>
      </c>
      <c r="D1225" s="68">
        <v>270</v>
      </c>
      <c r="E1225" s="77">
        <v>25</v>
      </c>
      <c r="F1225" s="66"/>
      <c r="G1225" s="66">
        <f t="shared" ref="G1225:G1266" si="23">E1225*D1225</f>
        <v>6750</v>
      </c>
    </row>
    <row r="1226" spans="1:7" x14ac:dyDescent="0.25">
      <c r="A1226" s="49"/>
      <c r="B1226" s="49"/>
      <c r="C1226" s="68"/>
      <c r="D1226" s="68"/>
      <c r="E1226" s="77"/>
      <c r="F1226" s="66"/>
      <c r="G1226" s="66"/>
    </row>
    <row r="1227" spans="1:7" ht="13" x14ac:dyDescent="0.3">
      <c r="A1227" s="115"/>
      <c r="B1227" s="111" t="s">
        <v>283</v>
      </c>
      <c r="C1227" s="112"/>
      <c r="D1227" s="112"/>
      <c r="E1227" s="113"/>
      <c r="F1227" s="114"/>
      <c r="G1227" s="114">
        <f>SUM(G1200:G1226)</f>
        <v>88590</v>
      </c>
    </row>
    <row r="1228" spans="1:7" x14ac:dyDescent="0.25">
      <c r="A1228" s="49"/>
      <c r="B1228" s="49"/>
      <c r="C1228" s="68"/>
      <c r="D1228" s="68"/>
      <c r="E1228" s="77"/>
      <c r="F1228" s="66"/>
      <c r="G1228" s="66"/>
    </row>
    <row r="1229" spans="1:7" ht="13" x14ac:dyDescent="0.3">
      <c r="A1229" s="49"/>
      <c r="B1229" s="79" t="s">
        <v>133</v>
      </c>
      <c r="C1229" s="68"/>
      <c r="D1229" s="68"/>
      <c r="E1229" s="77"/>
      <c r="F1229" s="66"/>
      <c r="G1229" s="66"/>
    </row>
    <row r="1230" spans="1:7" x14ac:dyDescent="0.25">
      <c r="A1230" s="49"/>
      <c r="B1230" s="49"/>
      <c r="C1230" s="68"/>
      <c r="D1230" s="68"/>
      <c r="E1230" s="77"/>
      <c r="F1230" s="66"/>
      <c r="G1230" s="66"/>
    </row>
    <row r="1231" spans="1:7" ht="13" x14ac:dyDescent="0.3">
      <c r="A1231" s="49"/>
      <c r="B1231" s="67" t="s">
        <v>132</v>
      </c>
      <c r="C1231" s="68"/>
      <c r="D1231" s="68"/>
      <c r="E1231" s="77"/>
      <c r="F1231" s="66"/>
      <c r="G1231" s="66"/>
    </row>
    <row r="1232" spans="1:7" x14ac:dyDescent="0.25">
      <c r="A1232" s="49"/>
      <c r="B1232" s="49" t="s">
        <v>131</v>
      </c>
      <c r="C1232" s="68" t="s">
        <v>11</v>
      </c>
      <c r="D1232" s="68">
        <f>32*2</f>
        <v>64</v>
      </c>
      <c r="E1232" s="77">
        <v>65</v>
      </c>
      <c r="F1232" s="66"/>
      <c r="G1232" s="66">
        <f t="shared" si="23"/>
        <v>4160</v>
      </c>
    </row>
    <row r="1233" spans="1:7" x14ac:dyDescent="0.25">
      <c r="A1233" s="49"/>
      <c r="B1233" s="49"/>
      <c r="C1233" s="68"/>
      <c r="D1233" s="68"/>
      <c r="E1233" s="77"/>
      <c r="F1233" s="66"/>
      <c r="G1233" s="66"/>
    </row>
    <row r="1234" spans="1:7" x14ac:dyDescent="0.25">
      <c r="A1234" s="49"/>
      <c r="B1234" s="49" t="s">
        <v>499</v>
      </c>
      <c r="C1234" s="68"/>
      <c r="D1234" s="68"/>
      <c r="E1234" s="77"/>
      <c r="F1234" s="66"/>
      <c r="G1234" s="66"/>
    </row>
    <row r="1235" spans="1:7" x14ac:dyDescent="0.25">
      <c r="A1235" s="49"/>
      <c r="B1235" s="49" t="s">
        <v>129</v>
      </c>
      <c r="C1235" s="68" t="s">
        <v>11</v>
      </c>
      <c r="D1235" s="68">
        <f>32*10</f>
        <v>320</v>
      </c>
      <c r="E1235" s="77">
        <v>85</v>
      </c>
      <c r="F1235" s="66"/>
      <c r="G1235" s="66">
        <f t="shared" si="23"/>
        <v>27200</v>
      </c>
    </row>
    <row r="1236" spans="1:7" x14ac:dyDescent="0.25">
      <c r="A1236" s="49"/>
      <c r="B1236" s="49"/>
      <c r="C1236" s="68"/>
      <c r="D1236" s="68"/>
      <c r="E1236" s="77"/>
      <c r="F1236" s="66"/>
      <c r="G1236" s="66"/>
    </row>
    <row r="1237" spans="1:7" ht="13" x14ac:dyDescent="0.3">
      <c r="A1237" s="49"/>
      <c r="B1237" s="67" t="s">
        <v>128</v>
      </c>
      <c r="C1237" s="68"/>
      <c r="D1237" s="68"/>
      <c r="E1237" s="77"/>
      <c r="F1237" s="66"/>
      <c r="G1237" s="66"/>
    </row>
    <row r="1238" spans="1:7" ht="14.5" x14ac:dyDescent="0.25">
      <c r="A1238" s="49"/>
      <c r="B1238" s="49" t="s">
        <v>127</v>
      </c>
      <c r="C1238" s="68" t="s">
        <v>621</v>
      </c>
      <c r="D1238" s="68">
        <f>(320*0.08*3)+0.2</f>
        <v>77.000000000000014</v>
      </c>
      <c r="E1238" s="77">
        <v>150</v>
      </c>
      <c r="F1238" s="66"/>
      <c r="G1238" s="66">
        <f t="shared" si="23"/>
        <v>11550.000000000002</v>
      </c>
    </row>
    <row r="1239" spans="1:7" x14ac:dyDescent="0.25">
      <c r="A1239" s="49"/>
      <c r="B1239" s="49"/>
      <c r="C1239" s="68"/>
      <c r="D1239" s="68"/>
      <c r="E1239" s="77"/>
      <c r="F1239" s="66"/>
      <c r="G1239" s="66"/>
    </row>
    <row r="1240" spans="1:7" x14ac:dyDescent="0.25">
      <c r="A1240" s="49"/>
      <c r="B1240" s="49" t="s">
        <v>126</v>
      </c>
      <c r="C1240" s="68"/>
      <c r="D1240" s="68"/>
      <c r="E1240" s="77"/>
      <c r="F1240" s="66"/>
      <c r="G1240" s="66"/>
    </row>
    <row r="1241" spans="1:7" x14ac:dyDescent="0.25">
      <c r="A1241" s="49"/>
      <c r="B1241" s="49" t="s">
        <v>125</v>
      </c>
      <c r="C1241" s="68"/>
      <c r="D1241" s="68"/>
      <c r="E1241" s="77"/>
      <c r="F1241" s="66"/>
      <c r="G1241" s="66"/>
    </row>
    <row r="1242" spans="1:7" x14ac:dyDescent="0.25">
      <c r="A1242" s="49"/>
      <c r="B1242" s="49" t="s">
        <v>124</v>
      </c>
      <c r="C1242" s="68" t="s">
        <v>2</v>
      </c>
      <c r="D1242" s="68">
        <f>8*5*2</f>
        <v>80</v>
      </c>
      <c r="E1242" s="77">
        <v>25</v>
      </c>
      <c r="F1242" s="66"/>
      <c r="G1242" s="66">
        <f t="shared" si="23"/>
        <v>2000</v>
      </c>
    </row>
    <row r="1243" spans="1:7" x14ac:dyDescent="0.25">
      <c r="A1243" s="49"/>
      <c r="B1243" s="49"/>
      <c r="C1243" s="68"/>
      <c r="D1243" s="68"/>
      <c r="E1243" s="77"/>
      <c r="F1243" s="66"/>
      <c r="G1243" s="66"/>
    </row>
    <row r="1244" spans="1:7" ht="13" x14ac:dyDescent="0.3">
      <c r="A1244" s="49"/>
      <c r="B1244" s="67" t="s">
        <v>114</v>
      </c>
      <c r="C1244" s="68"/>
      <c r="D1244" s="68"/>
      <c r="E1244" s="77"/>
      <c r="F1244" s="66"/>
      <c r="G1244" s="66"/>
    </row>
    <row r="1245" spans="1:7" x14ac:dyDescent="0.25">
      <c r="A1245" s="49"/>
      <c r="B1245" s="49"/>
      <c r="C1245" s="68"/>
      <c r="D1245" s="68"/>
      <c r="E1245" s="77"/>
      <c r="F1245" s="66"/>
      <c r="G1245" s="66"/>
    </row>
    <row r="1246" spans="1:7" ht="13" x14ac:dyDescent="0.3">
      <c r="A1246" s="49"/>
      <c r="B1246" s="67" t="s">
        <v>113</v>
      </c>
      <c r="C1246" s="68"/>
      <c r="D1246" s="68"/>
      <c r="E1246" s="77"/>
      <c r="F1246" s="66"/>
      <c r="G1246" s="66"/>
    </row>
    <row r="1247" spans="1:7" x14ac:dyDescent="0.25">
      <c r="A1247" s="49"/>
      <c r="B1247" s="49"/>
      <c r="C1247" s="68"/>
      <c r="D1247" s="68"/>
      <c r="E1247" s="77"/>
      <c r="F1247" s="66"/>
      <c r="G1247" s="66"/>
    </row>
    <row r="1248" spans="1:7" x14ac:dyDescent="0.25">
      <c r="A1248" s="49"/>
      <c r="B1248" s="49" t="s">
        <v>112</v>
      </c>
      <c r="C1248" s="68"/>
      <c r="D1248" s="68"/>
      <c r="E1248" s="77"/>
      <c r="F1248" s="66"/>
      <c r="G1248" s="66"/>
    </row>
    <row r="1249" spans="1:7" x14ac:dyDescent="0.25">
      <c r="A1249" s="49"/>
      <c r="B1249" s="49" t="s">
        <v>111</v>
      </c>
      <c r="C1249" s="68"/>
      <c r="D1249" s="68"/>
      <c r="E1249" s="77"/>
      <c r="F1249" s="66"/>
      <c r="G1249" s="66"/>
    </row>
    <row r="1250" spans="1:7" x14ac:dyDescent="0.25">
      <c r="A1250" s="49"/>
      <c r="B1250" s="49" t="s">
        <v>110</v>
      </c>
      <c r="C1250" s="68" t="s">
        <v>11</v>
      </c>
      <c r="D1250" s="68">
        <v>64</v>
      </c>
      <c r="E1250" s="77">
        <v>110</v>
      </c>
      <c r="F1250" s="66"/>
      <c r="G1250" s="66">
        <f t="shared" si="23"/>
        <v>7040</v>
      </c>
    </row>
    <row r="1251" spans="1:7" x14ac:dyDescent="0.25">
      <c r="A1251" s="49"/>
      <c r="B1251" s="49" t="s">
        <v>109</v>
      </c>
      <c r="C1251" s="68"/>
      <c r="D1251" s="68"/>
      <c r="E1251" s="77"/>
      <c r="F1251" s="66"/>
      <c r="G1251" s="66"/>
    </row>
    <row r="1252" spans="1:7" x14ac:dyDescent="0.25">
      <c r="A1252" s="49"/>
      <c r="B1252" s="49"/>
      <c r="C1252" s="68"/>
      <c r="D1252" s="68"/>
      <c r="E1252" s="77"/>
      <c r="F1252" s="66"/>
      <c r="G1252" s="66"/>
    </row>
    <row r="1253" spans="1:7" x14ac:dyDescent="0.25">
      <c r="A1253" s="49"/>
      <c r="B1253" s="49" t="s">
        <v>108</v>
      </c>
      <c r="C1253" s="68"/>
      <c r="D1253" s="68"/>
      <c r="E1253" s="77"/>
      <c r="F1253" s="66"/>
      <c r="G1253" s="66"/>
    </row>
    <row r="1254" spans="1:7" x14ac:dyDescent="0.25">
      <c r="A1254" s="49"/>
      <c r="B1254" s="49" t="s">
        <v>107</v>
      </c>
      <c r="C1254" s="68"/>
      <c r="D1254" s="68"/>
      <c r="E1254" s="77"/>
      <c r="F1254" s="66"/>
      <c r="G1254" s="66"/>
    </row>
    <row r="1255" spans="1:7" x14ac:dyDescent="0.25">
      <c r="A1255" s="49"/>
      <c r="B1255" s="49" t="s">
        <v>106</v>
      </c>
      <c r="C1255" s="68"/>
      <c r="D1255" s="68"/>
      <c r="E1255" s="77"/>
      <c r="F1255" s="66"/>
      <c r="G1255" s="66"/>
    </row>
    <row r="1256" spans="1:7" x14ac:dyDescent="0.25">
      <c r="A1256" s="49"/>
      <c r="B1256" s="49" t="s">
        <v>105</v>
      </c>
      <c r="C1256" s="68" t="s">
        <v>11</v>
      </c>
      <c r="D1256" s="68">
        <v>18</v>
      </c>
      <c r="E1256" s="77">
        <v>100</v>
      </c>
      <c r="F1256" s="66"/>
      <c r="G1256" s="66">
        <f t="shared" si="23"/>
        <v>1800</v>
      </c>
    </row>
    <row r="1257" spans="1:7" x14ac:dyDescent="0.25">
      <c r="A1257" s="49"/>
      <c r="B1257" s="49"/>
      <c r="C1257" s="68"/>
      <c r="D1257" s="68"/>
      <c r="E1257" s="77"/>
      <c r="F1257" s="66"/>
      <c r="G1257" s="66"/>
    </row>
    <row r="1258" spans="1:7" ht="13" x14ac:dyDescent="0.3">
      <c r="A1258" s="49"/>
      <c r="B1258" s="67" t="s">
        <v>104</v>
      </c>
      <c r="C1258" s="68"/>
      <c r="D1258" s="68"/>
      <c r="E1258" s="77"/>
      <c r="F1258" s="66"/>
      <c r="G1258" s="66"/>
    </row>
    <row r="1259" spans="1:7" ht="13" x14ac:dyDescent="0.3">
      <c r="A1259" s="49"/>
      <c r="B1259" s="67" t="s">
        <v>103</v>
      </c>
      <c r="C1259" s="68"/>
      <c r="D1259" s="68"/>
      <c r="E1259" s="77"/>
      <c r="F1259" s="66"/>
      <c r="G1259" s="66"/>
    </row>
    <row r="1260" spans="1:7" x14ac:dyDescent="0.25">
      <c r="A1260" s="49"/>
      <c r="B1260" s="49" t="s">
        <v>102</v>
      </c>
      <c r="C1260" s="68" t="s">
        <v>11</v>
      </c>
      <c r="D1260" s="68">
        <v>131</v>
      </c>
      <c r="E1260" s="77">
        <v>45</v>
      </c>
      <c r="F1260" s="66"/>
      <c r="G1260" s="66">
        <f t="shared" si="23"/>
        <v>5895</v>
      </c>
    </row>
    <row r="1261" spans="1:7" x14ac:dyDescent="0.25">
      <c r="A1261" s="49"/>
      <c r="B1261" s="49"/>
      <c r="C1261" s="68"/>
      <c r="D1261" s="68"/>
      <c r="E1261" s="77"/>
      <c r="F1261" s="66"/>
      <c r="G1261" s="66"/>
    </row>
    <row r="1262" spans="1:7" ht="13" x14ac:dyDescent="0.3">
      <c r="A1262" s="49"/>
      <c r="B1262" s="67" t="s">
        <v>101</v>
      </c>
      <c r="C1262" s="68"/>
      <c r="D1262" s="68"/>
      <c r="E1262" s="77"/>
      <c r="F1262" s="66"/>
      <c r="G1262" s="66"/>
    </row>
    <row r="1263" spans="1:7" ht="13" x14ac:dyDescent="0.3">
      <c r="A1263" s="49"/>
      <c r="B1263" s="67" t="s">
        <v>100</v>
      </c>
      <c r="C1263" s="68"/>
      <c r="D1263" s="68"/>
      <c r="E1263" s="77"/>
      <c r="F1263" s="66"/>
      <c r="G1263" s="66"/>
    </row>
    <row r="1264" spans="1:7" x14ac:dyDescent="0.25">
      <c r="A1264" s="49"/>
      <c r="B1264" s="49"/>
      <c r="C1264" s="68"/>
      <c r="D1264" s="68"/>
      <c r="E1264" s="77"/>
      <c r="F1264" s="66"/>
      <c r="G1264" s="66"/>
    </row>
    <row r="1265" spans="1:7" x14ac:dyDescent="0.25">
      <c r="A1265" s="49"/>
      <c r="B1265" s="49" t="s">
        <v>517</v>
      </c>
      <c r="C1265" s="68"/>
      <c r="D1265" s="68"/>
      <c r="E1265" s="77"/>
      <c r="F1265" s="66"/>
      <c r="G1265" s="66"/>
    </row>
    <row r="1266" spans="1:7" x14ac:dyDescent="0.25">
      <c r="A1266" s="49"/>
      <c r="B1266" s="49" t="s">
        <v>98</v>
      </c>
      <c r="C1266" s="68" t="s">
        <v>2</v>
      </c>
      <c r="D1266" s="68">
        <v>3</v>
      </c>
      <c r="E1266" s="77">
        <v>2000</v>
      </c>
      <c r="F1266" s="66"/>
      <c r="G1266" s="66">
        <f t="shared" si="23"/>
        <v>6000</v>
      </c>
    </row>
    <row r="1267" spans="1:7" x14ac:dyDescent="0.25">
      <c r="A1267" s="49"/>
      <c r="B1267" s="49"/>
      <c r="C1267" s="68"/>
      <c r="D1267" s="68"/>
      <c r="E1267" s="77"/>
      <c r="F1267" s="66"/>
      <c r="G1267" s="66"/>
    </row>
    <row r="1268" spans="1:7" ht="13" x14ac:dyDescent="0.3">
      <c r="A1268" s="49"/>
      <c r="B1268" s="67" t="s">
        <v>92</v>
      </c>
      <c r="C1268" s="68"/>
      <c r="D1268" s="68"/>
      <c r="E1268" s="77"/>
      <c r="F1268" s="66"/>
      <c r="G1268" s="66"/>
    </row>
    <row r="1269" spans="1:7" ht="13" x14ac:dyDescent="0.3">
      <c r="A1269" s="49"/>
      <c r="B1269" s="67" t="s">
        <v>91</v>
      </c>
      <c r="C1269" s="68"/>
      <c r="D1269" s="68"/>
      <c r="E1269" s="77"/>
      <c r="F1269" s="66"/>
      <c r="G1269" s="66"/>
    </row>
    <row r="1270" spans="1:7" x14ac:dyDescent="0.25">
      <c r="A1270" s="49"/>
      <c r="B1270" s="49"/>
      <c r="C1270" s="68"/>
      <c r="D1270" s="68"/>
      <c r="E1270" s="77"/>
      <c r="F1270" s="66"/>
      <c r="G1270" s="66"/>
    </row>
    <row r="1271" spans="1:7" x14ac:dyDescent="0.25">
      <c r="A1271" s="49"/>
      <c r="B1271" s="49" t="s">
        <v>494</v>
      </c>
      <c r="C1271" s="68" t="s">
        <v>2</v>
      </c>
      <c r="D1271" s="68">
        <v>3</v>
      </c>
      <c r="E1271" s="77">
        <v>4500</v>
      </c>
      <c r="F1271" s="66"/>
      <c r="G1271" s="66">
        <f t="shared" ref="G1271:G1324" si="24">E1271*D1271</f>
        <v>13500</v>
      </c>
    </row>
    <row r="1272" spans="1:7" x14ac:dyDescent="0.25">
      <c r="A1272" s="49"/>
      <c r="B1272" s="49"/>
      <c r="C1272" s="68"/>
      <c r="D1272" s="68"/>
      <c r="E1272" s="77"/>
      <c r="F1272" s="66"/>
      <c r="G1272" s="66"/>
    </row>
    <row r="1273" spans="1:7" ht="13" x14ac:dyDescent="0.3">
      <c r="A1273" s="49"/>
      <c r="B1273" s="67" t="s">
        <v>500</v>
      </c>
      <c r="C1273" s="68"/>
      <c r="D1273" s="68"/>
      <c r="E1273" s="77"/>
      <c r="F1273" s="66"/>
      <c r="G1273" s="66"/>
    </row>
    <row r="1274" spans="1:7" ht="13" x14ac:dyDescent="0.3">
      <c r="A1274" s="49"/>
      <c r="B1274" s="85" t="s">
        <v>501</v>
      </c>
      <c r="C1274" s="68"/>
      <c r="D1274" s="68"/>
      <c r="E1274" s="77"/>
      <c r="F1274" s="66"/>
      <c r="G1274" s="66"/>
    </row>
    <row r="1275" spans="1:7" ht="13" x14ac:dyDescent="0.3">
      <c r="A1275" s="49"/>
      <c r="B1275" s="67" t="s">
        <v>502</v>
      </c>
      <c r="C1275" s="68"/>
      <c r="D1275" s="68"/>
      <c r="E1275" s="77"/>
      <c r="F1275" s="66"/>
      <c r="G1275" s="66"/>
    </row>
    <row r="1276" spans="1:7" ht="13" x14ac:dyDescent="0.3">
      <c r="A1276" s="49"/>
      <c r="B1276" s="67" t="s">
        <v>503</v>
      </c>
      <c r="C1276" s="68"/>
      <c r="D1276" s="68"/>
      <c r="E1276" s="77"/>
      <c r="F1276" s="66"/>
      <c r="G1276" s="66"/>
    </row>
    <row r="1277" spans="1:7" x14ac:dyDescent="0.25">
      <c r="A1277" s="49"/>
      <c r="B1277" s="49"/>
      <c r="C1277" s="68"/>
      <c r="D1277" s="68"/>
      <c r="E1277" s="77"/>
      <c r="F1277" s="66"/>
      <c r="G1277" s="66"/>
    </row>
    <row r="1278" spans="1:7" x14ac:dyDescent="0.25">
      <c r="A1278" s="49"/>
      <c r="B1278" s="71" t="s">
        <v>504</v>
      </c>
      <c r="C1278" s="68" t="s">
        <v>2</v>
      </c>
      <c r="D1278" s="68">
        <v>3</v>
      </c>
      <c r="E1278" s="77">
        <v>4500</v>
      </c>
      <c r="F1278" s="66"/>
      <c r="G1278" s="66">
        <f t="shared" si="24"/>
        <v>13500</v>
      </c>
    </row>
    <row r="1279" spans="1:7" x14ac:dyDescent="0.25">
      <c r="A1279" s="49"/>
      <c r="B1279" s="49" t="s">
        <v>505</v>
      </c>
      <c r="C1279" s="68"/>
      <c r="D1279" s="68"/>
      <c r="E1279" s="77"/>
      <c r="F1279" s="66"/>
      <c r="G1279" s="66"/>
    </row>
    <row r="1280" spans="1:7" x14ac:dyDescent="0.25">
      <c r="A1280" s="49"/>
      <c r="B1280" s="49" t="s">
        <v>506</v>
      </c>
      <c r="C1280" s="68"/>
      <c r="D1280" s="68"/>
      <c r="E1280" s="77"/>
      <c r="F1280" s="66"/>
      <c r="G1280" s="66"/>
    </row>
    <row r="1281" spans="1:7" x14ac:dyDescent="0.25">
      <c r="A1281" s="49"/>
      <c r="B1281" s="49"/>
      <c r="C1281" s="68"/>
      <c r="D1281" s="68"/>
      <c r="E1281" s="77"/>
      <c r="F1281" s="66"/>
      <c r="G1281" s="66"/>
    </row>
    <row r="1282" spans="1:7" ht="13" x14ac:dyDescent="0.3">
      <c r="A1282" s="49"/>
      <c r="B1282" s="67" t="s">
        <v>508</v>
      </c>
      <c r="C1282" s="68"/>
      <c r="D1282" s="68"/>
      <c r="E1282" s="77"/>
      <c r="F1282" s="66"/>
      <c r="G1282" s="66"/>
    </row>
    <row r="1283" spans="1:7" x14ac:dyDescent="0.25">
      <c r="A1283" s="49"/>
      <c r="B1283" s="49"/>
      <c r="C1283" s="68"/>
      <c r="D1283" s="68"/>
      <c r="E1283" s="77"/>
      <c r="F1283" s="66"/>
      <c r="G1283" s="66"/>
    </row>
    <row r="1284" spans="1:7" ht="13" x14ac:dyDescent="0.3">
      <c r="A1284" s="49"/>
      <c r="B1284" s="67" t="s">
        <v>509</v>
      </c>
      <c r="C1284" s="49"/>
      <c r="D1284" s="49"/>
      <c r="E1284" s="48"/>
      <c r="F1284" s="48"/>
      <c r="G1284" s="48"/>
    </row>
    <row r="1285" spans="1:7" x14ac:dyDescent="0.25">
      <c r="A1285" s="49"/>
      <c r="B1285" s="49"/>
      <c r="C1285" s="68"/>
      <c r="D1285" s="68"/>
      <c r="E1285" s="77"/>
      <c r="F1285" s="66"/>
      <c r="G1285" s="66"/>
    </row>
    <row r="1286" spans="1:7" x14ac:dyDescent="0.25">
      <c r="A1286" s="49"/>
      <c r="B1286" s="49" t="s">
        <v>546</v>
      </c>
      <c r="C1286" s="68" t="s">
        <v>2</v>
      </c>
      <c r="D1286" s="68">
        <v>4</v>
      </c>
      <c r="E1286" s="77">
        <v>5000</v>
      </c>
      <c r="F1286" s="66"/>
      <c r="G1286" s="66"/>
    </row>
    <row r="1287" spans="1:7" x14ac:dyDescent="0.25">
      <c r="A1287" s="49"/>
      <c r="B1287" s="49" t="s">
        <v>513</v>
      </c>
      <c r="C1287" s="68"/>
      <c r="D1287" s="68"/>
      <c r="E1287" s="77"/>
      <c r="F1287" s="66"/>
      <c r="G1287" s="66"/>
    </row>
    <row r="1288" spans="1:7" x14ac:dyDescent="0.25">
      <c r="A1288" s="49"/>
      <c r="B1288" s="49"/>
      <c r="C1288" s="68"/>
      <c r="D1288" s="68"/>
      <c r="E1288" s="77"/>
      <c r="F1288" s="66"/>
      <c r="G1288" s="66"/>
    </row>
    <row r="1289" spans="1:7" x14ac:dyDescent="0.25">
      <c r="A1289" s="49"/>
      <c r="B1289" s="49" t="s">
        <v>585</v>
      </c>
      <c r="C1289" s="68" t="s">
        <v>2</v>
      </c>
      <c r="D1289" s="68">
        <v>1</v>
      </c>
      <c r="E1289" s="77">
        <v>5000</v>
      </c>
      <c r="F1289" s="66"/>
      <c r="G1289" s="66"/>
    </row>
    <row r="1290" spans="1:7" x14ac:dyDescent="0.25">
      <c r="A1290" s="49"/>
      <c r="B1290" s="49"/>
      <c r="C1290" s="68"/>
      <c r="D1290" s="68"/>
      <c r="E1290" s="77"/>
      <c r="F1290" s="66"/>
      <c r="G1290" s="66"/>
    </row>
    <row r="1291" spans="1:7" x14ac:dyDescent="0.25">
      <c r="A1291" s="49"/>
      <c r="B1291" s="49" t="s">
        <v>595</v>
      </c>
      <c r="C1291" s="68" t="s">
        <v>518</v>
      </c>
      <c r="D1291" s="68">
        <v>1</v>
      </c>
      <c r="E1291" s="77">
        <v>8000</v>
      </c>
      <c r="F1291" s="66"/>
      <c r="G1291" s="66"/>
    </row>
    <row r="1292" spans="1:7" x14ac:dyDescent="0.25">
      <c r="A1292" s="49"/>
      <c r="B1292" s="49"/>
      <c r="C1292" s="68"/>
      <c r="D1292" s="68"/>
      <c r="E1292" s="77"/>
      <c r="F1292" s="66"/>
      <c r="G1292" s="66"/>
    </row>
    <row r="1293" spans="1:7" ht="13" x14ac:dyDescent="0.3">
      <c r="A1293" s="115"/>
      <c r="B1293" s="111" t="s">
        <v>283</v>
      </c>
      <c r="C1293" s="112"/>
      <c r="D1293" s="112"/>
      <c r="E1293" s="113"/>
      <c r="F1293" s="114"/>
      <c r="G1293" s="114">
        <f>SUM(G1231:G1292)</f>
        <v>92645</v>
      </c>
    </row>
    <row r="1294" spans="1:7" x14ac:dyDescent="0.25">
      <c r="A1294" s="49"/>
      <c r="B1294" s="49"/>
      <c r="C1294" s="68"/>
      <c r="D1294" s="68"/>
      <c r="E1294" s="77"/>
      <c r="F1294" s="66"/>
      <c r="G1294" s="66"/>
    </row>
    <row r="1295" spans="1:7" x14ac:dyDescent="0.25">
      <c r="A1295" s="49"/>
      <c r="B1295" s="49"/>
      <c r="C1295" s="68"/>
      <c r="D1295" s="68"/>
      <c r="E1295" s="77"/>
      <c r="F1295" s="66"/>
      <c r="G1295" s="66"/>
    </row>
    <row r="1296" spans="1:7" ht="13" x14ac:dyDescent="0.3">
      <c r="A1296" s="49"/>
      <c r="B1296" s="79" t="s">
        <v>539</v>
      </c>
      <c r="C1296" s="68"/>
      <c r="D1296" s="68"/>
      <c r="E1296" s="77"/>
      <c r="F1296" s="66"/>
      <c r="G1296" s="66"/>
    </row>
    <row r="1297" spans="1:7" x14ac:dyDescent="0.25">
      <c r="A1297" s="49"/>
      <c r="B1297" s="49"/>
      <c r="C1297" s="68"/>
      <c r="D1297" s="68"/>
      <c r="E1297" s="77"/>
      <c r="F1297" s="66"/>
      <c r="G1297" s="66"/>
    </row>
    <row r="1298" spans="1:7" ht="13" x14ac:dyDescent="0.3">
      <c r="A1298" s="49"/>
      <c r="B1298" s="67" t="s">
        <v>82</v>
      </c>
      <c r="C1298" s="68"/>
      <c r="D1298" s="68"/>
      <c r="E1298" s="77"/>
      <c r="F1298" s="66"/>
      <c r="G1298" s="66"/>
    </row>
    <row r="1299" spans="1:7" x14ac:dyDescent="0.25">
      <c r="A1299" s="49"/>
      <c r="B1299" s="49"/>
      <c r="C1299" s="68"/>
      <c r="D1299" s="68"/>
      <c r="E1299" s="77"/>
      <c r="F1299" s="66"/>
      <c r="G1299" s="66"/>
    </row>
    <row r="1300" spans="1:7" x14ac:dyDescent="0.25">
      <c r="A1300" s="49"/>
      <c r="B1300" s="49" t="s">
        <v>81</v>
      </c>
      <c r="C1300" s="68"/>
      <c r="D1300" s="68"/>
      <c r="E1300" s="77"/>
      <c r="F1300" s="66"/>
      <c r="G1300" s="66"/>
    </row>
    <row r="1301" spans="1:7" ht="14.5" x14ac:dyDescent="0.25">
      <c r="A1301" s="49"/>
      <c r="B1301" s="49" t="s">
        <v>80</v>
      </c>
      <c r="C1301" s="68" t="s">
        <v>621</v>
      </c>
      <c r="D1301" s="68">
        <v>234</v>
      </c>
      <c r="E1301" s="77">
        <v>35</v>
      </c>
      <c r="F1301" s="66"/>
      <c r="G1301" s="66"/>
    </row>
    <row r="1302" spans="1:7" x14ac:dyDescent="0.25">
      <c r="A1302" s="49"/>
      <c r="B1302" s="49"/>
      <c r="C1302" s="68"/>
      <c r="D1302" s="68"/>
      <c r="E1302" s="77"/>
      <c r="F1302" s="66"/>
      <c r="G1302" s="66"/>
    </row>
    <row r="1303" spans="1:7" ht="13" x14ac:dyDescent="0.3">
      <c r="A1303" s="49"/>
      <c r="B1303" s="67" t="s">
        <v>79</v>
      </c>
      <c r="C1303" s="68"/>
      <c r="D1303" s="68"/>
      <c r="E1303" s="77"/>
      <c r="F1303" s="66"/>
      <c r="G1303" s="66"/>
    </row>
    <row r="1304" spans="1:7" x14ac:dyDescent="0.25">
      <c r="A1304" s="49"/>
      <c r="B1304" s="49"/>
      <c r="C1304" s="68"/>
      <c r="D1304" s="68"/>
      <c r="E1304" s="77"/>
      <c r="F1304" s="66"/>
      <c r="G1304" s="66"/>
    </row>
    <row r="1305" spans="1:7" ht="13" x14ac:dyDescent="0.3">
      <c r="A1305" s="49"/>
      <c r="B1305" s="67" t="s">
        <v>78</v>
      </c>
      <c r="C1305" s="68"/>
      <c r="D1305" s="68"/>
      <c r="E1305" s="77"/>
      <c r="F1305" s="66"/>
      <c r="G1305" s="66"/>
    </row>
    <row r="1306" spans="1:7" ht="13" x14ac:dyDescent="0.3">
      <c r="A1306" s="49"/>
      <c r="B1306" s="67" t="s">
        <v>77</v>
      </c>
      <c r="C1306" s="68"/>
      <c r="D1306" s="68"/>
      <c r="E1306" s="77"/>
      <c r="F1306" s="66"/>
      <c r="G1306" s="66"/>
    </row>
    <row r="1307" spans="1:7" x14ac:dyDescent="0.25">
      <c r="A1307" s="49"/>
      <c r="B1307" s="49" t="s">
        <v>76</v>
      </c>
      <c r="C1307" s="68"/>
      <c r="D1307" s="68"/>
      <c r="E1307" s="77"/>
      <c r="F1307" s="66"/>
      <c r="G1307" s="66"/>
    </row>
    <row r="1308" spans="1:7" x14ac:dyDescent="0.25">
      <c r="A1308" s="49"/>
      <c r="B1308" s="49" t="s">
        <v>75</v>
      </c>
      <c r="C1308" s="68"/>
      <c r="D1308" s="68"/>
      <c r="E1308" s="77"/>
      <c r="F1308" s="66"/>
      <c r="G1308" s="66"/>
    </row>
    <row r="1309" spans="1:7" ht="14.5" x14ac:dyDescent="0.25">
      <c r="A1309" s="49"/>
      <c r="B1309" s="49" t="s">
        <v>74</v>
      </c>
      <c r="C1309" s="68" t="s">
        <v>621</v>
      </c>
      <c r="D1309" s="68">
        <v>234</v>
      </c>
      <c r="E1309" s="77">
        <v>250</v>
      </c>
      <c r="F1309" s="66"/>
      <c r="G1309" s="66">
        <f t="shared" si="24"/>
        <v>58500</v>
      </c>
    </row>
    <row r="1310" spans="1:7" x14ac:dyDescent="0.25">
      <c r="A1310" s="49"/>
      <c r="B1310" s="49"/>
      <c r="C1310" s="68"/>
      <c r="D1310" s="68"/>
      <c r="E1310" s="77"/>
      <c r="F1310" s="66"/>
      <c r="G1310" s="66"/>
    </row>
    <row r="1311" spans="1:7" x14ac:dyDescent="0.25">
      <c r="A1311" s="49"/>
      <c r="B1311" s="49" t="s">
        <v>541</v>
      </c>
      <c r="C1311" s="68"/>
      <c r="D1311" s="68"/>
      <c r="E1311" s="77"/>
      <c r="F1311" s="66"/>
      <c r="G1311" s="66"/>
    </row>
    <row r="1312" spans="1:7" x14ac:dyDescent="0.25">
      <c r="A1312" s="49"/>
      <c r="B1312" s="49" t="s">
        <v>72</v>
      </c>
      <c r="C1312" s="68"/>
      <c r="D1312" s="68"/>
      <c r="E1312" s="77"/>
      <c r="F1312" s="66"/>
      <c r="G1312" s="66"/>
    </row>
    <row r="1313" spans="1:7" x14ac:dyDescent="0.25">
      <c r="A1313" s="49"/>
      <c r="B1313" s="49" t="s">
        <v>71</v>
      </c>
      <c r="C1313" s="68"/>
      <c r="D1313" s="68"/>
      <c r="E1313" s="77"/>
      <c r="F1313" s="66"/>
      <c r="G1313" s="66"/>
    </row>
    <row r="1314" spans="1:7" x14ac:dyDescent="0.25">
      <c r="A1314" s="49"/>
      <c r="B1314" s="49" t="s">
        <v>70</v>
      </c>
      <c r="C1314" s="68" t="s">
        <v>2</v>
      </c>
      <c r="D1314" s="68">
        <v>4</v>
      </c>
      <c r="E1314" s="77">
        <v>650</v>
      </c>
      <c r="F1314" s="66"/>
      <c r="G1314" s="66">
        <f t="shared" si="24"/>
        <v>2600</v>
      </c>
    </row>
    <row r="1315" spans="1:7" x14ac:dyDescent="0.25">
      <c r="A1315" s="49"/>
      <c r="B1315" s="49"/>
      <c r="C1315" s="68"/>
      <c r="D1315" s="68"/>
      <c r="E1315" s="77"/>
      <c r="F1315" s="66"/>
      <c r="G1315" s="66"/>
    </row>
    <row r="1316" spans="1:7" ht="13" x14ac:dyDescent="0.3">
      <c r="A1316" s="49"/>
      <c r="B1316" s="67" t="s">
        <v>590</v>
      </c>
      <c r="C1316" s="68"/>
      <c r="D1316" s="68"/>
      <c r="E1316" s="77"/>
      <c r="F1316" s="66"/>
      <c r="G1316" s="66"/>
    </row>
    <row r="1317" spans="1:7" ht="13" x14ac:dyDescent="0.3">
      <c r="A1317" s="49"/>
      <c r="B1317" s="67" t="s">
        <v>77</v>
      </c>
      <c r="C1317" s="68"/>
      <c r="D1317" s="68"/>
      <c r="E1317" s="77"/>
      <c r="F1317" s="66"/>
      <c r="G1317" s="66"/>
    </row>
    <row r="1318" spans="1:7" x14ac:dyDescent="0.25">
      <c r="A1318" s="49"/>
      <c r="B1318" s="49" t="s">
        <v>76</v>
      </c>
      <c r="C1318" s="68"/>
      <c r="D1318" s="68"/>
      <c r="E1318" s="77"/>
      <c r="F1318" s="66"/>
      <c r="G1318" s="66"/>
    </row>
    <row r="1319" spans="1:7" x14ac:dyDescent="0.25">
      <c r="A1319" s="49"/>
      <c r="B1319" s="49" t="s">
        <v>75</v>
      </c>
      <c r="C1319" s="68"/>
      <c r="D1319" s="68"/>
      <c r="E1319" s="77"/>
      <c r="F1319" s="66"/>
      <c r="G1319" s="66"/>
    </row>
    <row r="1320" spans="1:7" ht="14.5" x14ac:dyDescent="0.25">
      <c r="A1320" s="49"/>
      <c r="B1320" s="49" t="s">
        <v>591</v>
      </c>
      <c r="C1320" s="68" t="s">
        <v>621</v>
      </c>
      <c r="D1320" s="68">
        <f>32*2</f>
        <v>64</v>
      </c>
      <c r="E1320" s="77">
        <v>250</v>
      </c>
      <c r="F1320" s="66"/>
      <c r="G1320" s="66">
        <f t="shared" ref="G1320" si="25">E1320*D1320</f>
        <v>16000</v>
      </c>
    </row>
    <row r="1321" spans="1:7" x14ac:dyDescent="0.25">
      <c r="A1321" s="49"/>
      <c r="B1321" s="49"/>
      <c r="C1321" s="68"/>
      <c r="D1321" s="68"/>
      <c r="E1321" s="77"/>
      <c r="F1321" s="66"/>
      <c r="G1321" s="66"/>
    </row>
    <row r="1322" spans="1:7" ht="13" x14ac:dyDescent="0.3">
      <c r="A1322" s="49"/>
      <c r="B1322" s="67" t="s">
        <v>69</v>
      </c>
      <c r="C1322" s="68"/>
      <c r="D1322" s="68"/>
      <c r="E1322" s="77"/>
      <c r="F1322" s="66"/>
      <c r="G1322" s="66"/>
    </row>
    <row r="1323" spans="1:7" x14ac:dyDescent="0.25">
      <c r="A1323" s="49"/>
      <c r="B1323" s="49"/>
      <c r="C1323" s="68"/>
      <c r="D1323" s="68"/>
      <c r="E1323" s="77"/>
      <c r="F1323" s="66"/>
      <c r="G1323" s="66"/>
    </row>
    <row r="1324" spans="1:7" x14ac:dyDescent="0.25">
      <c r="A1324" s="49"/>
      <c r="B1324" s="49" t="s">
        <v>68</v>
      </c>
      <c r="C1324" s="68" t="s">
        <v>11</v>
      </c>
      <c r="D1324" s="68">
        <v>123</v>
      </c>
      <c r="E1324" s="77">
        <v>65</v>
      </c>
      <c r="F1324" s="66"/>
      <c r="G1324" s="66">
        <f t="shared" si="24"/>
        <v>7995</v>
      </c>
    </row>
    <row r="1325" spans="1:7" x14ac:dyDescent="0.25">
      <c r="A1325" s="49"/>
      <c r="B1325" s="49"/>
      <c r="C1325" s="68"/>
      <c r="D1325" s="68"/>
      <c r="E1325" s="77"/>
      <c r="F1325" s="66"/>
      <c r="G1325" s="66"/>
    </row>
    <row r="1326" spans="1:7" ht="13" x14ac:dyDescent="0.3">
      <c r="A1326" s="115"/>
      <c r="B1326" s="111" t="s">
        <v>283</v>
      </c>
      <c r="C1326" s="112"/>
      <c r="D1326" s="112"/>
      <c r="E1326" s="113"/>
      <c r="F1326" s="114"/>
      <c r="G1326" s="114">
        <f>SUM(G1301:G1325)</f>
        <v>85095</v>
      </c>
    </row>
    <row r="1327" spans="1:7" x14ac:dyDescent="0.25">
      <c r="A1327" s="49"/>
      <c r="B1327" s="49"/>
      <c r="C1327" s="68"/>
      <c r="D1327" s="68"/>
      <c r="E1327" s="77"/>
      <c r="F1327" s="66"/>
      <c r="G1327" s="66"/>
    </row>
    <row r="1328" spans="1:7" ht="13" x14ac:dyDescent="0.3">
      <c r="A1328" s="49"/>
      <c r="B1328" s="79" t="s">
        <v>67</v>
      </c>
      <c r="C1328" s="68"/>
      <c r="D1328" s="68"/>
      <c r="E1328" s="77"/>
      <c r="F1328" s="66"/>
      <c r="G1328" s="66"/>
    </row>
    <row r="1329" spans="1:7" x14ac:dyDescent="0.25">
      <c r="A1329" s="49"/>
      <c r="B1329" s="49"/>
      <c r="C1329" s="68"/>
      <c r="D1329" s="68"/>
      <c r="E1329" s="77"/>
      <c r="F1329" s="66"/>
      <c r="G1329" s="66"/>
    </row>
    <row r="1330" spans="1:7" ht="13" x14ac:dyDescent="0.3">
      <c r="A1330" s="49"/>
      <c r="B1330" s="67" t="s">
        <v>66</v>
      </c>
      <c r="C1330" s="68"/>
      <c r="D1330" s="68"/>
      <c r="E1330" s="77"/>
      <c r="F1330" s="66"/>
      <c r="G1330" s="66"/>
    </row>
    <row r="1331" spans="1:7" x14ac:dyDescent="0.25">
      <c r="A1331" s="49"/>
      <c r="B1331" s="49"/>
      <c r="C1331" s="68"/>
      <c r="D1331" s="68"/>
      <c r="E1331" s="77"/>
      <c r="F1331" s="66"/>
      <c r="G1331" s="66"/>
    </row>
    <row r="1332" spans="1:7" ht="13" x14ac:dyDescent="0.3">
      <c r="A1332" s="86"/>
      <c r="B1332" s="87" t="s">
        <v>510</v>
      </c>
      <c r="C1332" s="70"/>
      <c r="D1332" s="70"/>
      <c r="E1332" s="88"/>
      <c r="F1332" s="88"/>
      <c r="G1332" s="88"/>
    </row>
    <row r="1333" spans="1:7" ht="14.5" x14ac:dyDescent="0.3">
      <c r="A1333" s="86"/>
      <c r="B1333" s="71" t="s">
        <v>511</v>
      </c>
      <c r="C1333" s="89" t="s">
        <v>621</v>
      </c>
      <c r="D1333" s="89">
        <v>234</v>
      </c>
      <c r="E1333" s="77">
        <v>280</v>
      </c>
      <c r="F1333" s="88"/>
      <c r="G1333" s="88">
        <f>D1333*E1333</f>
        <v>65520</v>
      </c>
    </row>
    <row r="1334" spans="1:7" ht="13" x14ac:dyDescent="0.3">
      <c r="A1334" s="86"/>
      <c r="B1334" s="71"/>
      <c r="C1334" s="89"/>
      <c r="D1334" s="89"/>
      <c r="E1334" s="77"/>
      <c r="F1334" s="88"/>
      <c r="G1334" s="88"/>
    </row>
    <row r="1335" spans="1:7" ht="14.5" x14ac:dyDescent="0.3">
      <c r="A1335" s="86"/>
      <c r="B1335" s="71" t="s">
        <v>512</v>
      </c>
      <c r="C1335" s="89" t="s">
        <v>621</v>
      </c>
      <c r="D1335" s="89">
        <v>234</v>
      </c>
      <c r="E1335" s="77">
        <v>25</v>
      </c>
      <c r="F1335" s="88"/>
      <c r="G1335" s="88">
        <f t="shared" ref="G1335" si="26">D1335*E1335</f>
        <v>5850</v>
      </c>
    </row>
    <row r="1336" spans="1:7" ht="13" x14ac:dyDescent="0.3">
      <c r="A1336" s="49"/>
      <c r="B1336" s="67"/>
      <c r="C1336" s="68"/>
      <c r="D1336" s="68"/>
      <c r="E1336" s="77"/>
      <c r="F1336" s="66"/>
      <c r="G1336" s="66"/>
    </row>
    <row r="1337" spans="1:7" x14ac:dyDescent="0.25">
      <c r="A1337" s="49"/>
      <c r="B1337" s="49"/>
      <c r="C1337" s="68"/>
      <c r="D1337" s="68"/>
      <c r="E1337" s="77"/>
      <c r="F1337" s="66"/>
      <c r="G1337" s="66"/>
    </row>
    <row r="1338" spans="1:7" ht="13" x14ac:dyDescent="0.3">
      <c r="A1338" s="115"/>
      <c r="B1338" s="111" t="s">
        <v>283</v>
      </c>
      <c r="C1338" s="112"/>
      <c r="D1338" s="112"/>
      <c r="E1338" s="113"/>
      <c r="F1338" s="114"/>
      <c r="G1338" s="114">
        <f>SUM(G1330:G1337)</f>
        <v>71370</v>
      </c>
    </row>
    <row r="1339" spans="1:7" x14ac:dyDescent="0.25">
      <c r="A1339" s="49"/>
      <c r="B1339" s="49"/>
      <c r="C1339" s="68"/>
      <c r="D1339" s="68"/>
      <c r="E1339" s="77"/>
      <c r="F1339" s="66"/>
      <c r="G1339" s="66"/>
    </row>
    <row r="1340" spans="1:7" ht="13" x14ac:dyDescent="0.3">
      <c r="A1340" s="49"/>
      <c r="B1340" s="79" t="s">
        <v>63</v>
      </c>
      <c r="C1340" s="68"/>
      <c r="D1340" s="68"/>
      <c r="E1340" s="77"/>
      <c r="F1340" s="66"/>
      <c r="G1340" s="66"/>
    </row>
    <row r="1341" spans="1:7" x14ac:dyDescent="0.25">
      <c r="A1341" s="49"/>
      <c r="B1341" s="49"/>
      <c r="C1341" s="68"/>
      <c r="D1341" s="68"/>
      <c r="E1341" s="77"/>
      <c r="F1341" s="66"/>
      <c r="G1341" s="66"/>
    </row>
    <row r="1342" spans="1:7" ht="13" x14ac:dyDescent="0.3">
      <c r="A1342" s="49"/>
      <c r="B1342" s="67" t="s">
        <v>62</v>
      </c>
      <c r="C1342" s="68"/>
      <c r="D1342" s="68"/>
      <c r="E1342" s="77"/>
      <c r="F1342" s="66"/>
      <c r="G1342" s="66"/>
    </row>
    <row r="1343" spans="1:7" x14ac:dyDescent="0.25">
      <c r="A1343" s="49"/>
      <c r="B1343" s="49"/>
      <c r="C1343" s="68"/>
      <c r="D1343" s="68"/>
      <c r="E1343" s="77"/>
      <c r="F1343" s="66"/>
      <c r="G1343" s="66"/>
    </row>
    <row r="1344" spans="1:7" x14ac:dyDescent="0.25">
      <c r="A1344" s="49"/>
      <c r="B1344" s="49" t="s">
        <v>59</v>
      </c>
      <c r="C1344" s="68"/>
      <c r="D1344" s="68"/>
      <c r="E1344" s="77"/>
      <c r="F1344" s="66"/>
      <c r="G1344" s="66"/>
    </row>
    <row r="1345" spans="1:7" x14ac:dyDescent="0.25">
      <c r="A1345" s="49"/>
      <c r="B1345" s="49" t="s">
        <v>56</v>
      </c>
      <c r="C1345" s="68" t="s">
        <v>2</v>
      </c>
      <c r="D1345" s="68">
        <v>4</v>
      </c>
      <c r="E1345" s="77">
        <v>450</v>
      </c>
      <c r="F1345" s="66"/>
      <c r="G1345" s="66">
        <f t="shared" ref="G1345:G1358" si="27">E1345*D1345</f>
        <v>1800</v>
      </c>
    </row>
    <row r="1346" spans="1:7" x14ac:dyDescent="0.25">
      <c r="A1346" s="49"/>
      <c r="B1346" s="49"/>
      <c r="C1346" s="68"/>
      <c r="D1346" s="68"/>
      <c r="E1346" s="77"/>
      <c r="F1346" s="66"/>
      <c r="G1346" s="66"/>
    </row>
    <row r="1347" spans="1:7" ht="13" x14ac:dyDescent="0.3">
      <c r="A1347" s="86"/>
      <c r="B1347" s="71" t="s">
        <v>519</v>
      </c>
      <c r="C1347" s="70">
        <v>1</v>
      </c>
      <c r="D1347" s="89" t="s">
        <v>518</v>
      </c>
      <c r="E1347" s="88">
        <v>10000</v>
      </c>
      <c r="G1347" s="88">
        <f>C1347*E1347</f>
        <v>10000</v>
      </c>
    </row>
    <row r="1348" spans="1:7" ht="13" x14ac:dyDescent="0.3">
      <c r="A1348" s="86"/>
      <c r="B1348" s="71"/>
      <c r="C1348" s="70"/>
      <c r="D1348" s="89"/>
      <c r="E1348" s="88"/>
      <c r="F1348" s="88"/>
      <c r="G1348" s="88"/>
    </row>
    <row r="1349" spans="1:7" ht="13" x14ac:dyDescent="0.3">
      <c r="A1349" s="49"/>
      <c r="B1349" s="67" t="s">
        <v>55</v>
      </c>
      <c r="C1349" s="68"/>
      <c r="D1349" s="68"/>
      <c r="E1349" s="77"/>
      <c r="F1349" s="66"/>
      <c r="G1349" s="66"/>
    </row>
    <row r="1350" spans="1:7" x14ac:dyDescent="0.25">
      <c r="A1350" s="49"/>
      <c r="B1350" s="49"/>
      <c r="C1350" s="68"/>
      <c r="D1350" s="68"/>
      <c r="E1350" s="77"/>
      <c r="F1350" s="66"/>
      <c r="G1350" s="66"/>
    </row>
    <row r="1351" spans="1:7" ht="13" x14ac:dyDescent="0.3">
      <c r="A1351" s="49"/>
      <c r="B1351" s="67" t="s">
        <v>52</v>
      </c>
      <c r="C1351" s="68"/>
      <c r="D1351" s="68"/>
      <c r="E1351" s="77"/>
      <c r="F1351" s="66"/>
      <c r="G1351" s="66"/>
    </row>
    <row r="1352" spans="1:7" ht="13" x14ac:dyDescent="0.3">
      <c r="A1352" s="49"/>
      <c r="B1352" s="67" t="s">
        <v>51</v>
      </c>
      <c r="C1352" s="68"/>
      <c r="D1352" s="68"/>
      <c r="E1352" s="77"/>
      <c r="F1352" s="66"/>
      <c r="G1352" s="66"/>
    </row>
    <row r="1353" spans="1:7" ht="13" x14ac:dyDescent="0.3">
      <c r="A1353" s="49"/>
      <c r="B1353" s="67" t="s">
        <v>50</v>
      </c>
      <c r="C1353" s="68"/>
      <c r="D1353" s="68"/>
      <c r="E1353" s="77"/>
      <c r="F1353" s="66"/>
      <c r="G1353" s="66"/>
    </row>
    <row r="1354" spans="1:7" x14ac:dyDescent="0.25">
      <c r="A1354" s="49"/>
      <c r="B1354" s="49"/>
      <c r="C1354" s="68"/>
      <c r="D1354" s="68"/>
      <c r="E1354" s="77"/>
      <c r="F1354" s="66"/>
      <c r="G1354" s="66"/>
    </row>
    <row r="1355" spans="1:7" x14ac:dyDescent="0.25">
      <c r="A1355" s="49"/>
      <c r="B1355" s="49" t="s">
        <v>49</v>
      </c>
      <c r="C1355" s="68" t="s">
        <v>2</v>
      </c>
      <c r="D1355" s="68">
        <v>4</v>
      </c>
      <c r="E1355" s="77">
        <v>150</v>
      </c>
      <c r="F1355" s="66"/>
      <c r="G1355" s="66">
        <f t="shared" si="27"/>
        <v>600</v>
      </c>
    </row>
    <row r="1356" spans="1:7" x14ac:dyDescent="0.25">
      <c r="A1356" s="49"/>
      <c r="B1356" s="49"/>
      <c r="C1356" s="68"/>
      <c r="D1356" s="68"/>
      <c r="E1356" s="77"/>
      <c r="F1356" s="66"/>
      <c r="G1356" s="66"/>
    </row>
    <row r="1357" spans="1:7" x14ac:dyDescent="0.25">
      <c r="A1357" s="49"/>
      <c r="B1357" s="49" t="s">
        <v>48</v>
      </c>
      <c r="C1357" s="68"/>
      <c r="D1357" s="68"/>
      <c r="E1357" s="77"/>
      <c r="F1357" s="66"/>
      <c r="G1357" s="66"/>
    </row>
    <row r="1358" spans="1:7" x14ac:dyDescent="0.25">
      <c r="A1358" s="49"/>
      <c r="B1358" s="49" t="s">
        <v>47</v>
      </c>
      <c r="C1358" s="68" t="s">
        <v>2</v>
      </c>
      <c r="D1358" s="68">
        <v>4</v>
      </c>
      <c r="E1358" s="77">
        <v>45</v>
      </c>
      <c r="F1358" s="66"/>
      <c r="G1358" s="66">
        <f t="shared" si="27"/>
        <v>180</v>
      </c>
    </row>
    <row r="1359" spans="1:7" x14ac:dyDescent="0.25">
      <c r="A1359" s="49"/>
      <c r="B1359" s="49"/>
      <c r="C1359" s="68"/>
      <c r="D1359" s="68"/>
      <c r="E1359" s="77"/>
      <c r="F1359" s="66"/>
      <c r="G1359" s="66"/>
    </row>
    <row r="1360" spans="1:7" ht="13" x14ac:dyDescent="0.3">
      <c r="A1360" s="115"/>
      <c r="B1360" s="111" t="s">
        <v>283</v>
      </c>
      <c r="C1360" s="112"/>
      <c r="D1360" s="112"/>
      <c r="E1360" s="113"/>
      <c r="F1360" s="114"/>
      <c r="G1360" s="114">
        <f>SUM(G1339:G1359)</f>
        <v>12580</v>
      </c>
    </row>
    <row r="1361" spans="1:7" x14ac:dyDescent="0.25">
      <c r="A1361" s="49"/>
      <c r="B1361" s="49"/>
      <c r="C1361" s="68"/>
      <c r="D1361" s="68"/>
      <c r="E1361" s="77"/>
      <c r="F1361" s="66"/>
      <c r="G1361" s="66"/>
    </row>
    <row r="1362" spans="1:7" ht="13" x14ac:dyDescent="0.3">
      <c r="A1362" s="49"/>
      <c r="B1362" s="79" t="s">
        <v>46</v>
      </c>
      <c r="C1362" s="68"/>
      <c r="D1362" s="68"/>
      <c r="E1362" s="77"/>
      <c r="F1362" s="66"/>
      <c r="G1362" s="66"/>
    </row>
    <row r="1363" spans="1:7" x14ac:dyDescent="0.25">
      <c r="A1363" s="49"/>
      <c r="B1363" s="49"/>
      <c r="C1363" s="68"/>
      <c r="D1363" s="68"/>
      <c r="E1363" s="77"/>
      <c r="F1363" s="66"/>
      <c r="G1363" s="66"/>
    </row>
    <row r="1364" spans="1:7" ht="13" x14ac:dyDescent="0.3">
      <c r="A1364" s="49"/>
      <c r="B1364" s="67" t="s">
        <v>27</v>
      </c>
      <c r="C1364" s="68"/>
      <c r="D1364" s="68"/>
      <c r="E1364" s="77"/>
      <c r="F1364" s="66"/>
      <c r="G1364" s="66"/>
    </row>
    <row r="1365" spans="1:7" x14ac:dyDescent="0.25">
      <c r="A1365" s="49"/>
      <c r="B1365" s="49"/>
      <c r="C1365" s="68"/>
      <c r="D1365" s="68"/>
      <c r="E1365" s="77"/>
      <c r="F1365" s="66"/>
      <c r="G1365" s="66"/>
    </row>
    <row r="1366" spans="1:7" ht="13" x14ac:dyDescent="0.3">
      <c r="A1366" s="49"/>
      <c r="B1366" s="67" t="s">
        <v>26</v>
      </c>
      <c r="C1366" s="68"/>
      <c r="D1366" s="68"/>
      <c r="E1366" s="77"/>
      <c r="F1366" s="66"/>
      <c r="G1366" s="66"/>
    </row>
    <row r="1367" spans="1:7" ht="13" x14ac:dyDescent="0.3">
      <c r="A1367" s="49"/>
      <c r="B1367" s="67" t="s">
        <v>25</v>
      </c>
      <c r="C1367" s="68"/>
      <c r="D1367" s="68"/>
      <c r="E1367" s="77"/>
      <c r="F1367" s="66"/>
      <c r="G1367" s="66"/>
    </row>
    <row r="1368" spans="1:7" ht="13" x14ac:dyDescent="0.3">
      <c r="A1368" s="49"/>
      <c r="B1368" s="67" t="s">
        <v>24</v>
      </c>
      <c r="C1368" s="68"/>
      <c r="D1368" s="68"/>
      <c r="E1368" s="77"/>
      <c r="F1368" s="66"/>
      <c r="G1368" s="66"/>
    </row>
    <row r="1369" spans="1:7" x14ac:dyDescent="0.25">
      <c r="A1369" s="49"/>
      <c r="B1369" s="49"/>
      <c r="C1369" s="68"/>
      <c r="D1369" s="68"/>
      <c r="E1369" s="77"/>
      <c r="F1369" s="66"/>
      <c r="G1369" s="96"/>
    </row>
    <row r="1370" spans="1:7" x14ac:dyDescent="0.25">
      <c r="A1370" s="49"/>
      <c r="B1370" s="49" t="s">
        <v>23</v>
      </c>
      <c r="C1370" s="68"/>
      <c r="D1370" s="68"/>
      <c r="E1370" s="77"/>
      <c r="F1370" s="66"/>
      <c r="G1370" s="96"/>
    </row>
    <row r="1371" spans="1:7" x14ac:dyDescent="0.25">
      <c r="A1371" s="49"/>
      <c r="B1371" s="49" t="s">
        <v>22</v>
      </c>
      <c r="C1371" s="68" t="s">
        <v>2</v>
      </c>
      <c r="D1371" s="68">
        <v>1</v>
      </c>
      <c r="E1371" s="77">
        <v>35000</v>
      </c>
      <c r="F1371" s="66">
        <f t="shared" ref="F1371:F1373" si="28">E1371*D1371</f>
        <v>35000</v>
      </c>
      <c r="G1371" s="66"/>
    </row>
    <row r="1372" spans="1:7" x14ac:dyDescent="0.25">
      <c r="A1372" s="49"/>
      <c r="B1372" s="49"/>
      <c r="C1372" s="68"/>
      <c r="D1372" s="68"/>
      <c r="E1372" s="77"/>
      <c r="F1372" s="66"/>
      <c r="G1372" s="66"/>
    </row>
    <row r="1373" spans="1:7" x14ac:dyDescent="0.25">
      <c r="A1373" s="49"/>
      <c r="B1373" s="49" t="s">
        <v>21</v>
      </c>
      <c r="C1373" s="68" t="s">
        <v>2</v>
      </c>
      <c r="D1373" s="68">
        <v>1</v>
      </c>
      <c r="E1373" s="77">
        <v>1500</v>
      </c>
      <c r="F1373" s="66">
        <f t="shared" si="28"/>
        <v>1500</v>
      </c>
      <c r="G1373" s="66"/>
    </row>
    <row r="1374" spans="1:7" x14ac:dyDescent="0.25">
      <c r="A1374" s="49"/>
      <c r="B1374" s="49"/>
      <c r="C1374" s="68"/>
      <c r="D1374" s="68"/>
      <c r="E1374" s="77"/>
      <c r="F1374" s="66"/>
      <c r="G1374" s="96"/>
    </row>
    <row r="1375" spans="1:7" ht="13" x14ac:dyDescent="0.3">
      <c r="A1375" s="115"/>
      <c r="B1375" s="111" t="s">
        <v>283</v>
      </c>
      <c r="C1375" s="112"/>
      <c r="D1375" s="112"/>
      <c r="E1375" s="113"/>
      <c r="F1375" s="114"/>
      <c r="G1375" s="114">
        <f>SUM(G1370:G1373)</f>
        <v>0</v>
      </c>
    </row>
    <row r="1376" spans="1:7" x14ac:dyDescent="0.25">
      <c r="A1376" s="49"/>
      <c r="B1376" s="49"/>
      <c r="C1376" s="68"/>
      <c r="D1376" s="68"/>
      <c r="E1376" s="77"/>
      <c r="F1376" s="66"/>
      <c r="G1376" s="66"/>
    </row>
    <row r="1377" spans="1:7" ht="13" x14ac:dyDescent="0.3">
      <c r="A1377" s="49"/>
      <c r="B1377" s="79" t="s">
        <v>20</v>
      </c>
      <c r="C1377" s="68"/>
      <c r="D1377" s="68"/>
      <c r="E1377" s="77"/>
      <c r="F1377" s="66"/>
      <c r="G1377" s="66"/>
    </row>
    <row r="1378" spans="1:7" x14ac:dyDescent="0.25">
      <c r="A1378" s="49"/>
      <c r="B1378" s="49"/>
      <c r="C1378" s="68"/>
      <c r="D1378" s="68"/>
      <c r="E1378" s="77"/>
      <c r="F1378" s="66"/>
      <c r="G1378" s="66"/>
    </row>
    <row r="1379" spans="1:7" ht="13" x14ac:dyDescent="0.3">
      <c r="A1379" s="49"/>
      <c r="B1379" s="67" t="s">
        <v>19</v>
      </c>
      <c r="C1379" s="68"/>
      <c r="D1379" s="68"/>
      <c r="E1379" s="77"/>
      <c r="F1379" s="66"/>
      <c r="G1379" s="66"/>
    </row>
    <row r="1380" spans="1:7" x14ac:dyDescent="0.25">
      <c r="A1380" s="49"/>
      <c r="B1380" s="49"/>
      <c r="C1380" s="68"/>
      <c r="D1380" s="68"/>
      <c r="E1380" s="77"/>
      <c r="F1380" s="66"/>
      <c r="G1380" s="66"/>
    </row>
    <row r="1381" spans="1:7" ht="13" x14ac:dyDescent="0.3">
      <c r="A1381" s="49"/>
      <c r="B1381" s="67" t="s">
        <v>18</v>
      </c>
      <c r="C1381" s="68"/>
      <c r="D1381" s="68"/>
      <c r="E1381" s="77"/>
      <c r="F1381" s="66"/>
      <c r="G1381" s="66"/>
    </row>
    <row r="1382" spans="1:7" x14ac:dyDescent="0.25">
      <c r="A1382" s="49"/>
      <c r="B1382" s="49"/>
      <c r="C1382" s="68"/>
      <c r="D1382" s="68"/>
      <c r="E1382" s="77"/>
      <c r="F1382" s="66"/>
      <c r="G1382" s="66"/>
    </row>
    <row r="1383" spans="1:7" ht="14.5" x14ac:dyDescent="0.25">
      <c r="A1383" s="49"/>
      <c r="B1383" s="49" t="s">
        <v>465</v>
      </c>
      <c r="C1383" s="68" t="s">
        <v>621</v>
      </c>
      <c r="D1383" s="90">
        <f>D1333</f>
        <v>234</v>
      </c>
      <c r="E1383" s="77">
        <v>75</v>
      </c>
      <c r="F1383" s="66"/>
      <c r="G1383" s="66">
        <f t="shared" ref="G1383:G1418" si="29">E1383*D1383</f>
        <v>17550</v>
      </c>
    </row>
    <row r="1384" spans="1:7" x14ac:dyDescent="0.25">
      <c r="A1384" s="49"/>
      <c r="B1384" s="49"/>
      <c r="C1384" s="68"/>
      <c r="D1384" s="68"/>
      <c r="E1384" s="77"/>
      <c r="F1384" s="66"/>
      <c r="G1384" s="66"/>
    </row>
    <row r="1385" spans="1:7" ht="14.5" x14ac:dyDescent="0.25">
      <c r="A1385" s="49"/>
      <c r="B1385" s="49" t="s">
        <v>522</v>
      </c>
      <c r="C1385" s="68" t="s">
        <v>621</v>
      </c>
      <c r="D1385" s="90">
        <f>D1124</f>
        <v>67</v>
      </c>
      <c r="E1385" s="77">
        <v>75</v>
      </c>
      <c r="F1385" s="66"/>
      <c r="G1385" s="66">
        <f t="shared" ref="G1385" si="30">E1385*D1385</f>
        <v>5025</v>
      </c>
    </row>
    <row r="1386" spans="1:7" x14ac:dyDescent="0.25">
      <c r="A1386" s="49"/>
      <c r="B1386" s="49"/>
      <c r="C1386" s="68"/>
      <c r="D1386" s="68"/>
      <c r="E1386" s="77"/>
      <c r="F1386" s="66"/>
      <c r="G1386" s="66"/>
    </row>
    <row r="1387" spans="1:7" ht="13" x14ac:dyDescent="0.3">
      <c r="A1387" s="49"/>
      <c r="B1387" s="67" t="s">
        <v>17</v>
      </c>
      <c r="C1387" s="68"/>
      <c r="D1387" s="68"/>
      <c r="E1387" s="77"/>
      <c r="F1387" s="66"/>
      <c r="G1387" s="66"/>
    </row>
    <row r="1388" spans="1:7" x14ac:dyDescent="0.25">
      <c r="A1388" s="49"/>
      <c r="B1388" s="49"/>
      <c r="C1388" s="68"/>
      <c r="D1388" s="68"/>
      <c r="E1388" s="77"/>
      <c r="F1388" s="66"/>
      <c r="G1388" s="66"/>
    </row>
    <row r="1389" spans="1:7" ht="13" x14ac:dyDescent="0.3">
      <c r="A1389" s="49"/>
      <c r="B1389" s="67" t="s">
        <v>16</v>
      </c>
      <c r="C1389" s="68"/>
      <c r="D1389" s="68"/>
      <c r="E1389" s="77"/>
      <c r="F1389" s="66"/>
      <c r="G1389" s="66"/>
    </row>
    <row r="1390" spans="1:7" x14ac:dyDescent="0.25">
      <c r="A1390" s="49"/>
      <c r="B1390" s="49"/>
      <c r="C1390" s="68"/>
      <c r="D1390" s="68"/>
      <c r="E1390" s="77"/>
      <c r="F1390" s="66"/>
      <c r="G1390" s="66"/>
    </row>
    <row r="1391" spans="1:7" ht="14.5" x14ac:dyDescent="0.25">
      <c r="A1391" s="49"/>
      <c r="B1391" s="49" t="s">
        <v>525</v>
      </c>
      <c r="C1391" s="68" t="s">
        <v>621</v>
      </c>
      <c r="D1391" s="68">
        <v>50</v>
      </c>
      <c r="E1391" s="77">
        <v>75</v>
      </c>
      <c r="F1391" s="66"/>
      <c r="G1391" s="66">
        <f t="shared" si="29"/>
        <v>3750</v>
      </c>
    </row>
    <row r="1392" spans="1:7" x14ac:dyDescent="0.25">
      <c r="A1392" s="49"/>
      <c r="B1392" s="49"/>
      <c r="C1392" s="68"/>
      <c r="D1392" s="68"/>
      <c r="E1392" s="77"/>
      <c r="F1392" s="66"/>
      <c r="G1392" s="66"/>
    </row>
    <row r="1393" spans="1:7" ht="14.5" x14ac:dyDescent="0.25">
      <c r="A1393" s="49"/>
      <c r="B1393" s="49" t="s">
        <v>295</v>
      </c>
      <c r="C1393" s="68" t="s">
        <v>621</v>
      </c>
      <c r="D1393" s="68">
        <v>3</v>
      </c>
      <c r="E1393" s="77">
        <v>75</v>
      </c>
      <c r="F1393" s="66"/>
      <c r="G1393" s="66">
        <f t="shared" si="29"/>
        <v>225</v>
      </c>
    </row>
    <row r="1394" spans="1:7" x14ac:dyDescent="0.25">
      <c r="A1394" s="49"/>
      <c r="B1394" s="49"/>
      <c r="C1394" s="68"/>
      <c r="D1394" s="68"/>
      <c r="E1394" s="77"/>
      <c r="F1394" s="66"/>
      <c r="G1394" s="66"/>
    </row>
    <row r="1395" spans="1:7" ht="13" x14ac:dyDescent="0.3">
      <c r="A1395" s="115"/>
      <c r="B1395" s="111" t="s">
        <v>283</v>
      </c>
      <c r="C1395" s="112"/>
      <c r="D1395" s="112"/>
      <c r="E1395" s="113"/>
      <c r="F1395" s="114"/>
      <c r="G1395" s="114">
        <f>SUM(G1378:G1394)</f>
        <v>26550</v>
      </c>
    </row>
    <row r="1396" spans="1:7" x14ac:dyDescent="0.25">
      <c r="A1396" s="49"/>
      <c r="B1396" s="49"/>
      <c r="C1396" s="68"/>
      <c r="D1396" s="68"/>
      <c r="E1396" s="77"/>
      <c r="F1396" s="66"/>
      <c r="G1396" s="66"/>
    </row>
    <row r="1397" spans="1:7" ht="13" x14ac:dyDescent="0.3">
      <c r="A1397" s="49"/>
      <c r="B1397" s="79" t="s">
        <v>296</v>
      </c>
      <c r="C1397" s="68"/>
      <c r="D1397" s="68"/>
      <c r="E1397" s="77"/>
      <c r="F1397" s="66"/>
      <c r="G1397" s="66"/>
    </row>
    <row r="1398" spans="1:7" x14ac:dyDescent="0.25">
      <c r="A1398" s="49"/>
      <c r="B1398" s="49"/>
      <c r="C1398" s="68"/>
      <c r="D1398" s="68"/>
      <c r="E1398" s="77"/>
      <c r="F1398" s="66"/>
      <c r="G1398" s="66"/>
    </row>
    <row r="1399" spans="1:7" ht="13" x14ac:dyDescent="0.3">
      <c r="A1399" s="49"/>
      <c r="B1399" s="67" t="s">
        <v>297</v>
      </c>
      <c r="C1399" s="68"/>
      <c r="D1399" s="68"/>
      <c r="E1399" s="77"/>
      <c r="F1399" s="66"/>
      <c r="G1399" s="66"/>
    </row>
    <row r="1400" spans="1:7" x14ac:dyDescent="0.25">
      <c r="A1400" s="49"/>
      <c r="B1400" s="49"/>
      <c r="C1400" s="68"/>
      <c r="D1400" s="68"/>
      <c r="E1400" s="77"/>
      <c r="F1400" s="66"/>
      <c r="G1400" s="66"/>
    </row>
    <row r="1401" spans="1:7" ht="13" x14ac:dyDescent="0.3">
      <c r="A1401" s="49"/>
      <c r="B1401" s="67" t="s">
        <v>298</v>
      </c>
      <c r="C1401" s="68"/>
      <c r="D1401" s="68"/>
      <c r="E1401" s="77"/>
      <c r="F1401" s="66"/>
      <c r="G1401" s="66"/>
    </row>
    <row r="1402" spans="1:7" x14ac:dyDescent="0.25">
      <c r="A1402" s="49"/>
      <c r="B1402" s="49"/>
      <c r="C1402" s="68"/>
      <c r="D1402" s="68"/>
      <c r="E1402" s="77"/>
      <c r="F1402" s="66"/>
      <c r="G1402" s="66"/>
    </row>
    <row r="1403" spans="1:7" x14ac:dyDescent="0.25">
      <c r="A1403" s="49"/>
      <c r="B1403" s="49" t="s">
        <v>299</v>
      </c>
      <c r="C1403" s="68"/>
      <c r="D1403" s="68"/>
      <c r="E1403" s="77"/>
      <c r="F1403" s="66"/>
      <c r="G1403" s="66"/>
    </row>
    <row r="1404" spans="1:7" x14ac:dyDescent="0.25">
      <c r="A1404" s="49"/>
      <c r="B1404" s="49" t="s">
        <v>300</v>
      </c>
      <c r="C1404" s="68" t="s">
        <v>11</v>
      </c>
      <c r="D1404" s="68">
        <v>64</v>
      </c>
      <c r="E1404" s="77">
        <v>110</v>
      </c>
      <c r="F1404" s="66"/>
      <c r="G1404" s="66">
        <f t="shared" si="29"/>
        <v>7040</v>
      </c>
    </row>
    <row r="1405" spans="1:7" x14ac:dyDescent="0.25">
      <c r="A1405" s="49"/>
      <c r="B1405" s="49"/>
      <c r="C1405" s="68"/>
      <c r="D1405" s="68"/>
      <c r="E1405" s="77"/>
      <c r="F1405" s="66"/>
      <c r="G1405" s="66"/>
    </row>
    <row r="1406" spans="1:7" x14ac:dyDescent="0.25">
      <c r="A1406" s="49"/>
      <c r="B1406" s="49" t="s">
        <v>301</v>
      </c>
      <c r="C1406" s="68"/>
      <c r="D1406" s="68"/>
      <c r="E1406" s="77"/>
      <c r="F1406" s="66"/>
      <c r="G1406" s="66"/>
    </row>
    <row r="1407" spans="1:7" x14ac:dyDescent="0.25">
      <c r="A1407" s="49"/>
      <c r="B1407" s="49" t="s">
        <v>302</v>
      </c>
      <c r="C1407" s="68" t="s">
        <v>11</v>
      </c>
      <c r="D1407" s="68">
        <v>14</v>
      </c>
      <c r="E1407" s="77">
        <v>100</v>
      </c>
      <c r="F1407" s="66"/>
      <c r="G1407" s="66">
        <f t="shared" si="29"/>
        <v>1400</v>
      </c>
    </row>
    <row r="1408" spans="1:7" x14ac:dyDescent="0.25">
      <c r="A1408" s="49"/>
      <c r="B1408" s="49"/>
      <c r="C1408" s="68"/>
      <c r="D1408" s="68"/>
      <c r="E1408" s="77"/>
      <c r="F1408" s="66"/>
      <c r="G1408" s="66"/>
    </row>
    <row r="1409" spans="1:7" x14ac:dyDescent="0.25">
      <c r="A1409" s="49"/>
      <c r="B1409" s="49" t="s">
        <v>303</v>
      </c>
      <c r="C1409" s="68" t="s">
        <v>2</v>
      </c>
      <c r="D1409" s="68">
        <v>4</v>
      </c>
      <c r="E1409" s="77">
        <v>250</v>
      </c>
      <c r="F1409" s="66"/>
      <c r="G1409" s="66">
        <f t="shared" si="29"/>
        <v>1000</v>
      </c>
    </row>
    <row r="1410" spans="1:7" x14ac:dyDescent="0.25">
      <c r="A1410" s="49"/>
      <c r="B1410" s="49" t="s">
        <v>304</v>
      </c>
      <c r="C1410" s="68" t="s">
        <v>2</v>
      </c>
      <c r="D1410" s="68">
        <v>4</v>
      </c>
      <c r="E1410" s="77">
        <v>250</v>
      </c>
      <c r="F1410" s="66"/>
      <c r="G1410" s="66">
        <f t="shared" si="29"/>
        <v>1000</v>
      </c>
    </row>
    <row r="1411" spans="1:7" x14ac:dyDescent="0.25">
      <c r="A1411" s="49"/>
      <c r="B1411" s="49" t="s">
        <v>305</v>
      </c>
      <c r="C1411" s="68" t="s">
        <v>2</v>
      </c>
      <c r="D1411" s="68">
        <v>4</v>
      </c>
      <c r="E1411" s="77">
        <v>250</v>
      </c>
      <c r="F1411" s="66"/>
      <c r="G1411" s="66">
        <f t="shared" si="29"/>
        <v>1000</v>
      </c>
    </row>
    <row r="1412" spans="1:7" x14ac:dyDescent="0.25">
      <c r="A1412" s="49"/>
      <c r="B1412" s="49" t="s">
        <v>306</v>
      </c>
      <c r="C1412" s="68" t="s">
        <v>2</v>
      </c>
      <c r="D1412" s="68">
        <v>4</v>
      </c>
      <c r="E1412" s="77">
        <v>250</v>
      </c>
      <c r="F1412" s="66"/>
      <c r="G1412" s="66">
        <f t="shared" si="29"/>
        <v>1000</v>
      </c>
    </row>
    <row r="1413" spans="1:7" x14ac:dyDescent="0.25">
      <c r="A1413" s="49"/>
      <c r="B1413" s="49"/>
      <c r="C1413" s="68"/>
      <c r="D1413" s="68"/>
      <c r="E1413" s="77"/>
      <c r="F1413" s="66"/>
      <c r="G1413" s="66"/>
    </row>
    <row r="1414" spans="1:7" ht="13" x14ac:dyDescent="0.3">
      <c r="A1414" s="49"/>
      <c r="B1414" s="67" t="s">
        <v>307</v>
      </c>
      <c r="C1414" s="68"/>
      <c r="D1414" s="68"/>
      <c r="E1414" s="77"/>
      <c r="F1414" s="66"/>
      <c r="G1414" s="66"/>
    </row>
    <row r="1415" spans="1:7" ht="13" x14ac:dyDescent="0.3">
      <c r="A1415" s="49"/>
      <c r="B1415" s="67" t="s">
        <v>308</v>
      </c>
      <c r="C1415" s="68"/>
      <c r="D1415" s="68"/>
      <c r="E1415" s="77"/>
      <c r="F1415" s="66"/>
      <c r="G1415" s="66"/>
    </row>
    <row r="1416" spans="1:7" x14ac:dyDescent="0.25">
      <c r="A1416" s="49"/>
      <c r="B1416" s="49"/>
      <c r="C1416" s="68"/>
      <c r="D1416" s="68"/>
      <c r="E1416" s="77"/>
      <c r="F1416" s="66"/>
      <c r="G1416" s="66"/>
    </row>
    <row r="1417" spans="1:7" x14ac:dyDescent="0.25">
      <c r="A1417" s="49"/>
      <c r="B1417" s="49" t="s">
        <v>309</v>
      </c>
      <c r="C1417" s="68"/>
      <c r="D1417" s="68"/>
      <c r="E1417" s="77"/>
      <c r="F1417" s="66"/>
      <c r="G1417" s="66"/>
    </row>
    <row r="1418" spans="1:7" x14ac:dyDescent="0.25">
      <c r="A1418" s="49"/>
      <c r="B1418" s="49" t="s">
        <v>310</v>
      </c>
      <c r="C1418" s="68" t="s">
        <v>2</v>
      </c>
      <c r="D1418" s="68">
        <v>1</v>
      </c>
      <c r="E1418" s="77">
        <v>4500</v>
      </c>
      <c r="F1418" s="66"/>
      <c r="G1418" s="66">
        <f t="shared" si="29"/>
        <v>4500</v>
      </c>
    </row>
    <row r="1419" spans="1:7" x14ac:dyDescent="0.25">
      <c r="A1419" s="49"/>
      <c r="B1419" s="49"/>
      <c r="C1419" s="68"/>
      <c r="D1419" s="68"/>
      <c r="E1419" s="77"/>
      <c r="F1419" s="66"/>
      <c r="G1419" s="66"/>
    </row>
    <row r="1420" spans="1:7" x14ac:dyDescent="0.25">
      <c r="A1420" s="49"/>
      <c r="B1420" s="49" t="s">
        <v>311</v>
      </c>
      <c r="C1420" s="68" t="s">
        <v>2</v>
      </c>
      <c r="D1420" s="68">
        <v>3</v>
      </c>
      <c r="E1420" s="77">
        <v>4500</v>
      </c>
      <c r="F1420" s="66"/>
      <c r="G1420" s="66"/>
    </row>
    <row r="1421" spans="1:7" x14ac:dyDescent="0.25">
      <c r="A1421" s="49"/>
      <c r="B1421" s="49"/>
      <c r="C1421" s="68"/>
      <c r="D1421" s="68"/>
      <c r="E1421" s="77"/>
      <c r="F1421" s="66"/>
      <c r="G1421" s="66"/>
    </row>
    <row r="1422" spans="1:7" ht="13" x14ac:dyDescent="0.3">
      <c r="A1422" s="49"/>
      <c r="B1422" s="67" t="s">
        <v>312</v>
      </c>
      <c r="C1422" s="68"/>
      <c r="D1422" s="68"/>
      <c r="E1422" s="77"/>
      <c r="F1422" s="66"/>
      <c r="G1422" s="66"/>
    </row>
    <row r="1423" spans="1:7" ht="13" x14ac:dyDescent="0.3">
      <c r="A1423" s="49"/>
      <c r="B1423" s="67" t="s">
        <v>313</v>
      </c>
      <c r="C1423" s="68"/>
      <c r="D1423" s="68"/>
      <c r="E1423" s="77"/>
      <c r="F1423" s="66"/>
      <c r="G1423" s="66"/>
    </row>
    <row r="1424" spans="1:7" x14ac:dyDescent="0.25">
      <c r="A1424" s="49"/>
      <c r="B1424" s="49" t="s">
        <v>314</v>
      </c>
      <c r="C1424" s="68"/>
      <c r="D1424" s="68"/>
      <c r="E1424" s="77"/>
      <c r="F1424" s="66"/>
      <c r="G1424" s="66"/>
    </row>
    <row r="1425" spans="1:7" x14ac:dyDescent="0.25">
      <c r="A1425" s="49"/>
      <c r="B1425" s="49" t="s">
        <v>315</v>
      </c>
      <c r="C1425" s="68"/>
      <c r="D1425" s="68"/>
      <c r="E1425" s="77"/>
      <c r="F1425" s="66"/>
      <c r="G1425" s="66"/>
    </row>
    <row r="1426" spans="1:7" x14ac:dyDescent="0.25">
      <c r="A1426" s="49"/>
      <c r="B1426" s="49" t="s">
        <v>316</v>
      </c>
      <c r="C1426" s="68"/>
      <c r="D1426" s="68"/>
      <c r="E1426" s="77"/>
      <c r="F1426" s="66"/>
      <c r="G1426" s="66"/>
    </row>
    <row r="1427" spans="1:7" x14ac:dyDescent="0.25">
      <c r="A1427" s="49"/>
      <c r="B1427" s="49" t="s">
        <v>317</v>
      </c>
      <c r="C1427" s="68"/>
      <c r="D1427" s="68"/>
      <c r="E1427" s="77"/>
      <c r="F1427" s="66"/>
      <c r="G1427" s="66"/>
    </row>
    <row r="1428" spans="1:7" x14ac:dyDescent="0.25">
      <c r="A1428" s="49"/>
      <c r="B1428" s="49" t="s">
        <v>318</v>
      </c>
      <c r="C1428" s="68"/>
      <c r="D1428" s="68"/>
      <c r="E1428" s="77"/>
      <c r="F1428" s="66"/>
      <c r="G1428" s="66"/>
    </row>
    <row r="1429" spans="1:7" x14ac:dyDescent="0.25">
      <c r="A1429" s="49"/>
      <c r="B1429" s="49" t="s">
        <v>466</v>
      </c>
      <c r="C1429" s="68"/>
      <c r="D1429" s="68"/>
      <c r="E1429" s="77"/>
      <c r="F1429" s="66"/>
      <c r="G1429" s="66"/>
    </row>
    <row r="1430" spans="1:7" x14ac:dyDescent="0.25">
      <c r="A1430" s="49"/>
      <c r="B1430" s="49" t="s">
        <v>319</v>
      </c>
      <c r="C1430" s="68" t="s">
        <v>2</v>
      </c>
      <c r="D1430" s="68">
        <v>1</v>
      </c>
      <c r="E1430" s="77">
        <v>10000</v>
      </c>
      <c r="F1430" s="66"/>
      <c r="G1430" s="66">
        <f t="shared" ref="G1430:G1482" si="31">E1430*D1430</f>
        <v>10000</v>
      </c>
    </row>
    <row r="1431" spans="1:7" x14ac:dyDescent="0.25">
      <c r="A1431" s="49"/>
      <c r="B1431" s="49"/>
      <c r="C1431" s="68"/>
      <c r="D1431" s="68"/>
      <c r="E1431" s="77"/>
      <c r="F1431" s="66"/>
      <c r="G1431" s="66"/>
    </row>
    <row r="1432" spans="1:7" ht="13" x14ac:dyDescent="0.3">
      <c r="A1432" s="115"/>
      <c r="B1432" s="111" t="s">
        <v>283</v>
      </c>
      <c r="C1432" s="112"/>
      <c r="D1432" s="112"/>
      <c r="E1432" s="113"/>
      <c r="F1432" s="114"/>
      <c r="G1432" s="114">
        <f>SUM(G1399:G1431)</f>
        <v>26940</v>
      </c>
    </row>
    <row r="1433" spans="1:7" x14ac:dyDescent="0.25">
      <c r="A1433" s="49"/>
      <c r="B1433" s="49"/>
      <c r="C1433" s="68"/>
      <c r="D1433" s="68"/>
      <c r="E1433" s="77"/>
      <c r="F1433" s="66"/>
      <c r="G1433" s="66"/>
    </row>
    <row r="1434" spans="1:7" ht="13" x14ac:dyDescent="0.3">
      <c r="A1434" s="49"/>
      <c r="B1434" s="79" t="s">
        <v>320</v>
      </c>
      <c r="C1434" s="68"/>
      <c r="D1434" s="68"/>
      <c r="E1434" s="77"/>
      <c r="F1434" s="66"/>
      <c r="G1434" s="66"/>
    </row>
    <row r="1435" spans="1:7" ht="13" x14ac:dyDescent="0.3">
      <c r="A1435" s="49"/>
      <c r="B1435" s="91"/>
      <c r="C1435" s="92"/>
      <c r="D1435" s="68"/>
      <c r="E1435" s="77"/>
      <c r="F1435" s="66"/>
      <c r="G1435" s="66"/>
    </row>
    <row r="1436" spans="1:7" ht="13" x14ac:dyDescent="0.3">
      <c r="A1436" s="49"/>
      <c r="B1436" s="67" t="s">
        <v>321</v>
      </c>
      <c r="C1436" s="68"/>
      <c r="D1436" s="68"/>
      <c r="E1436" s="77"/>
      <c r="F1436" s="66"/>
      <c r="G1436" s="66"/>
    </row>
    <row r="1437" spans="1:7" ht="13" x14ac:dyDescent="0.3">
      <c r="A1437" s="49"/>
      <c r="B1437" s="67" t="s">
        <v>322</v>
      </c>
      <c r="C1437" s="68"/>
      <c r="D1437" s="68"/>
      <c r="E1437" s="77"/>
      <c r="F1437" s="66"/>
      <c r="G1437" s="66"/>
    </row>
    <row r="1438" spans="1:7" ht="14.5" x14ac:dyDescent="0.25">
      <c r="A1438" s="49"/>
      <c r="B1438" s="49" t="s">
        <v>323</v>
      </c>
      <c r="C1438" s="68" t="s">
        <v>621</v>
      </c>
      <c r="D1438" s="68">
        <v>11</v>
      </c>
      <c r="E1438" s="77">
        <v>400</v>
      </c>
      <c r="F1438" s="66"/>
      <c r="G1438" s="66">
        <f t="shared" si="31"/>
        <v>4400</v>
      </c>
    </row>
    <row r="1439" spans="1:7" x14ac:dyDescent="0.25">
      <c r="A1439" s="49"/>
      <c r="B1439" s="49"/>
      <c r="C1439" s="68"/>
      <c r="D1439" s="68"/>
      <c r="E1439" s="77"/>
      <c r="F1439" s="66"/>
      <c r="G1439" s="66"/>
    </row>
    <row r="1440" spans="1:7" ht="13" x14ac:dyDescent="0.3">
      <c r="A1440" s="115"/>
      <c r="B1440" s="111" t="s">
        <v>283</v>
      </c>
      <c r="C1440" s="112"/>
      <c r="D1440" s="112"/>
      <c r="E1440" s="113"/>
      <c r="F1440" s="114"/>
      <c r="G1440" s="114">
        <f>SUM(G1435:G1439)</f>
        <v>4400</v>
      </c>
    </row>
    <row r="1441" spans="1:7" x14ac:dyDescent="0.25">
      <c r="A1441" s="49"/>
      <c r="B1441" s="49"/>
      <c r="C1441" s="68"/>
      <c r="D1441" s="68"/>
      <c r="E1441" s="77"/>
      <c r="F1441" s="66"/>
      <c r="G1441" s="66"/>
    </row>
    <row r="1442" spans="1:7" ht="13" x14ac:dyDescent="0.3">
      <c r="A1442" s="49"/>
      <c r="B1442" s="79" t="s">
        <v>324</v>
      </c>
      <c r="C1442" s="68"/>
      <c r="D1442" s="68"/>
      <c r="E1442" s="77"/>
      <c r="F1442" s="66"/>
      <c r="G1442" s="66"/>
    </row>
    <row r="1443" spans="1:7" x14ac:dyDescent="0.25">
      <c r="A1443" s="49"/>
      <c r="B1443" s="49"/>
      <c r="C1443" s="68"/>
      <c r="D1443" s="68"/>
      <c r="E1443" s="77"/>
      <c r="F1443" s="66"/>
      <c r="G1443" s="66"/>
    </row>
    <row r="1444" spans="1:7" ht="13" x14ac:dyDescent="0.3">
      <c r="A1444" s="49"/>
      <c r="B1444" s="67" t="s">
        <v>325</v>
      </c>
      <c r="C1444" s="68"/>
      <c r="D1444" s="68"/>
      <c r="E1444" s="77"/>
      <c r="F1444" s="66"/>
      <c r="G1444" s="66"/>
    </row>
    <row r="1445" spans="1:7" ht="13" x14ac:dyDescent="0.3">
      <c r="A1445" s="49"/>
      <c r="B1445" s="67" t="s">
        <v>326</v>
      </c>
      <c r="C1445" s="68"/>
      <c r="D1445" s="68"/>
      <c r="E1445" s="77"/>
      <c r="F1445" s="66"/>
      <c r="G1445" s="66"/>
    </row>
    <row r="1446" spans="1:7" ht="13" x14ac:dyDescent="0.3">
      <c r="A1446" s="49"/>
      <c r="B1446" s="67" t="s">
        <v>528</v>
      </c>
      <c r="C1446" s="68"/>
      <c r="D1446" s="68"/>
      <c r="E1446" s="77"/>
      <c r="F1446" s="66"/>
      <c r="G1446" s="66"/>
    </row>
    <row r="1447" spans="1:7" x14ac:dyDescent="0.25">
      <c r="A1447" s="49"/>
      <c r="B1447" s="49"/>
      <c r="C1447" s="68"/>
      <c r="D1447" s="68"/>
      <c r="E1447" s="77"/>
      <c r="F1447" s="66"/>
      <c r="G1447" s="66"/>
    </row>
    <row r="1448" spans="1:7" ht="14.5" x14ac:dyDescent="0.25">
      <c r="A1448" s="49"/>
      <c r="B1448" s="49" t="s">
        <v>526</v>
      </c>
      <c r="C1448" s="68" t="s">
        <v>621</v>
      </c>
      <c r="D1448" s="74">
        <f>((32+7.3)*2)*3.1+(7.3*2.9*2*3)</f>
        <v>370.67999999999995</v>
      </c>
      <c r="E1448" s="77">
        <v>70</v>
      </c>
      <c r="F1448" s="66"/>
      <c r="G1448" s="66">
        <f t="shared" si="31"/>
        <v>25947.599999999995</v>
      </c>
    </row>
    <row r="1449" spans="1:7" ht="14.5" x14ac:dyDescent="0.25">
      <c r="A1449" s="49"/>
      <c r="B1449" s="49" t="s">
        <v>589</v>
      </c>
      <c r="C1449" s="68" t="s">
        <v>621</v>
      </c>
      <c r="D1449" s="74">
        <f>D1383</f>
        <v>234</v>
      </c>
      <c r="E1449" s="77">
        <v>70</v>
      </c>
      <c r="F1449" s="66"/>
      <c r="G1449" s="66">
        <f t="shared" si="31"/>
        <v>16380</v>
      </c>
    </row>
    <row r="1450" spans="1:7" x14ac:dyDescent="0.25">
      <c r="A1450" s="49"/>
      <c r="B1450" s="49"/>
      <c r="C1450" s="68"/>
      <c r="D1450" s="68"/>
      <c r="E1450" s="77"/>
      <c r="F1450" s="66"/>
      <c r="G1450" s="66"/>
    </row>
    <row r="1451" spans="1:7" ht="13" x14ac:dyDescent="0.3">
      <c r="A1451" s="49"/>
      <c r="B1451" s="67" t="s">
        <v>325</v>
      </c>
      <c r="C1451" s="68"/>
      <c r="D1451" s="68"/>
      <c r="E1451" s="77"/>
      <c r="F1451" s="66"/>
      <c r="G1451" s="66"/>
    </row>
    <row r="1452" spans="1:7" ht="13" x14ac:dyDescent="0.3">
      <c r="A1452" s="49"/>
      <c r="B1452" s="67" t="s">
        <v>326</v>
      </c>
      <c r="C1452" s="68"/>
      <c r="D1452" s="68"/>
      <c r="E1452" s="77"/>
      <c r="F1452" s="66"/>
      <c r="G1452" s="66"/>
    </row>
    <row r="1453" spans="1:7" ht="13" x14ac:dyDescent="0.3">
      <c r="A1453" s="49"/>
      <c r="B1453" s="67" t="s">
        <v>528</v>
      </c>
      <c r="C1453" s="68"/>
      <c r="D1453" s="68"/>
      <c r="E1453" s="77"/>
      <c r="F1453" s="66"/>
      <c r="G1453" s="66"/>
    </row>
    <row r="1454" spans="1:7" x14ac:dyDescent="0.25">
      <c r="A1454" s="49"/>
      <c r="B1454" s="49"/>
      <c r="C1454" s="68"/>
      <c r="D1454" s="68"/>
      <c r="E1454" s="77"/>
      <c r="F1454" s="66"/>
      <c r="G1454" s="66"/>
    </row>
    <row r="1455" spans="1:7" ht="14.5" x14ac:dyDescent="0.25">
      <c r="A1455" s="49"/>
      <c r="B1455" s="49" t="s">
        <v>527</v>
      </c>
      <c r="C1455" s="68" t="s">
        <v>621</v>
      </c>
      <c r="D1455" s="74">
        <f>((32+7.3)*2)*3.1</f>
        <v>243.66</v>
      </c>
      <c r="E1455" s="77">
        <v>70</v>
      </c>
      <c r="F1455" s="66"/>
      <c r="G1455" s="66">
        <f t="shared" ref="G1455:G1456" si="32">E1455*D1455</f>
        <v>17056.2</v>
      </c>
    </row>
    <row r="1456" spans="1:7" ht="14.5" x14ac:dyDescent="0.25">
      <c r="A1456" s="49"/>
      <c r="B1456" s="49" t="s">
        <v>592</v>
      </c>
      <c r="C1456" s="68" t="s">
        <v>621</v>
      </c>
      <c r="D1456" s="74">
        <v>64</v>
      </c>
      <c r="E1456" s="77">
        <v>70</v>
      </c>
      <c r="F1456" s="66"/>
      <c r="G1456" s="66">
        <f t="shared" si="32"/>
        <v>4480</v>
      </c>
    </row>
    <row r="1457" spans="1:7" x14ac:dyDescent="0.25">
      <c r="A1457" s="49"/>
      <c r="B1457" s="49"/>
      <c r="C1457" s="68"/>
      <c r="D1457" s="74"/>
      <c r="E1457" s="77"/>
      <c r="F1457" s="66"/>
      <c r="G1457" s="66"/>
    </row>
    <row r="1458" spans="1:7" ht="13" x14ac:dyDescent="0.3">
      <c r="A1458" s="49"/>
      <c r="B1458" s="67" t="s">
        <v>329</v>
      </c>
      <c r="C1458" s="68"/>
      <c r="D1458" s="68"/>
      <c r="E1458" s="77"/>
      <c r="F1458" s="66"/>
      <c r="G1458" s="66"/>
    </row>
    <row r="1459" spans="1:7" ht="13" x14ac:dyDescent="0.3">
      <c r="A1459" s="49"/>
      <c r="B1459" s="67" t="s">
        <v>330</v>
      </c>
      <c r="C1459" s="68"/>
      <c r="D1459" s="68"/>
      <c r="E1459" s="77"/>
      <c r="F1459" s="66"/>
      <c r="G1459" s="66"/>
    </row>
    <row r="1460" spans="1:7" ht="13" x14ac:dyDescent="0.3">
      <c r="A1460" s="49"/>
      <c r="B1460" s="67" t="s">
        <v>529</v>
      </c>
      <c r="C1460" s="68"/>
      <c r="D1460" s="68"/>
      <c r="E1460" s="77"/>
      <c r="F1460" s="66"/>
      <c r="G1460" s="66"/>
    </row>
    <row r="1461" spans="1:7" ht="13" x14ac:dyDescent="0.3">
      <c r="A1461" s="49"/>
      <c r="B1461" s="67"/>
      <c r="C1461" s="68"/>
      <c r="D1461" s="68"/>
      <c r="E1461" s="77"/>
      <c r="F1461" s="66"/>
      <c r="G1461" s="66"/>
    </row>
    <row r="1462" spans="1:7" x14ac:dyDescent="0.25">
      <c r="A1462" s="49"/>
      <c r="B1462" s="49" t="s">
        <v>332</v>
      </c>
      <c r="C1462" s="68" t="s">
        <v>11</v>
      </c>
      <c r="D1462" s="68">
        <f>D1250+D1256</f>
        <v>82</v>
      </c>
      <c r="E1462" s="77">
        <v>20</v>
      </c>
      <c r="F1462" s="66"/>
      <c r="G1462" s="66">
        <f t="shared" si="31"/>
        <v>1640</v>
      </c>
    </row>
    <row r="1463" spans="1:7" x14ac:dyDescent="0.25">
      <c r="A1463" s="49"/>
      <c r="B1463" s="49"/>
      <c r="C1463" s="68"/>
      <c r="D1463" s="68"/>
      <c r="E1463" s="77"/>
      <c r="F1463" s="66"/>
      <c r="G1463" s="66"/>
    </row>
    <row r="1464" spans="1:7" ht="13" x14ac:dyDescent="0.3">
      <c r="A1464" s="49"/>
      <c r="B1464" s="67" t="s">
        <v>530</v>
      </c>
      <c r="C1464" s="68"/>
      <c r="D1464" s="68"/>
      <c r="E1464" s="77"/>
      <c r="F1464" s="66"/>
      <c r="G1464" s="66"/>
    </row>
    <row r="1465" spans="1:7" ht="13" x14ac:dyDescent="0.3">
      <c r="A1465" s="49"/>
      <c r="B1465" s="67" t="s">
        <v>334</v>
      </c>
      <c r="C1465" s="68"/>
      <c r="D1465" s="68"/>
      <c r="E1465" s="77"/>
      <c r="F1465" s="66"/>
      <c r="G1465" s="66"/>
    </row>
    <row r="1466" spans="1:7" ht="13" x14ac:dyDescent="0.3">
      <c r="A1466" s="49"/>
      <c r="B1466" s="67" t="s">
        <v>335</v>
      </c>
      <c r="C1466" s="68"/>
      <c r="D1466" s="68"/>
      <c r="E1466" s="77"/>
      <c r="F1466" s="66"/>
      <c r="G1466" s="66"/>
    </row>
    <row r="1467" spans="1:7" x14ac:dyDescent="0.25">
      <c r="A1467" s="49"/>
      <c r="B1467" s="49"/>
      <c r="C1467" s="68"/>
      <c r="D1467" s="68"/>
      <c r="E1467" s="77"/>
      <c r="F1467" s="66"/>
      <c r="G1467" s="66"/>
    </row>
    <row r="1468" spans="1:7" ht="14.5" x14ac:dyDescent="0.25">
      <c r="A1468" s="49"/>
      <c r="B1468" s="49" t="s">
        <v>336</v>
      </c>
      <c r="C1468" s="68" t="s">
        <v>621</v>
      </c>
      <c r="D1468" s="68">
        <v>14</v>
      </c>
      <c r="E1468" s="77">
        <v>70</v>
      </c>
      <c r="F1468" s="66"/>
      <c r="G1468" s="66">
        <f t="shared" si="31"/>
        <v>980</v>
      </c>
    </row>
    <row r="1469" spans="1:7" ht="14.5" x14ac:dyDescent="0.25">
      <c r="A1469" s="49"/>
      <c r="B1469" s="49" t="s">
        <v>287</v>
      </c>
      <c r="C1469" s="68" t="s">
        <v>621</v>
      </c>
      <c r="D1469" s="68">
        <v>87</v>
      </c>
      <c r="E1469" s="77">
        <v>70</v>
      </c>
      <c r="F1469" s="66"/>
      <c r="G1469" s="66">
        <f t="shared" si="31"/>
        <v>6090</v>
      </c>
    </row>
    <row r="1470" spans="1:7" x14ac:dyDescent="0.25">
      <c r="A1470" s="49"/>
      <c r="B1470" s="49"/>
      <c r="C1470" s="68"/>
      <c r="D1470" s="68"/>
      <c r="E1470" s="77"/>
      <c r="F1470" s="66"/>
      <c r="G1470" s="66"/>
    </row>
    <row r="1471" spans="1:7" ht="13" x14ac:dyDescent="0.3">
      <c r="A1471" s="49"/>
      <c r="B1471" s="67" t="s">
        <v>337</v>
      </c>
      <c r="C1471" s="68"/>
      <c r="D1471" s="68"/>
      <c r="E1471" s="77"/>
      <c r="F1471" s="66"/>
      <c r="G1471" s="66"/>
    </row>
    <row r="1472" spans="1:7" ht="13" x14ac:dyDescent="0.3">
      <c r="A1472" s="49"/>
      <c r="B1472" s="67" t="s">
        <v>338</v>
      </c>
      <c r="C1472" s="68"/>
      <c r="D1472" s="68"/>
      <c r="E1472" s="77"/>
      <c r="F1472" s="66"/>
      <c r="G1472" s="66"/>
    </row>
    <row r="1473" spans="1:7" x14ac:dyDescent="0.25">
      <c r="A1473" s="49"/>
      <c r="B1473" s="49"/>
      <c r="C1473" s="68"/>
      <c r="D1473" s="68"/>
      <c r="E1473" s="77"/>
      <c r="F1473" s="66"/>
      <c r="G1473" s="66"/>
    </row>
    <row r="1474" spans="1:7" ht="14.5" x14ac:dyDescent="0.25">
      <c r="A1474" s="49"/>
      <c r="B1474" s="49" t="s">
        <v>285</v>
      </c>
      <c r="C1474" s="68" t="s">
        <v>621</v>
      </c>
      <c r="D1474" s="68">
        <v>14</v>
      </c>
      <c r="E1474" s="77">
        <v>70</v>
      </c>
      <c r="F1474" s="66"/>
      <c r="G1474" s="66">
        <f t="shared" si="31"/>
        <v>980</v>
      </c>
    </row>
    <row r="1475" spans="1:7" x14ac:dyDescent="0.25">
      <c r="A1475" s="49"/>
      <c r="B1475" s="49" t="s">
        <v>531</v>
      </c>
      <c r="C1475" s="68" t="s">
        <v>11</v>
      </c>
      <c r="D1475" s="68">
        <f>D1324</f>
        <v>123</v>
      </c>
      <c r="E1475" s="77">
        <v>20</v>
      </c>
      <c r="F1475" s="66"/>
      <c r="G1475" s="66">
        <f t="shared" si="31"/>
        <v>2460</v>
      </c>
    </row>
    <row r="1476" spans="1:7" ht="13" x14ac:dyDescent="0.3">
      <c r="A1476" s="49"/>
      <c r="B1476" s="67"/>
      <c r="C1476" s="68"/>
      <c r="D1476" s="68"/>
      <c r="E1476" s="77"/>
      <c r="F1476" s="66"/>
      <c r="G1476" s="66"/>
    </row>
    <row r="1477" spans="1:7" ht="13" x14ac:dyDescent="0.3">
      <c r="A1477" s="49"/>
      <c r="B1477" s="67" t="s">
        <v>339</v>
      </c>
      <c r="C1477" s="68"/>
      <c r="D1477" s="68"/>
      <c r="E1477" s="77"/>
      <c r="F1477" s="66"/>
      <c r="G1477" s="66"/>
    </row>
    <row r="1478" spans="1:7" ht="13" x14ac:dyDescent="0.3">
      <c r="A1478" s="49"/>
      <c r="B1478" s="67" t="s">
        <v>532</v>
      </c>
      <c r="C1478" s="68"/>
      <c r="D1478" s="68"/>
      <c r="E1478" s="77"/>
      <c r="F1478" s="66"/>
      <c r="G1478" s="66"/>
    </row>
    <row r="1479" spans="1:7" x14ac:dyDescent="0.25">
      <c r="A1479" s="49"/>
      <c r="B1479" s="49"/>
      <c r="C1479" s="68"/>
      <c r="D1479" s="68"/>
      <c r="E1479" s="77"/>
      <c r="F1479" s="66"/>
      <c r="G1479" s="66"/>
    </row>
    <row r="1480" spans="1:7" x14ac:dyDescent="0.25">
      <c r="A1480" s="49"/>
      <c r="B1480" s="49" t="s">
        <v>341</v>
      </c>
      <c r="C1480" s="68" t="s">
        <v>11</v>
      </c>
      <c r="D1480" s="68">
        <f>D1260</f>
        <v>131</v>
      </c>
      <c r="E1480" s="77">
        <v>20</v>
      </c>
      <c r="F1480" s="66"/>
      <c r="G1480" s="66">
        <f t="shared" si="31"/>
        <v>2620</v>
      </c>
    </row>
    <row r="1481" spans="1:7" ht="14.5" x14ac:dyDescent="0.25">
      <c r="A1481" s="49"/>
      <c r="B1481" s="49" t="s">
        <v>285</v>
      </c>
      <c r="C1481" s="68" t="s">
        <v>621</v>
      </c>
      <c r="D1481" s="68">
        <v>14</v>
      </c>
      <c r="E1481" s="77">
        <v>70</v>
      </c>
      <c r="F1481" s="66"/>
      <c r="G1481" s="66">
        <f t="shared" si="31"/>
        <v>980</v>
      </c>
    </row>
    <row r="1482" spans="1:7" ht="14.5" x14ac:dyDescent="0.25">
      <c r="A1482" s="49"/>
      <c r="B1482" s="49" t="s">
        <v>533</v>
      </c>
      <c r="C1482" s="68" t="s">
        <v>621</v>
      </c>
      <c r="D1482" s="68">
        <v>150</v>
      </c>
      <c r="E1482" s="77">
        <v>70</v>
      </c>
      <c r="F1482" s="66"/>
      <c r="G1482" s="66">
        <f t="shared" si="31"/>
        <v>10500</v>
      </c>
    </row>
    <row r="1483" spans="1:7" x14ac:dyDescent="0.25">
      <c r="A1483" s="49"/>
      <c r="B1483" s="49"/>
      <c r="C1483" s="68"/>
      <c r="D1483" s="68"/>
      <c r="E1483" s="77"/>
      <c r="F1483" s="66"/>
      <c r="G1483" s="66"/>
    </row>
    <row r="1484" spans="1:7" ht="13" x14ac:dyDescent="0.3">
      <c r="A1484" s="115"/>
      <c r="B1484" s="111" t="s">
        <v>283</v>
      </c>
      <c r="C1484" s="112"/>
      <c r="D1484" s="112"/>
      <c r="E1484" s="113"/>
      <c r="F1484" s="114"/>
      <c r="G1484" s="114">
        <f>SUM(G1448:G1483)</f>
        <v>90113.799999999988</v>
      </c>
    </row>
    <row r="1485" spans="1:7" ht="13" x14ac:dyDescent="0.3">
      <c r="A1485" s="49"/>
      <c r="B1485" s="76"/>
      <c r="C1485" s="68"/>
      <c r="D1485" s="68"/>
      <c r="E1485" s="77"/>
      <c r="F1485" s="97"/>
      <c r="G1485" s="97"/>
    </row>
    <row r="1486" spans="1:7" ht="13" x14ac:dyDescent="0.3">
      <c r="A1486" s="49"/>
      <c r="B1486" s="79" t="s">
        <v>586</v>
      </c>
      <c r="C1486" s="68"/>
      <c r="D1486" s="68"/>
      <c r="E1486" s="77"/>
      <c r="F1486" s="66"/>
      <c r="G1486" s="66"/>
    </row>
    <row r="1487" spans="1:7" x14ac:dyDescent="0.25">
      <c r="A1487" s="49"/>
      <c r="B1487" s="49"/>
      <c r="C1487" s="68"/>
      <c r="D1487" s="68"/>
      <c r="E1487" s="77"/>
      <c r="F1487" s="66"/>
      <c r="G1487" s="66"/>
    </row>
    <row r="1488" spans="1:7" ht="13" x14ac:dyDescent="0.3">
      <c r="A1488" s="49"/>
      <c r="B1488" s="67" t="s">
        <v>587</v>
      </c>
      <c r="C1488" s="68"/>
      <c r="D1488" s="68"/>
      <c r="E1488" s="77"/>
      <c r="F1488" s="66"/>
      <c r="G1488" s="66"/>
    </row>
    <row r="1489" spans="1:7" x14ac:dyDescent="0.25">
      <c r="A1489" s="49"/>
      <c r="B1489" s="49"/>
      <c r="C1489" s="68"/>
      <c r="D1489" s="68"/>
      <c r="E1489" s="77"/>
      <c r="F1489" s="66"/>
      <c r="G1489" s="66"/>
    </row>
    <row r="1490" spans="1:7" x14ac:dyDescent="0.25">
      <c r="A1490" s="49"/>
      <c r="B1490" s="49" t="s">
        <v>588</v>
      </c>
      <c r="C1490" s="68" t="s">
        <v>518</v>
      </c>
      <c r="D1490" s="74">
        <v>1</v>
      </c>
      <c r="E1490" s="77">
        <v>20000</v>
      </c>
      <c r="F1490" s="66"/>
      <c r="G1490" s="66"/>
    </row>
    <row r="1491" spans="1:7" x14ac:dyDescent="0.25">
      <c r="A1491" s="49"/>
      <c r="B1491" s="49"/>
      <c r="C1491" s="68"/>
      <c r="D1491" s="68"/>
      <c r="E1491" s="77"/>
      <c r="F1491" s="66"/>
      <c r="G1491" s="66"/>
    </row>
    <row r="1492" spans="1:7" ht="13" x14ac:dyDescent="0.3">
      <c r="A1492" s="115"/>
      <c r="B1492" s="111" t="s">
        <v>283</v>
      </c>
      <c r="C1492" s="112"/>
      <c r="D1492" s="112"/>
      <c r="E1492" s="113"/>
      <c r="F1492" s="114"/>
      <c r="G1492" s="114">
        <f>SUM(G1490:G1491)</f>
        <v>0</v>
      </c>
    </row>
    <row r="1493" spans="1:7" x14ac:dyDescent="0.25">
      <c r="A1493" s="49"/>
      <c r="B1493" s="49"/>
      <c r="C1493" s="49"/>
      <c r="D1493" s="49"/>
      <c r="E1493" s="48"/>
      <c r="F1493" s="66"/>
      <c r="G1493" s="66"/>
    </row>
    <row r="1494" spans="1:7" ht="13" x14ac:dyDescent="0.3">
      <c r="A1494" s="115"/>
      <c r="B1494" s="111" t="s">
        <v>357</v>
      </c>
      <c r="C1494" s="115"/>
      <c r="D1494" s="115"/>
      <c r="E1494" s="116"/>
      <c r="F1494" s="116"/>
      <c r="G1494" s="116"/>
    </row>
    <row r="1495" spans="1:7" x14ac:dyDescent="0.25">
      <c r="A1495" s="49"/>
      <c r="B1495" s="49"/>
      <c r="C1495" s="49"/>
      <c r="D1495" s="49"/>
      <c r="E1495" s="48"/>
      <c r="F1495" s="48"/>
      <c r="G1495" s="48"/>
    </row>
    <row r="1496" spans="1:7" ht="13" x14ac:dyDescent="0.3">
      <c r="A1496" s="49"/>
      <c r="B1496" s="93" t="s">
        <v>467</v>
      </c>
      <c r="C1496" s="49"/>
      <c r="D1496" s="49"/>
      <c r="E1496" s="48"/>
      <c r="F1496" s="94">
        <f>F1171</f>
        <v>0</v>
      </c>
      <c r="G1496" s="94">
        <f>G1171</f>
        <v>62216.800000000003</v>
      </c>
    </row>
    <row r="1497" spans="1:7" x14ac:dyDescent="0.25">
      <c r="A1497" s="49"/>
      <c r="B1497" s="49"/>
      <c r="C1497" s="49"/>
      <c r="D1497" s="49"/>
      <c r="E1497" s="48"/>
      <c r="F1497" s="48"/>
      <c r="G1497" s="48"/>
    </row>
    <row r="1498" spans="1:7" ht="13" x14ac:dyDescent="0.3">
      <c r="A1498" s="49"/>
      <c r="B1498" s="93" t="s">
        <v>200</v>
      </c>
      <c r="C1498" s="49"/>
      <c r="D1498" s="49"/>
      <c r="E1498" s="48"/>
      <c r="F1498" s="94">
        <f>F1195</f>
        <v>0</v>
      </c>
      <c r="G1498" s="94">
        <f>G1195</f>
        <v>38480</v>
      </c>
    </row>
    <row r="1499" spans="1:7" ht="13" x14ac:dyDescent="0.3">
      <c r="A1499" s="49"/>
      <c r="B1499" s="93"/>
      <c r="C1499" s="49"/>
      <c r="D1499" s="49"/>
      <c r="E1499" s="48"/>
      <c r="F1499" s="94"/>
      <c r="G1499" s="94"/>
    </row>
    <row r="1500" spans="1:7" ht="13" x14ac:dyDescent="0.3">
      <c r="A1500" s="49"/>
      <c r="B1500" s="93" t="s">
        <v>347</v>
      </c>
      <c r="C1500" s="49"/>
      <c r="D1500" s="49"/>
      <c r="E1500" s="48"/>
      <c r="F1500" s="94">
        <f>F1227</f>
        <v>0</v>
      </c>
      <c r="G1500" s="94">
        <f>G1227</f>
        <v>88590</v>
      </c>
    </row>
    <row r="1501" spans="1:7" ht="13" x14ac:dyDescent="0.3">
      <c r="A1501" s="49"/>
      <c r="B1501" s="93"/>
      <c r="C1501" s="49"/>
      <c r="D1501" s="49"/>
      <c r="E1501" s="48"/>
      <c r="F1501" s="94"/>
      <c r="G1501" s="94"/>
    </row>
    <row r="1502" spans="1:7" ht="13" x14ac:dyDescent="0.3">
      <c r="A1502" s="49"/>
      <c r="B1502" s="93" t="s">
        <v>133</v>
      </c>
      <c r="C1502" s="49"/>
      <c r="D1502" s="49"/>
      <c r="E1502" s="48"/>
      <c r="F1502" s="94">
        <f>F1293</f>
        <v>0</v>
      </c>
      <c r="G1502" s="94">
        <f>G1293</f>
        <v>92645</v>
      </c>
    </row>
    <row r="1503" spans="1:7" ht="13" x14ac:dyDescent="0.3">
      <c r="A1503" s="49"/>
      <c r="B1503" s="93"/>
      <c r="C1503" s="49"/>
      <c r="D1503" s="49"/>
      <c r="E1503" s="48"/>
      <c r="F1503" s="94"/>
      <c r="G1503" s="94"/>
    </row>
    <row r="1504" spans="1:7" ht="13" x14ac:dyDescent="0.3">
      <c r="A1504" s="49"/>
      <c r="B1504" s="93" t="s">
        <v>348</v>
      </c>
      <c r="C1504" s="49"/>
      <c r="D1504" s="49"/>
      <c r="E1504" s="48"/>
      <c r="F1504" s="94">
        <f>F1326</f>
        <v>0</v>
      </c>
      <c r="G1504" s="94">
        <f>G1326</f>
        <v>85095</v>
      </c>
    </row>
    <row r="1505" spans="1:7" ht="13" x14ac:dyDescent="0.3">
      <c r="A1505" s="49"/>
      <c r="B1505" s="93"/>
      <c r="C1505" s="49"/>
      <c r="D1505" s="49"/>
      <c r="E1505" s="48"/>
      <c r="F1505" s="94"/>
      <c r="G1505" s="94"/>
    </row>
    <row r="1506" spans="1:7" ht="13" x14ac:dyDescent="0.3">
      <c r="A1506" s="49"/>
      <c r="B1506" s="93" t="s">
        <v>349</v>
      </c>
      <c r="C1506" s="49"/>
      <c r="D1506" s="49"/>
      <c r="E1506" s="48"/>
      <c r="F1506" s="94">
        <f>F1338</f>
        <v>0</v>
      </c>
      <c r="G1506" s="94">
        <f>G1338</f>
        <v>71370</v>
      </c>
    </row>
    <row r="1507" spans="1:7" ht="13" x14ac:dyDescent="0.3">
      <c r="A1507" s="49"/>
      <c r="B1507" s="93"/>
      <c r="C1507" s="49"/>
      <c r="D1507" s="49"/>
      <c r="E1507" s="48"/>
      <c r="F1507" s="94"/>
      <c r="G1507" s="94"/>
    </row>
    <row r="1508" spans="1:7" ht="13" x14ac:dyDescent="0.3">
      <c r="A1508" s="49"/>
      <c r="B1508" s="93" t="s">
        <v>63</v>
      </c>
      <c r="C1508" s="49"/>
      <c r="D1508" s="49"/>
      <c r="E1508" s="48"/>
      <c r="F1508" s="94">
        <f>F1360</f>
        <v>0</v>
      </c>
      <c r="G1508" s="94">
        <f>G1360</f>
        <v>12580</v>
      </c>
    </row>
    <row r="1509" spans="1:7" ht="13" x14ac:dyDescent="0.3">
      <c r="A1509" s="49"/>
      <c r="B1509" s="93"/>
      <c r="C1509" s="49"/>
      <c r="D1509" s="49"/>
      <c r="E1509" s="48"/>
      <c r="F1509" s="94"/>
      <c r="G1509" s="94"/>
    </row>
    <row r="1510" spans="1:7" ht="13" x14ac:dyDescent="0.3">
      <c r="A1510" s="49"/>
      <c r="B1510" s="93" t="s">
        <v>46</v>
      </c>
      <c r="C1510" s="49"/>
      <c r="D1510" s="49"/>
      <c r="E1510" s="48"/>
      <c r="F1510" s="94">
        <f>F1362</f>
        <v>0</v>
      </c>
      <c r="G1510" s="94">
        <f>G1375</f>
        <v>0</v>
      </c>
    </row>
    <row r="1511" spans="1:7" ht="13" x14ac:dyDescent="0.3">
      <c r="A1511" s="49"/>
      <c r="B1511" s="93"/>
      <c r="C1511" s="49"/>
      <c r="D1511" s="49"/>
      <c r="E1511" s="48"/>
      <c r="F1511" s="94"/>
      <c r="G1511" s="94"/>
    </row>
    <row r="1512" spans="1:7" ht="13" x14ac:dyDescent="0.3">
      <c r="A1512" s="49"/>
      <c r="B1512" s="93" t="s">
        <v>20</v>
      </c>
      <c r="C1512" s="49"/>
      <c r="D1512" s="49"/>
      <c r="E1512" s="48"/>
      <c r="F1512" s="94">
        <f>F1395</f>
        <v>0</v>
      </c>
      <c r="G1512" s="94">
        <f>G1395</f>
        <v>26550</v>
      </c>
    </row>
    <row r="1513" spans="1:7" ht="13" x14ac:dyDescent="0.3">
      <c r="A1513" s="49"/>
      <c r="B1513" s="93"/>
      <c r="C1513" s="49"/>
      <c r="D1513" s="49"/>
      <c r="E1513" s="48"/>
      <c r="F1513" s="94"/>
      <c r="G1513" s="94"/>
    </row>
    <row r="1514" spans="1:7" ht="13" x14ac:dyDescent="0.3">
      <c r="A1514" s="49"/>
      <c r="B1514" s="93" t="s">
        <v>296</v>
      </c>
      <c r="C1514" s="49"/>
      <c r="D1514" s="49"/>
      <c r="E1514" s="48"/>
      <c r="F1514" s="94">
        <f>F1432</f>
        <v>0</v>
      </c>
      <c r="G1514" s="94">
        <f>G1432</f>
        <v>26940</v>
      </c>
    </row>
    <row r="1515" spans="1:7" ht="13" x14ac:dyDescent="0.3">
      <c r="A1515" s="49"/>
      <c r="B1515" s="93"/>
      <c r="C1515" s="49"/>
      <c r="D1515" s="49"/>
      <c r="E1515" s="48"/>
      <c r="F1515" s="94"/>
      <c r="G1515" s="94"/>
    </row>
    <row r="1516" spans="1:7" ht="13" x14ac:dyDescent="0.3">
      <c r="A1516" s="49"/>
      <c r="B1516" s="93" t="s">
        <v>320</v>
      </c>
      <c r="C1516" s="49"/>
      <c r="D1516" s="49"/>
      <c r="E1516" s="48"/>
      <c r="F1516" s="94">
        <f>F1440</f>
        <v>0</v>
      </c>
      <c r="G1516" s="94">
        <f>G1440</f>
        <v>4400</v>
      </c>
    </row>
    <row r="1517" spans="1:7" ht="13" x14ac:dyDescent="0.3">
      <c r="A1517" s="49"/>
      <c r="B1517" s="93"/>
      <c r="C1517" s="49"/>
      <c r="D1517" s="49"/>
      <c r="E1517" s="48"/>
      <c r="F1517" s="94"/>
      <c r="G1517" s="94"/>
    </row>
    <row r="1518" spans="1:7" ht="13" x14ac:dyDescent="0.3">
      <c r="A1518" s="49"/>
      <c r="B1518" s="93" t="s">
        <v>352</v>
      </c>
      <c r="C1518" s="49"/>
      <c r="D1518" s="49"/>
      <c r="E1518" s="48"/>
      <c r="F1518" s="94">
        <f>F1484</f>
        <v>0</v>
      </c>
      <c r="G1518" s="94">
        <f>G1484</f>
        <v>90113.799999999988</v>
      </c>
    </row>
    <row r="1519" spans="1:7" ht="13" x14ac:dyDescent="0.3">
      <c r="A1519" s="49"/>
      <c r="B1519" s="93"/>
      <c r="C1519" s="49"/>
      <c r="D1519" s="49"/>
      <c r="E1519" s="48"/>
      <c r="F1519" s="48"/>
      <c r="G1519" s="48"/>
    </row>
    <row r="1520" spans="1:7" ht="13" x14ac:dyDescent="0.3">
      <c r="A1520" s="49"/>
      <c r="B1520" s="93" t="s">
        <v>586</v>
      </c>
      <c r="C1520" s="49"/>
      <c r="D1520" s="49"/>
      <c r="E1520" s="48"/>
      <c r="F1520" s="94">
        <f>F1486</f>
        <v>0</v>
      </c>
      <c r="G1520" s="94">
        <f>G1492</f>
        <v>0</v>
      </c>
    </row>
    <row r="1521" spans="1:7" ht="13" x14ac:dyDescent="0.3">
      <c r="A1521" s="49"/>
      <c r="B1521" s="93"/>
      <c r="C1521" s="49"/>
      <c r="D1521" s="49"/>
      <c r="E1521" s="48"/>
      <c r="F1521" s="48"/>
      <c r="G1521" s="48"/>
    </row>
    <row r="1522" spans="1:7" x14ac:dyDescent="0.25">
      <c r="A1522" s="49"/>
      <c r="B1522" s="49"/>
      <c r="C1522" s="49"/>
      <c r="D1522" s="49"/>
      <c r="E1522" s="48"/>
      <c r="F1522" s="48"/>
      <c r="G1522" s="48"/>
    </row>
    <row r="1523" spans="1:7" ht="13" x14ac:dyDescent="0.3">
      <c r="A1523" s="115"/>
      <c r="B1523" s="111" t="s">
        <v>353</v>
      </c>
      <c r="C1523" s="115"/>
      <c r="D1523" s="115"/>
      <c r="E1523" s="116"/>
      <c r="F1523" s="117">
        <f>SUM(F1496:F1522)</f>
        <v>0</v>
      </c>
      <c r="G1523" s="117">
        <f>SUM(G1498:G1522)</f>
        <v>536763.80000000005</v>
      </c>
    </row>
    <row r="1524" spans="1:7" x14ac:dyDescent="0.25">
      <c r="A1524" s="51"/>
      <c r="B1524" s="51"/>
      <c r="C1524" s="51"/>
      <c r="D1524" s="51"/>
      <c r="E1524" s="95"/>
      <c r="F1524" s="95"/>
      <c r="G1524" s="95"/>
    </row>
    <row r="1527" spans="1:7" ht="13" x14ac:dyDescent="0.3">
      <c r="A1527" s="61"/>
      <c r="B1527" s="61"/>
      <c r="C1527" s="61"/>
      <c r="D1527" s="61"/>
      <c r="E1527" s="62"/>
      <c r="F1527" s="62"/>
      <c r="G1527" s="63"/>
    </row>
    <row r="1528" spans="1:7" ht="13" x14ac:dyDescent="0.3">
      <c r="A1528" s="64"/>
      <c r="B1528" s="65" t="s">
        <v>597</v>
      </c>
      <c r="C1528" s="49"/>
      <c r="D1528" s="49"/>
      <c r="E1528" s="48"/>
      <c r="F1528" s="48"/>
      <c r="G1528" s="66"/>
    </row>
    <row r="1529" spans="1:7" ht="13" x14ac:dyDescent="0.3">
      <c r="A1529" s="64"/>
      <c r="B1529" s="67" t="s">
        <v>284</v>
      </c>
      <c r="C1529" s="68"/>
      <c r="D1529" s="68"/>
      <c r="E1529" s="66"/>
      <c r="F1529" s="66"/>
      <c r="G1529" s="66"/>
    </row>
    <row r="1530" spans="1:7" ht="13" x14ac:dyDescent="0.3">
      <c r="A1530" s="64"/>
      <c r="B1530" s="71"/>
      <c r="C1530" s="70"/>
      <c r="D1530" s="68"/>
      <c r="E1530" s="66"/>
      <c r="F1530" s="66"/>
      <c r="G1530" s="66"/>
    </row>
    <row r="1531" spans="1:7" ht="13" x14ac:dyDescent="0.3">
      <c r="A1531" s="64"/>
      <c r="B1531" s="72" t="s">
        <v>371</v>
      </c>
      <c r="C1531" s="70"/>
      <c r="D1531" s="68"/>
      <c r="E1531" s="66"/>
      <c r="F1531" s="66"/>
      <c r="G1531" s="66"/>
    </row>
    <row r="1532" spans="1:7" ht="13" x14ac:dyDescent="0.3">
      <c r="A1532" s="64"/>
      <c r="B1532" s="71"/>
      <c r="C1532" s="70"/>
      <c r="D1532" s="68"/>
      <c r="E1532" s="66"/>
      <c r="F1532" s="66"/>
      <c r="G1532" s="66"/>
    </row>
    <row r="1533" spans="1:7" ht="13" x14ac:dyDescent="0.3">
      <c r="A1533" s="64"/>
      <c r="B1533" s="71" t="s">
        <v>545</v>
      </c>
      <c r="C1533" s="70" t="s">
        <v>619</v>
      </c>
      <c r="D1533" s="68">
        <v>5</v>
      </c>
      <c r="E1533" s="66">
        <v>380</v>
      </c>
      <c r="F1533" s="66"/>
      <c r="G1533" s="66">
        <f t="shared" ref="G1533:G1535" si="33">E1533*D1533</f>
        <v>1900</v>
      </c>
    </row>
    <row r="1534" spans="1:7" ht="13" x14ac:dyDescent="0.3">
      <c r="A1534" s="64"/>
      <c r="B1534" s="71"/>
      <c r="C1534" s="70"/>
      <c r="D1534" s="68"/>
      <c r="E1534" s="66"/>
      <c r="F1534" s="66"/>
      <c r="G1534" s="66"/>
    </row>
    <row r="1535" spans="1:7" ht="13" x14ac:dyDescent="0.3">
      <c r="A1535" s="64"/>
      <c r="B1535" s="49" t="s">
        <v>496</v>
      </c>
      <c r="C1535" s="70" t="s">
        <v>2</v>
      </c>
      <c r="D1535" s="68">
        <v>24</v>
      </c>
      <c r="E1535" s="66">
        <v>100</v>
      </c>
      <c r="F1535" s="66"/>
      <c r="G1535" s="66">
        <f t="shared" si="33"/>
        <v>2400</v>
      </c>
    </row>
    <row r="1536" spans="1:7" ht="13" x14ac:dyDescent="0.3">
      <c r="A1536" s="64"/>
      <c r="B1536" s="71" t="s">
        <v>540</v>
      </c>
      <c r="C1536" s="70"/>
      <c r="D1536" s="68"/>
      <c r="E1536" s="66"/>
      <c r="F1536" s="66"/>
      <c r="G1536" s="66"/>
    </row>
    <row r="1537" spans="1:7" ht="13" x14ac:dyDescent="0.3">
      <c r="A1537" s="64"/>
      <c r="B1537" s="71"/>
      <c r="C1537" s="70"/>
      <c r="D1537" s="68"/>
      <c r="E1537" s="66"/>
      <c r="F1537" s="66"/>
      <c r="G1537" s="66"/>
    </row>
    <row r="1538" spans="1:7" ht="13" x14ac:dyDescent="0.3">
      <c r="A1538" s="64"/>
      <c r="B1538" s="72" t="s">
        <v>520</v>
      </c>
      <c r="C1538" s="70"/>
      <c r="D1538" s="68"/>
      <c r="E1538" s="66"/>
      <c r="F1538" s="66"/>
      <c r="G1538" s="66"/>
    </row>
    <row r="1539" spans="1:7" ht="13" x14ac:dyDescent="0.3">
      <c r="A1539" s="64"/>
      <c r="B1539" s="71"/>
      <c r="C1539" s="70"/>
      <c r="D1539" s="68"/>
      <c r="E1539" s="66"/>
      <c r="F1539" s="66"/>
      <c r="G1539" s="66"/>
    </row>
    <row r="1540" spans="1:7" ht="13" x14ac:dyDescent="0.3">
      <c r="A1540" s="64"/>
      <c r="B1540" s="71" t="s">
        <v>521</v>
      </c>
      <c r="C1540" s="70" t="s">
        <v>619</v>
      </c>
      <c r="D1540" s="68">
        <v>67</v>
      </c>
      <c r="E1540" s="66">
        <v>120</v>
      </c>
      <c r="F1540" s="66"/>
      <c r="G1540" s="66">
        <f t="shared" ref="G1540" si="34">E1540*D1540</f>
        <v>8040</v>
      </c>
    </row>
    <row r="1541" spans="1:7" ht="13" x14ac:dyDescent="0.3">
      <c r="A1541" s="64"/>
      <c r="B1541" s="71"/>
      <c r="C1541" s="70"/>
      <c r="D1541" s="68"/>
      <c r="E1541" s="66"/>
      <c r="F1541" s="66"/>
      <c r="G1541" s="66"/>
    </row>
    <row r="1542" spans="1:7" ht="13" x14ac:dyDescent="0.3">
      <c r="A1542" s="64"/>
      <c r="B1542" s="72" t="s">
        <v>382</v>
      </c>
      <c r="C1542" s="70"/>
      <c r="D1542" s="68"/>
      <c r="E1542" s="66"/>
      <c r="F1542" s="66"/>
      <c r="G1542" s="66"/>
    </row>
    <row r="1543" spans="1:7" ht="13" x14ac:dyDescent="0.3">
      <c r="A1543" s="64"/>
      <c r="B1543" s="71"/>
      <c r="C1543" s="70"/>
      <c r="D1543" s="68"/>
      <c r="E1543" s="66"/>
      <c r="F1543" s="66"/>
      <c r="G1543" s="66"/>
    </row>
    <row r="1544" spans="1:7" ht="13" x14ac:dyDescent="0.3">
      <c r="A1544" s="64"/>
      <c r="B1544" s="73" t="s">
        <v>535</v>
      </c>
      <c r="C1544" s="70"/>
      <c r="D1544" s="68"/>
      <c r="E1544" s="66"/>
      <c r="F1544" s="66"/>
      <c r="G1544" s="66"/>
    </row>
    <row r="1545" spans="1:7" ht="13" x14ac:dyDescent="0.3">
      <c r="A1545" s="64"/>
      <c r="B1545" s="73"/>
      <c r="C1545" s="70"/>
      <c r="D1545" s="68"/>
      <c r="E1545" s="66"/>
      <c r="F1545" s="66"/>
      <c r="G1545" s="66"/>
    </row>
    <row r="1546" spans="1:7" ht="13" x14ac:dyDescent="0.3">
      <c r="A1546" s="64"/>
      <c r="B1546" s="71" t="s">
        <v>536</v>
      </c>
      <c r="C1546" s="74" t="s">
        <v>0</v>
      </c>
      <c r="D1546" s="74">
        <f>7.3*32</f>
        <v>233.6</v>
      </c>
      <c r="E1546" s="66">
        <v>50</v>
      </c>
      <c r="F1546" s="66"/>
      <c r="G1546" s="66">
        <f t="shared" ref="G1546:G1554" si="35">E1546*D1546</f>
        <v>11680</v>
      </c>
    </row>
    <row r="1547" spans="1:7" ht="13" x14ac:dyDescent="0.3">
      <c r="A1547" s="64"/>
      <c r="B1547" s="71" t="s">
        <v>538</v>
      </c>
      <c r="C1547" s="70"/>
      <c r="D1547" s="68"/>
      <c r="E1547" s="66"/>
      <c r="F1547" s="66"/>
      <c r="G1547" s="66"/>
    </row>
    <row r="1548" spans="1:7" ht="13" x14ac:dyDescent="0.3">
      <c r="A1548" s="64"/>
      <c r="B1548" s="71" t="s">
        <v>537</v>
      </c>
      <c r="C1548" s="70"/>
      <c r="D1548" s="68"/>
      <c r="E1548" s="66"/>
      <c r="F1548" s="66"/>
      <c r="G1548" s="66"/>
    </row>
    <row r="1549" spans="1:7" ht="13" x14ac:dyDescent="0.3">
      <c r="A1549" s="64"/>
      <c r="B1549" s="71" t="s">
        <v>547</v>
      </c>
      <c r="C1549" s="74" t="s">
        <v>0</v>
      </c>
      <c r="D1549" s="74">
        <f>7.3*32</f>
        <v>233.6</v>
      </c>
      <c r="E1549" s="66">
        <v>50</v>
      </c>
      <c r="F1549" s="66"/>
      <c r="G1549" s="66">
        <f t="shared" ref="G1549" si="36">E1549*D1549</f>
        <v>11680</v>
      </c>
    </row>
    <row r="1550" spans="1:7" ht="13" x14ac:dyDescent="0.3">
      <c r="A1550" s="64"/>
      <c r="B1550" s="71"/>
      <c r="C1550" s="70"/>
      <c r="D1550" s="68"/>
      <c r="E1550" s="66"/>
      <c r="F1550" s="66"/>
      <c r="G1550" s="66"/>
    </row>
    <row r="1551" spans="1:7" ht="13" x14ac:dyDescent="0.3">
      <c r="A1551" s="64"/>
      <c r="B1551" s="73" t="s">
        <v>534</v>
      </c>
      <c r="C1551" s="70"/>
      <c r="D1551" s="68"/>
      <c r="E1551" s="66"/>
      <c r="F1551" s="66"/>
      <c r="G1551" s="66"/>
    </row>
    <row r="1552" spans="1:7" ht="13" x14ac:dyDescent="0.3">
      <c r="A1552" s="64"/>
      <c r="B1552" s="73" t="s">
        <v>542</v>
      </c>
      <c r="C1552" s="70"/>
      <c r="D1552" s="68"/>
      <c r="E1552" s="66"/>
      <c r="F1552" s="66"/>
      <c r="G1552" s="66"/>
    </row>
    <row r="1553" spans="1:7" ht="13" x14ac:dyDescent="0.3">
      <c r="A1553" s="64"/>
      <c r="B1553" s="71"/>
      <c r="C1553" s="70"/>
      <c r="D1553" s="68"/>
      <c r="E1553" s="66"/>
      <c r="F1553" s="66"/>
      <c r="G1553" s="66"/>
    </row>
    <row r="1554" spans="1:7" ht="13" x14ac:dyDescent="0.3">
      <c r="A1554" s="64"/>
      <c r="B1554" s="71" t="s">
        <v>516</v>
      </c>
      <c r="C1554" s="70" t="s">
        <v>2</v>
      </c>
      <c r="D1554" s="68">
        <v>3</v>
      </c>
      <c r="E1554" s="66">
        <v>50</v>
      </c>
      <c r="F1554" s="66"/>
      <c r="G1554" s="66">
        <f t="shared" si="35"/>
        <v>150</v>
      </c>
    </row>
    <row r="1555" spans="1:7" ht="13" x14ac:dyDescent="0.3">
      <c r="A1555" s="64"/>
      <c r="B1555" s="71"/>
      <c r="C1555" s="70"/>
      <c r="D1555" s="68"/>
      <c r="E1555" s="66"/>
      <c r="F1555" s="66"/>
      <c r="G1555" s="66"/>
    </row>
    <row r="1556" spans="1:7" ht="13" x14ac:dyDescent="0.3">
      <c r="A1556" s="64"/>
      <c r="B1556" s="73" t="s">
        <v>584</v>
      </c>
      <c r="C1556" s="70"/>
      <c r="D1556" s="68"/>
      <c r="E1556" s="66"/>
      <c r="F1556" s="66"/>
      <c r="G1556" s="66"/>
    </row>
    <row r="1557" spans="1:7" ht="13" x14ac:dyDescent="0.3">
      <c r="A1557" s="64"/>
      <c r="B1557" s="73"/>
      <c r="C1557" s="70"/>
      <c r="D1557" s="68"/>
      <c r="E1557" s="66"/>
      <c r="F1557" s="66"/>
      <c r="G1557" s="66"/>
    </row>
    <row r="1558" spans="1:7" ht="13" x14ac:dyDescent="0.3">
      <c r="A1558" s="64"/>
      <c r="B1558" s="71" t="s">
        <v>585</v>
      </c>
      <c r="C1558" s="70" t="s">
        <v>2</v>
      </c>
      <c r="D1558" s="68">
        <v>4</v>
      </c>
      <c r="E1558" s="66">
        <v>50</v>
      </c>
      <c r="F1558" s="66"/>
      <c r="G1558" s="66">
        <f t="shared" ref="G1558" si="37">E1558*D1558</f>
        <v>200</v>
      </c>
    </row>
    <row r="1559" spans="1:7" ht="13" x14ac:dyDescent="0.3">
      <c r="A1559" s="64"/>
      <c r="B1559" s="71"/>
      <c r="C1559" s="70"/>
      <c r="D1559" s="68"/>
      <c r="E1559" s="66"/>
      <c r="F1559" s="66"/>
      <c r="G1559" s="66"/>
    </row>
    <row r="1560" spans="1:7" ht="13" x14ac:dyDescent="0.3">
      <c r="A1560" s="64"/>
      <c r="B1560" s="73" t="s">
        <v>397</v>
      </c>
      <c r="C1560" s="70"/>
      <c r="D1560" s="68"/>
      <c r="E1560" s="66"/>
      <c r="F1560" s="66"/>
      <c r="G1560" s="66"/>
    </row>
    <row r="1561" spans="1:7" ht="13" x14ac:dyDescent="0.3">
      <c r="A1561" s="64"/>
      <c r="B1561" s="73"/>
      <c r="C1561" s="70"/>
      <c r="D1561" s="68"/>
      <c r="E1561" s="66"/>
      <c r="F1561" s="66"/>
      <c r="G1561" s="66"/>
    </row>
    <row r="1562" spans="1:7" ht="13" x14ac:dyDescent="0.3">
      <c r="A1562" s="64"/>
      <c r="B1562" s="71" t="s">
        <v>514</v>
      </c>
      <c r="C1562" s="70" t="s">
        <v>2</v>
      </c>
      <c r="D1562" s="68">
        <v>3</v>
      </c>
      <c r="E1562" s="66">
        <v>50</v>
      </c>
      <c r="F1562" s="66"/>
      <c r="G1562" s="66">
        <f t="shared" ref="G1562" si="38">E1562*D1562</f>
        <v>150</v>
      </c>
    </row>
    <row r="1563" spans="1:7" ht="13" x14ac:dyDescent="0.3">
      <c r="A1563" s="64"/>
      <c r="B1563" s="71" t="s">
        <v>515</v>
      </c>
      <c r="C1563" s="70"/>
      <c r="D1563" s="68"/>
      <c r="E1563" s="66"/>
      <c r="F1563" s="66"/>
      <c r="G1563" s="66"/>
    </row>
    <row r="1564" spans="1:7" ht="13" x14ac:dyDescent="0.3">
      <c r="A1564" s="64"/>
      <c r="B1564" s="71"/>
      <c r="C1564" s="70"/>
      <c r="D1564" s="68"/>
      <c r="E1564" s="66"/>
      <c r="F1564" s="66"/>
      <c r="G1564" s="66"/>
    </row>
    <row r="1565" spans="1:7" ht="13" x14ac:dyDescent="0.3">
      <c r="A1565" s="64"/>
      <c r="B1565" s="71" t="s">
        <v>497</v>
      </c>
      <c r="C1565" s="70" t="s">
        <v>2</v>
      </c>
      <c r="D1565" s="68">
        <v>3</v>
      </c>
      <c r="E1565" s="66">
        <v>50</v>
      </c>
      <c r="F1565" s="66"/>
      <c r="G1565" s="66">
        <f t="shared" ref="G1565" si="39">E1565*D1565</f>
        <v>150</v>
      </c>
    </row>
    <row r="1566" spans="1:7" ht="13" x14ac:dyDescent="0.3">
      <c r="A1566" s="64"/>
      <c r="B1566" s="71"/>
      <c r="C1566" s="70"/>
      <c r="D1566" s="68"/>
      <c r="E1566" s="66"/>
      <c r="F1566" s="66"/>
      <c r="G1566" s="66"/>
    </row>
    <row r="1567" spans="1:7" ht="13" x14ac:dyDescent="0.3">
      <c r="A1567" s="64"/>
      <c r="B1567" s="71" t="s">
        <v>286</v>
      </c>
      <c r="C1567" s="70" t="s">
        <v>11</v>
      </c>
      <c r="D1567" s="68">
        <f>32*2</f>
        <v>64</v>
      </c>
      <c r="E1567" s="66">
        <v>10</v>
      </c>
      <c r="F1567" s="66"/>
      <c r="G1567" s="66">
        <f t="shared" ref="G1567" si="40">E1567*D1567</f>
        <v>640</v>
      </c>
    </row>
    <row r="1568" spans="1:7" ht="13" x14ac:dyDescent="0.3">
      <c r="A1568" s="64"/>
      <c r="B1568" s="71"/>
      <c r="C1568" s="70"/>
      <c r="D1568" s="68"/>
      <c r="E1568" s="66"/>
      <c r="F1568" s="66"/>
      <c r="G1568" s="66"/>
    </row>
    <row r="1569" spans="1:7" ht="13" x14ac:dyDescent="0.3">
      <c r="A1569" s="64"/>
      <c r="B1569" s="71" t="s">
        <v>469</v>
      </c>
      <c r="C1569" s="70" t="s">
        <v>11</v>
      </c>
      <c r="D1569" s="68">
        <v>64</v>
      </c>
      <c r="E1569" s="66">
        <v>10</v>
      </c>
      <c r="F1569" s="66"/>
      <c r="G1569" s="66">
        <f t="shared" ref="G1569" si="41">E1569*D1569</f>
        <v>640</v>
      </c>
    </row>
    <row r="1570" spans="1:7" ht="13" x14ac:dyDescent="0.3">
      <c r="A1570" s="64"/>
      <c r="B1570" s="71"/>
      <c r="C1570" s="70"/>
      <c r="D1570" s="68"/>
      <c r="E1570" s="66"/>
      <c r="F1570" s="66"/>
      <c r="G1570" s="66"/>
    </row>
    <row r="1571" spans="1:7" ht="13" x14ac:dyDescent="0.3">
      <c r="A1571" s="64"/>
      <c r="B1571" s="71" t="s">
        <v>470</v>
      </c>
      <c r="C1571" s="70" t="s">
        <v>11</v>
      </c>
      <c r="D1571" s="68">
        <v>25</v>
      </c>
      <c r="E1571" s="66">
        <v>10</v>
      </c>
      <c r="F1571" s="66"/>
      <c r="G1571" s="66">
        <f t="shared" ref="G1571" si="42">E1571*D1571</f>
        <v>250</v>
      </c>
    </row>
    <row r="1572" spans="1:7" ht="13" x14ac:dyDescent="0.3">
      <c r="A1572" s="64"/>
      <c r="B1572" s="71"/>
      <c r="C1572" s="70"/>
      <c r="D1572" s="68"/>
      <c r="E1572" s="66"/>
      <c r="F1572" s="66"/>
      <c r="G1572" s="66"/>
    </row>
    <row r="1573" spans="1:7" ht="13" x14ac:dyDescent="0.3">
      <c r="A1573" s="64"/>
      <c r="B1573" s="75" t="s">
        <v>404</v>
      </c>
      <c r="C1573" s="70"/>
      <c r="D1573" s="68"/>
      <c r="E1573" s="66"/>
      <c r="F1573" s="66"/>
      <c r="G1573" s="66"/>
    </row>
    <row r="1574" spans="1:7" ht="13" x14ac:dyDescent="0.3">
      <c r="A1574" s="64"/>
      <c r="B1574" s="71"/>
      <c r="C1574" s="70"/>
      <c r="D1574" s="68"/>
      <c r="E1574" s="66"/>
      <c r="F1574" s="66"/>
      <c r="G1574" s="66"/>
    </row>
    <row r="1575" spans="1:7" ht="13" x14ac:dyDescent="0.3">
      <c r="A1575" s="64"/>
      <c r="B1575" s="71" t="s">
        <v>405</v>
      </c>
      <c r="C1575" s="70" t="s">
        <v>2</v>
      </c>
      <c r="D1575" s="68">
        <v>3</v>
      </c>
      <c r="E1575" s="66">
        <v>50</v>
      </c>
      <c r="F1575" s="66"/>
      <c r="G1575" s="66">
        <f>E1575*D1575</f>
        <v>150</v>
      </c>
    </row>
    <row r="1576" spans="1:7" ht="13" x14ac:dyDescent="0.3">
      <c r="A1576" s="64"/>
      <c r="B1576" s="71"/>
      <c r="C1576" s="70"/>
      <c r="D1576" s="68"/>
      <c r="E1576" s="66"/>
      <c r="F1576" s="66"/>
      <c r="G1576" s="66"/>
    </row>
    <row r="1577" spans="1:7" ht="13" x14ac:dyDescent="0.3">
      <c r="A1577" s="64"/>
      <c r="B1577" s="71" t="s">
        <v>523</v>
      </c>
      <c r="C1577" s="70" t="s">
        <v>2</v>
      </c>
      <c r="D1577" s="68">
        <v>25</v>
      </c>
      <c r="E1577" s="66">
        <v>50</v>
      </c>
      <c r="F1577" s="66"/>
      <c r="G1577" s="66">
        <f>E1577*D1577</f>
        <v>1250</v>
      </c>
    </row>
    <row r="1578" spans="1:7" ht="13" x14ac:dyDescent="0.3">
      <c r="A1578" s="64"/>
      <c r="B1578" s="71"/>
      <c r="C1578" s="70"/>
      <c r="D1578" s="68"/>
      <c r="E1578" s="66"/>
      <c r="F1578" s="66"/>
      <c r="G1578" s="66"/>
    </row>
    <row r="1579" spans="1:7" ht="13" x14ac:dyDescent="0.3">
      <c r="A1579" s="64"/>
      <c r="B1579" s="72" t="s">
        <v>420</v>
      </c>
      <c r="C1579" s="70"/>
      <c r="D1579" s="68"/>
      <c r="E1579" s="66"/>
      <c r="F1579" s="66"/>
      <c r="G1579" s="66"/>
    </row>
    <row r="1580" spans="1:7" ht="13" x14ac:dyDescent="0.3">
      <c r="A1580" s="64"/>
      <c r="B1580" s="71"/>
      <c r="C1580" s="70"/>
      <c r="D1580" s="68"/>
      <c r="E1580" s="66"/>
      <c r="F1580" s="66"/>
      <c r="G1580" s="66"/>
    </row>
    <row r="1581" spans="1:7" ht="13" x14ac:dyDescent="0.3">
      <c r="A1581" s="64"/>
      <c r="B1581" s="71" t="s">
        <v>422</v>
      </c>
      <c r="C1581" s="70" t="s">
        <v>619</v>
      </c>
      <c r="D1581" s="74">
        <f>7.3*32</f>
        <v>233.6</v>
      </c>
      <c r="E1581" s="66">
        <v>50</v>
      </c>
      <c r="F1581" s="66"/>
      <c r="G1581" s="66">
        <f t="shared" ref="G1581:G1583" si="43">E1581*D1581</f>
        <v>11680</v>
      </c>
    </row>
    <row r="1582" spans="1:7" ht="13" x14ac:dyDescent="0.3">
      <c r="A1582" s="64"/>
      <c r="B1582" s="71"/>
      <c r="C1582" s="70"/>
      <c r="D1582" s="68"/>
      <c r="E1582" s="66"/>
      <c r="F1582" s="66"/>
      <c r="G1582" s="66"/>
    </row>
    <row r="1583" spans="1:7" ht="13" x14ac:dyDescent="0.3">
      <c r="A1583" s="64"/>
      <c r="B1583" s="71" t="s">
        <v>423</v>
      </c>
      <c r="C1583" s="70" t="s">
        <v>619</v>
      </c>
      <c r="D1583" s="74">
        <f>((32+7.3)*2)*3.1+(7.3*2.9*2*3)+((32+7.3)*2)*3.1</f>
        <v>614.33999999999992</v>
      </c>
      <c r="E1583" s="66">
        <v>20</v>
      </c>
      <c r="F1583" s="66"/>
      <c r="G1583" s="66">
        <f t="shared" si="43"/>
        <v>12286.8</v>
      </c>
    </row>
    <row r="1584" spans="1:7" ht="13" x14ac:dyDescent="0.3">
      <c r="A1584" s="64"/>
      <c r="B1584" s="71"/>
      <c r="C1584" s="70"/>
      <c r="D1584" s="68"/>
      <c r="E1584" s="66"/>
      <c r="F1584" s="66"/>
      <c r="G1584" s="66"/>
    </row>
    <row r="1585" spans="1:7" ht="13" x14ac:dyDescent="0.3">
      <c r="A1585" s="64"/>
      <c r="B1585" s="71" t="s">
        <v>524</v>
      </c>
      <c r="C1585" s="70" t="s">
        <v>619</v>
      </c>
      <c r="D1585" s="74">
        <f>D1836</f>
        <v>11</v>
      </c>
      <c r="E1585" s="66">
        <v>20</v>
      </c>
      <c r="F1585" s="66"/>
      <c r="G1585" s="66">
        <f t="shared" ref="G1585" si="44">E1585*D1585</f>
        <v>220</v>
      </c>
    </row>
    <row r="1586" spans="1:7" ht="13" x14ac:dyDescent="0.3">
      <c r="A1586" s="64"/>
      <c r="B1586" s="71"/>
      <c r="C1586" s="70"/>
      <c r="D1586" s="68"/>
      <c r="E1586" s="66"/>
      <c r="F1586" s="66"/>
      <c r="G1586" s="66"/>
    </row>
    <row r="1587" spans="1:7" ht="13" x14ac:dyDescent="0.3">
      <c r="A1587" s="58"/>
      <c r="B1587" s="111" t="s">
        <v>283</v>
      </c>
      <c r="C1587" s="112"/>
      <c r="D1587" s="112"/>
      <c r="E1587" s="113"/>
      <c r="F1587" s="114"/>
      <c r="G1587" s="114">
        <f>SUM(G1530:G1586)</f>
        <v>63466.8</v>
      </c>
    </row>
    <row r="1588" spans="1:7" ht="13" x14ac:dyDescent="0.3">
      <c r="A1588" s="64"/>
      <c r="B1588" s="49"/>
      <c r="C1588" s="68"/>
      <c r="D1588" s="68"/>
      <c r="E1588" s="66"/>
      <c r="F1588" s="66"/>
      <c r="G1588" s="66"/>
    </row>
    <row r="1589" spans="1:7" ht="13" x14ac:dyDescent="0.3">
      <c r="A1589" s="64"/>
      <c r="B1589" s="67" t="s">
        <v>459</v>
      </c>
      <c r="C1589" s="68"/>
      <c r="D1589" s="68"/>
      <c r="E1589" s="66"/>
      <c r="F1589" s="66"/>
      <c r="G1589" s="66"/>
    </row>
    <row r="1590" spans="1:7" x14ac:dyDescent="0.25">
      <c r="A1590" s="49"/>
      <c r="B1590" s="49"/>
      <c r="C1590" s="49"/>
      <c r="D1590" s="49"/>
      <c r="E1590" s="66"/>
      <c r="F1590" s="48"/>
      <c r="G1590" s="48"/>
    </row>
    <row r="1591" spans="1:7" ht="13" x14ac:dyDescent="0.3">
      <c r="A1591" s="49"/>
      <c r="B1591" s="79" t="s">
        <v>200</v>
      </c>
      <c r="C1591" s="68"/>
      <c r="D1591" s="68"/>
      <c r="E1591" s="77"/>
      <c r="F1591" s="66"/>
      <c r="G1591" s="66"/>
    </row>
    <row r="1592" spans="1:7" x14ac:dyDescent="0.25">
      <c r="A1592" s="49"/>
      <c r="B1592" s="49"/>
      <c r="C1592" s="68"/>
      <c r="D1592" s="68"/>
      <c r="E1592" s="77"/>
      <c r="F1592" s="66"/>
      <c r="G1592" s="66"/>
    </row>
    <row r="1593" spans="1:7" ht="13" x14ac:dyDescent="0.3">
      <c r="A1593" s="49"/>
      <c r="B1593" s="67" t="s">
        <v>195</v>
      </c>
      <c r="C1593" s="68"/>
      <c r="D1593" s="68"/>
      <c r="E1593" s="77"/>
      <c r="F1593" s="66"/>
      <c r="G1593" s="66"/>
    </row>
    <row r="1594" spans="1:7" x14ac:dyDescent="0.25">
      <c r="A1594" s="49"/>
      <c r="B1594" s="49"/>
      <c r="C1594" s="68"/>
      <c r="D1594" s="68"/>
      <c r="E1594" s="77"/>
      <c r="F1594" s="66"/>
      <c r="G1594" s="66"/>
    </row>
    <row r="1595" spans="1:7" ht="13" x14ac:dyDescent="0.3">
      <c r="A1595" s="49"/>
      <c r="B1595" s="67" t="s">
        <v>194</v>
      </c>
      <c r="C1595" s="68"/>
      <c r="D1595" s="68"/>
      <c r="E1595" s="77"/>
      <c r="F1595" s="66"/>
      <c r="G1595" s="66"/>
    </row>
    <row r="1596" spans="1:7" ht="15" x14ac:dyDescent="0.3">
      <c r="A1596" s="49"/>
      <c r="B1596" s="67" t="s">
        <v>620</v>
      </c>
      <c r="C1596" s="68"/>
      <c r="D1596" s="68"/>
      <c r="E1596" s="77"/>
      <c r="F1596" s="66"/>
      <c r="G1596" s="66"/>
    </row>
    <row r="1597" spans="1:7" x14ac:dyDescent="0.25">
      <c r="A1597" s="49"/>
      <c r="B1597" s="49"/>
      <c r="C1597" s="68"/>
      <c r="D1597" s="68"/>
      <c r="E1597" s="77"/>
      <c r="F1597" s="66"/>
      <c r="G1597" s="66"/>
    </row>
    <row r="1598" spans="1:7" ht="14.5" x14ac:dyDescent="0.25">
      <c r="A1598" s="49"/>
      <c r="B1598" s="49" t="s">
        <v>192</v>
      </c>
      <c r="C1598" s="68" t="s">
        <v>621</v>
      </c>
      <c r="D1598" s="68">
        <v>31</v>
      </c>
      <c r="E1598" s="77">
        <v>380</v>
      </c>
      <c r="F1598" s="66"/>
      <c r="G1598" s="66">
        <f t="shared" ref="G1598:G1609" si="45">E1598*D1598</f>
        <v>11780</v>
      </c>
    </row>
    <row r="1599" spans="1:7" ht="14.5" x14ac:dyDescent="0.25">
      <c r="A1599" s="49"/>
      <c r="B1599" s="49" t="s">
        <v>191</v>
      </c>
      <c r="C1599" s="68" t="s">
        <v>621</v>
      </c>
      <c r="D1599" s="68">
        <f>(32*0.2*2)+(0.5*7.3*1.8*2)+0.06</f>
        <v>26</v>
      </c>
      <c r="E1599" s="77">
        <v>480</v>
      </c>
      <c r="F1599" s="66"/>
      <c r="G1599" s="66">
        <f t="shared" si="45"/>
        <v>12480</v>
      </c>
    </row>
    <row r="1600" spans="1:7" x14ac:dyDescent="0.25">
      <c r="A1600" s="49"/>
      <c r="B1600" s="49"/>
      <c r="C1600" s="68"/>
      <c r="D1600" s="68"/>
      <c r="E1600" s="77"/>
      <c r="F1600" s="66"/>
      <c r="G1600" s="66"/>
    </row>
    <row r="1601" spans="1:7" ht="13" x14ac:dyDescent="0.3">
      <c r="A1601" s="49"/>
      <c r="B1601" s="67" t="s">
        <v>190</v>
      </c>
      <c r="C1601" s="68"/>
      <c r="D1601" s="68"/>
      <c r="E1601" s="77"/>
      <c r="F1601" s="66"/>
      <c r="G1601" s="66"/>
    </row>
    <row r="1602" spans="1:7" x14ac:dyDescent="0.25">
      <c r="A1602" s="49"/>
      <c r="B1602" s="49"/>
      <c r="C1602" s="68"/>
      <c r="D1602" s="68"/>
      <c r="E1602" s="77"/>
      <c r="F1602" s="66"/>
      <c r="G1602" s="66"/>
    </row>
    <row r="1603" spans="1:7" ht="13" x14ac:dyDescent="0.3">
      <c r="A1603" s="49"/>
      <c r="B1603" s="67" t="s">
        <v>189</v>
      </c>
      <c r="C1603" s="68"/>
      <c r="D1603" s="68"/>
      <c r="E1603" s="77"/>
      <c r="F1603" s="66"/>
      <c r="G1603" s="66"/>
    </row>
    <row r="1604" spans="1:7" x14ac:dyDescent="0.25">
      <c r="A1604" s="49"/>
      <c r="B1604" s="49"/>
      <c r="C1604" s="68"/>
      <c r="D1604" s="68"/>
      <c r="E1604" s="77"/>
      <c r="F1604" s="66"/>
      <c r="G1604" s="66"/>
    </row>
    <row r="1605" spans="1:7" x14ac:dyDescent="0.25">
      <c r="A1605" s="49"/>
      <c r="B1605" s="49" t="s">
        <v>495</v>
      </c>
      <c r="C1605" s="68" t="s">
        <v>11</v>
      </c>
      <c r="D1605" s="68">
        <f>32*3*2</f>
        <v>192</v>
      </c>
      <c r="E1605" s="77">
        <v>45</v>
      </c>
      <c r="F1605" s="66"/>
      <c r="G1605" s="66">
        <f t="shared" si="45"/>
        <v>8640</v>
      </c>
    </row>
    <row r="1606" spans="1:7" x14ac:dyDescent="0.25">
      <c r="A1606" s="49"/>
      <c r="B1606" s="49" t="s">
        <v>13</v>
      </c>
      <c r="C1606" s="68" t="s">
        <v>11</v>
      </c>
      <c r="D1606" s="68">
        <f>7.3*3*2+0.2</f>
        <v>44</v>
      </c>
      <c r="E1606" s="77">
        <v>45</v>
      </c>
      <c r="F1606" s="66"/>
      <c r="G1606" s="66">
        <f t="shared" si="45"/>
        <v>1980</v>
      </c>
    </row>
    <row r="1607" spans="1:7" x14ac:dyDescent="0.25">
      <c r="A1607" s="49"/>
      <c r="B1607" s="49"/>
      <c r="C1607" s="68"/>
      <c r="D1607" s="68"/>
      <c r="E1607" s="77"/>
      <c r="F1607" s="66"/>
      <c r="G1607" s="66"/>
    </row>
    <row r="1608" spans="1:7" ht="13" x14ac:dyDescent="0.3">
      <c r="A1608" s="49"/>
      <c r="B1608" s="67" t="s">
        <v>181</v>
      </c>
      <c r="C1608" s="68"/>
      <c r="D1608" s="68"/>
      <c r="E1608" s="77"/>
      <c r="F1608" s="66"/>
      <c r="G1608" s="66"/>
    </row>
    <row r="1609" spans="1:7" x14ac:dyDescent="0.25">
      <c r="A1609" s="49"/>
      <c r="B1609" s="49" t="s">
        <v>498</v>
      </c>
      <c r="C1609" s="68" t="s">
        <v>2</v>
      </c>
      <c r="D1609" s="68">
        <v>24</v>
      </c>
      <c r="E1609" s="77">
        <v>150</v>
      </c>
      <c r="F1609" s="66"/>
      <c r="G1609" s="66">
        <f t="shared" si="45"/>
        <v>3600</v>
      </c>
    </row>
    <row r="1610" spans="1:7" x14ac:dyDescent="0.25">
      <c r="A1610" s="49"/>
      <c r="B1610" s="49"/>
      <c r="C1610" s="68"/>
      <c r="D1610" s="68"/>
      <c r="E1610" s="77"/>
      <c r="F1610" s="66"/>
      <c r="G1610" s="66"/>
    </row>
    <row r="1611" spans="1:7" ht="13" x14ac:dyDescent="0.3">
      <c r="A1611" s="115"/>
      <c r="B1611" s="111" t="s">
        <v>283</v>
      </c>
      <c r="C1611" s="112"/>
      <c r="D1611" s="112"/>
      <c r="E1611" s="113"/>
      <c r="F1611" s="114"/>
      <c r="G1611" s="114">
        <f>SUM(G1598:G1610)</f>
        <v>38480</v>
      </c>
    </row>
    <row r="1612" spans="1:7" x14ac:dyDescent="0.25">
      <c r="A1612" s="49"/>
      <c r="B1612" s="49"/>
      <c r="C1612" s="68"/>
      <c r="D1612" s="68"/>
      <c r="E1612" s="77"/>
      <c r="F1612" s="66"/>
      <c r="G1612" s="66"/>
    </row>
    <row r="1613" spans="1:7" ht="13" x14ac:dyDescent="0.3">
      <c r="A1613" s="49"/>
      <c r="B1613" s="79" t="s">
        <v>153</v>
      </c>
      <c r="C1613" s="68"/>
      <c r="D1613" s="68"/>
      <c r="E1613" s="77"/>
      <c r="F1613" s="66"/>
      <c r="G1613" s="66"/>
    </row>
    <row r="1614" spans="1:7" x14ac:dyDescent="0.25">
      <c r="A1614" s="49"/>
      <c r="B1614" s="49"/>
      <c r="C1614" s="68"/>
      <c r="D1614" s="68"/>
      <c r="E1614" s="77"/>
      <c r="F1614" s="66"/>
      <c r="G1614" s="66"/>
    </row>
    <row r="1615" spans="1:7" ht="13" x14ac:dyDescent="0.3">
      <c r="A1615" s="49"/>
      <c r="B1615" s="67" t="s">
        <v>152</v>
      </c>
      <c r="C1615" s="68"/>
      <c r="D1615" s="68"/>
      <c r="E1615" s="77"/>
      <c r="F1615" s="66"/>
      <c r="G1615" s="66"/>
    </row>
    <row r="1616" spans="1:7" x14ac:dyDescent="0.25">
      <c r="A1616" s="49"/>
      <c r="B1616" s="49"/>
      <c r="C1616" s="68"/>
      <c r="D1616" s="68"/>
      <c r="E1616" s="77"/>
      <c r="F1616" s="66"/>
      <c r="G1616" s="66"/>
    </row>
    <row r="1617" spans="1:7" ht="13" x14ac:dyDescent="0.3">
      <c r="A1617" s="49"/>
      <c r="B1617" s="67" t="s">
        <v>151</v>
      </c>
      <c r="C1617" s="68"/>
      <c r="D1617" s="68"/>
      <c r="E1617" s="77"/>
      <c r="F1617" s="66"/>
      <c r="G1617" s="66"/>
    </row>
    <row r="1618" spans="1:7" ht="13" x14ac:dyDescent="0.3">
      <c r="A1618" s="49"/>
      <c r="B1618" s="67" t="s">
        <v>150</v>
      </c>
      <c r="C1618" s="68"/>
      <c r="D1618" s="68"/>
      <c r="E1618" s="77"/>
      <c r="F1618" s="66"/>
      <c r="G1618" s="66"/>
    </row>
    <row r="1619" spans="1:7" ht="13" x14ac:dyDescent="0.3">
      <c r="A1619" s="49"/>
      <c r="B1619" s="67" t="s">
        <v>149</v>
      </c>
      <c r="C1619" s="68"/>
      <c r="D1619" s="68"/>
      <c r="E1619" s="77"/>
      <c r="F1619" s="66"/>
      <c r="G1619" s="66"/>
    </row>
    <row r="1620" spans="1:7" ht="13" x14ac:dyDescent="0.3">
      <c r="A1620" s="49"/>
      <c r="B1620" s="67" t="s">
        <v>148</v>
      </c>
      <c r="C1620" s="68"/>
      <c r="D1620" s="68"/>
      <c r="E1620" s="77"/>
      <c r="F1620" s="66"/>
      <c r="G1620" s="66"/>
    </row>
    <row r="1621" spans="1:7" ht="13" x14ac:dyDescent="0.3">
      <c r="A1621" s="49"/>
      <c r="B1621" s="67" t="s">
        <v>147</v>
      </c>
      <c r="C1621" s="68"/>
      <c r="D1621" s="68"/>
      <c r="E1621" s="77"/>
      <c r="F1621" s="66"/>
      <c r="G1621" s="66"/>
    </row>
    <row r="1622" spans="1:7" ht="13" x14ac:dyDescent="0.3">
      <c r="A1622" s="49"/>
      <c r="B1622" s="67" t="s">
        <v>146</v>
      </c>
      <c r="C1622" s="68"/>
      <c r="D1622" s="68"/>
      <c r="E1622" s="77"/>
      <c r="F1622" s="66"/>
      <c r="G1622" s="66"/>
    </row>
    <row r="1623" spans="1:7" x14ac:dyDescent="0.25">
      <c r="A1623" s="49"/>
      <c r="B1623" s="49"/>
      <c r="C1623" s="68"/>
      <c r="D1623" s="68"/>
      <c r="E1623" s="77"/>
      <c r="F1623" s="66"/>
      <c r="G1623" s="66"/>
    </row>
    <row r="1624" spans="1:7" x14ac:dyDescent="0.25">
      <c r="A1624" s="49"/>
      <c r="B1624" s="49" t="s">
        <v>145</v>
      </c>
      <c r="C1624" s="68"/>
      <c r="D1624" s="68"/>
      <c r="E1624" s="77"/>
      <c r="F1624" s="66"/>
      <c r="G1624" s="66"/>
    </row>
    <row r="1625" spans="1:7" ht="14.5" x14ac:dyDescent="0.25">
      <c r="A1625" s="49"/>
      <c r="B1625" s="49" t="s">
        <v>144</v>
      </c>
      <c r="C1625" s="68" t="s">
        <v>621</v>
      </c>
      <c r="D1625" s="68">
        <v>270</v>
      </c>
      <c r="E1625" s="77">
        <v>250</v>
      </c>
      <c r="F1625" s="66"/>
      <c r="G1625" s="66">
        <f t="shared" ref="G1625:G1632" si="46">E1625*D1625</f>
        <v>67500</v>
      </c>
    </row>
    <row r="1626" spans="1:7" x14ac:dyDescent="0.25">
      <c r="A1626" s="49"/>
      <c r="B1626" s="49"/>
      <c r="C1626" s="68"/>
      <c r="D1626" s="68"/>
      <c r="E1626" s="77"/>
      <c r="F1626" s="66"/>
      <c r="G1626" s="66"/>
    </row>
    <row r="1627" spans="1:7" x14ac:dyDescent="0.25">
      <c r="A1627" s="49"/>
      <c r="B1627" s="49" t="s">
        <v>143</v>
      </c>
      <c r="C1627" s="68"/>
      <c r="D1627" s="68"/>
      <c r="E1627" s="77"/>
      <c r="F1627" s="66"/>
      <c r="G1627" s="66"/>
    </row>
    <row r="1628" spans="1:7" x14ac:dyDescent="0.25">
      <c r="A1628" s="49"/>
      <c r="B1628" s="49" t="s">
        <v>142</v>
      </c>
      <c r="C1628" s="68" t="s">
        <v>11</v>
      </c>
      <c r="D1628" s="68">
        <v>32</v>
      </c>
      <c r="E1628" s="77">
        <v>65</v>
      </c>
      <c r="F1628" s="66"/>
      <c r="G1628" s="66">
        <f t="shared" si="46"/>
        <v>2080</v>
      </c>
    </row>
    <row r="1629" spans="1:7" x14ac:dyDescent="0.25">
      <c r="A1629" s="49"/>
      <c r="B1629" s="49"/>
      <c r="C1629" s="68"/>
      <c r="D1629" s="68"/>
      <c r="E1629" s="77"/>
      <c r="F1629" s="66"/>
      <c r="G1629" s="66"/>
    </row>
    <row r="1630" spans="1:7" x14ac:dyDescent="0.25">
      <c r="A1630" s="49"/>
      <c r="B1630" s="49" t="s">
        <v>141</v>
      </c>
      <c r="C1630" s="68" t="s">
        <v>11</v>
      </c>
      <c r="D1630" s="68">
        <v>32</v>
      </c>
      <c r="E1630" s="77">
        <v>65</v>
      </c>
      <c r="F1630" s="66"/>
      <c r="G1630" s="66">
        <f t="shared" si="46"/>
        <v>2080</v>
      </c>
    </row>
    <row r="1631" spans="1:7" x14ac:dyDescent="0.25">
      <c r="A1631" s="49"/>
      <c r="B1631" s="49"/>
      <c r="C1631" s="68"/>
      <c r="D1631" s="68"/>
      <c r="E1631" s="77"/>
      <c r="F1631" s="66"/>
      <c r="G1631" s="66"/>
    </row>
    <row r="1632" spans="1:7" x14ac:dyDescent="0.25">
      <c r="A1632" s="49"/>
      <c r="B1632" s="49" t="s">
        <v>140</v>
      </c>
      <c r="C1632" s="68" t="s">
        <v>11</v>
      </c>
      <c r="D1632" s="68">
        <v>32</v>
      </c>
      <c r="E1632" s="77">
        <v>65</v>
      </c>
      <c r="F1632" s="66"/>
      <c r="G1632" s="66">
        <f t="shared" si="46"/>
        <v>2080</v>
      </c>
    </row>
    <row r="1633" spans="1:7" x14ac:dyDescent="0.25">
      <c r="A1633" s="49"/>
      <c r="B1633" s="49"/>
      <c r="C1633" s="68"/>
      <c r="D1633" s="68"/>
      <c r="E1633" s="77"/>
      <c r="F1633" s="66"/>
      <c r="G1633" s="66"/>
    </row>
    <row r="1634" spans="1:7" ht="13" x14ac:dyDescent="0.3">
      <c r="A1634" s="49"/>
      <c r="B1634" s="67" t="s">
        <v>139</v>
      </c>
      <c r="C1634" s="68"/>
      <c r="D1634" s="68"/>
      <c r="E1634" s="77"/>
      <c r="F1634" s="66"/>
      <c r="G1634" s="66"/>
    </row>
    <row r="1635" spans="1:7" x14ac:dyDescent="0.25">
      <c r="A1635" s="49"/>
      <c r="B1635" s="49"/>
      <c r="C1635" s="68"/>
      <c r="D1635" s="68"/>
      <c r="E1635" s="77"/>
      <c r="F1635" s="66"/>
      <c r="G1635" s="66"/>
    </row>
    <row r="1636" spans="1:7" ht="13" x14ac:dyDescent="0.3">
      <c r="A1636" s="49"/>
      <c r="B1636" s="67" t="s">
        <v>138</v>
      </c>
      <c r="C1636" s="68"/>
      <c r="D1636" s="68"/>
      <c r="E1636" s="77"/>
      <c r="F1636" s="66"/>
      <c r="G1636" s="66"/>
    </row>
    <row r="1637" spans="1:7" ht="13" x14ac:dyDescent="0.3">
      <c r="A1637" s="49"/>
      <c r="B1637" s="67" t="s">
        <v>137</v>
      </c>
      <c r="C1637" s="68"/>
      <c r="D1637" s="68"/>
      <c r="E1637" s="77"/>
      <c r="F1637" s="66"/>
      <c r="G1637" s="66"/>
    </row>
    <row r="1638" spans="1:7" x14ac:dyDescent="0.25">
      <c r="A1638" s="49"/>
      <c r="B1638" s="49"/>
      <c r="C1638" s="68"/>
      <c r="D1638" s="68"/>
      <c r="E1638" s="77"/>
      <c r="F1638" s="66"/>
      <c r="G1638" s="66"/>
    </row>
    <row r="1639" spans="1:7" x14ac:dyDescent="0.25">
      <c r="A1639" s="49"/>
      <c r="B1639" s="49" t="s">
        <v>136</v>
      </c>
      <c r="C1639" s="68"/>
      <c r="D1639" s="68"/>
      <c r="E1639" s="77"/>
      <c r="F1639" s="66"/>
      <c r="G1639" s="66"/>
    </row>
    <row r="1640" spans="1:7" x14ac:dyDescent="0.25">
      <c r="A1640" s="49"/>
      <c r="B1640" s="49" t="s">
        <v>135</v>
      </c>
      <c r="C1640" s="68"/>
      <c r="D1640" s="68"/>
      <c r="E1640" s="77"/>
      <c r="F1640" s="66"/>
      <c r="G1640" s="66"/>
    </row>
    <row r="1641" spans="1:7" ht="14.5" x14ac:dyDescent="0.25">
      <c r="A1641" s="49"/>
      <c r="B1641" s="49" t="s">
        <v>134</v>
      </c>
      <c r="C1641" s="68" t="s">
        <v>621</v>
      </c>
      <c r="D1641" s="68">
        <v>270</v>
      </c>
      <c r="E1641" s="77">
        <v>25</v>
      </c>
      <c r="F1641" s="66"/>
      <c r="G1641" s="66">
        <f t="shared" ref="G1641:G1682" si="47">E1641*D1641</f>
        <v>6750</v>
      </c>
    </row>
    <row r="1642" spans="1:7" x14ac:dyDescent="0.25">
      <c r="A1642" s="49"/>
      <c r="B1642" s="49"/>
      <c r="C1642" s="68"/>
      <c r="D1642" s="68"/>
      <c r="E1642" s="77"/>
      <c r="F1642" s="66"/>
      <c r="G1642" s="66"/>
    </row>
    <row r="1643" spans="1:7" ht="13" x14ac:dyDescent="0.3">
      <c r="A1643" s="115"/>
      <c r="B1643" s="111" t="s">
        <v>283</v>
      </c>
      <c r="C1643" s="112"/>
      <c r="D1643" s="112"/>
      <c r="E1643" s="113"/>
      <c r="F1643" s="114"/>
      <c r="G1643" s="114">
        <f>SUM(G1616:G1642)</f>
        <v>80490</v>
      </c>
    </row>
    <row r="1644" spans="1:7" x14ac:dyDescent="0.25">
      <c r="A1644" s="49"/>
      <c r="B1644" s="49"/>
      <c r="C1644" s="68"/>
      <c r="D1644" s="68"/>
      <c r="E1644" s="77"/>
      <c r="F1644" s="66"/>
      <c r="G1644" s="66"/>
    </row>
    <row r="1645" spans="1:7" ht="13" x14ac:dyDescent="0.3">
      <c r="A1645" s="49"/>
      <c r="B1645" s="79" t="s">
        <v>133</v>
      </c>
      <c r="C1645" s="68"/>
      <c r="D1645" s="68"/>
      <c r="E1645" s="77"/>
      <c r="F1645" s="66"/>
      <c r="G1645" s="66"/>
    </row>
    <row r="1646" spans="1:7" x14ac:dyDescent="0.25">
      <c r="A1646" s="49"/>
      <c r="B1646" s="49"/>
      <c r="C1646" s="68"/>
      <c r="D1646" s="68"/>
      <c r="E1646" s="77"/>
      <c r="F1646" s="66"/>
      <c r="G1646" s="66"/>
    </row>
    <row r="1647" spans="1:7" ht="13" x14ac:dyDescent="0.3">
      <c r="A1647" s="49"/>
      <c r="B1647" s="67" t="s">
        <v>132</v>
      </c>
      <c r="C1647" s="68"/>
      <c r="D1647" s="68"/>
      <c r="E1647" s="77"/>
      <c r="F1647" s="66"/>
      <c r="G1647" s="66"/>
    </row>
    <row r="1648" spans="1:7" x14ac:dyDescent="0.25">
      <c r="A1648" s="49"/>
      <c r="B1648" s="49" t="s">
        <v>131</v>
      </c>
      <c r="C1648" s="68" t="s">
        <v>11</v>
      </c>
      <c r="D1648" s="68">
        <f>32*2</f>
        <v>64</v>
      </c>
      <c r="E1648" s="77">
        <v>65</v>
      </c>
      <c r="F1648" s="66"/>
      <c r="G1648" s="66">
        <f t="shared" si="47"/>
        <v>4160</v>
      </c>
    </row>
    <row r="1649" spans="1:7" x14ac:dyDescent="0.25">
      <c r="A1649" s="49"/>
      <c r="B1649" s="49"/>
      <c r="C1649" s="68"/>
      <c r="D1649" s="68"/>
      <c r="E1649" s="77"/>
      <c r="F1649" s="66"/>
      <c r="G1649" s="66"/>
    </row>
    <row r="1650" spans="1:7" x14ac:dyDescent="0.25">
      <c r="A1650" s="49"/>
      <c r="B1650" s="49" t="s">
        <v>499</v>
      </c>
      <c r="C1650" s="68"/>
      <c r="D1650" s="68"/>
      <c r="E1650" s="77"/>
      <c r="F1650" s="66"/>
      <c r="G1650" s="66"/>
    </row>
    <row r="1651" spans="1:7" x14ac:dyDescent="0.25">
      <c r="A1651" s="49"/>
      <c r="B1651" s="49" t="s">
        <v>129</v>
      </c>
      <c r="C1651" s="68" t="s">
        <v>11</v>
      </c>
      <c r="D1651" s="68">
        <f>32*10</f>
        <v>320</v>
      </c>
      <c r="E1651" s="77">
        <v>85</v>
      </c>
      <c r="F1651" s="66"/>
      <c r="G1651" s="66">
        <f t="shared" si="47"/>
        <v>27200</v>
      </c>
    </row>
    <row r="1652" spans="1:7" x14ac:dyDescent="0.25">
      <c r="A1652" s="49"/>
      <c r="B1652" s="49"/>
      <c r="C1652" s="68"/>
      <c r="D1652" s="68"/>
      <c r="E1652" s="77"/>
      <c r="F1652" s="66"/>
      <c r="G1652" s="66"/>
    </row>
    <row r="1653" spans="1:7" ht="13" x14ac:dyDescent="0.3">
      <c r="A1653" s="49"/>
      <c r="B1653" s="67" t="s">
        <v>128</v>
      </c>
      <c r="C1653" s="68"/>
      <c r="D1653" s="68"/>
      <c r="E1653" s="77"/>
      <c r="F1653" s="66"/>
      <c r="G1653" s="66"/>
    </row>
    <row r="1654" spans="1:7" ht="14.5" x14ac:dyDescent="0.25">
      <c r="A1654" s="49"/>
      <c r="B1654" s="49" t="s">
        <v>127</v>
      </c>
      <c r="C1654" s="68" t="s">
        <v>621</v>
      </c>
      <c r="D1654" s="68">
        <f>(320*0.08*3)+0.2</f>
        <v>77.000000000000014</v>
      </c>
      <c r="E1654" s="77">
        <v>150</v>
      </c>
      <c r="F1654" s="66"/>
      <c r="G1654" s="66">
        <f t="shared" si="47"/>
        <v>11550.000000000002</v>
      </c>
    </row>
    <row r="1655" spans="1:7" x14ac:dyDescent="0.25">
      <c r="A1655" s="49"/>
      <c r="B1655" s="49"/>
      <c r="C1655" s="68"/>
      <c r="D1655" s="68"/>
      <c r="E1655" s="77"/>
      <c r="F1655" s="66"/>
      <c r="G1655" s="66"/>
    </row>
    <row r="1656" spans="1:7" x14ac:dyDescent="0.25">
      <c r="A1656" s="49"/>
      <c r="B1656" s="49" t="s">
        <v>126</v>
      </c>
      <c r="C1656" s="68"/>
      <c r="D1656" s="68"/>
      <c r="E1656" s="77"/>
      <c r="F1656" s="66"/>
      <c r="G1656" s="66"/>
    </row>
    <row r="1657" spans="1:7" x14ac:dyDescent="0.25">
      <c r="A1657" s="49"/>
      <c r="B1657" s="49" t="s">
        <v>125</v>
      </c>
      <c r="C1657" s="68"/>
      <c r="D1657" s="68"/>
      <c r="E1657" s="77"/>
      <c r="F1657" s="66"/>
      <c r="G1657" s="66"/>
    </row>
    <row r="1658" spans="1:7" x14ac:dyDescent="0.25">
      <c r="A1658" s="49"/>
      <c r="B1658" s="49" t="s">
        <v>124</v>
      </c>
      <c r="C1658" s="68" t="s">
        <v>2</v>
      </c>
      <c r="D1658" s="68">
        <f>8*5*2</f>
        <v>80</v>
      </c>
      <c r="E1658" s="77">
        <v>25</v>
      </c>
      <c r="F1658" s="66"/>
      <c r="G1658" s="66">
        <f t="shared" si="47"/>
        <v>2000</v>
      </c>
    </row>
    <row r="1659" spans="1:7" x14ac:dyDescent="0.25">
      <c r="A1659" s="49"/>
      <c r="B1659" s="49"/>
      <c r="C1659" s="68"/>
      <c r="D1659" s="68"/>
      <c r="E1659" s="77"/>
      <c r="F1659" s="66"/>
      <c r="G1659" s="66"/>
    </row>
    <row r="1660" spans="1:7" ht="13" x14ac:dyDescent="0.3">
      <c r="A1660" s="49"/>
      <c r="B1660" s="67" t="s">
        <v>114</v>
      </c>
      <c r="C1660" s="68"/>
      <c r="D1660" s="68"/>
      <c r="E1660" s="77"/>
      <c r="F1660" s="66"/>
      <c r="G1660" s="66"/>
    </row>
    <row r="1661" spans="1:7" x14ac:dyDescent="0.25">
      <c r="A1661" s="49"/>
      <c r="B1661" s="49"/>
      <c r="C1661" s="68"/>
      <c r="D1661" s="68"/>
      <c r="E1661" s="77"/>
      <c r="F1661" s="66"/>
      <c r="G1661" s="66"/>
    </row>
    <row r="1662" spans="1:7" ht="13" x14ac:dyDescent="0.3">
      <c r="A1662" s="49"/>
      <c r="B1662" s="67" t="s">
        <v>113</v>
      </c>
      <c r="C1662" s="68"/>
      <c r="D1662" s="68"/>
      <c r="E1662" s="77"/>
      <c r="F1662" s="66"/>
      <c r="G1662" s="66"/>
    </row>
    <row r="1663" spans="1:7" x14ac:dyDescent="0.25">
      <c r="A1663" s="49"/>
      <c r="B1663" s="49"/>
      <c r="C1663" s="68"/>
      <c r="D1663" s="68"/>
      <c r="E1663" s="77"/>
      <c r="F1663" s="66"/>
      <c r="G1663" s="66"/>
    </row>
    <row r="1664" spans="1:7" x14ac:dyDescent="0.25">
      <c r="A1664" s="49"/>
      <c r="B1664" s="49" t="s">
        <v>112</v>
      </c>
      <c r="C1664" s="68"/>
      <c r="D1664" s="68"/>
      <c r="E1664" s="77"/>
      <c r="F1664" s="66"/>
      <c r="G1664" s="66"/>
    </row>
    <row r="1665" spans="1:7" x14ac:dyDescent="0.25">
      <c r="A1665" s="49"/>
      <c r="B1665" s="49" t="s">
        <v>111</v>
      </c>
      <c r="C1665" s="68"/>
      <c r="D1665" s="68"/>
      <c r="E1665" s="77"/>
      <c r="F1665" s="66"/>
      <c r="G1665" s="66"/>
    </row>
    <row r="1666" spans="1:7" x14ac:dyDescent="0.25">
      <c r="A1666" s="49"/>
      <c r="B1666" s="49" t="s">
        <v>110</v>
      </c>
      <c r="C1666" s="68" t="s">
        <v>11</v>
      </c>
      <c r="D1666" s="68">
        <v>64</v>
      </c>
      <c r="E1666" s="77">
        <v>110</v>
      </c>
      <c r="F1666" s="66"/>
      <c r="G1666" s="66">
        <f t="shared" si="47"/>
        <v>7040</v>
      </c>
    </row>
    <row r="1667" spans="1:7" x14ac:dyDescent="0.25">
      <c r="A1667" s="49"/>
      <c r="B1667" s="49" t="s">
        <v>109</v>
      </c>
      <c r="C1667" s="68"/>
      <c r="D1667" s="68"/>
      <c r="E1667" s="77"/>
      <c r="F1667" s="66"/>
      <c r="G1667" s="66"/>
    </row>
    <row r="1668" spans="1:7" x14ac:dyDescent="0.25">
      <c r="A1668" s="49"/>
      <c r="B1668" s="49"/>
      <c r="C1668" s="68"/>
      <c r="D1668" s="68"/>
      <c r="E1668" s="77"/>
      <c r="F1668" s="66"/>
      <c r="G1668" s="66"/>
    </row>
    <row r="1669" spans="1:7" x14ac:dyDescent="0.25">
      <c r="A1669" s="49"/>
      <c r="B1669" s="49" t="s">
        <v>108</v>
      </c>
      <c r="C1669" s="68"/>
      <c r="D1669" s="68"/>
      <c r="E1669" s="77"/>
      <c r="F1669" s="66"/>
      <c r="G1669" s="66"/>
    </row>
    <row r="1670" spans="1:7" x14ac:dyDescent="0.25">
      <c r="A1670" s="49"/>
      <c r="B1670" s="49" t="s">
        <v>107</v>
      </c>
      <c r="C1670" s="68"/>
      <c r="D1670" s="68"/>
      <c r="E1670" s="77"/>
      <c r="F1670" s="66"/>
      <c r="G1670" s="66"/>
    </row>
    <row r="1671" spans="1:7" x14ac:dyDescent="0.25">
      <c r="A1671" s="49"/>
      <c r="B1671" s="49" t="s">
        <v>106</v>
      </c>
      <c r="C1671" s="68"/>
      <c r="D1671" s="68"/>
      <c r="E1671" s="77"/>
      <c r="F1671" s="66"/>
      <c r="G1671" s="66"/>
    </row>
    <row r="1672" spans="1:7" x14ac:dyDescent="0.25">
      <c r="A1672" s="49"/>
      <c r="B1672" s="49" t="s">
        <v>105</v>
      </c>
      <c r="C1672" s="68" t="s">
        <v>11</v>
      </c>
      <c r="D1672" s="68">
        <v>18</v>
      </c>
      <c r="E1672" s="77">
        <v>100</v>
      </c>
      <c r="F1672" s="66"/>
      <c r="G1672" s="66">
        <f t="shared" si="47"/>
        <v>1800</v>
      </c>
    </row>
    <row r="1673" spans="1:7" x14ac:dyDescent="0.25">
      <c r="A1673" s="49"/>
      <c r="B1673" s="49"/>
      <c r="C1673" s="68"/>
      <c r="D1673" s="68"/>
      <c r="E1673" s="77"/>
      <c r="F1673" s="66"/>
      <c r="G1673" s="66"/>
    </row>
    <row r="1674" spans="1:7" ht="13" x14ac:dyDescent="0.3">
      <c r="A1674" s="49"/>
      <c r="B1674" s="67" t="s">
        <v>104</v>
      </c>
      <c r="C1674" s="68"/>
      <c r="D1674" s="68"/>
      <c r="E1674" s="77"/>
      <c r="F1674" s="66"/>
      <c r="G1674" s="66"/>
    </row>
    <row r="1675" spans="1:7" ht="13" x14ac:dyDescent="0.3">
      <c r="A1675" s="49"/>
      <c r="B1675" s="67" t="s">
        <v>103</v>
      </c>
      <c r="C1675" s="68"/>
      <c r="D1675" s="68"/>
      <c r="E1675" s="77"/>
      <c r="F1675" s="66"/>
      <c r="G1675" s="66"/>
    </row>
    <row r="1676" spans="1:7" x14ac:dyDescent="0.25">
      <c r="A1676" s="49"/>
      <c r="B1676" s="49" t="s">
        <v>102</v>
      </c>
      <c r="C1676" s="68" t="s">
        <v>11</v>
      </c>
      <c r="D1676" s="68">
        <v>131</v>
      </c>
      <c r="E1676" s="77">
        <v>45</v>
      </c>
      <c r="F1676" s="66"/>
      <c r="G1676" s="66">
        <f t="shared" si="47"/>
        <v>5895</v>
      </c>
    </row>
    <row r="1677" spans="1:7" x14ac:dyDescent="0.25">
      <c r="A1677" s="49"/>
      <c r="B1677" s="49"/>
      <c r="C1677" s="68"/>
      <c r="D1677" s="68"/>
      <c r="E1677" s="77"/>
      <c r="F1677" s="66"/>
      <c r="G1677" s="66"/>
    </row>
    <row r="1678" spans="1:7" ht="13" x14ac:dyDescent="0.3">
      <c r="A1678" s="49"/>
      <c r="B1678" s="67" t="s">
        <v>101</v>
      </c>
      <c r="C1678" s="68"/>
      <c r="D1678" s="68"/>
      <c r="E1678" s="77"/>
      <c r="F1678" s="66"/>
      <c r="G1678" s="66"/>
    </row>
    <row r="1679" spans="1:7" ht="13" x14ac:dyDescent="0.3">
      <c r="A1679" s="49"/>
      <c r="B1679" s="67" t="s">
        <v>100</v>
      </c>
      <c r="C1679" s="68"/>
      <c r="D1679" s="68"/>
      <c r="E1679" s="77"/>
      <c r="F1679" s="66"/>
      <c r="G1679" s="66"/>
    </row>
    <row r="1680" spans="1:7" x14ac:dyDescent="0.25">
      <c r="A1680" s="49"/>
      <c r="B1680" s="49"/>
      <c r="C1680" s="68"/>
      <c r="D1680" s="68"/>
      <c r="E1680" s="77"/>
      <c r="F1680" s="66"/>
      <c r="G1680" s="66"/>
    </row>
    <row r="1681" spans="1:7" x14ac:dyDescent="0.25">
      <c r="A1681" s="49"/>
      <c r="B1681" s="49" t="s">
        <v>517</v>
      </c>
      <c r="C1681" s="68"/>
      <c r="D1681" s="68"/>
      <c r="E1681" s="77"/>
      <c r="F1681" s="66"/>
      <c r="G1681" s="66"/>
    </row>
    <row r="1682" spans="1:7" x14ac:dyDescent="0.25">
      <c r="A1682" s="49"/>
      <c r="B1682" s="49" t="s">
        <v>98</v>
      </c>
      <c r="C1682" s="68" t="s">
        <v>2</v>
      </c>
      <c r="D1682" s="68">
        <v>4</v>
      </c>
      <c r="E1682" s="77">
        <v>2000</v>
      </c>
      <c r="F1682" s="66"/>
      <c r="G1682" s="66">
        <f t="shared" si="47"/>
        <v>8000</v>
      </c>
    </row>
    <row r="1683" spans="1:7" x14ac:dyDescent="0.25">
      <c r="A1683" s="49"/>
      <c r="B1683" s="49"/>
      <c r="C1683" s="68"/>
      <c r="D1683" s="68"/>
      <c r="E1683" s="77"/>
      <c r="F1683" s="66"/>
      <c r="G1683" s="66"/>
    </row>
    <row r="1684" spans="1:7" ht="13" x14ac:dyDescent="0.3">
      <c r="A1684" s="49"/>
      <c r="B1684" s="67" t="s">
        <v>92</v>
      </c>
      <c r="C1684" s="68"/>
      <c r="D1684" s="68"/>
      <c r="E1684" s="77"/>
      <c r="F1684" s="66"/>
      <c r="G1684" s="66"/>
    </row>
    <row r="1685" spans="1:7" ht="13" x14ac:dyDescent="0.3">
      <c r="A1685" s="49"/>
      <c r="B1685" s="67" t="s">
        <v>91</v>
      </c>
      <c r="C1685" s="68"/>
      <c r="D1685" s="68"/>
      <c r="E1685" s="77"/>
      <c r="F1685" s="66"/>
      <c r="G1685" s="66"/>
    </row>
    <row r="1686" spans="1:7" x14ac:dyDescent="0.25">
      <c r="A1686" s="49"/>
      <c r="B1686" s="49"/>
      <c r="C1686" s="68"/>
      <c r="D1686" s="68"/>
      <c r="E1686" s="77"/>
      <c r="F1686" s="66"/>
      <c r="G1686" s="66"/>
    </row>
    <row r="1687" spans="1:7" x14ac:dyDescent="0.25">
      <c r="A1687" s="49"/>
      <c r="B1687" s="49" t="s">
        <v>494</v>
      </c>
      <c r="C1687" s="68" t="s">
        <v>2</v>
      </c>
      <c r="D1687" s="68">
        <v>4</v>
      </c>
      <c r="E1687" s="77">
        <v>4500</v>
      </c>
      <c r="F1687" s="66"/>
      <c r="G1687" s="66">
        <f t="shared" ref="G1687:G1740" si="48">E1687*D1687</f>
        <v>18000</v>
      </c>
    </row>
    <row r="1688" spans="1:7" x14ac:dyDescent="0.25">
      <c r="A1688" s="49"/>
      <c r="B1688" s="49"/>
      <c r="C1688" s="68"/>
      <c r="D1688" s="68"/>
      <c r="E1688" s="77"/>
      <c r="F1688" s="66"/>
      <c r="G1688" s="66"/>
    </row>
    <row r="1689" spans="1:7" ht="13" x14ac:dyDescent="0.3">
      <c r="A1689" s="49"/>
      <c r="B1689" s="67" t="s">
        <v>500</v>
      </c>
      <c r="C1689" s="68"/>
      <c r="D1689" s="68"/>
      <c r="E1689" s="77"/>
      <c r="F1689" s="66"/>
      <c r="G1689" s="66"/>
    </row>
    <row r="1690" spans="1:7" ht="13" x14ac:dyDescent="0.3">
      <c r="A1690" s="49"/>
      <c r="B1690" s="85" t="s">
        <v>501</v>
      </c>
      <c r="C1690" s="68"/>
      <c r="D1690" s="68"/>
      <c r="E1690" s="77"/>
      <c r="F1690" s="66"/>
      <c r="G1690" s="66"/>
    </row>
    <row r="1691" spans="1:7" ht="13" x14ac:dyDescent="0.3">
      <c r="A1691" s="49"/>
      <c r="B1691" s="67" t="s">
        <v>502</v>
      </c>
      <c r="C1691" s="68"/>
      <c r="D1691" s="68"/>
      <c r="E1691" s="77"/>
      <c r="F1691" s="66"/>
      <c r="G1691" s="66"/>
    </row>
    <row r="1692" spans="1:7" ht="13" x14ac:dyDescent="0.3">
      <c r="A1692" s="49"/>
      <c r="B1692" s="67" t="s">
        <v>503</v>
      </c>
      <c r="C1692" s="68"/>
      <c r="D1692" s="68"/>
      <c r="E1692" s="77"/>
      <c r="F1692" s="66"/>
      <c r="G1692" s="66"/>
    </row>
    <row r="1693" spans="1:7" x14ac:dyDescent="0.25">
      <c r="A1693" s="49"/>
      <c r="B1693" s="49"/>
      <c r="C1693" s="68"/>
      <c r="D1693" s="68"/>
      <c r="E1693" s="77"/>
      <c r="F1693" s="66"/>
      <c r="G1693" s="66"/>
    </row>
    <row r="1694" spans="1:7" x14ac:dyDescent="0.25">
      <c r="A1694" s="49"/>
      <c r="B1694" s="71" t="s">
        <v>504</v>
      </c>
      <c r="C1694" s="68" t="s">
        <v>2</v>
      </c>
      <c r="D1694" s="68">
        <v>3</v>
      </c>
      <c r="E1694" s="77">
        <v>4500</v>
      </c>
      <c r="F1694" s="66"/>
      <c r="G1694" s="66">
        <f t="shared" si="48"/>
        <v>13500</v>
      </c>
    </row>
    <row r="1695" spans="1:7" x14ac:dyDescent="0.25">
      <c r="A1695" s="49"/>
      <c r="B1695" s="49" t="s">
        <v>505</v>
      </c>
      <c r="C1695" s="68"/>
      <c r="D1695" s="68"/>
      <c r="E1695" s="77"/>
      <c r="F1695" s="66"/>
      <c r="G1695" s="66"/>
    </row>
    <row r="1696" spans="1:7" x14ac:dyDescent="0.25">
      <c r="A1696" s="49"/>
      <c r="B1696" s="49" t="s">
        <v>506</v>
      </c>
      <c r="C1696" s="68"/>
      <c r="D1696" s="68"/>
      <c r="E1696" s="77"/>
      <c r="F1696" s="66"/>
      <c r="G1696" s="66"/>
    </row>
    <row r="1697" spans="1:7" x14ac:dyDescent="0.25">
      <c r="A1697" s="49"/>
      <c r="B1697" s="49"/>
      <c r="C1697" s="68"/>
      <c r="D1697" s="68"/>
      <c r="E1697" s="77"/>
      <c r="F1697" s="66"/>
      <c r="G1697" s="66"/>
    </row>
    <row r="1698" spans="1:7" ht="13" x14ac:dyDescent="0.3">
      <c r="A1698" s="49"/>
      <c r="B1698" s="67" t="s">
        <v>508</v>
      </c>
      <c r="C1698" s="68"/>
      <c r="D1698" s="68"/>
      <c r="E1698" s="77"/>
      <c r="F1698" s="66"/>
      <c r="G1698" s="66"/>
    </row>
    <row r="1699" spans="1:7" x14ac:dyDescent="0.25">
      <c r="A1699" s="49"/>
      <c r="B1699" s="49"/>
      <c r="C1699" s="68"/>
      <c r="D1699" s="68"/>
      <c r="E1699" s="77"/>
      <c r="F1699" s="66"/>
      <c r="G1699" s="66"/>
    </row>
    <row r="1700" spans="1:7" ht="13" x14ac:dyDescent="0.3">
      <c r="A1700" s="49"/>
      <c r="B1700" s="67" t="s">
        <v>509</v>
      </c>
      <c r="C1700" s="49"/>
      <c r="D1700" s="49"/>
      <c r="E1700" s="48"/>
      <c r="F1700" s="48"/>
      <c r="G1700" s="48"/>
    </row>
    <row r="1701" spans="1:7" x14ac:dyDescent="0.25">
      <c r="A1701" s="49"/>
      <c r="B1701" s="49"/>
      <c r="C1701" s="68"/>
      <c r="D1701" s="68"/>
      <c r="E1701" s="77"/>
      <c r="F1701" s="66"/>
      <c r="G1701" s="66"/>
    </row>
    <row r="1702" spans="1:7" x14ac:dyDescent="0.25">
      <c r="A1702" s="49"/>
      <c r="B1702" s="49" t="s">
        <v>546</v>
      </c>
      <c r="C1702" s="68" t="s">
        <v>2</v>
      </c>
      <c r="D1702" s="68">
        <v>4</v>
      </c>
      <c r="E1702" s="77">
        <v>5000</v>
      </c>
      <c r="F1702" s="66"/>
      <c r="G1702" s="66"/>
    </row>
    <row r="1703" spans="1:7" x14ac:dyDescent="0.25">
      <c r="A1703" s="49"/>
      <c r="B1703" s="49" t="s">
        <v>513</v>
      </c>
      <c r="C1703" s="68"/>
      <c r="D1703" s="68"/>
      <c r="E1703" s="77"/>
      <c r="F1703" s="66"/>
      <c r="G1703" s="66"/>
    </row>
    <row r="1704" spans="1:7" x14ac:dyDescent="0.25">
      <c r="A1704" s="49"/>
      <c r="B1704" s="49"/>
      <c r="C1704" s="68"/>
      <c r="D1704" s="68"/>
      <c r="E1704" s="77"/>
      <c r="F1704" s="66"/>
      <c r="G1704" s="66"/>
    </row>
    <row r="1705" spans="1:7" x14ac:dyDescent="0.25">
      <c r="A1705" s="49"/>
      <c r="B1705" s="49" t="s">
        <v>585</v>
      </c>
      <c r="C1705" s="68" t="s">
        <v>2</v>
      </c>
      <c r="D1705" s="68">
        <v>1</v>
      </c>
      <c r="E1705" s="77">
        <v>5000</v>
      </c>
      <c r="F1705" s="66"/>
      <c r="G1705" s="66"/>
    </row>
    <row r="1706" spans="1:7" x14ac:dyDescent="0.25">
      <c r="A1706" s="49"/>
      <c r="B1706" s="49"/>
      <c r="C1706" s="68"/>
      <c r="D1706" s="68"/>
      <c r="E1706" s="77"/>
      <c r="F1706" s="66"/>
      <c r="G1706" s="66"/>
    </row>
    <row r="1707" spans="1:7" x14ac:dyDescent="0.25">
      <c r="A1707" s="49"/>
      <c r="B1707" s="49" t="s">
        <v>595</v>
      </c>
      <c r="C1707" s="68" t="s">
        <v>518</v>
      </c>
      <c r="D1707" s="68">
        <v>1</v>
      </c>
      <c r="E1707" s="77">
        <v>8000</v>
      </c>
      <c r="F1707" s="66"/>
      <c r="G1707" s="66"/>
    </row>
    <row r="1708" spans="1:7" x14ac:dyDescent="0.25">
      <c r="A1708" s="49"/>
      <c r="B1708" s="49"/>
      <c r="C1708" s="68"/>
      <c r="D1708" s="68"/>
      <c r="E1708" s="77"/>
      <c r="F1708" s="66"/>
      <c r="G1708" s="66"/>
    </row>
    <row r="1709" spans="1:7" ht="13" x14ac:dyDescent="0.3">
      <c r="A1709" s="115"/>
      <c r="B1709" s="111" t="s">
        <v>283</v>
      </c>
      <c r="C1709" s="112"/>
      <c r="D1709" s="112"/>
      <c r="E1709" s="113"/>
      <c r="F1709" s="114"/>
      <c r="G1709" s="114">
        <f>SUM(G1647:G1708)</f>
        <v>99145</v>
      </c>
    </row>
    <row r="1710" spans="1:7" x14ac:dyDescent="0.25">
      <c r="A1710" s="49"/>
      <c r="B1710" s="49"/>
      <c r="C1710" s="68"/>
      <c r="D1710" s="68"/>
      <c r="E1710" s="77"/>
      <c r="F1710" s="66"/>
      <c r="G1710" s="66"/>
    </row>
    <row r="1711" spans="1:7" x14ac:dyDescent="0.25">
      <c r="A1711" s="49"/>
      <c r="B1711" s="49"/>
      <c r="C1711" s="68"/>
      <c r="D1711" s="68"/>
      <c r="E1711" s="77"/>
      <c r="F1711" s="66"/>
      <c r="G1711" s="66"/>
    </row>
    <row r="1712" spans="1:7" ht="13" x14ac:dyDescent="0.3">
      <c r="A1712" s="49"/>
      <c r="B1712" s="79" t="s">
        <v>539</v>
      </c>
      <c r="C1712" s="68"/>
      <c r="D1712" s="68"/>
      <c r="E1712" s="77"/>
      <c r="F1712" s="66"/>
      <c r="G1712" s="66"/>
    </row>
    <row r="1713" spans="1:7" x14ac:dyDescent="0.25">
      <c r="A1713" s="49"/>
      <c r="B1713" s="49"/>
      <c r="C1713" s="68"/>
      <c r="D1713" s="68"/>
      <c r="E1713" s="77"/>
      <c r="F1713" s="66"/>
      <c r="G1713" s="66"/>
    </row>
    <row r="1714" spans="1:7" ht="13" x14ac:dyDescent="0.3">
      <c r="A1714" s="49"/>
      <c r="B1714" s="67" t="s">
        <v>82</v>
      </c>
      <c r="C1714" s="68"/>
      <c r="D1714" s="68"/>
      <c r="E1714" s="77"/>
      <c r="F1714" s="66"/>
      <c r="G1714" s="66"/>
    </row>
    <row r="1715" spans="1:7" x14ac:dyDescent="0.25">
      <c r="A1715" s="49"/>
      <c r="B1715" s="49"/>
      <c r="C1715" s="68"/>
      <c r="D1715" s="68"/>
      <c r="E1715" s="77"/>
      <c r="F1715" s="66"/>
      <c r="G1715" s="66"/>
    </row>
    <row r="1716" spans="1:7" x14ac:dyDescent="0.25">
      <c r="A1716" s="49"/>
      <c r="B1716" s="49" t="s">
        <v>81</v>
      </c>
      <c r="C1716" s="68"/>
      <c r="D1716" s="68"/>
      <c r="E1716" s="77"/>
      <c r="F1716" s="66"/>
      <c r="G1716" s="66"/>
    </row>
    <row r="1717" spans="1:7" ht="14.5" x14ac:dyDescent="0.25">
      <c r="A1717" s="49"/>
      <c r="B1717" s="49" t="s">
        <v>80</v>
      </c>
      <c r="C1717" s="68" t="s">
        <v>621</v>
      </c>
      <c r="D1717" s="68">
        <v>234</v>
      </c>
      <c r="E1717" s="77">
        <v>35</v>
      </c>
      <c r="F1717" s="66"/>
      <c r="G1717" s="66"/>
    </row>
    <row r="1718" spans="1:7" x14ac:dyDescent="0.25">
      <c r="A1718" s="49"/>
      <c r="B1718" s="49"/>
      <c r="C1718" s="68"/>
      <c r="D1718" s="68"/>
      <c r="E1718" s="77"/>
      <c r="F1718" s="66"/>
      <c r="G1718" s="66"/>
    </row>
    <row r="1719" spans="1:7" ht="13" x14ac:dyDescent="0.3">
      <c r="A1719" s="49"/>
      <c r="B1719" s="67" t="s">
        <v>79</v>
      </c>
      <c r="C1719" s="68"/>
      <c r="D1719" s="68"/>
      <c r="E1719" s="77"/>
      <c r="F1719" s="66"/>
      <c r="G1719" s="66"/>
    </row>
    <row r="1720" spans="1:7" x14ac:dyDescent="0.25">
      <c r="A1720" s="49"/>
      <c r="B1720" s="49"/>
      <c r="C1720" s="68"/>
      <c r="D1720" s="68"/>
      <c r="E1720" s="77"/>
      <c r="F1720" s="66"/>
      <c r="G1720" s="66"/>
    </row>
    <row r="1721" spans="1:7" ht="13" x14ac:dyDescent="0.3">
      <c r="A1721" s="49"/>
      <c r="B1721" s="67" t="s">
        <v>78</v>
      </c>
      <c r="C1721" s="68"/>
      <c r="D1721" s="68"/>
      <c r="E1721" s="77"/>
      <c r="F1721" s="66"/>
      <c r="G1721" s="66"/>
    </row>
    <row r="1722" spans="1:7" ht="13" x14ac:dyDescent="0.3">
      <c r="A1722" s="49"/>
      <c r="B1722" s="67" t="s">
        <v>77</v>
      </c>
      <c r="C1722" s="68"/>
      <c r="D1722" s="68"/>
      <c r="E1722" s="77"/>
      <c r="F1722" s="66"/>
      <c r="G1722" s="66"/>
    </row>
    <row r="1723" spans="1:7" x14ac:dyDescent="0.25">
      <c r="A1723" s="49"/>
      <c r="B1723" s="49" t="s">
        <v>76</v>
      </c>
      <c r="C1723" s="68"/>
      <c r="D1723" s="68"/>
      <c r="E1723" s="77"/>
      <c r="F1723" s="66"/>
      <c r="G1723" s="66"/>
    </row>
    <row r="1724" spans="1:7" x14ac:dyDescent="0.25">
      <c r="A1724" s="49"/>
      <c r="B1724" s="49" t="s">
        <v>75</v>
      </c>
      <c r="C1724" s="68"/>
      <c r="D1724" s="68"/>
      <c r="E1724" s="77"/>
      <c r="F1724" s="66"/>
      <c r="G1724" s="66"/>
    </row>
    <row r="1725" spans="1:7" ht="14.5" x14ac:dyDescent="0.25">
      <c r="A1725" s="49"/>
      <c r="B1725" s="49" t="s">
        <v>74</v>
      </c>
      <c r="C1725" s="68" t="s">
        <v>621</v>
      </c>
      <c r="D1725" s="68">
        <v>234</v>
      </c>
      <c r="E1725" s="77">
        <v>250</v>
      </c>
      <c r="F1725" s="66"/>
      <c r="G1725" s="66">
        <f t="shared" si="48"/>
        <v>58500</v>
      </c>
    </row>
    <row r="1726" spans="1:7" x14ac:dyDescent="0.25">
      <c r="A1726" s="49"/>
      <c r="B1726" s="49"/>
      <c r="C1726" s="68"/>
      <c r="D1726" s="68"/>
      <c r="E1726" s="77"/>
      <c r="F1726" s="66"/>
      <c r="G1726" s="66"/>
    </row>
    <row r="1727" spans="1:7" x14ac:dyDescent="0.25">
      <c r="A1727" s="49"/>
      <c r="B1727" s="49" t="s">
        <v>541</v>
      </c>
      <c r="C1727" s="68"/>
      <c r="D1727" s="68"/>
      <c r="E1727" s="77"/>
      <c r="F1727" s="66"/>
      <c r="G1727" s="66"/>
    </row>
    <row r="1728" spans="1:7" x14ac:dyDescent="0.25">
      <c r="A1728" s="49"/>
      <c r="B1728" s="49" t="s">
        <v>72</v>
      </c>
      <c r="C1728" s="68"/>
      <c r="D1728" s="68"/>
      <c r="E1728" s="77"/>
      <c r="F1728" s="66"/>
      <c r="G1728" s="66"/>
    </row>
    <row r="1729" spans="1:7" x14ac:dyDescent="0.25">
      <c r="A1729" s="49"/>
      <c r="B1729" s="49" t="s">
        <v>71</v>
      </c>
      <c r="C1729" s="68"/>
      <c r="D1729" s="68"/>
      <c r="E1729" s="77"/>
      <c r="F1729" s="66"/>
      <c r="G1729" s="66"/>
    </row>
    <row r="1730" spans="1:7" x14ac:dyDescent="0.25">
      <c r="A1730" s="49"/>
      <c r="B1730" s="49" t="s">
        <v>70</v>
      </c>
      <c r="C1730" s="68" t="s">
        <v>2</v>
      </c>
      <c r="D1730" s="68">
        <v>4</v>
      </c>
      <c r="E1730" s="77">
        <v>650</v>
      </c>
      <c r="F1730" s="66"/>
      <c r="G1730" s="66">
        <f t="shared" si="48"/>
        <v>2600</v>
      </c>
    </row>
    <row r="1731" spans="1:7" x14ac:dyDescent="0.25">
      <c r="A1731" s="49"/>
      <c r="B1731" s="49"/>
      <c r="C1731" s="68"/>
      <c r="D1731" s="68"/>
      <c r="E1731" s="77"/>
      <c r="F1731" s="66"/>
      <c r="G1731" s="66"/>
    </row>
    <row r="1732" spans="1:7" ht="13" x14ac:dyDescent="0.3">
      <c r="A1732" s="49"/>
      <c r="B1732" s="67" t="s">
        <v>590</v>
      </c>
      <c r="C1732" s="68"/>
      <c r="D1732" s="68"/>
      <c r="E1732" s="77"/>
      <c r="F1732" s="66"/>
      <c r="G1732" s="66"/>
    </row>
    <row r="1733" spans="1:7" ht="13" x14ac:dyDescent="0.3">
      <c r="A1733" s="49"/>
      <c r="B1733" s="67" t="s">
        <v>77</v>
      </c>
      <c r="C1733" s="68"/>
      <c r="D1733" s="68"/>
      <c r="E1733" s="77"/>
      <c r="F1733" s="66"/>
      <c r="G1733" s="66"/>
    </row>
    <row r="1734" spans="1:7" x14ac:dyDescent="0.25">
      <c r="A1734" s="49"/>
      <c r="B1734" s="49" t="s">
        <v>76</v>
      </c>
      <c r="C1734" s="68"/>
      <c r="D1734" s="68"/>
      <c r="E1734" s="77"/>
      <c r="F1734" s="66"/>
      <c r="G1734" s="66"/>
    </row>
    <row r="1735" spans="1:7" x14ac:dyDescent="0.25">
      <c r="A1735" s="49"/>
      <c r="B1735" s="49" t="s">
        <v>75</v>
      </c>
      <c r="C1735" s="68"/>
      <c r="D1735" s="68"/>
      <c r="E1735" s="77"/>
      <c r="F1735" s="66"/>
      <c r="G1735" s="66"/>
    </row>
    <row r="1736" spans="1:7" ht="14.5" x14ac:dyDescent="0.25">
      <c r="A1736" s="49"/>
      <c r="B1736" s="49" t="s">
        <v>591</v>
      </c>
      <c r="C1736" s="68" t="s">
        <v>621</v>
      </c>
      <c r="D1736" s="68">
        <f>32*2</f>
        <v>64</v>
      </c>
      <c r="E1736" s="77">
        <v>250</v>
      </c>
      <c r="F1736" s="66"/>
      <c r="G1736" s="66">
        <f t="shared" ref="G1736" si="49">E1736*D1736</f>
        <v>16000</v>
      </c>
    </row>
    <row r="1737" spans="1:7" x14ac:dyDescent="0.25">
      <c r="A1737" s="49"/>
      <c r="B1737" s="49"/>
      <c r="C1737" s="68"/>
      <c r="D1737" s="68"/>
      <c r="E1737" s="77"/>
      <c r="F1737" s="66"/>
      <c r="G1737" s="66"/>
    </row>
    <row r="1738" spans="1:7" ht="13" x14ac:dyDescent="0.3">
      <c r="A1738" s="49"/>
      <c r="B1738" s="67" t="s">
        <v>69</v>
      </c>
      <c r="C1738" s="68"/>
      <c r="D1738" s="68"/>
      <c r="E1738" s="77"/>
      <c r="F1738" s="66"/>
      <c r="G1738" s="66"/>
    </row>
    <row r="1739" spans="1:7" x14ac:dyDescent="0.25">
      <c r="A1739" s="49"/>
      <c r="B1739" s="49"/>
      <c r="C1739" s="68"/>
      <c r="D1739" s="68"/>
      <c r="E1739" s="77"/>
      <c r="F1739" s="66"/>
      <c r="G1739" s="66"/>
    </row>
    <row r="1740" spans="1:7" x14ac:dyDescent="0.25">
      <c r="A1740" s="49"/>
      <c r="B1740" s="49" t="s">
        <v>68</v>
      </c>
      <c r="C1740" s="68" t="s">
        <v>11</v>
      </c>
      <c r="D1740" s="68">
        <v>123</v>
      </c>
      <c r="E1740" s="77">
        <v>65</v>
      </c>
      <c r="F1740" s="66"/>
      <c r="G1740" s="66">
        <f t="shared" si="48"/>
        <v>7995</v>
      </c>
    </row>
    <row r="1741" spans="1:7" x14ac:dyDescent="0.25">
      <c r="A1741" s="49"/>
      <c r="B1741" s="49"/>
      <c r="C1741" s="68"/>
      <c r="D1741" s="68"/>
      <c r="E1741" s="77"/>
      <c r="F1741" s="66"/>
      <c r="G1741" s="66"/>
    </row>
    <row r="1742" spans="1:7" ht="13" x14ac:dyDescent="0.3">
      <c r="A1742" s="115"/>
      <c r="B1742" s="111" t="s">
        <v>283</v>
      </c>
      <c r="C1742" s="112"/>
      <c r="D1742" s="112"/>
      <c r="E1742" s="113"/>
      <c r="F1742" s="114"/>
      <c r="G1742" s="114">
        <f>SUM(G1717:G1741)</f>
        <v>85095</v>
      </c>
    </row>
    <row r="1743" spans="1:7" x14ac:dyDescent="0.25">
      <c r="A1743" s="49"/>
      <c r="B1743" s="49"/>
      <c r="C1743" s="68"/>
      <c r="D1743" s="68"/>
      <c r="E1743" s="77"/>
      <c r="F1743" s="66"/>
      <c r="G1743" s="66"/>
    </row>
    <row r="1744" spans="1:7" ht="13" x14ac:dyDescent="0.3">
      <c r="A1744" s="49"/>
      <c r="B1744" s="79" t="s">
        <v>67</v>
      </c>
      <c r="C1744" s="68"/>
      <c r="D1744" s="68"/>
      <c r="E1744" s="77"/>
      <c r="F1744" s="66"/>
      <c r="G1744" s="66"/>
    </row>
    <row r="1745" spans="1:7" x14ac:dyDescent="0.25">
      <c r="A1745" s="49"/>
      <c r="B1745" s="49"/>
      <c r="C1745" s="68"/>
      <c r="D1745" s="68"/>
      <c r="E1745" s="77"/>
      <c r="F1745" s="66"/>
      <c r="G1745" s="66"/>
    </row>
    <row r="1746" spans="1:7" ht="13" x14ac:dyDescent="0.3">
      <c r="A1746" s="49"/>
      <c r="B1746" s="67" t="s">
        <v>66</v>
      </c>
      <c r="C1746" s="68"/>
      <c r="D1746" s="68"/>
      <c r="E1746" s="77"/>
      <c r="F1746" s="66"/>
      <c r="G1746" s="66"/>
    </row>
    <row r="1747" spans="1:7" x14ac:dyDescent="0.25">
      <c r="A1747" s="49"/>
      <c r="B1747" s="49"/>
      <c r="C1747" s="68"/>
      <c r="D1747" s="68"/>
      <c r="E1747" s="77"/>
      <c r="F1747" s="66"/>
      <c r="G1747" s="66"/>
    </row>
    <row r="1748" spans="1:7" ht="13" x14ac:dyDescent="0.3">
      <c r="A1748" s="86"/>
      <c r="B1748" s="87" t="s">
        <v>510</v>
      </c>
      <c r="C1748" s="70"/>
      <c r="D1748" s="70"/>
      <c r="E1748" s="88"/>
      <c r="F1748" s="88"/>
      <c r="G1748" s="88"/>
    </row>
    <row r="1749" spans="1:7" ht="14.5" x14ac:dyDescent="0.3">
      <c r="A1749" s="86"/>
      <c r="B1749" s="71" t="s">
        <v>511</v>
      </c>
      <c r="C1749" s="89" t="s">
        <v>621</v>
      </c>
      <c r="D1749" s="89">
        <v>234</v>
      </c>
      <c r="E1749" s="77">
        <v>280</v>
      </c>
      <c r="F1749" s="88"/>
      <c r="G1749" s="88">
        <f>D1749*E1749</f>
        <v>65520</v>
      </c>
    </row>
    <row r="1750" spans="1:7" ht="13" x14ac:dyDescent="0.3">
      <c r="A1750" s="86"/>
      <c r="B1750" s="71"/>
      <c r="C1750" s="89"/>
      <c r="D1750" s="89"/>
      <c r="E1750" s="77"/>
      <c r="F1750" s="88"/>
      <c r="G1750" s="88"/>
    </row>
    <row r="1751" spans="1:7" ht="14.5" x14ac:dyDescent="0.3">
      <c r="A1751" s="86"/>
      <c r="B1751" s="71" t="s">
        <v>512</v>
      </c>
      <c r="C1751" s="89" t="s">
        <v>621</v>
      </c>
      <c r="D1751" s="89">
        <v>234</v>
      </c>
      <c r="E1751" s="77">
        <v>25</v>
      </c>
      <c r="F1751" s="88"/>
      <c r="G1751" s="88">
        <f t="shared" ref="G1751" si="50">D1751*E1751</f>
        <v>5850</v>
      </c>
    </row>
    <row r="1752" spans="1:7" ht="13" x14ac:dyDescent="0.3">
      <c r="A1752" s="49"/>
      <c r="B1752" s="67"/>
      <c r="C1752" s="68"/>
      <c r="D1752" s="68"/>
      <c r="E1752" s="77"/>
      <c r="F1752" s="66"/>
      <c r="G1752" s="66"/>
    </row>
    <row r="1753" spans="1:7" x14ac:dyDescent="0.25">
      <c r="A1753" s="49"/>
      <c r="B1753" s="49"/>
      <c r="C1753" s="68"/>
      <c r="D1753" s="68"/>
      <c r="E1753" s="77"/>
      <c r="F1753" s="66"/>
      <c r="G1753" s="66"/>
    </row>
    <row r="1754" spans="1:7" ht="13" x14ac:dyDescent="0.3">
      <c r="A1754" s="115"/>
      <c r="B1754" s="111" t="s">
        <v>283</v>
      </c>
      <c r="C1754" s="112"/>
      <c r="D1754" s="112"/>
      <c r="E1754" s="113"/>
      <c r="F1754" s="114"/>
      <c r="G1754" s="114">
        <f>SUM(G1746:G1753)</f>
        <v>71370</v>
      </c>
    </row>
    <row r="1755" spans="1:7" x14ac:dyDescent="0.25">
      <c r="A1755" s="49"/>
      <c r="B1755" s="49"/>
      <c r="C1755" s="68"/>
      <c r="D1755" s="68"/>
      <c r="E1755" s="77"/>
      <c r="F1755" s="66"/>
      <c r="G1755" s="66"/>
    </row>
    <row r="1756" spans="1:7" ht="13" x14ac:dyDescent="0.3">
      <c r="A1756" s="49"/>
      <c r="B1756" s="79" t="s">
        <v>63</v>
      </c>
      <c r="C1756" s="68"/>
      <c r="D1756" s="68"/>
      <c r="E1756" s="77"/>
      <c r="F1756" s="66"/>
      <c r="G1756" s="66"/>
    </row>
    <row r="1757" spans="1:7" x14ac:dyDescent="0.25">
      <c r="A1757" s="49"/>
      <c r="B1757" s="49"/>
      <c r="C1757" s="68"/>
      <c r="D1757" s="68"/>
      <c r="E1757" s="77"/>
      <c r="F1757" s="66"/>
      <c r="G1757" s="66"/>
    </row>
    <row r="1758" spans="1:7" ht="13" x14ac:dyDescent="0.3">
      <c r="A1758" s="49"/>
      <c r="B1758" s="67" t="s">
        <v>62</v>
      </c>
      <c r="C1758" s="68"/>
      <c r="D1758" s="68"/>
      <c r="E1758" s="77"/>
      <c r="F1758" s="66"/>
      <c r="G1758" s="66"/>
    </row>
    <row r="1759" spans="1:7" x14ac:dyDescent="0.25">
      <c r="A1759" s="49"/>
      <c r="B1759" s="49"/>
      <c r="C1759" s="68"/>
      <c r="D1759" s="68"/>
      <c r="E1759" s="77"/>
      <c r="F1759" s="66"/>
      <c r="G1759" s="66"/>
    </row>
    <row r="1760" spans="1:7" x14ac:dyDescent="0.25">
      <c r="A1760" s="49"/>
      <c r="B1760" s="49" t="s">
        <v>59</v>
      </c>
      <c r="C1760" s="68"/>
      <c r="D1760" s="68"/>
      <c r="E1760" s="77"/>
      <c r="F1760" s="66"/>
      <c r="G1760" s="66"/>
    </row>
    <row r="1761" spans="1:7" x14ac:dyDescent="0.25">
      <c r="A1761" s="49"/>
      <c r="B1761" s="49" t="s">
        <v>56</v>
      </c>
      <c r="C1761" s="68" t="s">
        <v>2</v>
      </c>
      <c r="D1761" s="68">
        <v>4</v>
      </c>
      <c r="E1761" s="77">
        <v>450</v>
      </c>
      <c r="F1761" s="66"/>
      <c r="G1761" s="66">
        <f t="shared" ref="G1761:G1774" si="51">E1761*D1761</f>
        <v>1800</v>
      </c>
    </row>
    <row r="1762" spans="1:7" x14ac:dyDescent="0.25">
      <c r="A1762" s="49"/>
      <c r="B1762" s="49"/>
      <c r="C1762" s="68"/>
      <c r="D1762" s="68"/>
      <c r="E1762" s="77"/>
      <c r="F1762" s="66"/>
      <c r="G1762" s="66"/>
    </row>
    <row r="1763" spans="1:7" ht="13" x14ac:dyDescent="0.3">
      <c r="A1763" s="86"/>
      <c r="B1763" s="71" t="s">
        <v>519</v>
      </c>
      <c r="C1763" s="70">
        <v>1</v>
      </c>
      <c r="D1763" s="89" t="s">
        <v>518</v>
      </c>
      <c r="E1763" s="88">
        <v>10000</v>
      </c>
      <c r="G1763" s="88">
        <f>C1763*E1763</f>
        <v>10000</v>
      </c>
    </row>
    <row r="1764" spans="1:7" ht="13" x14ac:dyDescent="0.3">
      <c r="A1764" s="86"/>
      <c r="B1764" s="71"/>
      <c r="C1764" s="70"/>
      <c r="D1764" s="89"/>
      <c r="E1764" s="88"/>
      <c r="F1764" s="88"/>
      <c r="G1764" s="88"/>
    </row>
    <row r="1765" spans="1:7" ht="13" x14ac:dyDescent="0.3">
      <c r="A1765" s="49"/>
      <c r="B1765" s="67" t="s">
        <v>55</v>
      </c>
      <c r="C1765" s="68"/>
      <c r="D1765" s="68"/>
      <c r="E1765" s="77"/>
      <c r="F1765" s="66"/>
      <c r="G1765" s="66"/>
    </row>
    <row r="1766" spans="1:7" x14ac:dyDescent="0.25">
      <c r="A1766" s="49"/>
      <c r="B1766" s="49"/>
      <c r="C1766" s="68"/>
      <c r="D1766" s="68"/>
      <c r="E1766" s="77"/>
      <c r="F1766" s="66"/>
      <c r="G1766" s="66"/>
    </row>
    <row r="1767" spans="1:7" ht="13" x14ac:dyDescent="0.3">
      <c r="A1767" s="49"/>
      <c r="B1767" s="67" t="s">
        <v>52</v>
      </c>
      <c r="C1767" s="68"/>
      <c r="D1767" s="68"/>
      <c r="E1767" s="77"/>
      <c r="F1767" s="66"/>
      <c r="G1767" s="66"/>
    </row>
    <row r="1768" spans="1:7" ht="13" x14ac:dyDescent="0.3">
      <c r="A1768" s="49"/>
      <c r="B1768" s="67" t="s">
        <v>51</v>
      </c>
      <c r="C1768" s="68"/>
      <c r="D1768" s="68"/>
      <c r="E1768" s="77"/>
      <c r="F1768" s="66"/>
      <c r="G1768" s="66"/>
    </row>
    <row r="1769" spans="1:7" ht="13" x14ac:dyDescent="0.3">
      <c r="A1769" s="49"/>
      <c r="B1769" s="67" t="s">
        <v>50</v>
      </c>
      <c r="C1769" s="68"/>
      <c r="D1769" s="68"/>
      <c r="E1769" s="77"/>
      <c r="F1769" s="66"/>
      <c r="G1769" s="66"/>
    </row>
    <row r="1770" spans="1:7" x14ac:dyDescent="0.25">
      <c r="A1770" s="49"/>
      <c r="B1770" s="49"/>
      <c r="C1770" s="68"/>
      <c r="D1770" s="68"/>
      <c r="E1770" s="77"/>
      <c r="F1770" s="66"/>
      <c r="G1770" s="66"/>
    </row>
    <row r="1771" spans="1:7" x14ac:dyDescent="0.25">
      <c r="A1771" s="49"/>
      <c r="B1771" s="49" t="s">
        <v>49</v>
      </c>
      <c r="C1771" s="68" t="s">
        <v>2</v>
      </c>
      <c r="D1771" s="68">
        <v>4</v>
      </c>
      <c r="E1771" s="77">
        <v>150</v>
      </c>
      <c r="F1771" s="66"/>
      <c r="G1771" s="66">
        <f t="shared" si="51"/>
        <v>600</v>
      </c>
    </row>
    <row r="1772" spans="1:7" x14ac:dyDescent="0.25">
      <c r="A1772" s="49"/>
      <c r="B1772" s="49"/>
      <c r="C1772" s="68"/>
      <c r="D1772" s="68"/>
      <c r="E1772" s="77"/>
      <c r="F1772" s="66"/>
      <c r="G1772" s="66"/>
    </row>
    <row r="1773" spans="1:7" x14ac:dyDescent="0.25">
      <c r="A1773" s="49"/>
      <c r="B1773" s="49" t="s">
        <v>48</v>
      </c>
      <c r="C1773" s="68"/>
      <c r="D1773" s="68"/>
      <c r="E1773" s="77"/>
      <c r="F1773" s="66"/>
      <c r="G1773" s="66"/>
    </row>
    <row r="1774" spans="1:7" x14ac:dyDescent="0.25">
      <c r="A1774" s="49"/>
      <c r="B1774" s="49" t="s">
        <v>47</v>
      </c>
      <c r="C1774" s="68" t="s">
        <v>2</v>
      </c>
      <c r="D1774" s="68">
        <v>4</v>
      </c>
      <c r="E1774" s="77">
        <v>45</v>
      </c>
      <c r="F1774" s="66"/>
      <c r="G1774" s="66">
        <f t="shared" si="51"/>
        <v>180</v>
      </c>
    </row>
    <row r="1775" spans="1:7" x14ac:dyDescent="0.25">
      <c r="A1775" s="49"/>
      <c r="B1775" s="49"/>
      <c r="C1775" s="68"/>
      <c r="D1775" s="68"/>
      <c r="E1775" s="77"/>
      <c r="F1775" s="66"/>
      <c r="G1775" s="66"/>
    </row>
    <row r="1776" spans="1:7" ht="13" x14ac:dyDescent="0.3">
      <c r="A1776" s="115"/>
      <c r="B1776" s="111" t="s">
        <v>283</v>
      </c>
      <c r="C1776" s="112"/>
      <c r="D1776" s="112"/>
      <c r="E1776" s="113"/>
      <c r="F1776" s="114"/>
      <c r="G1776" s="114">
        <f>SUM(G1755:G1775)</f>
        <v>12580</v>
      </c>
    </row>
    <row r="1777" spans="1:7" x14ac:dyDescent="0.25">
      <c r="A1777" s="49"/>
      <c r="B1777" s="49"/>
      <c r="C1777" s="68"/>
      <c r="D1777" s="68"/>
      <c r="E1777" s="77"/>
      <c r="F1777" s="66"/>
      <c r="G1777" s="66"/>
    </row>
    <row r="1778" spans="1:7" ht="13" x14ac:dyDescent="0.3">
      <c r="A1778" s="49"/>
      <c r="B1778" s="79" t="s">
        <v>20</v>
      </c>
      <c r="C1778" s="68"/>
      <c r="D1778" s="68"/>
      <c r="E1778" s="77"/>
      <c r="F1778" s="66"/>
      <c r="G1778" s="66"/>
    </row>
    <row r="1779" spans="1:7" x14ac:dyDescent="0.25">
      <c r="A1779" s="49"/>
      <c r="B1779" s="49"/>
      <c r="C1779" s="68"/>
      <c r="D1779" s="68"/>
      <c r="E1779" s="77"/>
      <c r="F1779" s="66"/>
      <c r="G1779" s="66"/>
    </row>
    <row r="1780" spans="1:7" ht="13" x14ac:dyDescent="0.3">
      <c r="A1780" s="49"/>
      <c r="B1780" s="67" t="s">
        <v>19</v>
      </c>
      <c r="C1780" s="68"/>
      <c r="D1780" s="68"/>
      <c r="E1780" s="77"/>
      <c r="F1780" s="66"/>
      <c r="G1780" s="66"/>
    </row>
    <row r="1781" spans="1:7" x14ac:dyDescent="0.25">
      <c r="A1781" s="49"/>
      <c r="B1781" s="49"/>
      <c r="C1781" s="68"/>
      <c r="D1781" s="68"/>
      <c r="E1781" s="77"/>
      <c r="F1781" s="66"/>
      <c r="G1781" s="66"/>
    </row>
    <row r="1782" spans="1:7" ht="13" x14ac:dyDescent="0.3">
      <c r="A1782" s="49"/>
      <c r="B1782" s="67" t="s">
        <v>18</v>
      </c>
      <c r="C1782" s="68"/>
      <c r="D1782" s="68"/>
      <c r="E1782" s="77"/>
      <c r="F1782" s="66"/>
      <c r="G1782" s="66"/>
    </row>
    <row r="1783" spans="1:7" x14ac:dyDescent="0.25">
      <c r="A1783" s="49"/>
      <c r="B1783" s="49"/>
      <c r="C1783" s="68"/>
      <c r="D1783" s="68"/>
      <c r="E1783" s="77"/>
      <c r="F1783" s="66"/>
      <c r="G1783" s="66"/>
    </row>
    <row r="1784" spans="1:7" ht="14.5" x14ac:dyDescent="0.25">
      <c r="A1784" s="49"/>
      <c r="B1784" s="49" t="s">
        <v>465</v>
      </c>
      <c r="C1784" s="68" t="s">
        <v>621</v>
      </c>
      <c r="D1784" s="90">
        <f>D1749</f>
        <v>234</v>
      </c>
      <c r="E1784" s="77">
        <v>75</v>
      </c>
      <c r="F1784" s="66"/>
      <c r="G1784" s="66">
        <f t="shared" ref="G1784:G1813" si="52">E1784*D1784</f>
        <v>17550</v>
      </c>
    </row>
    <row r="1785" spans="1:7" x14ac:dyDescent="0.25">
      <c r="A1785" s="49"/>
      <c r="B1785" s="49"/>
      <c r="C1785" s="68"/>
      <c r="D1785" s="68"/>
      <c r="E1785" s="77"/>
      <c r="F1785" s="66"/>
      <c r="G1785" s="66"/>
    </row>
    <row r="1786" spans="1:7" ht="14.5" x14ac:dyDescent="0.25">
      <c r="A1786" s="49"/>
      <c r="B1786" s="49" t="s">
        <v>522</v>
      </c>
      <c r="C1786" s="68" t="s">
        <v>621</v>
      </c>
      <c r="D1786" s="90">
        <f>D1540</f>
        <v>67</v>
      </c>
      <c r="E1786" s="77">
        <v>75</v>
      </c>
      <c r="F1786" s="66"/>
      <c r="G1786" s="66">
        <f t="shared" ref="G1786" si="53">E1786*D1786</f>
        <v>5025</v>
      </c>
    </row>
    <row r="1787" spans="1:7" x14ac:dyDescent="0.25">
      <c r="A1787" s="49"/>
      <c r="B1787" s="49"/>
      <c r="C1787" s="68"/>
      <c r="D1787" s="68"/>
      <c r="E1787" s="77"/>
      <c r="F1787" s="66"/>
      <c r="G1787" s="66"/>
    </row>
    <row r="1788" spans="1:7" ht="13" x14ac:dyDescent="0.3">
      <c r="A1788" s="49"/>
      <c r="B1788" s="67" t="s">
        <v>17</v>
      </c>
      <c r="C1788" s="68"/>
      <c r="D1788" s="68"/>
      <c r="E1788" s="77"/>
      <c r="F1788" s="66"/>
      <c r="G1788" s="66"/>
    </row>
    <row r="1789" spans="1:7" x14ac:dyDescent="0.25">
      <c r="A1789" s="49"/>
      <c r="B1789" s="49"/>
      <c r="C1789" s="68"/>
      <c r="D1789" s="68"/>
      <c r="E1789" s="77"/>
      <c r="F1789" s="66"/>
      <c r="G1789" s="66"/>
    </row>
    <row r="1790" spans="1:7" ht="13" x14ac:dyDescent="0.3">
      <c r="A1790" s="49"/>
      <c r="B1790" s="67" t="s">
        <v>16</v>
      </c>
      <c r="C1790" s="68"/>
      <c r="D1790" s="68"/>
      <c r="E1790" s="77"/>
      <c r="F1790" s="66"/>
      <c r="G1790" s="66"/>
    </row>
    <row r="1791" spans="1:7" x14ac:dyDescent="0.25">
      <c r="A1791" s="49"/>
      <c r="B1791" s="49"/>
      <c r="C1791" s="68"/>
      <c r="D1791" s="68"/>
      <c r="E1791" s="77"/>
      <c r="F1791" s="66"/>
      <c r="G1791" s="66"/>
    </row>
    <row r="1792" spans="1:7" ht="14.5" x14ac:dyDescent="0.25">
      <c r="A1792" s="49"/>
      <c r="B1792" s="49" t="s">
        <v>525</v>
      </c>
      <c r="C1792" s="68" t="s">
        <v>621</v>
      </c>
      <c r="D1792" s="68">
        <v>50</v>
      </c>
      <c r="E1792" s="77">
        <v>75</v>
      </c>
      <c r="F1792" s="66"/>
      <c r="G1792" s="66">
        <f t="shared" si="52"/>
        <v>3750</v>
      </c>
    </row>
    <row r="1793" spans="1:7" x14ac:dyDescent="0.25">
      <c r="A1793" s="49"/>
      <c r="B1793" s="49"/>
      <c r="C1793" s="68"/>
      <c r="D1793" s="68"/>
      <c r="E1793" s="77"/>
      <c r="F1793" s="66"/>
      <c r="G1793" s="66"/>
    </row>
    <row r="1794" spans="1:7" ht="14.5" x14ac:dyDescent="0.25">
      <c r="A1794" s="49"/>
      <c r="B1794" s="49" t="s">
        <v>295</v>
      </c>
      <c r="C1794" s="68" t="s">
        <v>621</v>
      </c>
      <c r="D1794" s="68">
        <v>3</v>
      </c>
      <c r="E1794" s="77">
        <v>75</v>
      </c>
      <c r="F1794" s="66"/>
      <c r="G1794" s="66">
        <f t="shared" si="52"/>
        <v>225</v>
      </c>
    </row>
    <row r="1795" spans="1:7" x14ac:dyDescent="0.25">
      <c r="A1795" s="49"/>
      <c r="B1795" s="49"/>
      <c r="C1795" s="68"/>
      <c r="D1795" s="68"/>
      <c r="E1795" s="77"/>
      <c r="F1795" s="66"/>
      <c r="G1795" s="66"/>
    </row>
    <row r="1796" spans="1:7" ht="13" x14ac:dyDescent="0.3">
      <c r="A1796" s="115"/>
      <c r="B1796" s="111" t="s">
        <v>283</v>
      </c>
      <c r="C1796" s="112"/>
      <c r="D1796" s="112"/>
      <c r="E1796" s="113"/>
      <c r="F1796" s="114"/>
      <c r="G1796" s="114">
        <f>SUM(G1779:G1795)</f>
        <v>26550</v>
      </c>
    </row>
    <row r="1797" spans="1:7" x14ac:dyDescent="0.25">
      <c r="A1797" s="49"/>
      <c r="B1797" s="49"/>
      <c r="C1797" s="68"/>
      <c r="D1797" s="68"/>
      <c r="E1797" s="77"/>
      <c r="F1797" s="66"/>
      <c r="G1797" s="66"/>
    </row>
    <row r="1798" spans="1:7" ht="13" x14ac:dyDescent="0.3">
      <c r="A1798" s="49"/>
      <c r="B1798" s="79" t="s">
        <v>296</v>
      </c>
      <c r="C1798" s="68"/>
      <c r="D1798" s="68"/>
      <c r="E1798" s="77"/>
      <c r="F1798" s="66"/>
      <c r="G1798" s="66"/>
    </row>
    <row r="1799" spans="1:7" x14ac:dyDescent="0.25">
      <c r="A1799" s="49"/>
      <c r="B1799" s="49"/>
      <c r="C1799" s="68"/>
      <c r="D1799" s="68"/>
      <c r="E1799" s="77"/>
      <c r="F1799" s="66"/>
      <c r="G1799" s="66"/>
    </row>
    <row r="1800" spans="1:7" ht="13" x14ac:dyDescent="0.3">
      <c r="A1800" s="49"/>
      <c r="B1800" s="67" t="s">
        <v>297</v>
      </c>
      <c r="C1800" s="68"/>
      <c r="D1800" s="68"/>
      <c r="E1800" s="77"/>
      <c r="F1800" s="66"/>
      <c r="G1800" s="66"/>
    </row>
    <row r="1801" spans="1:7" x14ac:dyDescent="0.25">
      <c r="A1801" s="49"/>
      <c r="B1801" s="49"/>
      <c r="C1801" s="68"/>
      <c r="D1801" s="68"/>
      <c r="E1801" s="77"/>
      <c r="F1801" s="66"/>
      <c r="G1801" s="66"/>
    </row>
    <row r="1802" spans="1:7" ht="13" x14ac:dyDescent="0.3">
      <c r="A1802" s="49"/>
      <c r="B1802" s="67" t="s">
        <v>298</v>
      </c>
      <c r="C1802" s="68"/>
      <c r="D1802" s="68"/>
      <c r="E1802" s="77"/>
      <c r="F1802" s="66"/>
      <c r="G1802" s="66"/>
    </row>
    <row r="1803" spans="1:7" x14ac:dyDescent="0.25">
      <c r="A1803" s="49"/>
      <c r="B1803" s="49"/>
      <c r="C1803" s="68"/>
      <c r="D1803" s="68"/>
      <c r="E1803" s="77"/>
      <c r="F1803" s="66"/>
      <c r="G1803" s="66"/>
    </row>
    <row r="1804" spans="1:7" x14ac:dyDescent="0.25">
      <c r="A1804" s="49"/>
      <c r="B1804" s="49" t="s">
        <v>299</v>
      </c>
      <c r="C1804" s="68"/>
      <c r="D1804" s="68"/>
      <c r="E1804" s="77"/>
      <c r="F1804" s="66"/>
      <c r="G1804" s="66"/>
    </row>
    <row r="1805" spans="1:7" x14ac:dyDescent="0.25">
      <c r="A1805" s="49"/>
      <c r="B1805" s="49" t="s">
        <v>300</v>
      </c>
      <c r="C1805" s="68" t="s">
        <v>11</v>
      </c>
      <c r="D1805" s="68">
        <v>64</v>
      </c>
      <c r="E1805" s="77">
        <v>110</v>
      </c>
      <c r="F1805" s="66"/>
      <c r="G1805" s="66">
        <f t="shared" si="52"/>
        <v>7040</v>
      </c>
    </row>
    <row r="1806" spans="1:7" x14ac:dyDescent="0.25">
      <c r="A1806" s="49"/>
      <c r="B1806" s="49"/>
      <c r="C1806" s="68"/>
      <c r="D1806" s="68"/>
      <c r="E1806" s="77"/>
      <c r="F1806" s="66"/>
      <c r="G1806" s="66"/>
    </row>
    <row r="1807" spans="1:7" x14ac:dyDescent="0.25">
      <c r="A1807" s="49"/>
      <c r="B1807" s="49" t="s">
        <v>301</v>
      </c>
      <c r="C1807" s="68"/>
      <c r="D1807" s="68"/>
      <c r="E1807" s="77"/>
      <c r="F1807" s="66"/>
      <c r="G1807" s="66"/>
    </row>
    <row r="1808" spans="1:7" x14ac:dyDescent="0.25">
      <c r="A1808" s="49"/>
      <c r="B1808" s="49" t="s">
        <v>302</v>
      </c>
      <c r="C1808" s="68" t="s">
        <v>11</v>
      </c>
      <c r="D1808" s="68">
        <v>14</v>
      </c>
      <c r="E1808" s="77">
        <v>100</v>
      </c>
      <c r="F1808" s="66"/>
      <c r="G1808" s="66">
        <f t="shared" si="52"/>
        <v>1400</v>
      </c>
    </row>
    <row r="1809" spans="1:7" x14ac:dyDescent="0.25">
      <c r="A1809" s="49"/>
      <c r="B1809" s="49"/>
      <c r="C1809" s="68"/>
      <c r="D1809" s="68"/>
      <c r="E1809" s="77"/>
      <c r="F1809" s="66"/>
      <c r="G1809" s="66"/>
    </row>
    <row r="1810" spans="1:7" x14ac:dyDescent="0.25">
      <c r="A1810" s="49"/>
      <c r="B1810" s="49" t="s">
        <v>303</v>
      </c>
      <c r="C1810" s="68" t="s">
        <v>2</v>
      </c>
      <c r="D1810" s="68">
        <v>4</v>
      </c>
      <c r="E1810" s="77">
        <v>250</v>
      </c>
      <c r="F1810" s="66"/>
      <c r="G1810" s="66">
        <f t="shared" si="52"/>
        <v>1000</v>
      </c>
    </row>
    <row r="1811" spans="1:7" x14ac:dyDescent="0.25">
      <c r="A1811" s="49"/>
      <c r="B1811" s="49" t="s">
        <v>304</v>
      </c>
      <c r="C1811" s="68" t="s">
        <v>2</v>
      </c>
      <c r="D1811" s="68">
        <v>4</v>
      </c>
      <c r="E1811" s="77">
        <v>250</v>
      </c>
      <c r="F1811" s="66"/>
      <c r="G1811" s="66">
        <f t="shared" si="52"/>
        <v>1000</v>
      </c>
    </row>
    <row r="1812" spans="1:7" x14ac:dyDescent="0.25">
      <c r="A1812" s="49"/>
      <c r="B1812" s="49" t="s">
        <v>305</v>
      </c>
      <c r="C1812" s="68" t="s">
        <v>2</v>
      </c>
      <c r="D1812" s="68">
        <v>4</v>
      </c>
      <c r="E1812" s="77">
        <v>250</v>
      </c>
      <c r="F1812" s="66"/>
      <c r="G1812" s="66">
        <f t="shared" si="52"/>
        <v>1000</v>
      </c>
    </row>
    <row r="1813" spans="1:7" x14ac:dyDescent="0.25">
      <c r="A1813" s="49"/>
      <c r="B1813" s="49" t="s">
        <v>306</v>
      </c>
      <c r="C1813" s="68" t="s">
        <v>2</v>
      </c>
      <c r="D1813" s="68">
        <v>4</v>
      </c>
      <c r="E1813" s="77">
        <v>250</v>
      </c>
      <c r="F1813" s="66"/>
      <c r="G1813" s="66">
        <f t="shared" si="52"/>
        <v>1000</v>
      </c>
    </row>
    <row r="1814" spans="1:7" x14ac:dyDescent="0.25">
      <c r="A1814" s="49"/>
      <c r="B1814" s="49"/>
      <c r="C1814" s="68"/>
      <c r="D1814" s="68"/>
      <c r="E1814" s="77"/>
      <c r="F1814" s="66"/>
      <c r="G1814" s="66"/>
    </row>
    <row r="1815" spans="1:7" ht="13" x14ac:dyDescent="0.3">
      <c r="A1815" s="49"/>
      <c r="B1815" s="67" t="s">
        <v>307</v>
      </c>
      <c r="C1815" s="68"/>
      <c r="D1815" s="68"/>
      <c r="E1815" s="77"/>
      <c r="F1815" s="66"/>
      <c r="G1815" s="66"/>
    </row>
    <row r="1816" spans="1:7" ht="13" x14ac:dyDescent="0.3">
      <c r="A1816" s="49"/>
      <c r="B1816" s="67" t="s">
        <v>308</v>
      </c>
      <c r="C1816" s="68"/>
      <c r="D1816" s="68"/>
      <c r="E1816" s="77"/>
      <c r="F1816" s="66"/>
      <c r="G1816" s="66"/>
    </row>
    <row r="1817" spans="1:7" x14ac:dyDescent="0.25">
      <c r="A1817" s="49"/>
      <c r="B1817" s="49"/>
      <c r="C1817" s="68"/>
      <c r="D1817" s="68"/>
      <c r="E1817" s="77"/>
      <c r="F1817" s="66"/>
      <c r="G1817" s="66"/>
    </row>
    <row r="1818" spans="1:7" x14ac:dyDescent="0.25">
      <c r="A1818" s="49"/>
      <c r="B1818" s="49" t="s">
        <v>311</v>
      </c>
      <c r="C1818" s="68" t="s">
        <v>2</v>
      </c>
      <c r="D1818" s="68">
        <v>4</v>
      </c>
      <c r="E1818" s="77">
        <v>4500</v>
      </c>
      <c r="F1818" s="66"/>
      <c r="G1818" s="66"/>
    </row>
    <row r="1819" spans="1:7" x14ac:dyDescent="0.25">
      <c r="A1819" s="49"/>
      <c r="B1819" s="49"/>
      <c r="C1819" s="68"/>
      <c r="D1819" s="68"/>
      <c r="E1819" s="77"/>
      <c r="F1819" s="66"/>
      <c r="G1819" s="66"/>
    </row>
    <row r="1820" spans="1:7" ht="13" x14ac:dyDescent="0.3">
      <c r="A1820" s="49"/>
      <c r="B1820" s="67" t="s">
        <v>312</v>
      </c>
      <c r="C1820" s="68"/>
      <c r="D1820" s="68"/>
      <c r="E1820" s="77"/>
      <c r="F1820" s="66"/>
      <c r="G1820" s="66"/>
    </row>
    <row r="1821" spans="1:7" ht="13" x14ac:dyDescent="0.3">
      <c r="A1821" s="49"/>
      <c r="B1821" s="67" t="s">
        <v>313</v>
      </c>
      <c r="C1821" s="68"/>
      <c r="D1821" s="68"/>
      <c r="E1821" s="77"/>
      <c r="F1821" s="66"/>
      <c r="G1821" s="66"/>
    </row>
    <row r="1822" spans="1:7" x14ac:dyDescent="0.25">
      <c r="A1822" s="49"/>
      <c r="B1822" s="49" t="s">
        <v>314</v>
      </c>
      <c r="C1822" s="68"/>
      <c r="D1822" s="68"/>
      <c r="E1822" s="77"/>
      <c r="F1822" s="66"/>
      <c r="G1822" s="66"/>
    </row>
    <row r="1823" spans="1:7" x14ac:dyDescent="0.25">
      <c r="A1823" s="49"/>
      <c r="B1823" s="49" t="s">
        <v>315</v>
      </c>
      <c r="C1823" s="68"/>
      <c r="D1823" s="68"/>
      <c r="E1823" s="77"/>
      <c r="F1823" s="66"/>
      <c r="G1823" s="66"/>
    </row>
    <row r="1824" spans="1:7" x14ac:dyDescent="0.25">
      <c r="A1824" s="49"/>
      <c r="B1824" s="49" t="s">
        <v>316</v>
      </c>
      <c r="C1824" s="68"/>
      <c r="D1824" s="68"/>
      <c r="E1824" s="77"/>
      <c r="F1824" s="66"/>
      <c r="G1824" s="66"/>
    </row>
    <row r="1825" spans="1:7" x14ac:dyDescent="0.25">
      <c r="A1825" s="49"/>
      <c r="B1825" s="49" t="s">
        <v>317</v>
      </c>
      <c r="C1825" s="68"/>
      <c r="D1825" s="68"/>
      <c r="E1825" s="77"/>
      <c r="F1825" s="66"/>
      <c r="G1825" s="66"/>
    </row>
    <row r="1826" spans="1:7" x14ac:dyDescent="0.25">
      <c r="A1826" s="49"/>
      <c r="B1826" s="49" t="s">
        <v>318</v>
      </c>
      <c r="C1826" s="68"/>
      <c r="D1826" s="68"/>
      <c r="E1826" s="77"/>
      <c r="F1826" s="66"/>
      <c r="G1826" s="66"/>
    </row>
    <row r="1827" spans="1:7" x14ac:dyDescent="0.25">
      <c r="A1827" s="49"/>
      <c r="B1827" s="49" t="s">
        <v>466</v>
      </c>
      <c r="C1827" s="68"/>
      <c r="D1827" s="68"/>
      <c r="E1827" s="77"/>
      <c r="F1827" s="66"/>
      <c r="G1827" s="66"/>
    </row>
    <row r="1828" spans="1:7" x14ac:dyDescent="0.25">
      <c r="A1828" s="49"/>
      <c r="B1828" s="49" t="s">
        <v>319</v>
      </c>
      <c r="C1828" s="68" t="s">
        <v>2</v>
      </c>
      <c r="D1828" s="68">
        <v>1</v>
      </c>
      <c r="E1828" s="77">
        <v>10000</v>
      </c>
      <c r="F1828" s="66"/>
      <c r="G1828" s="66">
        <f t="shared" ref="G1828:G1880" si="54">E1828*D1828</f>
        <v>10000</v>
      </c>
    </row>
    <row r="1829" spans="1:7" x14ac:dyDescent="0.25">
      <c r="A1829" s="49"/>
      <c r="B1829" s="49"/>
      <c r="C1829" s="68"/>
      <c r="D1829" s="68"/>
      <c r="E1829" s="77"/>
      <c r="F1829" s="66"/>
      <c r="G1829" s="66"/>
    </row>
    <row r="1830" spans="1:7" ht="13" x14ac:dyDescent="0.3">
      <c r="A1830" s="115"/>
      <c r="B1830" s="111" t="s">
        <v>283</v>
      </c>
      <c r="C1830" s="112"/>
      <c r="D1830" s="112"/>
      <c r="E1830" s="113"/>
      <c r="F1830" s="114"/>
      <c r="G1830" s="114">
        <f>SUM(G1800:G1829)</f>
        <v>22440</v>
      </c>
    </row>
    <row r="1831" spans="1:7" x14ac:dyDescent="0.25">
      <c r="A1831" s="49"/>
      <c r="B1831" s="49"/>
      <c r="C1831" s="68"/>
      <c r="D1831" s="68"/>
      <c r="E1831" s="77"/>
      <c r="F1831" s="66"/>
      <c r="G1831" s="66"/>
    </row>
    <row r="1832" spans="1:7" ht="13" x14ac:dyDescent="0.3">
      <c r="A1832" s="49"/>
      <c r="B1832" s="79" t="s">
        <v>320</v>
      </c>
      <c r="C1832" s="68"/>
      <c r="D1832" s="68"/>
      <c r="E1832" s="77"/>
      <c r="F1832" s="66"/>
      <c r="G1832" s="66"/>
    </row>
    <row r="1833" spans="1:7" ht="13" x14ac:dyDescent="0.3">
      <c r="A1833" s="49"/>
      <c r="B1833" s="91"/>
      <c r="C1833" s="92"/>
      <c r="D1833" s="68"/>
      <c r="E1833" s="77"/>
      <c r="F1833" s="66"/>
      <c r="G1833" s="66"/>
    </row>
    <row r="1834" spans="1:7" ht="13" x14ac:dyDescent="0.3">
      <c r="A1834" s="49"/>
      <c r="B1834" s="67" t="s">
        <v>321</v>
      </c>
      <c r="C1834" s="68"/>
      <c r="D1834" s="68"/>
      <c r="E1834" s="77"/>
      <c r="F1834" s="66"/>
      <c r="G1834" s="66"/>
    </row>
    <row r="1835" spans="1:7" ht="13" x14ac:dyDescent="0.3">
      <c r="A1835" s="49"/>
      <c r="B1835" s="67" t="s">
        <v>322</v>
      </c>
      <c r="C1835" s="68"/>
      <c r="D1835" s="68"/>
      <c r="E1835" s="77"/>
      <c r="F1835" s="66"/>
      <c r="G1835" s="66"/>
    </row>
    <row r="1836" spans="1:7" ht="14.5" x14ac:dyDescent="0.25">
      <c r="A1836" s="49"/>
      <c r="B1836" s="49" t="s">
        <v>323</v>
      </c>
      <c r="C1836" s="68" t="s">
        <v>621</v>
      </c>
      <c r="D1836" s="68">
        <v>11</v>
      </c>
      <c r="E1836" s="77">
        <v>400</v>
      </c>
      <c r="F1836" s="66"/>
      <c r="G1836" s="66">
        <f t="shared" si="54"/>
        <v>4400</v>
      </c>
    </row>
    <row r="1837" spans="1:7" x14ac:dyDescent="0.25">
      <c r="A1837" s="49"/>
      <c r="B1837" s="49"/>
      <c r="C1837" s="68"/>
      <c r="D1837" s="68"/>
      <c r="E1837" s="77"/>
      <c r="F1837" s="66"/>
      <c r="G1837" s="66"/>
    </row>
    <row r="1838" spans="1:7" ht="13" x14ac:dyDescent="0.3">
      <c r="A1838" s="115"/>
      <c r="B1838" s="111" t="s">
        <v>283</v>
      </c>
      <c r="C1838" s="112"/>
      <c r="D1838" s="112"/>
      <c r="E1838" s="113"/>
      <c r="F1838" s="114"/>
      <c r="G1838" s="114">
        <f>SUM(G1833:G1837)</f>
        <v>4400</v>
      </c>
    </row>
    <row r="1839" spans="1:7" x14ac:dyDescent="0.25">
      <c r="A1839" s="49"/>
      <c r="B1839" s="49"/>
      <c r="C1839" s="68"/>
      <c r="D1839" s="68"/>
      <c r="E1839" s="77"/>
      <c r="F1839" s="66"/>
      <c r="G1839" s="66"/>
    </row>
    <row r="1840" spans="1:7" ht="13" x14ac:dyDescent="0.3">
      <c r="A1840" s="49"/>
      <c r="B1840" s="79" t="s">
        <v>324</v>
      </c>
      <c r="C1840" s="68"/>
      <c r="D1840" s="68"/>
      <c r="E1840" s="77"/>
      <c r="F1840" s="66"/>
      <c r="G1840" s="66"/>
    </row>
    <row r="1841" spans="1:7" x14ac:dyDescent="0.25">
      <c r="A1841" s="49"/>
      <c r="B1841" s="49"/>
      <c r="C1841" s="68"/>
      <c r="D1841" s="68"/>
      <c r="E1841" s="77"/>
      <c r="F1841" s="66"/>
      <c r="G1841" s="66"/>
    </row>
    <row r="1842" spans="1:7" ht="13" x14ac:dyDescent="0.3">
      <c r="A1842" s="49"/>
      <c r="B1842" s="67" t="s">
        <v>325</v>
      </c>
      <c r="C1842" s="68"/>
      <c r="D1842" s="68"/>
      <c r="E1842" s="77"/>
      <c r="F1842" s="66"/>
      <c r="G1842" s="66"/>
    </row>
    <row r="1843" spans="1:7" ht="13" x14ac:dyDescent="0.3">
      <c r="A1843" s="49"/>
      <c r="B1843" s="67" t="s">
        <v>326</v>
      </c>
      <c r="C1843" s="68"/>
      <c r="D1843" s="68"/>
      <c r="E1843" s="77"/>
      <c r="F1843" s="66"/>
      <c r="G1843" s="66"/>
    </row>
    <row r="1844" spans="1:7" ht="13" x14ac:dyDescent="0.3">
      <c r="A1844" s="49"/>
      <c r="B1844" s="67" t="s">
        <v>528</v>
      </c>
      <c r="C1844" s="68"/>
      <c r="D1844" s="68"/>
      <c r="E1844" s="77"/>
      <c r="F1844" s="66"/>
      <c r="G1844" s="66"/>
    </row>
    <row r="1845" spans="1:7" x14ac:dyDescent="0.25">
      <c r="A1845" s="49"/>
      <c r="B1845" s="49"/>
      <c r="C1845" s="68"/>
      <c r="D1845" s="68"/>
      <c r="E1845" s="77"/>
      <c r="F1845" s="66"/>
      <c r="G1845" s="66"/>
    </row>
    <row r="1846" spans="1:7" ht="14.5" x14ac:dyDescent="0.25">
      <c r="A1846" s="49"/>
      <c r="B1846" s="49" t="s">
        <v>526</v>
      </c>
      <c r="C1846" s="68" t="s">
        <v>621</v>
      </c>
      <c r="D1846" s="74">
        <f>((32+7.3)*2)*3.1+(7.3*2.9*2*4)</f>
        <v>413.02</v>
      </c>
      <c r="E1846" s="77">
        <v>70</v>
      </c>
      <c r="F1846" s="66"/>
      <c r="G1846" s="66">
        <f t="shared" si="54"/>
        <v>28911.399999999998</v>
      </c>
    </row>
    <row r="1847" spans="1:7" ht="14.5" x14ac:dyDescent="0.25">
      <c r="A1847" s="49"/>
      <c r="B1847" s="49" t="s">
        <v>589</v>
      </c>
      <c r="C1847" s="68" t="s">
        <v>621</v>
      </c>
      <c r="D1847" s="74">
        <f>D1784</f>
        <v>234</v>
      </c>
      <c r="E1847" s="77">
        <v>70</v>
      </c>
      <c r="F1847" s="66"/>
      <c r="G1847" s="66">
        <f t="shared" si="54"/>
        <v>16380</v>
      </c>
    </row>
    <row r="1848" spans="1:7" x14ac:dyDescent="0.25">
      <c r="A1848" s="49"/>
      <c r="B1848" s="49"/>
      <c r="C1848" s="68"/>
      <c r="D1848" s="68"/>
      <c r="E1848" s="77"/>
      <c r="F1848" s="66"/>
      <c r="G1848" s="66"/>
    </row>
    <row r="1849" spans="1:7" ht="13" x14ac:dyDescent="0.3">
      <c r="A1849" s="49"/>
      <c r="B1849" s="67" t="s">
        <v>325</v>
      </c>
      <c r="C1849" s="68"/>
      <c r="D1849" s="68"/>
      <c r="E1849" s="77"/>
      <c r="F1849" s="66"/>
      <c r="G1849" s="66"/>
    </row>
    <row r="1850" spans="1:7" ht="13" x14ac:dyDescent="0.3">
      <c r="A1850" s="49"/>
      <c r="B1850" s="67" t="s">
        <v>326</v>
      </c>
      <c r="C1850" s="68"/>
      <c r="D1850" s="68"/>
      <c r="E1850" s="77"/>
      <c r="F1850" s="66"/>
      <c r="G1850" s="66"/>
    </row>
    <row r="1851" spans="1:7" ht="13" x14ac:dyDescent="0.3">
      <c r="A1851" s="49"/>
      <c r="B1851" s="67" t="s">
        <v>528</v>
      </c>
      <c r="C1851" s="68"/>
      <c r="D1851" s="68"/>
      <c r="E1851" s="77"/>
      <c r="F1851" s="66"/>
      <c r="G1851" s="66"/>
    </row>
    <row r="1852" spans="1:7" x14ac:dyDescent="0.25">
      <c r="A1852" s="49"/>
      <c r="B1852" s="49"/>
      <c r="C1852" s="68"/>
      <c r="D1852" s="68"/>
      <c r="E1852" s="77"/>
      <c r="F1852" s="66"/>
      <c r="G1852" s="66"/>
    </row>
    <row r="1853" spans="1:7" ht="14.5" x14ac:dyDescent="0.25">
      <c r="A1853" s="49"/>
      <c r="B1853" s="49" t="s">
        <v>527</v>
      </c>
      <c r="C1853" s="68" t="s">
        <v>621</v>
      </c>
      <c r="D1853" s="74">
        <f>((32+7.3)*2)*3.1</f>
        <v>243.66</v>
      </c>
      <c r="E1853" s="77">
        <v>70</v>
      </c>
      <c r="F1853" s="66"/>
      <c r="G1853" s="66">
        <f t="shared" ref="G1853:G1854" si="55">E1853*D1853</f>
        <v>17056.2</v>
      </c>
    </row>
    <row r="1854" spans="1:7" ht="14.5" x14ac:dyDescent="0.25">
      <c r="A1854" s="49"/>
      <c r="B1854" s="49" t="s">
        <v>592</v>
      </c>
      <c r="C1854" s="68" t="s">
        <v>621</v>
      </c>
      <c r="D1854" s="74">
        <v>64</v>
      </c>
      <c r="E1854" s="77">
        <v>70</v>
      </c>
      <c r="F1854" s="66"/>
      <c r="G1854" s="66">
        <f t="shared" si="55"/>
        <v>4480</v>
      </c>
    </row>
    <row r="1855" spans="1:7" x14ac:dyDescent="0.25">
      <c r="A1855" s="49"/>
      <c r="B1855" s="49"/>
      <c r="C1855" s="68"/>
      <c r="D1855" s="74"/>
      <c r="E1855" s="77"/>
      <c r="F1855" s="66"/>
      <c r="G1855" s="66"/>
    </row>
    <row r="1856" spans="1:7" ht="13" x14ac:dyDescent="0.3">
      <c r="A1856" s="49"/>
      <c r="B1856" s="67" t="s">
        <v>329</v>
      </c>
      <c r="C1856" s="68"/>
      <c r="D1856" s="68"/>
      <c r="E1856" s="77"/>
      <c r="F1856" s="66"/>
      <c r="G1856" s="66"/>
    </row>
    <row r="1857" spans="1:7" ht="13" x14ac:dyDescent="0.3">
      <c r="A1857" s="49"/>
      <c r="B1857" s="67" t="s">
        <v>330</v>
      </c>
      <c r="C1857" s="68"/>
      <c r="D1857" s="68"/>
      <c r="E1857" s="77"/>
      <c r="F1857" s="66"/>
      <c r="G1857" s="66"/>
    </row>
    <row r="1858" spans="1:7" ht="13" x14ac:dyDescent="0.3">
      <c r="A1858" s="49"/>
      <c r="B1858" s="67" t="s">
        <v>529</v>
      </c>
      <c r="C1858" s="68"/>
      <c r="D1858" s="68"/>
      <c r="E1858" s="77"/>
      <c r="F1858" s="66"/>
      <c r="G1858" s="66"/>
    </row>
    <row r="1859" spans="1:7" ht="13" x14ac:dyDescent="0.3">
      <c r="A1859" s="49"/>
      <c r="B1859" s="67"/>
      <c r="C1859" s="68"/>
      <c r="D1859" s="68"/>
      <c r="E1859" s="77"/>
      <c r="F1859" s="66"/>
      <c r="G1859" s="66"/>
    </row>
    <row r="1860" spans="1:7" x14ac:dyDescent="0.25">
      <c r="A1860" s="49"/>
      <c r="B1860" s="49" t="s">
        <v>332</v>
      </c>
      <c r="C1860" s="68" t="s">
        <v>11</v>
      </c>
      <c r="D1860" s="68">
        <f>D1666+D1672</f>
        <v>82</v>
      </c>
      <c r="E1860" s="77">
        <v>20</v>
      </c>
      <c r="F1860" s="66"/>
      <c r="G1860" s="66">
        <f t="shared" si="54"/>
        <v>1640</v>
      </c>
    </row>
    <row r="1861" spans="1:7" x14ac:dyDescent="0.25">
      <c r="A1861" s="49"/>
      <c r="B1861" s="49"/>
      <c r="C1861" s="68"/>
      <c r="D1861" s="68"/>
      <c r="E1861" s="77"/>
      <c r="F1861" s="66"/>
      <c r="G1861" s="66"/>
    </row>
    <row r="1862" spans="1:7" ht="13" x14ac:dyDescent="0.3">
      <c r="A1862" s="49"/>
      <c r="B1862" s="67" t="s">
        <v>530</v>
      </c>
      <c r="C1862" s="68"/>
      <c r="D1862" s="68"/>
      <c r="E1862" s="77"/>
      <c r="F1862" s="66"/>
      <c r="G1862" s="66"/>
    </row>
    <row r="1863" spans="1:7" ht="13" x14ac:dyDescent="0.3">
      <c r="A1863" s="49"/>
      <c r="B1863" s="67" t="s">
        <v>334</v>
      </c>
      <c r="C1863" s="68"/>
      <c r="D1863" s="68"/>
      <c r="E1863" s="77"/>
      <c r="F1863" s="66"/>
      <c r="G1863" s="66"/>
    </row>
    <row r="1864" spans="1:7" ht="13" x14ac:dyDescent="0.3">
      <c r="A1864" s="49"/>
      <c r="B1864" s="67" t="s">
        <v>335</v>
      </c>
      <c r="C1864" s="68"/>
      <c r="D1864" s="68"/>
      <c r="E1864" s="77"/>
      <c r="F1864" s="66"/>
      <c r="G1864" s="66"/>
    </row>
    <row r="1865" spans="1:7" x14ac:dyDescent="0.25">
      <c r="A1865" s="49"/>
      <c r="B1865" s="49"/>
      <c r="C1865" s="68"/>
      <c r="D1865" s="68"/>
      <c r="E1865" s="77"/>
      <c r="F1865" s="66"/>
      <c r="G1865" s="66"/>
    </row>
    <row r="1866" spans="1:7" ht="14.5" x14ac:dyDescent="0.25">
      <c r="A1866" s="49"/>
      <c r="B1866" s="49" t="s">
        <v>336</v>
      </c>
      <c r="C1866" s="68" t="s">
        <v>621</v>
      </c>
      <c r="D1866" s="68">
        <v>14</v>
      </c>
      <c r="E1866" s="77">
        <v>70</v>
      </c>
      <c r="F1866" s="66"/>
      <c r="G1866" s="66">
        <f t="shared" si="54"/>
        <v>980</v>
      </c>
    </row>
    <row r="1867" spans="1:7" ht="14.5" x14ac:dyDescent="0.25">
      <c r="A1867" s="49"/>
      <c r="B1867" s="49" t="s">
        <v>287</v>
      </c>
      <c r="C1867" s="68" t="s">
        <v>621</v>
      </c>
      <c r="D1867" s="68">
        <v>87</v>
      </c>
      <c r="E1867" s="77">
        <v>70</v>
      </c>
      <c r="F1867" s="66"/>
      <c r="G1867" s="66">
        <f t="shared" si="54"/>
        <v>6090</v>
      </c>
    </row>
    <row r="1868" spans="1:7" x14ac:dyDescent="0.25">
      <c r="A1868" s="49"/>
      <c r="B1868" s="49"/>
      <c r="C1868" s="68"/>
      <c r="D1868" s="68"/>
      <c r="E1868" s="77"/>
      <c r="F1868" s="66"/>
      <c r="G1868" s="66"/>
    </row>
    <row r="1869" spans="1:7" ht="13" x14ac:dyDescent="0.3">
      <c r="A1869" s="49"/>
      <c r="B1869" s="67" t="s">
        <v>337</v>
      </c>
      <c r="C1869" s="68"/>
      <c r="D1869" s="68"/>
      <c r="E1869" s="77"/>
      <c r="F1869" s="66"/>
      <c r="G1869" s="66"/>
    </row>
    <row r="1870" spans="1:7" ht="13" x14ac:dyDescent="0.3">
      <c r="A1870" s="49"/>
      <c r="B1870" s="67" t="s">
        <v>338</v>
      </c>
      <c r="C1870" s="68"/>
      <c r="D1870" s="68"/>
      <c r="E1870" s="77"/>
      <c r="F1870" s="66"/>
      <c r="G1870" s="66"/>
    </row>
    <row r="1871" spans="1:7" x14ac:dyDescent="0.25">
      <c r="A1871" s="49"/>
      <c r="B1871" s="49"/>
      <c r="C1871" s="68"/>
      <c r="D1871" s="68"/>
      <c r="E1871" s="77"/>
      <c r="F1871" s="66"/>
      <c r="G1871" s="66"/>
    </row>
    <row r="1872" spans="1:7" ht="14.5" x14ac:dyDescent="0.25">
      <c r="A1872" s="49"/>
      <c r="B1872" s="49" t="s">
        <v>285</v>
      </c>
      <c r="C1872" s="68" t="s">
        <v>621</v>
      </c>
      <c r="D1872" s="68">
        <v>14</v>
      </c>
      <c r="E1872" s="77">
        <v>70</v>
      </c>
      <c r="F1872" s="66"/>
      <c r="G1872" s="66">
        <f t="shared" si="54"/>
        <v>980</v>
      </c>
    </row>
    <row r="1873" spans="1:7" x14ac:dyDescent="0.25">
      <c r="A1873" s="49"/>
      <c r="B1873" s="49" t="s">
        <v>531</v>
      </c>
      <c r="C1873" s="68" t="s">
        <v>11</v>
      </c>
      <c r="D1873" s="68">
        <f>D1740</f>
        <v>123</v>
      </c>
      <c r="E1873" s="77">
        <v>20</v>
      </c>
      <c r="F1873" s="66"/>
      <c r="G1873" s="66">
        <f t="shared" si="54"/>
        <v>2460</v>
      </c>
    </row>
    <row r="1874" spans="1:7" ht="13" x14ac:dyDescent="0.3">
      <c r="A1874" s="49"/>
      <c r="B1874" s="67"/>
      <c r="C1874" s="68"/>
      <c r="D1874" s="68"/>
      <c r="E1874" s="77"/>
      <c r="F1874" s="66"/>
      <c r="G1874" s="66"/>
    </row>
    <row r="1875" spans="1:7" ht="13" x14ac:dyDescent="0.3">
      <c r="A1875" s="49"/>
      <c r="B1875" s="67" t="s">
        <v>339</v>
      </c>
      <c r="C1875" s="68"/>
      <c r="D1875" s="68"/>
      <c r="E1875" s="77"/>
      <c r="F1875" s="66"/>
      <c r="G1875" s="66"/>
    </row>
    <row r="1876" spans="1:7" ht="13" x14ac:dyDescent="0.3">
      <c r="A1876" s="49"/>
      <c r="B1876" s="67" t="s">
        <v>532</v>
      </c>
      <c r="C1876" s="68"/>
      <c r="D1876" s="68"/>
      <c r="E1876" s="77"/>
      <c r="F1876" s="66"/>
      <c r="G1876" s="66"/>
    </row>
    <row r="1877" spans="1:7" x14ac:dyDescent="0.25">
      <c r="A1877" s="49"/>
      <c r="B1877" s="49"/>
      <c r="C1877" s="68"/>
      <c r="D1877" s="68"/>
      <c r="E1877" s="77"/>
      <c r="F1877" s="66"/>
      <c r="G1877" s="66"/>
    </row>
    <row r="1878" spans="1:7" x14ac:dyDescent="0.25">
      <c r="A1878" s="49"/>
      <c r="B1878" s="49" t="s">
        <v>341</v>
      </c>
      <c r="C1878" s="68" t="s">
        <v>11</v>
      </c>
      <c r="D1878" s="68">
        <f>D1676</f>
        <v>131</v>
      </c>
      <c r="E1878" s="77">
        <v>20</v>
      </c>
      <c r="F1878" s="66"/>
      <c r="G1878" s="66">
        <f t="shared" si="54"/>
        <v>2620</v>
      </c>
    </row>
    <row r="1879" spans="1:7" ht="14.5" x14ac:dyDescent="0.25">
      <c r="A1879" s="49"/>
      <c r="B1879" s="49" t="s">
        <v>285</v>
      </c>
      <c r="C1879" s="68" t="s">
        <v>621</v>
      </c>
      <c r="D1879" s="68">
        <v>14</v>
      </c>
      <c r="E1879" s="77">
        <v>70</v>
      </c>
      <c r="F1879" s="66"/>
      <c r="G1879" s="66">
        <f t="shared" si="54"/>
        <v>980</v>
      </c>
    </row>
    <row r="1880" spans="1:7" ht="14.5" x14ac:dyDescent="0.25">
      <c r="A1880" s="49"/>
      <c r="B1880" s="49" t="s">
        <v>533</v>
      </c>
      <c r="C1880" s="68" t="s">
        <v>621</v>
      </c>
      <c r="D1880" s="68">
        <v>150</v>
      </c>
      <c r="E1880" s="77">
        <v>70</v>
      </c>
      <c r="F1880" s="66"/>
      <c r="G1880" s="66">
        <f t="shared" si="54"/>
        <v>10500</v>
      </c>
    </row>
    <row r="1881" spans="1:7" x14ac:dyDescent="0.25">
      <c r="A1881" s="49"/>
      <c r="B1881" s="49"/>
      <c r="C1881" s="68"/>
      <c r="D1881" s="68"/>
      <c r="E1881" s="77"/>
      <c r="F1881" s="66"/>
      <c r="G1881" s="66"/>
    </row>
    <row r="1882" spans="1:7" ht="13" x14ac:dyDescent="0.3">
      <c r="A1882" s="115"/>
      <c r="B1882" s="111" t="s">
        <v>283</v>
      </c>
      <c r="C1882" s="112"/>
      <c r="D1882" s="112"/>
      <c r="E1882" s="113"/>
      <c r="F1882" s="114"/>
      <c r="G1882" s="114">
        <f>SUM(G1846:G1881)</f>
        <v>93077.599999999991</v>
      </c>
    </row>
    <row r="1883" spans="1:7" ht="13" x14ac:dyDescent="0.3">
      <c r="A1883" s="49"/>
      <c r="B1883" s="76"/>
      <c r="C1883" s="68"/>
      <c r="D1883" s="68"/>
      <c r="E1883" s="77"/>
      <c r="F1883" s="97"/>
      <c r="G1883" s="97"/>
    </row>
    <row r="1884" spans="1:7" ht="13" x14ac:dyDescent="0.3">
      <c r="A1884" s="49"/>
      <c r="B1884" s="79" t="s">
        <v>586</v>
      </c>
      <c r="C1884" s="68"/>
      <c r="D1884" s="68"/>
      <c r="E1884" s="77"/>
      <c r="F1884" s="66"/>
      <c r="G1884" s="66"/>
    </row>
    <row r="1885" spans="1:7" x14ac:dyDescent="0.25">
      <c r="A1885" s="49"/>
      <c r="B1885" s="49"/>
      <c r="C1885" s="68"/>
      <c r="D1885" s="68"/>
      <c r="E1885" s="77"/>
      <c r="F1885" s="66"/>
      <c r="G1885" s="66"/>
    </row>
    <row r="1886" spans="1:7" ht="13" x14ac:dyDescent="0.3">
      <c r="A1886" s="49"/>
      <c r="B1886" s="67" t="s">
        <v>587</v>
      </c>
      <c r="C1886" s="68"/>
      <c r="D1886" s="68"/>
      <c r="E1886" s="77"/>
      <c r="F1886" s="66"/>
      <c r="G1886" s="66"/>
    </row>
    <row r="1887" spans="1:7" x14ac:dyDescent="0.25">
      <c r="A1887" s="49"/>
      <c r="B1887" s="49"/>
      <c r="C1887" s="68"/>
      <c r="D1887" s="68"/>
      <c r="E1887" s="77"/>
      <c r="F1887" s="66"/>
      <c r="G1887" s="66"/>
    </row>
    <row r="1888" spans="1:7" x14ac:dyDescent="0.25">
      <c r="A1888" s="49"/>
      <c r="B1888" s="49" t="s">
        <v>588</v>
      </c>
      <c r="C1888" s="68" t="s">
        <v>518</v>
      </c>
      <c r="D1888" s="74">
        <v>1</v>
      </c>
      <c r="E1888" s="77">
        <v>20000</v>
      </c>
      <c r="F1888" s="66"/>
      <c r="G1888" s="66"/>
    </row>
    <row r="1889" spans="1:7" x14ac:dyDescent="0.25">
      <c r="A1889" s="49"/>
      <c r="B1889" s="49"/>
      <c r="C1889" s="68"/>
      <c r="D1889" s="68"/>
      <c r="E1889" s="77"/>
      <c r="F1889" s="66"/>
      <c r="G1889" s="66"/>
    </row>
    <row r="1890" spans="1:7" ht="13" x14ac:dyDescent="0.3">
      <c r="A1890" s="115"/>
      <c r="B1890" s="111" t="s">
        <v>283</v>
      </c>
      <c r="C1890" s="112"/>
      <c r="D1890" s="112"/>
      <c r="E1890" s="113"/>
      <c r="F1890" s="114"/>
      <c r="G1890" s="114">
        <f>SUM(G1888:G1889)</f>
        <v>0</v>
      </c>
    </row>
    <row r="1891" spans="1:7" x14ac:dyDescent="0.25">
      <c r="A1891" s="49"/>
      <c r="B1891" s="49"/>
      <c r="C1891" s="49"/>
      <c r="D1891" s="49"/>
      <c r="E1891" s="48"/>
      <c r="F1891" s="66"/>
      <c r="G1891" s="66"/>
    </row>
    <row r="1892" spans="1:7" ht="13" x14ac:dyDescent="0.3">
      <c r="A1892" s="115"/>
      <c r="B1892" s="111" t="s">
        <v>357</v>
      </c>
      <c r="C1892" s="115"/>
      <c r="D1892" s="115"/>
      <c r="E1892" s="116"/>
      <c r="F1892" s="116"/>
      <c r="G1892" s="116"/>
    </row>
    <row r="1893" spans="1:7" x14ac:dyDescent="0.25">
      <c r="A1893" s="49"/>
      <c r="B1893" s="49"/>
      <c r="C1893" s="49"/>
      <c r="D1893" s="49"/>
      <c r="E1893" s="48"/>
      <c r="F1893" s="48"/>
      <c r="G1893" s="48"/>
    </row>
    <row r="1894" spans="1:7" ht="13" x14ac:dyDescent="0.3">
      <c r="A1894" s="49"/>
      <c r="B1894" s="93" t="s">
        <v>467</v>
      </c>
      <c r="C1894" s="49"/>
      <c r="D1894" s="49"/>
      <c r="E1894" s="48"/>
      <c r="F1894" s="48"/>
      <c r="G1894" s="94">
        <f>G1587</f>
        <v>63466.8</v>
      </c>
    </row>
    <row r="1895" spans="1:7" ht="13" x14ac:dyDescent="0.3">
      <c r="A1895" s="49"/>
      <c r="B1895" s="49"/>
      <c r="C1895" s="49"/>
      <c r="D1895" s="49"/>
      <c r="E1895" s="48"/>
      <c r="F1895" s="94"/>
      <c r="G1895" s="48"/>
    </row>
    <row r="1896" spans="1:7" ht="13" x14ac:dyDescent="0.3">
      <c r="A1896" s="49"/>
      <c r="B1896" s="93" t="s">
        <v>200</v>
      </c>
      <c r="C1896" s="49"/>
      <c r="D1896" s="49"/>
      <c r="E1896" s="48"/>
      <c r="F1896" s="94"/>
      <c r="G1896" s="94">
        <f>G1611</f>
        <v>38480</v>
      </c>
    </row>
    <row r="1897" spans="1:7" ht="13" x14ac:dyDescent="0.3">
      <c r="A1897" s="49"/>
      <c r="B1897" s="93"/>
      <c r="C1897" s="49"/>
      <c r="D1897" s="49"/>
      <c r="E1897" s="48"/>
      <c r="F1897" s="94"/>
      <c r="G1897" s="94"/>
    </row>
    <row r="1898" spans="1:7" ht="13" x14ac:dyDescent="0.3">
      <c r="A1898" s="49"/>
      <c r="B1898" s="93" t="s">
        <v>347</v>
      </c>
      <c r="C1898" s="49"/>
      <c r="D1898" s="49"/>
      <c r="E1898" s="48"/>
      <c r="F1898" s="94">
        <f>F1643</f>
        <v>0</v>
      </c>
      <c r="G1898" s="94">
        <f>G1643</f>
        <v>80490</v>
      </c>
    </row>
    <row r="1899" spans="1:7" ht="13" x14ac:dyDescent="0.3">
      <c r="A1899" s="49"/>
      <c r="B1899" s="93"/>
      <c r="C1899" s="49"/>
      <c r="D1899" s="49"/>
      <c r="E1899" s="48"/>
      <c r="F1899" s="94"/>
      <c r="G1899" s="94"/>
    </row>
    <row r="1900" spans="1:7" ht="13" x14ac:dyDescent="0.3">
      <c r="A1900" s="49"/>
      <c r="B1900" s="93" t="s">
        <v>133</v>
      </c>
      <c r="C1900" s="49"/>
      <c r="D1900" s="49"/>
      <c r="E1900" s="48"/>
      <c r="F1900" s="94">
        <f>F1709</f>
        <v>0</v>
      </c>
      <c r="G1900" s="94">
        <f>G1709</f>
        <v>99145</v>
      </c>
    </row>
    <row r="1901" spans="1:7" ht="13" x14ac:dyDescent="0.3">
      <c r="A1901" s="49"/>
      <c r="B1901" s="93"/>
      <c r="C1901" s="49"/>
      <c r="D1901" s="49"/>
      <c r="E1901" s="48"/>
      <c r="F1901" s="94"/>
      <c r="G1901" s="94"/>
    </row>
    <row r="1902" spans="1:7" ht="13" x14ac:dyDescent="0.3">
      <c r="A1902" s="49"/>
      <c r="B1902" s="93" t="s">
        <v>348</v>
      </c>
      <c r="C1902" s="49"/>
      <c r="D1902" s="49"/>
      <c r="E1902" s="48"/>
      <c r="F1902" s="94">
        <f>F1742</f>
        <v>0</v>
      </c>
      <c r="G1902" s="94">
        <f>G1742</f>
        <v>85095</v>
      </c>
    </row>
    <row r="1903" spans="1:7" ht="13" x14ac:dyDescent="0.3">
      <c r="A1903" s="49"/>
      <c r="B1903" s="93"/>
      <c r="C1903" s="49"/>
      <c r="D1903" s="49"/>
      <c r="E1903" s="48"/>
      <c r="F1903" s="94"/>
      <c r="G1903" s="94"/>
    </row>
    <row r="1904" spans="1:7" ht="13" x14ac:dyDescent="0.3">
      <c r="A1904" s="49"/>
      <c r="B1904" s="93" t="s">
        <v>349</v>
      </c>
      <c r="C1904" s="49"/>
      <c r="D1904" s="49"/>
      <c r="E1904" s="48"/>
      <c r="F1904" s="94">
        <f>F1754</f>
        <v>0</v>
      </c>
      <c r="G1904" s="94">
        <f>G1754</f>
        <v>71370</v>
      </c>
    </row>
    <row r="1905" spans="1:7" ht="13" x14ac:dyDescent="0.3">
      <c r="A1905" s="49"/>
      <c r="B1905" s="93"/>
      <c r="C1905" s="49"/>
      <c r="D1905" s="49"/>
      <c r="E1905" s="48"/>
      <c r="F1905" s="94"/>
      <c r="G1905" s="94"/>
    </row>
    <row r="1906" spans="1:7" ht="13" x14ac:dyDescent="0.3">
      <c r="A1906" s="49"/>
      <c r="B1906" s="93" t="s">
        <v>63</v>
      </c>
      <c r="C1906" s="49"/>
      <c r="D1906" s="49"/>
      <c r="E1906" s="48"/>
      <c r="F1906" s="94">
        <f>F1776</f>
        <v>0</v>
      </c>
      <c r="G1906" s="94">
        <f>G1776</f>
        <v>12580</v>
      </c>
    </row>
    <row r="1907" spans="1:7" ht="13" x14ac:dyDescent="0.3">
      <c r="A1907" s="49"/>
      <c r="B1907" s="93"/>
      <c r="C1907" s="49"/>
      <c r="D1907" s="49"/>
      <c r="E1907" s="48"/>
      <c r="F1907" s="94"/>
      <c r="G1907" s="94"/>
    </row>
    <row r="1908" spans="1:7" ht="13" x14ac:dyDescent="0.3">
      <c r="A1908" s="49"/>
      <c r="B1908" s="93" t="s">
        <v>20</v>
      </c>
      <c r="C1908" s="49"/>
      <c r="D1908" s="49"/>
      <c r="E1908" s="48"/>
      <c r="F1908" s="94">
        <f>F1796</f>
        <v>0</v>
      </c>
      <c r="G1908" s="94">
        <f>G1796</f>
        <v>26550</v>
      </c>
    </row>
    <row r="1909" spans="1:7" ht="13" x14ac:dyDescent="0.3">
      <c r="A1909" s="49"/>
      <c r="B1909" s="93"/>
      <c r="C1909" s="49"/>
      <c r="D1909" s="49"/>
      <c r="E1909" s="48"/>
      <c r="F1909" s="94"/>
      <c r="G1909" s="94"/>
    </row>
    <row r="1910" spans="1:7" ht="13" x14ac:dyDescent="0.3">
      <c r="A1910" s="49"/>
      <c r="B1910" s="93" t="s">
        <v>296</v>
      </c>
      <c r="C1910" s="49"/>
      <c r="D1910" s="49"/>
      <c r="E1910" s="48"/>
      <c r="F1910" s="94">
        <f>F1830</f>
        <v>0</v>
      </c>
      <c r="G1910" s="94">
        <f>G1830</f>
        <v>22440</v>
      </c>
    </row>
    <row r="1911" spans="1:7" ht="13" x14ac:dyDescent="0.3">
      <c r="A1911" s="49"/>
      <c r="B1911" s="93"/>
      <c r="C1911" s="49"/>
      <c r="D1911" s="49"/>
      <c r="E1911" s="48"/>
      <c r="F1911" s="94"/>
      <c r="G1911" s="94"/>
    </row>
    <row r="1912" spans="1:7" ht="13" x14ac:dyDescent="0.3">
      <c r="A1912" s="49"/>
      <c r="B1912" s="93" t="s">
        <v>320</v>
      </c>
      <c r="C1912" s="49"/>
      <c r="D1912" s="49"/>
      <c r="E1912" s="48"/>
      <c r="F1912" s="94">
        <f>F1838</f>
        <v>0</v>
      </c>
      <c r="G1912" s="94">
        <f>G1838</f>
        <v>4400</v>
      </c>
    </row>
    <row r="1913" spans="1:7" ht="13" x14ac:dyDescent="0.3">
      <c r="A1913" s="49"/>
      <c r="B1913" s="93"/>
      <c r="C1913" s="49"/>
      <c r="D1913" s="49"/>
      <c r="E1913" s="48"/>
      <c r="F1913" s="94"/>
      <c r="G1913" s="94"/>
    </row>
    <row r="1914" spans="1:7" ht="13" x14ac:dyDescent="0.3">
      <c r="A1914" s="49"/>
      <c r="B1914" s="93" t="s">
        <v>352</v>
      </c>
      <c r="C1914" s="49"/>
      <c r="D1914" s="49"/>
      <c r="E1914" s="48"/>
      <c r="F1914" s="94">
        <f>F1882</f>
        <v>0</v>
      </c>
      <c r="G1914" s="94">
        <f>G1882</f>
        <v>93077.599999999991</v>
      </c>
    </row>
    <row r="1915" spans="1:7" ht="13" x14ac:dyDescent="0.3">
      <c r="A1915" s="49"/>
      <c r="B1915" s="93"/>
      <c r="C1915" s="49"/>
      <c r="D1915" s="49"/>
      <c r="E1915" s="48"/>
      <c r="F1915" s="48"/>
      <c r="G1915" s="48"/>
    </row>
    <row r="1916" spans="1:7" ht="13" x14ac:dyDescent="0.3">
      <c r="A1916" s="49"/>
      <c r="B1916" s="93" t="s">
        <v>586</v>
      </c>
      <c r="C1916" s="49"/>
      <c r="D1916" s="49"/>
      <c r="E1916" s="48"/>
      <c r="F1916" s="94">
        <f>F1884</f>
        <v>0</v>
      </c>
      <c r="G1916" s="94">
        <f>G1890</f>
        <v>0</v>
      </c>
    </row>
    <row r="1917" spans="1:7" ht="13" x14ac:dyDescent="0.3">
      <c r="A1917" s="49"/>
      <c r="B1917" s="93"/>
      <c r="C1917" s="49"/>
      <c r="D1917" s="49"/>
      <c r="E1917" s="48"/>
      <c r="F1917" s="48"/>
      <c r="G1917" s="48"/>
    </row>
    <row r="1918" spans="1:7" x14ac:dyDescent="0.25">
      <c r="A1918" s="49"/>
      <c r="B1918" s="49"/>
      <c r="C1918" s="49"/>
      <c r="D1918" s="49"/>
      <c r="E1918" s="48"/>
      <c r="F1918" s="48"/>
      <c r="G1918" s="48"/>
    </row>
    <row r="1919" spans="1:7" ht="13" x14ac:dyDescent="0.3">
      <c r="A1919" s="115"/>
      <c r="B1919" s="111" t="s">
        <v>353</v>
      </c>
      <c r="C1919" s="115"/>
      <c r="D1919" s="115"/>
      <c r="E1919" s="116"/>
      <c r="F1919" s="117">
        <f>SUM(F1894:F1918)</f>
        <v>0</v>
      </c>
      <c r="G1919" s="117">
        <f>SUM(G1896:G1918)</f>
        <v>533627.6</v>
      </c>
    </row>
    <row r="1920" spans="1:7" x14ac:dyDescent="0.25">
      <c r="A1920" s="51"/>
      <c r="B1920" s="51"/>
      <c r="C1920" s="51"/>
      <c r="D1920" s="51"/>
      <c r="E1920" s="95"/>
      <c r="F1920" s="95"/>
      <c r="G1920" s="95"/>
    </row>
    <row r="1922" spans="1:7" ht="13" x14ac:dyDescent="0.3">
      <c r="A1922" s="61"/>
      <c r="B1922" s="61"/>
      <c r="C1922" s="61"/>
      <c r="D1922" s="61"/>
      <c r="E1922" s="62"/>
      <c r="F1922" s="62"/>
      <c r="G1922" s="63"/>
    </row>
    <row r="1923" spans="1:7" ht="13" x14ac:dyDescent="0.3">
      <c r="A1923" s="64"/>
      <c r="B1923" s="65" t="s">
        <v>596</v>
      </c>
      <c r="C1923" s="49"/>
      <c r="D1923" s="49"/>
      <c r="E1923" s="48"/>
      <c r="F1923" s="48"/>
      <c r="G1923" s="66"/>
    </row>
    <row r="1924" spans="1:7" ht="13" x14ac:dyDescent="0.3">
      <c r="A1924" s="64"/>
      <c r="B1924" s="67" t="s">
        <v>284</v>
      </c>
      <c r="C1924" s="68"/>
      <c r="D1924" s="68"/>
      <c r="E1924" s="66"/>
      <c r="F1924" s="66"/>
      <c r="G1924" s="66"/>
    </row>
    <row r="1925" spans="1:7" ht="13" x14ac:dyDescent="0.3">
      <c r="A1925" s="64"/>
      <c r="B1925" s="71"/>
      <c r="C1925" s="70"/>
      <c r="D1925" s="68"/>
      <c r="E1925" s="66"/>
      <c r="F1925" s="66"/>
      <c r="G1925" s="66"/>
    </row>
    <row r="1926" spans="1:7" ht="13" x14ac:dyDescent="0.3">
      <c r="A1926" s="64"/>
      <c r="B1926" s="72" t="s">
        <v>382</v>
      </c>
      <c r="C1926" s="70"/>
      <c r="D1926" s="68"/>
      <c r="E1926" s="66"/>
      <c r="F1926" s="66"/>
      <c r="G1926" s="66"/>
    </row>
    <row r="1927" spans="1:7" ht="13" x14ac:dyDescent="0.3">
      <c r="A1927" s="64"/>
      <c r="B1927" s="71"/>
      <c r="C1927" s="70"/>
      <c r="D1927" s="68"/>
      <c r="E1927" s="66"/>
      <c r="F1927" s="66"/>
      <c r="G1927" s="66"/>
    </row>
    <row r="1928" spans="1:7" ht="13" x14ac:dyDescent="0.3">
      <c r="A1928" s="64"/>
      <c r="B1928" s="73" t="s">
        <v>535</v>
      </c>
      <c r="C1928" s="70"/>
      <c r="D1928" s="68"/>
      <c r="E1928" s="66"/>
      <c r="F1928" s="66"/>
      <c r="G1928" s="66"/>
    </row>
    <row r="1929" spans="1:7" ht="13" x14ac:dyDescent="0.3">
      <c r="A1929" s="64"/>
      <c r="B1929" s="73"/>
      <c r="C1929" s="70"/>
      <c r="D1929" s="68"/>
      <c r="E1929" s="66"/>
      <c r="F1929" s="66"/>
      <c r="G1929" s="66"/>
    </row>
    <row r="1930" spans="1:7" ht="13" x14ac:dyDescent="0.3">
      <c r="A1930" s="64"/>
      <c r="B1930" s="71" t="s">
        <v>536</v>
      </c>
      <c r="C1930" s="74" t="s">
        <v>0</v>
      </c>
      <c r="D1930" s="74">
        <f>8.5*7*1.15</f>
        <v>68.424999999999997</v>
      </c>
      <c r="E1930" s="66">
        <v>50</v>
      </c>
      <c r="F1930" s="66"/>
      <c r="G1930" s="66">
        <f t="shared" ref="G1930:G1938" si="56">E1930*D1930</f>
        <v>3421.25</v>
      </c>
    </row>
    <row r="1931" spans="1:7" ht="13" x14ac:dyDescent="0.3">
      <c r="A1931" s="64"/>
      <c r="B1931" s="71" t="s">
        <v>538</v>
      </c>
      <c r="C1931" s="70"/>
      <c r="D1931" s="68"/>
      <c r="E1931" s="66"/>
      <c r="F1931" s="66"/>
      <c r="G1931" s="66"/>
    </row>
    <row r="1932" spans="1:7" ht="13" x14ac:dyDescent="0.3">
      <c r="A1932" s="64"/>
      <c r="B1932" s="71" t="s">
        <v>537</v>
      </c>
      <c r="C1932" s="70"/>
      <c r="D1932" s="68"/>
      <c r="E1932" s="66"/>
      <c r="F1932" s="66"/>
      <c r="G1932" s="66"/>
    </row>
    <row r="1933" spans="1:7" ht="13" x14ac:dyDescent="0.3">
      <c r="A1933" s="64"/>
      <c r="B1933" s="71" t="s">
        <v>547</v>
      </c>
      <c r="C1933" s="74" t="s">
        <v>0</v>
      </c>
      <c r="D1933" s="74">
        <f>8.2*7</f>
        <v>57.399999999999991</v>
      </c>
      <c r="E1933" s="66">
        <v>50</v>
      </c>
      <c r="F1933" s="66"/>
      <c r="G1933" s="66">
        <f t="shared" ref="G1933" si="57">E1933*D1933</f>
        <v>2869.9999999999995</v>
      </c>
    </row>
    <row r="1934" spans="1:7" ht="13" x14ac:dyDescent="0.3">
      <c r="A1934" s="64"/>
      <c r="B1934" s="71"/>
      <c r="C1934" s="70"/>
      <c r="D1934" s="68"/>
      <c r="E1934" s="66"/>
      <c r="F1934" s="66"/>
      <c r="G1934" s="66"/>
    </row>
    <row r="1935" spans="1:7" ht="13" x14ac:dyDescent="0.3">
      <c r="A1935" s="64"/>
      <c r="B1935" s="73" t="s">
        <v>534</v>
      </c>
      <c r="C1935" s="70"/>
      <c r="D1935" s="68"/>
      <c r="E1935" s="66"/>
      <c r="F1935" s="66"/>
      <c r="G1935" s="66"/>
    </row>
    <row r="1936" spans="1:7" ht="13" x14ac:dyDescent="0.3">
      <c r="A1936" s="64"/>
      <c r="B1936" s="73" t="s">
        <v>542</v>
      </c>
      <c r="C1936" s="70"/>
      <c r="D1936" s="68"/>
      <c r="E1936" s="66"/>
      <c r="F1936" s="66"/>
      <c r="G1936" s="66"/>
    </row>
    <row r="1937" spans="1:7" ht="13" x14ac:dyDescent="0.3">
      <c r="A1937" s="64"/>
      <c r="B1937" s="71"/>
      <c r="C1937" s="70"/>
      <c r="D1937" s="68"/>
      <c r="E1937" s="66"/>
      <c r="F1937" s="66"/>
      <c r="G1937" s="66"/>
    </row>
    <row r="1938" spans="1:7" ht="13" x14ac:dyDescent="0.3">
      <c r="A1938" s="64"/>
      <c r="B1938" s="71" t="s">
        <v>516</v>
      </c>
      <c r="C1938" s="70" t="s">
        <v>2</v>
      </c>
      <c r="D1938" s="68">
        <v>3</v>
      </c>
      <c r="E1938" s="66">
        <v>50</v>
      </c>
      <c r="F1938" s="66"/>
      <c r="G1938" s="66">
        <f t="shared" si="56"/>
        <v>150</v>
      </c>
    </row>
    <row r="1939" spans="1:7" ht="13" x14ac:dyDescent="0.3">
      <c r="A1939" s="64"/>
      <c r="B1939" s="71"/>
      <c r="C1939" s="70"/>
      <c r="D1939" s="68"/>
      <c r="E1939" s="66"/>
      <c r="F1939" s="66"/>
      <c r="G1939" s="66"/>
    </row>
    <row r="1940" spans="1:7" ht="13" x14ac:dyDescent="0.3">
      <c r="A1940" s="64"/>
      <c r="B1940" s="73" t="s">
        <v>584</v>
      </c>
      <c r="C1940" s="70"/>
      <c r="D1940" s="68"/>
      <c r="E1940" s="66"/>
      <c r="F1940" s="66"/>
      <c r="G1940" s="66"/>
    </row>
    <row r="1941" spans="1:7" ht="13" x14ac:dyDescent="0.3">
      <c r="A1941" s="64"/>
      <c r="B1941" s="73"/>
      <c r="C1941" s="70"/>
      <c r="D1941" s="68"/>
      <c r="E1941" s="66"/>
      <c r="F1941" s="66"/>
      <c r="G1941" s="66"/>
    </row>
    <row r="1942" spans="1:7" ht="13" x14ac:dyDescent="0.3">
      <c r="A1942" s="64"/>
      <c r="B1942" s="71" t="s">
        <v>585</v>
      </c>
      <c r="C1942" s="70" t="s">
        <v>2</v>
      </c>
      <c r="D1942" s="68">
        <v>1</v>
      </c>
      <c r="E1942" s="66">
        <v>50</v>
      </c>
      <c r="F1942" s="66"/>
      <c r="G1942" s="66">
        <f t="shared" ref="G1942" si="58">E1942*D1942</f>
        <v>50</v>
      </c>
    </row>
    <row r="1943" spans="1:7" ht="13" x14ac:dyDescent="0.3">
      <c r="A1943" s="64"/>
      <c r="B1943" s="71"/>
      <c r="C1943" s="70"/>
      <c r="D1943" s="68"/>
      <c r="E1943" s="66"/>
      <c r="F1943" s="66"/>
      <c r="G1943" s="66"/>
    </row>
    <row r="1944" spans="1:7" ht="13" x14ac:dyDescent="0.3">
      <c r="A1944" s="64"/>
      <c r="B1944" s="73" t="s">
        <v>397</v>
      </c>
      <c r="C1944" s="70"/>
      <c r="D1944" s="68"/>
      <c r="E1944" s="66"/>
      <c r="F1944" s="66"/>
      <c r="G1944" s="66"/>
    </row>
    <row r="1945" spans="1:7" ht="13" x14ac:dyDescent="0.3">
      <c r="A1945" s="64"/>
      <c r="B1945" s="73"/>
      <c r="C1945" s="70"/>
      <c r="D1945" s="68"/>
      <c r="E1945" s="66"/>
      <c r="F1945" s="66"/>
      <c r="G1945" s="66"/>
    </row>
    <row r="1946" spans="1:7" ht="13" x14ac:dyDescent="0.3">
      <c r="A1946" s="64"/>
      <c r="B1946" s="71" t="s">
        <v>514</v>
      </c>
      <c r="C1946" s="70" t="s">
        <v>2</v>
      </c>
      <c r="D1946" s="68">
        <v>3</v>
      </c>
      <c r="E1946" s="66">
        <v>50</v>
      </c>
      <c r="F1946" s="66"/>
      <c r="G1946" s="66">
        <f t="shared" ref="G1946" si="59">E1946*D1946</f>
        <v>150</v>
      </c>
    </row>
    <row r="1947" spans="1:7" ht="13" x14ac:dyDescent="0.3">
      <c r="A1947" s="64"/>
      <c r="B1947" s="71" t="s">
        <v>515</v>
      </c>
      <c r="C1947" s="70"/>
      <c r="D1947" s="68"/>
      <c r="E1947" s="66"/>
      <c r="F1947" s="66"/>
      <c r="G1947" s="66"/>
    </row>
    <row r="1948" spans="1:7" ht="13" x14ac:dyDescent="0.3">
      <c r="A1948" s="64"/>
      <c r="B1948" s="71"/>
      <c r="C1948" s="70"/>
      <c r="D1948" s="68"/>
      <c r="E1948" s="66"/>
      <c r="F1948" s="66"/>
      <c r="G1948" s="66"/>
    </row>
    <row r="1949" spans="1:7" ht="13" x14ac:dyDescent="0.3">
      <c r="A1949" s="64"/>
      <c r="B1949" s="71" t="s">
        <v>286</v>
      </c>
      <c r="C1949" s="70" t="s">
        <v>11</v>
      </c>
      <c r="D1949" s="68">
        <v>31</v>
      </c>
      <c r="E1949" s="66">
        <v>10</v>
      </c>
      <c r="F1949" s="66"/>
      <c r="G1949" s="66">
        <f t="shared" ref="G1949" si="60">E1949*D1949</f>
        <v>310</v>
      </c>
    </row>
    <row r="1950" spans="1:7" ht="13" x14ac:dyDescent="0.3">
      <c r="A1950" s="64"/>
      <c r="B1950" s="71"/>
      <c r="C1950" s="70"/>
      <c r="D1950" s="68"/>
      <c r="E1950" s="66"/>
      <c r="F1950" s="66"/>
      <c r="G1950" s="66"/>
    </row>
    <row r="1951" spans="1:7" ht="13" x14ac:dyDescent="0.3">
      <c r="A1951" s="64"/>
      <c r="B1951" s="71" t="s">
        <v>469</v>
      </c>
      <c r="C1951" s="70" t="s">
        <v>11</v>
      </c>
      <c r="D1951" s="68">
        <v>17</v>
      </c>
      <c r="E1951" s="66">
        <v>10</v>
      </c>
      <c r="F1951" s="66"/>
      <c r="G1951" s="66">
        <f t="shared" ref="G1951" si="61">E1951*D1951</f>
        <v>170</v>
      </c>
    </row>
    <row r="1952" spans="1:7" ht="13" x14ac:dyDescent="0.3">
      <c r="A1952" s="64"/>
      <c r="B1952" s="71"/>
      <c r="C1952" s="70"/>
      <c r="D1952" s="68"/>
      <c r="E1952" s="66"/>
      <c r="F1952" s="66"/>
      <c r="G1952" s="66"/>
    </row>
    <row r="1953" spans="1:7" ht="13" x14ac:dyDescent="0.3">
      <c r="A1953" s="64"/>
      <c r="B1953" s="71" t="s">
        <v>470</v>
      </c>
      <c r="C1953" s="70" t="s">
        <v>11</v>
      </c>
      <c r="D1953" s="68">
        <v>13</v>
      </c>
      <c r="E1953" s="66">
        <v>10</v>
      </c>
      <c r="F1953" s="66"/>
      <c r="G1953" s="66">
        <f t="shared" ref="G1953" si="62">E1953*D1953</f>
        <v>130</v>
      </c>
    </row>
    <row r="1954" spans="1:7" ht="13" x14ac:dyDescent="0.3">
      <c r="A1954" s="64"/>
      <c r="B1954" s="71"/>
      <c r="C1954" s="70"/>
      <c r="D1954" s="68"/>
      <c r="E1954" s="66"/>
      <c r="F1954" s="66"/>
      <c r="G1954" s="66"/>
    </row>
    <row r="1955" spans="1:7" ht="13" x14ac:dyDescent="0.3">
      <c r="A1955" s="64"/>
      <c r="B1955" s="75" t="s">
        <v>404</v>
      </c>
      <c r="C1955" s="70"/>
      <c r="D1955" s="68"/>
      <c r="E1955" s="66"/>
      <c r="F1955" s="66"/>
      <c r="G1955" s="66"/>
    </row>
    <row r="1956" spans="1:7" ht="13" x14ac:dyDescent="0.3">
      <c r="A1956" s="64"/>
      <c r="B1956" s="71"/>
      <c r="C1956" s="70"/>
      <c r="D1956" s="68"/>
      <c r="E1956" s="66"/>
      <c r="F1956" s="66"/>
      <c r="G1956" s="66"/>
    </row>
    <row r="1957" spans="1:7" ht="13" x14ac:dyDescent="0.3">
      <c r="A1957" s="64"/>
      <c r="B1957" s="71" t="s">
        <v>405</v>
      </c>
      <c r="C1957" s="70" t="s">
        <v>2</v>
      </c>
      <c r="D1957" s="68">
        <v>3</v>
      </c>
      <c r="E1957" s="66">
        <v>50</v>
      </c>
      <c r="F1957" s="66"/>
      <c r="G1957" s="66">
        <f>E1957*D1957</f>
        <v>150</v>
      </c>
    </row>
    <row r="1958" spans="1:7" ht="13" x14ac:dyDescent="0.3">
      <c r="A1958" s="64"/>
      <c r="B1958" s="71"/>
      <c r="C1958" s="70"/>
      <c r="D1958" s="68"/>
      <c r="E1958" s="66"/>
      <c r="F1958" s="66"/>
      <c r="G1958" s="66"/>
    </row>
    <row r="1959" spans="1:7" ht="13" x14ac:dyDescent="0.3">
      <c r="A1959" s="64"/>
      <c r="B1959" s="71" t="s">
        <v>523</v>
      </c>
      <c r="C1959" s="70" t="s">
        <v>2</v>
      </c>
      <c r="D1959" s="68">
        <v>3</v>
      </c>
      <c r="E1959" s="66">
        <v>50</v>
      </c>
      <c r="F1959" s="66"/>
      <c r="G1959" s="66">
        <f>E1959*D1959</f>
        <v>150</v>
      </c>
    </row>
    <row r="1960" spans="1:7" ht="13" x14ac:dyDescent="0.3">
      <c r="A1960" s="64"/>
      <c r="B1960" s="71"/>
      <c r="C1960" s="70"/>
      <c r="D1960" s="68"/>
      <c r="E1960" s="66"/>
      <c r="F1960" s="66"/>
      <c r="G1960" s="66"/>
    </row>
    <row r="1961" spans="1:7" ht="13" x14ac:dyDescent="0.3">
      <c r="A1961" s="64"/>
      <c r="B1961" s="72" t="s">
        <v>420</v>
      </c>
      <c r="C1961" s="70"/>
      <c r="D1961" s="68"/>
      <c r="E1961" s="66"/>
      <c r="F1961" s="66"/>
      <c r="G1961" s="66"/>
    </row>
    <row r="1962" spans="1:7" ht="13" x14ac:dyDescent="0.3">
      <c r="A1962" s="64"/>
      <c r="B1962" s="71"/>
      <c r="C1962" s="70"/>
      <c r="D1962" s="68"/>
      <c r="E1962" s="66"/>
      <c r="F1962" s="66"/>
      <c r="G1962" s="66"/>
    </row>
    <row r="1963" spans="1:7" ht="13" x14ac:dyDescent="0.3">
      <c r="A1963" s="64"/>
      <c r="B1963" s="71" t="s">
        <v>422</v>
      </c>
      <c r="C1963" s="70" t="s">
        <v>619</v>
      </c>
      <c r="D1963" s="74">
        <f>8.2*7</f>
        <v>57.399999999999991</v>
      </c>
      <c r="E1963" s="66">
        <v>50</v>
      </c>
      <c r="F1963" s="66"/>
      <c r="G1963" s="66">
        <f t="shared" ref="G1963:G1965" si="63">E1963*D1963</f>
        <v>2869.9999999999995</v>
      </c>
    </row>
    <row r="1964" spans="1:7" ht="13" x14ac:dyDescent="0.3">
      <c r="A1964" s="64"/>
      <c r="B1964" s="71"/>
      <c r="C1964" s="70"/>
      <c r="D1964" s="68"/>
      <c r="E1964" s="66"/>
      <c r="F1964" s="66"/>
      <c r="G1964" s="66"/>
    </row>
    <row r="1965" spans="1:7" ht="13" x14ac:dyDescent="0.3">
      <c r="A1965" s="64"/>
      <c r="B1965" s="71" t="s">
        <v>423</v>
      </c>
      <c r="C1965" s="70" t="s">
        <v>619</v>
      </c>
      <c r="D1965" s="74">
        <f>((8.2+7.3)*2)*3.1+(7.3*2.9*2*3)+((8.2+7.3)*2)*3.1</f>
        <v>319.22000000000003</v>
      </c>
      <c r="E1965" s="66">
        <v>20</v>
      </c>
      <c r="F1965" s="66"/>
      <c r="G1965" s="66">
        <f t="shared" si="63"/>
        <v>6384.4000000000005</v>
      </c>
    </row>
    <row r="1966" spans="1:7" ht="13" x14ac:dyDescent="0.3">
      <c r="A1966" s="64"/>
      <c r="B1966" s="71"/>
      <c r="C1966" s="70"/>
      <c r="D1966" s="68"/>
      <c r="E1966" s="66"/>
      <c r="F1966" s="66"/>
      <c r="G1966" s="66"/>
    </row>
    <row r="1967" spans="1:7" ht="13" x14ac:dyDescent="0.3">
      <c r="A1967" s="64"/>
      <c r="B1967" s="71" t="s">
        <v>524</v>
      </c>
      <c r="C1967" s="70" t="s">
        <v>619</v>
      </c>
      <c r="D1967" s="74">
        <f>D2160</f>
        <v>5</v>
      </c>
      <c r="E1967" s="66">
        <v>20</v>
      </c>
      <c r="F1967" s="66"/>
      <c r="G1967" s="66">
        <f t="shared" ref="G1967" si="64">E1967*D1967</f>
        <v>100</v>
      </c>
    </row>
    <row r="1968" spans="1:7" ht="13" x14ac:dyDescent="0.3">
      <c r="A1968" s="64"/>
      <c r="B1968" s="71"/>
      <c r="C1968" s="70"/>
      <c r="D1968" s="68"/>
      <c r="E1968" s="66"/>
      <c r="F1968" s="66"/>
      <c r="G1968" s="66"/>
    </row>
    <row r="1969" spans="1:7" ht="13" x14ac:dyDescent="0.3">
      <c r="A1969" s="58"/>
      <c r="B1969" s="111" t="s">
        <v>283</v>
      </c>
      <c r="C1969" s="112"/>
      <c r="D1969" s="112"/>
      <c r="E1969" s="113"/>
      <c r="F1969" s="114"/>
      <c r="G1969" s="114">
        <f>SUM(G1925:G1968)</f>
        <v>16905.650000000001</v>
      </c>
    </row>
    <row r="1970" spans="1:7" ht="13" x14ac:dyDescent="0.3">
      <c r="A1970" s="64"/>
      <c r="B1970" s="49"/>
      <c r="C1970" s="68"/>
      <c r="D1970" s="68"/>
      <c r="E1970" s="66"/>
      <c r="F1970" s="66"/>
      <c r="G1970" s="66"/>
    </row>
    <row r="1971" spans="1:7" ht="13" x14ac:dyDescent="0.3">
      <c r="A1971" s="64"/>
      <c r="B1971" s="67" t="s">
        <v>459</v>
      </c>
      <c r="C1971" s="68"/>
      <c r="D1971" s="68"/>
      <c r="E1971" s="66"/>
      <c r="F1971" s="66"/>
      <c r="G1971" s="66"/>
    </row>
    <row r="1972" spans="1:7" x14ac:dyDescent="0.25">
      <c r="A1972" s="49"/>
      <c r="B1972" s="49"/>
      <c r="C1972" s="49"/>
      <c r="D1972" s="49"/>
      <c r="E1972" s="66"/>
      <c r="F1972" s="48"/>
      <c r="G1972" s="48"/>
    </row>
    <row r="1973" spans="1:7" ht="13" x14ac:dyDescent="0.3">
      <c r="A1973" s="49"/>
      <c r="B1973" s="79" t="s">
        <v>153</v>
      </c>
      <c r="C1973" s="68"/>
      <c r="D1973" s="68"/>
      <c r="E1973" s="77"/>
      <c r="F1973" s="66"/>
      <c r="G1973" s="66"/>
    </row>
    <row r="1974" spans="1:7" x14ac:dyDescent="0.25">
      <c r="A1974" s="49"/>
      <c r="B1974" s="49"/>
      <c r="C1974" s="68"/>
      <c r="D1974" s="68"/>
      <c r="E1974" s="77"/>
      <c r="F1974" s="66"/>
      <c r="G1974" s="66"/>
    </row>
    <row r="1975" spans="1:7" ht="13" x14ac:dyDescent="0.3">
      <c r="A1975" s="49"/>
      <c r="B1975" s="67" t="s">
        <v>152</v>
      </c>
      <c r="C1975" s="68"/>
      <c r="D1975" s="68"/>
      <c r="E1975" s="77"/>
      <c r="F1975" s="66"/>
      <c r="G1975" s="66"/>
    </row>
    <row r="1976" spans="1:7" x14ac:dyDescent="0.25">
      <c r="A1976" s="49"/>
      <c r="B1976" s="49"/>
      <c r="C1976" s="68"/>
      <c r="D1976" s="68"/>
      <c r="E1976" s="77"/>
      <c r="F1976" s="66"/>
      <c r="G1976" s="66"/>
    </row>
    <row r="1977" spans="1:7" ht="13" x14ac:dyDescent="0.3">
      <c r="A1977" s="49"/>
      <c r="B1977" s="67" t="s">
        <v>151</v>
      </c>
      <c r="C1977" s="68"/>
      <c r="D1977" s="68"/>
      <c r="E1977" s="77"/>
      <c r="F1977" s="66"/>
      <c r="G1977" s="66"/>
    </row>
    <row r="1978" spans="1:7" ht="13" x14ac:dyDescent="0.3">
      <c r="A1978" s="49"/>
      <c r="B1978" s="67" t="s">
        <v>150</v>
      </c>
      <c r="C1978" s="68"/>
      <c r="D1978" s="68"/>
      <c r="E1978" s="77"/>
      <c r="F1978" s="66"/>
      <c r="G1978" s="66"/>
    </row>
    <row r="1979" spans="1:7" ht="13" x14ac:dyDescent="0.3">
      <c r="A1979" s="49"/>
      <c r="B1979" s="67" t="s">
        <v>149</v>
      </c>
      <c r="C1979" s="68"/>
      <c r="D1979" s="68"/>
      <c r="E1979" s="77"/>
      <c r="F1979" s="66"/>
      <c r="G1979" s="66"/>
    </row>
    <row r="1980" spans="1:7" ht="13" x14ac:dyDescent="0.3">
      <c r="A1980" s="49"/>
      <c r="B1980" s="67" t="s">
        <v>148</v>
      </c>
      <c r="C1980" s="68"/>
      <c r="D1980" s="68"/>
      <c r="E1980" s="77"/>
      <c r="F1980" s="66"/>
      <c r="G1980" s="66"/>
    </row>
    <row r="1981" spans="1:7" ht="13" x14ac:dyDescent="0.3">
      <c r="A1981" s="49"/>
      <c r="B1981" s="67" t="s">
        <v>147</v>
      </c>
      <c r="C1981" s="68"/>
      <c r="D1981" s="68"/>
      <c r="E1981" s="77"/>
      <c r="F1981" s="66"/>
      <c r="G1981" s="66"/>
    </row>
    <row r="1982" spans="1:7" ht="13" x14ac:dyDescent="0.3">
      <c r="A1982" s="49"/>
      <c r="B1982" s="67" t="s">
        <v>146</v>
      </c>
      <c r="C1982" s="68"/>
      <c r="D1982" s="68"/>
      <c r="E1982" s="77"/>
      <c r="F1982" s="66"/>
      <c r="G1982" s="66"/>
    </row>
    <row r="1983" spans="1:7" x14ac:dyDescent="0.25">
      <c r="A1983" s="49"/>
      <c r="B1983" s="49"/>
      <c r="C1983" s="68"/>
      <c r="D1983" s="68"/>
      <c r="E1983" s="77"/>
      <c r="F1983" s="66"/>
      <c r="G1983" s="66"/>
    </row>
    <row r="1984" spans="1:7" x14ac:dyDescent="0.25">
      <c r="A1984" s="49"/>
      <c r="B1984" s="49" t="s">
        <v>145</v>
      </c>
      <c r="C1984" s="68"/>
      <c r="D1984" s="68"/>
      <c r="E1984" s="77"/>
      <c r="F1984" s="66"/>
      <c r="G1984" s="66"/>
    </row>
    <row r="1985" spans="1:7" ht="14.5" x14ac:dyDescent="0.25">
      <c r="A1985" s="49"/>
      <c r="B1985" s="49" t="s">
        <v>144</v>
      </c>
      <c r="C1985" s="68" t="s">
        <v>621</v>
      </c>
      <c r="D1985" s="68">
        <f>D1963*1.15</f>
        <v>66.009999999999991</v>
      </c>
      <c r="E1985" s="77">
        <v>250</v>
      </c>
      <c r="F1985" s="66"/>
      <c r="G1985" s="66">
        <f t="shared" ref="G1985:G1992" si="65">E1985*D1985</f>
        <v>16502.499999999996</v>
      </c>
    </row>
    <row r="1986" spans="1:7" x14ac:dyDescent="0.25">
      <c r="A1986" s="49"/>
      <c r="B1986" s="49"/>
      <c r="C1986" s="68"/>
      <c r="D1986" s="68"/>
      <c r="E1986" s="77"/>
      <c r="F1986" s="66"/>
      <c r="G1986" s="66"/>
    </row>
    <row r="1987" spans="1:7" x14ac:dyDescent="0.25">
      <c r="A1987" s="49"/>
      <c r="B1987" s="49" t="s">
        <v>143</v>
      </c>
      <c r="C1987" s="68"/>
      <c r="D1987" s="68"/>
      <c r="E1987" s="77"/>
      <c r="F1987" s="66"/>
      <c r="G1987" s="66"/>
    </row>
    <row r="1988" spans="1:7" x14ac:dyDescent="0.25">
      <c r="A1988" s="49"/>
      <c r="B1988" s="49" t="s">
        <v>142</v>
      </c>
      <c r="C1988" s="68" t="s">
        <v>11</v>
      </c>
      <c r="D1988" s="68">
        <v>9</v>
      </c>
      <c r="E1988" s="77">
        <v>65</v>
      </c>
      <c r="F1988" s="66"/>
      <c r="G1988" s="66">
        <f t="shared" si="65"/>
        <v>585</v>
      </c>
    </row>
    <row r="1989" spans="1:7" x14ac:dyDescent="0.25">
      <c r="A1989" s="49"/>
      <c r="B1989" s="49"/>
      <c r="C1989" s="68"/>
      <c r="D1989" s="68"/>
      <c r="E1989" s="77"/>
      <c r="F1989" s="66"/>
      <c r="G1989" s="66"/>
    </row>
    <row r="1990" spans="1:7" x14ac:dyDescent="0.25">
      <c r="A1990" s="49"/>
      <c r="B1990" s="49" t="s">
        <v>141</v>
      </c>
      <c r="C1990" s="68" t="s">
        <v>11</v>
      </c>
      <c r="D1990" s="68">
        <v>9</v>
      </c>
      <c r="E1990" s="77">
        <v>65</v>
      </c>
      <c r="F1990" s="66"/>
      <c r="G1990" s="66">
        <f t="shared" si="65"/>
        <v>585</v>
      </c>
    </row>
    <row r="1991" spans="1:7" x14ac:dyDescent="0.25">
      <c r="A1991" s="49"/>
      <c r="B1991" s="49"/>
      <c r="C1991" s="68"/>
      <c r="D1991" s="68"/>
      <c r="E1991" s="77"/>
      <c r="F1991" s="66"/>
      <c r="G1991" s="66"/>
    </row>
    <row r="1992" spans="1:7" x14ac:dyDescent="0.25">
      <c r="A1992" s="49"/>
      <c r="B1992" s="49" t="s">
        <v>140</v>
      </c>
      <c r="C1992" s="68" t="s">
        <v>11</v>
      </c>
      <c r="D1992" s="68">
        <v>9</v>
      </c>
      <c r="E1992" s="77">
        <v>65</v>
      </c>
      <c r="F1992" s="66"/>
      <c r="G1992" s="66">
        <f t="shared" si="65"/>
        <v>585</v>
      </c>
    </row>
    <row r="1993" spans="1:7" x14ac:dyDescent="0.25">
      <c r="A1993" s="49"/>
      <c r="B1993" s="49"/>
      <c r="C1993" s="68"/>
      <c r="D1993" s="68"/>
      <c r="E1993" s="77"/>
      <c r="F1993" s="66"/>
      <c r="G1993" s="66"/>
    </row>
    <row r="1994" spans="1:7" ht="13" x14ac:dyDescent="0.3">
      <c r="A1994" s="49"/>
      <c r="B1994" s="67" t="s">
        <v>139</v>
      </c>
      <c r="C1994" s="68"/>
      <c r="D1994" s="68"/>
      <c r="E1994" s="77"/>
      <c r="F1994" s="66"/>
      <c r="G1994" s="66"/>
    </row>
    <row r="1995" spans="1:7" x14ac:dyDescent="0.25">
      <c r="A1995" s="49"/>
      <c r="B1995" s="49"/>
      <c r="C1995" s="68"/>
      <c r="D1995" s="68"/>
      <c r="E1995" s="77"/>
      <c r="F1995" s="66"/>
      <c r="G1995" s="66"/>
    </row>
    <row r="1996" spans="1:7" ht="13" x14ac:dyDescent="0.3">
      <c r="A1996" s="49"/>
      <c r="B1996" s="67" t="s">
        <v>138</v>
      </c>
      <c r="C1996" s="68"/>
      <c r="D1996" s="68"/>
      <c r="E1996" s="77"/>
      <c r="F1996" s="66"/>
      <c r="G1996" s="66"/>
    </row>
    <row r="1997" spans="1:7" ht="13" x14ac:dyDescent="0.3">
      <c r="A1997" s="49"/>
      <c r="B1997" s="67" t="s">
        <v>137</v>
      </c>
      <c r="C1997" s="68"/>
      <c r="D1997" s="68"/>
      <c r="E1997" s="77"/>
      <c r="F1997" s="66"/>
      <c r="G1997" s="66"/>
    </row>
    <row r="1998" spans="1:7" x14ac:dyDescent="0.25">
      <c r="A1998" s="49"/>
      <c r="B1998" s="49"/>
      <c r="C1998" s="68"/>
      <c r="D1998" s="68"/>
      <c r="E1998" s="77"/>
      <c r="F1998" s="66"/>
      <c r="G1998" s="66"/>
    </row>
    <row r="1999" spans="1:7" x14ac:dyDescent="0.25">
      <c r="A1999" s="49"/>
      <c r="B1999" s="49" t="s">
        <v>136</v>
      </c>
      <c r="C1999" s="68"/>
      <c r="D1999" s="68"/>
      <c r="E1999" s="77"/>
      <c r="F1999" s="66"/>
      <c r="G1999" s="66"/>
    </row>
    <row r="2000" spans="1:7" x14ac:dyDescent="0.25">
      <c r="A2000" s="49"/>
      <c r="B2000" s="49" t="s">
        <v>135</v>
      </c>
      <c r="C2000" s="68"/>
      <c r="D2000" s="68"/>
      <c r="E2000" s="77"/>
      <c r="F2000" s="66"/>
      <c r="G2000" s="66"/>
    </row>
    <row r="2001" spans="1:7" ht="14.5" x14ac:dyDescent="0.25">
      <c r="A2001" s="49"/>
      <c r="B2001" s="49" t="s">
        <v>134</v>
      </c>
      <c r="C2001" s="68" t="s">
        <v>621</v>
      </c>
      <c r="D2001" s="68">
        <v>58</v>
      </c>
      <c r="E2001" s="77">
        <v>25</v>
      </c>
      <c r="F2001" s="66"/>
      <c r="G2001" s="66">
        <f t="shared" ref="G2001:G2029" si="66">E2001*D2001</f>
        <v>1450</v>
      </c>
    </row>
    <row r="2002" spans="1:7" x14ac:dyDescent="0.25">
      <c r="A2002" s="49"/>
      <c r="B2002" s="49"/>
      <c r="C2002" s="68"/>
      <c r="D2002" s="68"/>
      <c r="E2002" s="77"/>
      <c r="F2002" s="66"/>
      <c r="G2002" s="66"/>
    </row>
    <row r="2003" spans="1:7" ht="13" x14ac:dyDescent="0.3">
      <c r="A2003" s="115"/>
      <c r="B2003" s="111" t="s">
        <v>283</v>
      </c>
      <c r="C2003" s="112"/>
      <c r="D2003" s="112"/>
      <c r="E2003" s="113"/>
      <c r="F2003" s="114"/>
      <c r="G2003" s="114">
        <f>SUM(G1976:G2002)</f>
        <v>19707.499999999996</v>
      </c>
    </row>
    <row r="2004" spans="1:7" x14ac:dyDescent="0.25">
      <c r="A2004" s="49"/>
      <c r="B2004" s="49"/>
      <c r="C2004" s="68"/>
      <c r="D2004" s="68"/>
      <c r="E2004" s="77"/>
      <c r="F2004" s="66"/>
      <c r="G2004" s="66"/>
    </row>
    <row r="2005" spans="1:7" ht="13" x14ac:dyDescent="0.3">
      <c r="A2005" s="49"/>
      <c r="B2005" s="79" t="s">
        <v>133</v>
      </c>
      <c r="C2005" s="68"/>
      <c r="D2005" s="68"/>
      <c r="E2005" s="77"/>
      <c r="F2005" s="66"/>
      <c r="G2005" s="66"/>
    </row>
    <row r="2006" spans="1:7" x14ac:dyDescent="0.25">
      <c r="A2006" s="49"/>
      <c r="B2006" s="49"/>
      <c r="C2006" s="68"/>
      <c r="D2006" s="68"/>
      <c r="E2006" s="77"/>
      <c r="F2006" s="66"/>
      <c r="G2006" s="66"/>
    </row>
    <row r="2007" spans="1:7" ht="13" x14ac:dyDescent="0.3">
      <c r="A2007" s="49"/>
      <c r="B2007" s="67" t="s">
        <v>114</v>
      </c>
      <c r="C2007" s="68"/>
      <c r="D2007" s="68"/>
      <c r="E2007" s="77"/>
      <c r="F2007" s="66"/>
      <c r="G2007" s="66"/>
    </row>
    <row r="2008" spans="1:7" x14ac:dyDescent="0.25">
      <c r="A2008" s="49"/>
      <c r="B2008" s="49"/>
      <c r="C2008" s="68"/>
      <c r="D2008" s="68"/>
      <c r="E2008" s="77"/>
      <c r="F2008" s="66"/>
      <c r="G2008" s="66"/>
    </row>
    <row r="2009" spans="1:7" ht="13" x14ac:dyDescent="0.3">
      <c r="A2009" s="49"/>
      <c r="B2009" s="67" t="s">
        <v>113</v>
      </c>
      <c r="C2009" s="68"/>
      <c r="D2009" s="68"/>
      <c r="E2009" s="77"/>
      <c r="F2009" s="66"/>
      <c r="G2009" s="66"/>
    </row>
    <row r="2010" spans="1:7" x14ac:dyDescent="0.25">
      <c r="A2010" s="49"/>
      <c r="B2010" s="49"/>
      <c r="C2010" s="68"/>
      <c r="D2010" s="68"/>
      <c r="E2010" s="77"/>
      <c r="F2010" s="66"/>
      <c r="G2010" s="66"/>
    </row>
    <row r="2011" spans="1:7" x14ac:dyDescent="0.25">
      <c r="A2011" s="49"/>
      <c r="B2011" s="49" t="s">
        <v>112</v>
      </c>
      <c r="C2011" s="68"/>
      <c r="D2011" s="68"/>
      <c r="E2011" s="77"/>
      <c r="F2011" s="66"/>
      <c r="G2011" s="66"/>
    </row>
    <row r="2012" spans="1:7" x14ac:dyDescent="0.25">
      <c r="A2012" s="49"/>
      <c r="B2012" s="49" t="s">
        <v>111</v>
      </c>
      <c r="C2012" s="68"/>
      <c r="D2012" s="68"/>
      <c r="E2012" s="77"/>
      <c r="F2012" s="66"/>
      <c r="G2012" s="66"/>
    </row>
    <row r="2013" spans="1:7" x14ac:dyDescent="0.25">
      <c r="A2013" s="49"/>
      <c r="B2013" s="49" t="s">
        <v>110</v>
      </c>
      <c r="C2013" s="68" t="s">
        <v>11</v>
      </c>
      <c r="D2013" s="68">
        <v>17</v>
      </c>
      <c r="E2013" s="77">
        <v>110</v>
      </c>
      <c r="F2013" s="66"/>
      <c r="G2013" s="66">
        <f t="shared" si="66"/>
        <v>1870</v>
      </c>
    </row>
    <row r="2014" spans="1:7" x14ac:dyDescent="0.25">
      <c r="A2014" s="49"/>
      <c r="B2014" s="49" t="s">
        <v>109</v>
      </c>
      <c r="C2014" s="68"/>
      <c r="D2014" s="68"/>
      <c r="E2014" s="77"/>
      <c r="F2014" s="66"/>
      <c r="G2014" s="66"/>
    </row>
    <row r="2015" spans="1:7" x14ac:dyDescent="0.25">
      <c r="A2015" s="49"/>
      <c r="B2015" s="49"/>
      <c r="C2015" s="68"/>
      <c r="D2015" s="68"/>
      <c r="E2015" s="77"/>
      <c r="F2015" s="66"/>
      <c r="G2015" s="66"/>
    </row>
    <row r="2016" spans="1:7" x14ac:dyDescent="0.25">
      <c r="A2016" s="49"/>
      <c r="B2016" s="49" t="s">
        <v>108</v>
      </c>
      <c r="C2016" s="68"/>
      <c r="D2016" s="68"/>
      <c r="E2016" s="77"/>
      <c r="F2016" s="66"/>
      <c r="G2016" s="66"/>
    </row>
    <row r="2017" spans="1:7" x14ac:dyDescent="0.25">
      <c r="A2017" s="49"/>
      <c r="B2017" s="49" t="s">
        <v>107</v>
      </c>
      <c r="C2017" s="68"/>
      <c r="D2017" s="68"/>
      <c r="E2017" s="77"/>
      <c r="F2017" s="66"/>
      <c r="G2017" s="66"/>
    </row>
    <row r="2018" spans="1:7" x14ac:dyDescent="0.25">
      <c r="A2018" s="49"/>
      <c r="B2018" s="49" t="s">
        <v>106</v>
      </c>
      <c r="C2018" s="68"/>
      <c r="D2018" s="68"/>
      <c r="E2018" s="77"/>
      <c r="F2018" s="66"/>
      <c r="G2018" s="66"/>
    </row>
    <row r="2019" spans="1:7" x14ac:dyDescent="0.25">
      <c r="A2019" s="49"/>
      <c r="B2019" s="49" t="s">
        <v>105</v>
      </c>
      <c r="C2019" s="68" t="s">
        <v>11</v>
      </c>
      <c r="D2019" s="68">
        <v>14</v>
      </c>
      <c r="E2019" s="77">
        <v>100</v>
      </c>
      <c r="F2019" s="66"/>
      <c r="G2019" s="66">
        <f t="shared" si="66"/>
        <v>1400</v>
      </c>
    </row>
    <row r="2020" spans="1:7" x14ac:dyDescent="0.25">
      <c r="A2020" s="49"/>
      <c r="B2020" s="49"/>
      <c r="C2020" s="68"/>
      <c r="D2020" s="68"/>
      <c r="E2020" s="77"/>
      <c r="F2020" s="66"/>
      <c r="G2020" s="66"/>
    </row>
    <row r="2021" spans="1:7" ht="13" x14ac:dyDescent="0.3">
      <c r="A2021" s="49"/>
      <c r="B2021" s="67" t="s">
        <v>104</v>
      </c>
      <c r="C2021" s="68"/>
      <c r="D2021" s="68"/>
      <c r="E2021" s="77"/>
      <c r="F2021" s="66"/>
      <c r="G2021" s="66"/>
    </row>
    <row r="2022" spans="1:7" ht="13" x14ac:dyDescent="0.3">
      <c r="A2022" s="49"/>
      <c r="B2022" s="67" t="s">
        <v>103</v>
      </c>
      <c r="C2022" s="68"/>
      <c r="D2022" s="68"/>
      <c r="E2022" s="77"/>
      <c r="F2022" s="66"/>
      <c r="G2022" s="66"/>
    </row>
    <row r="2023" spans="1:7" x14ac:dyDescent="0.25">
      <c r="A2023" s="49"/>
      <c r="B2023" s="49" t="s">
        <v>102</v>
      </c>
      <c r="C2023" s="68" t="s">
        <v>11</v>
      </c>
      <c r="D2023" s="68">
        <v>131</v>
      </c>
      <c r="E2023" s="77">
        <v>45</v>
      </c>
      <c r="F2023" s="66"/>
      <c r="G2023" s="66">
        <f t="shared" si="66"/>
        <v>5895</v>
      </c>
    </row>
    <row r="2024" spans="1:7" x14ac:dyDescent="0.25">
      <c r="A2024" s="49"/>
      <c r="B2024" s="49"/>
      <c r="C2024" s="68"/>
      <c r="D2024" s="68"/>
      <c r="E2024" s="77"/>
      <c r="F2024" s="66"/>
      <c r="G2024" s="66"/>
    </row>
    <row r="2025" spans="1:7" ht="13" x14ac:dyDescent="0.3">
      <c r="A2025" s="49"/>
      <c r="B2025" s="67" t="s">
        <v>101</v>
      </c>
      <c r="C2025" s="68"/>
      <c r="D2025" s="68"/>
      <c r="E2025" s="77"/>
      <c r="F2025" s="66"/>
      <c r="G2025" s="66"/>
    </row>
    <row r="2026" spans="1:7" ht="13" x14ac:dyDescent="0.3">
      <c r="A2026" s="49"/>
      <c r="B2026" s="67" t="s">
        <v>100</v>
      </c>
      <c r="C2026" s="68"/>
      <c r="D2026" s="68"/>
      <c r="E2026" s="77"/>
      <c r="F2026" s="66"/>
      <c r="G2026" s="66"/>
    </row>
    <row r="2027" spans="1:7" x14ac:dyDescent="0.25">
      <c r="A2027" s="49"/>
      <c r="B2027" s="49"/>
      <c r="C2027" s="68"/>
      <c r="D2027" s="68"/>
      <c r="E2027" s="77"/>
      <c r="F2027" s="66"/>
      <c r="G2027" s="66"/>
    </row>
    <row r="2028" spans="1:7" x14ac:dyDescent="0.25">
      <c r="A2028" s="49"/>
      <c r="B2028" s="49" t="s">
        <v>517</v>
      </c>
      <c r="C2028" s="68"/>
      <c r="D2028" s="68"/>
      <c r="E2028" s="77"/>
      <c r="F2028" s="66"/>
      <c r="G2028" s="66"/>
    </row>
    <row r="2029" spans="1:7" x14ac:dyDescent="0.25">
      <c r="A2029" s="49"/>
      <c r="B2029" s="49" t="s">
        <v>98</v>
      </c>
      <c r="C2029" s="68" t="s">
        <v>2</v>
      </c>
      <c r="D2029" s="68">
        <v>3</v>
      </c>
      <c r="E2029" s="77">
        <v>2000</v>
      </c>
      <c r="F2029" s="66"/>
      <c r="G2029" s="66">
        <f t="shared" si="66"/>
        <v>6000</v>
      </c>
    </row>
    <row r="2030" spans="1:7" x14ac:dyDescent="0.25">
      <c r="A2030" s="49"/>
      <c r="B2030" s="49"/>
      <c r="C2030" s="68"/>
      <c r="D2030" s="68"/>
      <c r="E2030" s="77"/>
      <c r="F2030" s="66"/>
      <c r="G2030" s="66"/>
    </row>
    <row r="2031" spans="1:7" ht="13" x14ac:dyDescent="0.3">
      <c r="A2031" s="49"/>
      <c r="B2031" s="67" t="s">
        <v>92</v>
      </c>
      <c r="C2031" s="68"/>
      <c r="D2031" s="68"/>
      <c r="E2031" s="77"/>
      <c r="F2031" s="66"/>
      <c r="G2031" s="66"/>
    </row>
    <row r="2032" spans="1:7" ht="13" x14ac:dyDescent="0.3">
      <c r="A2032" s="49"/>
      <c r="B2032" s="67" t="s">
        <v>91</v>
      </c>
      <c r="C2032" s="68"/>
      <c r="D2032" s="68"/>
      <c r="E2032" s="77"/>
      <c r="F2032" s="66"/>
      <c r="G2032" s="66"/>
    </row>
    <row r="2033" spans="1:7" x14ac:dyDescent="0.25">
      <c r="A2033" s="49"/>
      <c r="B2033" s="49"/>
      <c r="C2033" s="68"/>
      <c r="D2033" s="68"/>
      <c r="E2033" s="77"/>
      <c r="F2033" s="66"/>
      <c r="G2033" s="66"/>
    </row>
    <row r="2034" spans="1:7" x14ac:dyDescent="0.25">
      <c r="A2034" s="49"/>
      <c r="B2034" s="49" t="s">
        <v>598</v>
      </c>
      <c r="C2034" s="68" t="s">
        <v>2</v>
      </c>
      <c r="D2034" s="68">
        <v>1</v>
      </c>
      <c r="E2034" s="77">
        <v>4500</v>
      </c>
      <c r="F2034" s="66"/>
      <c r="G2034" s="66">
        <f t="shared" ref="G2034:G2072" si="67">E2034*D2034</f>
        <v>4500</v>
      </c>
    </row>
    <row r="2035" spans="1:7" x14ac:dyDescent="0.25">
      <c r="A2035" s="49"/>
      <c r="B2035" s="49"/>
      <c r="C2035" s="68"/>
      <c r="D2035" s="68"/>
      <c r="E2035" s="77"/>
      <c r="F2035" s="66"/>
      <c r="G2035" s="66"/>
    </row>
    <row r="2036" spans="1:7" ht="13" x14ac:dyDescent="0.3">
      <c r="A2036" s="49"/>
      <c r="B2036" s="67" t="s">
        <v>508</v>
      </c>
      <c r="C2036" s="68"/>
      <c r="D2036" s="68"/>
      <c r="E2036" s="77"/>
      <c r="F2036" s="66"/>
      <c r="G2036" s="66"/>
    </row>
    <row r="2037" spans="1:7" x14ac:dyDescent="0.25">
      <c r="A2037" s="49"/>
      <c r="B2037" s="49"/>
      <c r="C2037" s="68"/>
      <c r="D2037" s="68"/>
      <c r="E2037" s="77"/>
      <c r="F2037" s="66"/>
      <c r="G2037" s="66"/>
    </row>
    <row r="2038" spans="1:7" ht="13" x14ac:dyDescent="0.3">
      <c r="A2038" s="49"/>
      <c r="B2038" s="67" t="s">
        <v>509</v>
      </c>
      <c r="C2038" s="49"/>
      <c r="D2038" s="49"/>
      <c r="E2038" s="48"/>
      <c r="F2038" s="48"/>
      <c r="G2038" s="48"/>
    </row>
    <row r="2039" spans="1:7" x14ac:dyDescent="0.25">
      <c r="A2039" s="49"/>
      <c r="B2039" s="49"/>
      <c r="C2039" s="68"/>
      <c r="D2039" s="68"/>
      <c r="E2039" s="77"/>
      <c r="F2039" s="66"/>
      <c r="G2039" s="66"/>
    </row>
    <row r="2040" spans="1:7" x14ac:dyDescent="0.25">
      <c r="A2040" s="49"/>
      <c r="B2040" s="49" t="s">
        <v>546</v>
      </c>
      <c r="C2040" s="68" t="s">
        <v>2</v>
      </c>
      <c r="D2040" s="68">
        <v>4</v>
      </c>
      <c r="E2040" s="77">
        <v>5000</v>
      </c>
      <c r="F2040" s="66"/>
      <c r="G2040" s="66"/>
    </row>
    <row r="2041" spans="1:7" x14ac:dyDescent="0.25">
      <c r="A2041" s="49"/>
      <c r="B2041" s="49" t="s">
        <v>513</v>
      </c>
      <c r="C2041" s="68"/>
      <c r="D2041" s="68"/>
      <c r="E2041" s="77"/>
      <c r="F2041" s="66"/>
      <c r="G2041" s="66"/>
    </row>
    <row r="2042" spans="1:7" x14ac:dyDescent="0.25">
      <c r="A2042" s="49"/>
      <c r="B2042" s="49"/>
      <c r="C2042" s="68"/>
      <c r="D2042" s="68"/>
      <c r="E2042" s="77"/>
      <c r="F2042" s="66"/>
      <c r="G2042" s="66"/>
    </row>
    <row r="2043" spans="1:7" x14ac:dyDescent="0.25">
      <c r="A2043" s="49"/>
      <c r="B2043" s="49" t="s">
        <v>585</v>
      </c>
      <c r="C2043" s="68" t="s">
        <v>2</v>
      </c>
      <c r="D2043" s="68">
        <v>1</v>
      </c>
      <c r="E2043" s="77">
        <v>5000</v>
      </c>
      <c r="F2043" s="66"/>
      <c r="G2043" s="66"/>
    </row>
    <row r="2044" spans="1:7" x14ac:dyDescent="0.25">
      <c r="A2044" s="49"/>
      <c r="B2044" s="49"/>
      <c r="C2044" s="68"/>
      <c r="D2044" s="68"/>
      <c r="E2044" s="77"/>
      <c r="F2044" s="66"/>
      <c r="G2044" s="66"/>
    </row>
    <row r="2045" spans="1:7" x14ac:dyDescent="0.25">
      <c r="A2045" s="49"/>
      <c r="B2045" s="49" t="s">
        <v>595</v>
      </c>
      <c r="C2045" s="68" t="s">
        <v>518</v>
      </c>
      <c r="D2045" s="68">
        <v>1</v>
      </c>
      <c r="E2045" s="77">
        <v>8000</v>
      </c>
      <c r="F2045" s="66"/>
      <c r="G2045" s="66"/>
    </row>
    <row r="2046" spans="1:7" x14ac:dyDescent="0.25">
      <c r="A2046" s="49"/>
      <c r="B2046" s="49"/>
      <c r="C2046" s="68"/>
      <c r="D2046" s="68"/>
      <c r="E2046" s="77"/>
      <c r="F2046" s="66"/>
      <c r="G2046" s="66"/>
    </row>
    <row r="2047" spans="1:7" ht="13" x14ac:dyDescent="0.3">
      <c r="A2047" s="115"/>
      <c r="B2047" s="111" t="s">
        <v>283</v>
      </c>
      <c r="C2047" s="112"/>
      <c r="D2047" s="112"/>
      <c r="E2047" s="113"/>
      <c r="F2047" s="114"/>
      <c r="G2047" s="114">
        <f>SUM(G2007:G2046)</f>
        <v>19665</v>
      </c>
    </row>
    <row r="2048" spans="1:7" x14ac:dyDescent="0.25">
      <c r="A2048" s="49"/>
      <c r="B2048" s="49"/>
      <c r="C2048" s="68"/>
      <c r="D2048" s="68"/>
      <c r="E2048" s="77"/>
      <c r="F2048" s="66"/>
      <c r="G2048" s="66"/>
    </row>
    <row r="2049" spans="1:7" x14ac:dyDescent="0.25">
      <c r="A2049" s="49"/>
      <c r="B2049" s="49"/>
      <c r="C2049" s="68"/>
      <c r="D2049" s="68"/>
      <c r="E2049" s="77"/>
      <c r="F2049" s="66"/>
      <c r="G2049" s="66"/>
    </row>
    <row r="2050" spans="1:7" ht="13" x14ac:dyDescent="0.3">
      <c r="A2050" s="49"/>
      <c r="B2050" s="79" t="s">
        <v>539</v>
      </c>
      <c r="C2050" s="68"/>
      <c r="D2050" s="68"/>
      <c r="E2050" s="77"/>
      <c r="F2050" s="66"/>
      <c r="G2050" s="66"/>
    </row>
    <row r="2051" spans="1:7" x14ac:dyDescent="0.25">
      <c r="A2051" s="49"/>
      <c r="B2051" s="49"/>
      <c r="C2051" s="68"/>
      <c r="D2051" s="68"/>
      <c r="E2051" s="77"/>
      <c r="F2051" s="66"/>
      <c r="G2051" s="66"/>
    </row>
    <row r="2052" spans="1:7" ht="13" x14ac:dyDescent="0.3">
      <c r="A2052" s="49"/>
      <c r="B2052" s="67" t="s">
        <v>82</v>
      </c>
      <c r="C2052" s="68"/>
      <c r="D2052" s="68"/>
      <c r="E2052" s="77"/>
      <c r="F2052" s="66"/>
      <c r="G2052" s="66"/>
    </row>
    <row r="2053" spans="1:7" x14ac:dyDescent="0.25">
      <c r="A2053" s="49"/>
      <c r="B2053" s="49"/>
      <c r="C2053" s="68"/>
      <c r="D2053" s="68"/>
      <c r="E2053" s="77"/>
      <c r="F2053" s="66"/>
      <c r="G2053" s="66"/>
    </row>
    <row r="2054" spans="1:7" x14ac:dyDescent="0.25">
      <c r="A2054" s="49"/>
      <c r="B2054" s="49" t="s">
        <v>81</v>
      </c>
      <c r="C2054" s="68"/>
      <c r="D2054" s="68"/>
      <c r="E2054" s="77"/>
      <c r="F2054" s="66"/>
      <c r="G2054" s="66"/>
    </row>
    <row r="2055" spans="1:7" ht="14.5" x14ac:dyDescent="0.25">
      <c r="A2055" s="49"/>
      <c r="B2055" s="49" t="s">
        <v>80</v>
      </c>
      <c r="C2055" s="68" t="s">
        <v>621</v>
      </c>
      <c r="D2055" s="68">
        <v>58</v>
      </c>
      <c r="E2055" s="77">
        <v>35</v>
      </c>
      <c r="F2055" s="66"/>
      <c r="G2055" s="66"/>
    </row>
    <row r="2056" spans="1:7" x14ac:dyDescent="0.25">
      <c r="A2056" s="49"/>
      <c r="B2056" s="49"/>
      <c r="C2056" s="68"/>
      <c r="D2056" s="68"/>
      <c r="E2056" s="77"/>
      <c r="F2056" s="66"/>
      <c r="G2056" s="66"/>
    </row>
    <row r="2057" spans="1:7" ht="13" x14ac:dyDescent="0.3">
      <c r="A2057" s="49"/>
      <c r="B2057" s="67" t="s">
        <v>79</v>
      </c>
      <c r="C2057" s="68"/>
      <c r="D2057" s="68"/>
      <c r="E2057" s="77"/>
      <c r="F2057" s="66"/>
      <c r="G2057" s="66"/>
    </row>
    <row r="2058" spans="1:7" x14ac:dyDescent="0.25">
      <c r="A2058" s="49"/>
      <c r="B2058" s="49"/>
      <c r="C2058" s="68"/>
      <c r="D2058" s="68"/>
      <c r="E2058" s="77"/>
      <c r="F2058" s="66"/>
      <c r="G2058" s="66"/>
    </row>
    <row r="2059" spans="1:7" ht="13" x14ac:dyDescent="0.3">
      <c r="A2059" s="49"/>
      <c r="B2059" s="67" t="s">
        <v>78</v>
      </c>
      <c r="C2059" s="68"/>
      <c r="D2059" s="68"/>
      <c r="E2059" s="77"/>
      <c r="F2059" s="66"/>
      <c r="G2059" s="66"/>
    </row>
    <row r="2060" spans="1:7" ht="13" x14ac:dyDescent="0.3">
      <c r="A2060" s="49"/>
      <c r="B2060" s="67" t="s">
        <v>77</v>
      </c>
      <c r="C2060" s="68"/>
      <c r="D2060" s="68"/>
      <c r="E2060" s="77"/>
      <c r="F2060" s="66"/>
      <c r="G2060" s="66"/>
    </row>
    <row r="2061" spans="1:7" x14ac:dyDescent="0.25">
      <c r="A2061" s="49"/>
      <c r="B2061" s="49" t="s">
        <v>76</v>
      </c>
      <c r="C2061" s="68"/>
      <c r="D2061" s="68"/>
      <c r="E2061" s="77"/>
      <c r="F2061" s="66"/>
      <c r="G2061" s="66"/>
    </row>
    <row r="2062" spans="1:7" x14ac:dyDescent="0.25">
      <c r="A2062" s="49"/>
      <c r="B2062" s="49" t="s">
        <v>75</v>
      </c>
      <c r="C2062" s="68"/>
      <c r="D2062" s="68"/>
      <c r="E2062" s="77"/>
      <c r="F2062" s="66"/>
      <c r="G2062" s="66"/>
    </row>
    <row r="2063" spans="1:7" ht="14.5" x14ac:dyDescent="0.25">
      <c r="A2063" s="49"/>
      <c r="B2063" s="49" t="s">
        <v>74</v>
      </c>
      <c r="C2063" s="68" t="s">
        <v>621</v>
      </c>
      <c r="D2063" s="68">
        <v>58</v>
      </c>
      <c r="E2063" s="77">
        <v>250</v>
      </c>
      <c r="F2063" s="66"/>
      <c r="G2063" s="66">
        <f t="shared" si="67"/>
        <v>14500</v>
      </c>
    </row>
    <row r="2064" spans="1:7" x14ac:dyDescent="0.25">
      <c r="A2064" s="49"/>
      <c r="B2064" s="49"/>
      <c r="C2064" s="68"/>
      <c r="D2064" s="68"/>
      <c r="E2064" s="77"/>
      <c r="F2064" s="66"/>
      <c r="G2064" s="66"/>
    </row>
    <row r="2065" spans="1:7" x14ac:dyDescent="0.25">
      <c r="A2065" s="49"/>
      <c r="B2065" s="49" t="s">
        <v>541</v>
      </c>
      <c r="C2065" s="68"/>
      <c r="D2065" s="68"/>
      <c r="E2065" s="77"/>
      <c r="F2065" s="66"/>
      <c r="G2065" s="66"/>
    </row>
    <row r="2066" spans="1:7" x14ac:dyDescent="0.25">
      <c r="A2066" s="49"/>
      <c r="B2066" s="49" t="s">
        <v>72</v>
      </c>
      <c r="C2066" s="68"/>
      <c r="D2066" s="68"/>
      <c r="E2066" s="77"/>
      <c r="F2066" s="66"/>
      <c r="G2066" s="66"/>
    </row>
    <row r="2067" spans="1:7" x14ac:dyDescent="0.25">
      <c r="A2067" s="49"/>
      <c r="B2067" s="49" t="s">
        <v>71</v>
      </c>
      <c r="C2067" s="68"/>
      <c r="D2067" s="68"/>
      <c r="E2067" s="77"/>
      <c r="F2067" s="66"/>
      <c r="G2067" s="66"/>
    </row>
    <row r="2068" spans="1:7" x14ac:dyDescent="0.25">
      <c r="A2068" s="49"/>
      <c r="B2068" s="49" t="s">
        <v>70</v>
      </c>
      <c r="C2068" s="68" t="s">
        <v>2</v>
      </c>
      <c r="D2068" s="68">
        <v>1</v>
      </c>
      <c r="E2068" s="77">
        <v>650</v>
      </c>
      <c r="F2068" s="66"/>
      <c r="G2068" s="66">
        <f t="shared" si="67"/>
        <v>650</v>
      </c>
    </row>
    <row r="2069" spans="1:7" x14ac:dyDescent="0.25">
      <c r="A2069" s="49"/>
      <c r="B2069" s="49"/>
      <c r="C2069" s="68"/>
      <c r="D2069" s="68"/>
      <c r="E2069" s="77"/>
      <c r="F2069" s="66"/>
      <c r="G2069" s="66"/>
    </row>
    <row r="2070" spans="1:7" ht="13" x14ac:dyDescent="0.3">
      <c r="A2070" s="49"/>
      <c r="B2070" s="67" t="s">
        <v>69</v>
      </c>
      <c r="C2070" s="68"/>
      <c r="D2070" s="68"/>
      <c r="E2070" s="77"/>
      <c r="F2070" s="66"/>
      <c r="G2070" s="66"/>
    </row>
    <row r="2071" spans="1:7" x14ac:dyDescent="0.25">
      <c r="A2071" s="49"/>
      <c r="B2071" s="49"/>
      <c r="C2071" s="68"/>
      <c r="D2071" s="68"/>
      <c r="E2071" s="77"/>
      <c r="F2071" s="66"/>
      <c r="G2071" s="66"/>
    </row>
    <row r="2072" spans="1:7" x14ac:dyDescent="0.25">
      <c r="A2072" s="49"/>
      <c r="B2072" s="49" t="s">
        <v>68</v>
      </c>
      <c r="C2072" s="68" t="s">
        <v>11</v>
      </c>
      <c r="D2072" s="68">
        <v>56</v>
      </c>
      <c r="E2072" s="77">
        <v>65</v>
      </c>
      <c r="F2072" s="66"/>
      <c r="G2072" s="66">
        <f t="shared" si="67"/>
        <v>3640</v>
      </c>
    </row>
    <row r="2073" spans="1:7" x14ac:dyDescent="0.25">
      <c r="A2073" s="49"/>
      <c r="B2073" s="49"/>
      <c r="C2073" s="68"/>
      <c r="D2073" s="68"/>
      <c r="E2073" s="77"/>
      <c r="F2073" s="66"/>
      <c r="G2073" s="66"/>
    </row>
    <row r="2074" spans="1:7" ht="13" x14ac:dyDescent="0.3">
      <c r="A2074" s="115"/>
      <c r="B2074" s="111" t="s">
        <v>283</v>
      </c>
      <c r="C2074" s="112"/>
      <c r="D2074" s="112"/>
      <c r="E2074" s="113"/>
      <c r="F2074" s="114"/>
      <c r="G2074" s="114">
        <f>SUM(G2055:G2073)</f>
        <v>18790</v>
      </c>
    </row>
    <row r="2075" spans="1:7" x14ac:dyDescent="0.25">
      <c r="A2075" s="49"/>
      <c r="B2075" s="49"/>
      <c r="C2075" s="68"/>
      <c r="D2075" s="68"/>
      <c r="E2075" s="77"/>
      <c r="F2075" s="66"/>
      <c r="G2075" s="66"/>
    </row>
    <row r="2076" spans="1:7" ht="13" x14ac:dyDescent="0.3">
      <c r="A2076" s="49"/>
      <c r="B2076" s="79" t="s">
        <v>67</v>
      </c>
      <c r="C2076" s="68"/>
      <c r="D2076" s="68"/>
      <c r="E2076" s="77"/>
      <c r="F2076" s="66"/>
      <c r="G2076" s="66"/>
    </row>
    <row r="2077" spans="1:7" x14ac:dyDescent="0.25">
      <c r="A2077" s="49"/>
      <c r="B2077" s="49"/>
      <c r="C2077" s="68"/>
      <c r="D2077" s="68"/>
      <c r="E2077" s="77"/>
      <c r="F2077" s="66"/>
      <c r="G2077" s="66"/>
    </row>
    <row r="2078" spans="1:7" ht="13" x14ac:dyDescent="0.3">
      <c r="A2078" s="49"/>
      <c r="B2078" s="67" t="s">
        <v>66</v>
      </c>
      <c r="C2078" s="68"/>
      <c r="D2078" s="68"/>
      <c r="E2078" s="77"/>
      <c r="F2078" s="66"/>
      <c r="G2078" s="66"/>
    </row>
    <row r="2079" spans="1:7" x14ac:dyDescent="0.25">
      <c r="A2079" s="49"/>
      <c r="B2079" s="49"/>
      <c r="C2079" s="68"/>
      <c r="D2079" s="68"/>
      <c r="E2079" s="77"/>
      <c r="F2079" s="66"/>
      <c r="G2079" s="66"/>
    </row>
    <row r="2080" spans="1:7" ht="13" x14ac:dyDescent="0.3">
      <c r="A2080" s="86"/>
      <c r="B2080" s="87" t="s">
        <v>510</v>
      </c>
      <c r="C2080" s="70"/>
      <c r="D2080" s="70"/>
      <c r="E2080" s="88"/>
      <c r="F2080" s="88"/>
      <c r="G2080" s="88"/>
    </row>
    <row r="2081" spans="1:7" ht="14.5" x14ac:dyDescent="0.3">
      <c r="A2081" s="86"/>
      <c r="B2081" s="71" t="s">
        <v>599</v>
      </c>
      <c r="C2081" s="89" t="s">
        <v>621</v>
      </c>
      <c r="D2081" s="89">
        <v>58</v>
      </c>
      <c r="E2081" s="77">
        <v>90</v>
      </c>
      <c r="F2081" s="88"/>
      <c r="G2081" s="88">
        <f>D2081*E2081</f>
        <v>5220</v>
      </c>
    </row>
    <row r="2082" spans="1:7" ht="13" x14ac:dyDescent="0.3">
      <c r="A2082" s="86"/>
      <c r="B2082" s="71"/>
      <c r="C2082" s="89"/>
      <c r="D2082" s="89"/>
      <c r="E2082" s="77"/>
      <c r="F2082" s="88"/>
      <c r="G2082" s="88"/>
    </row>
    <row r="2083" spans="1:7" ht="13" x14ac:dyDescent="0.3">
      <c r="A2083" s="115"/>
      <c r="B2083" s="111" t="s">
        <v>283</v>
      </c>
      <c r="C2083" s="112"/>
      <c r="D2083" s="112"/>
      <c r="E2083" s="113"/>
      <c r="F2083" s="114"/>
      <c r="G2083" s="114">
        <f>SUM(G2078:G2082)</f>
        <v>5220</v>
      </c>
    </row>
    <row r="2084" spans="1:7" x14ac:dyDescent="0.25">
      <c r="A2084" s="49"/>
      <c r="B2084" s="49"/>
      <c r="C2084" s="68"/>
      <c r="D2084" s="68"/>
      <c r="E2084" s="77"/>
      <c r="F2084" s="66"/>
      <c r="G2084" s="66"/>
    </row>
    <row r="2085" spans="1:7" ht="13" x14ac:dyDescent="0.3">
      <c r="A2085" s="49"/>
      <c r="B2085" s="79" t="s">
        <v>63</v>
      </c>
      <c r="C2085" s="68"/>
      <c r="D2085" s="68"/>
      <c r="E2085" s="77"/>
      <c r="F2085" s="66"/>
      <c r="G2085" s="66"/>
    </row>
    <row r="2086" spans="1:7" x14ac:dyDescent="0.25">
      <c r="A2086" s="49"/>
      <c r="B2086" s="49"/>
      <c r="C2086" s="68"/>
      <c r="D2086" s="68"/>
      <c r="E2086" s="77"/>
      <c r="F2086" s="66"/>
      <c r="G2086" s="66"/>
    </row>
    <row r="2087" spans="1:7" ht="13" x14ac:dyDescent="0.3">
      <c r="A2087" s="49"/>
      <c r="B2087" s="67" t="s">
        <v>62</v>
      </c>
      <c r="C2087" s="68"/>
      <c r="D2087" s="68"/>
      <c r="E2087" s="77"/>
      <c r="F2087" s="66"/>
      <c r="G2087" s="66"/>
    </row>
    <row r="2088" spans="1:7" x14ac:dyDescent="0.25">
      <c r="A2088" s="49"/>
      <c r="B2088" s="49"/>
      <c r="C2088" s="68"/>
      <c r="D2088" s="68"/>
      <c r="E2088" s="77"/>
      <c r="F2088" s="66"/>
      <c r="G2088" s="66"/>
    </row>
    <row r="2089" spans="1:7" x14ac:dyDescent="0.25">
      <c r="A2089" s="49"/>
      <c r="B2089" s="49" t="s">
        <v>59</v>
      </c>
      <c r="C2089" s="68"/>
      <c r="D2089" s="68"/>
      <c r="E2089" s="77"/>
      <c r="F2089" s="66"/>
      <c r="G2089" s="66"/>
    </row>
    <row r="2090" spans="1:7" x14ac:dyDescent="0.25">
      <c r="A2090" s="49"/>
      <c r="B2090" s="49" t="s">
        <v>56</v>
      </c>
      <c r="C2090" s="68" t="s">
        <v>2</v>
      </c>
      <c r="D2090" s="68">
        <v>4</v>
      </c>
      <c r="E2090" s="77">
        <v>450</v>
      </c>
      <c r="F2090" s="66"/>
      <c r="G2090" s="66">
        <f t="shared" ref="G2090:G2103" si="68">E2090*D2090</f>
        <v>1800</v>
      </c>
    </row>
    <row r="2091" spans="1:7" x14ac:dyDescent="0.25">
      <c r="A2091" s="49"/>
      <c r="B2091" s="49"/>
      <c r="C2091" s="68"/>
      <c r="D2091" s="68"/>
      <c r="E2091" s="77"/>
      <c r="F2091" s="66"/>
      <c r="G2091" s="66"/>
    </row>
    <row r="2092" spans="1:7" ht="13" x14ac:dyDescent="0.3">
      <c r="A2092" s="86"/>
      <c r="B2092" s="71" t="s">
        <v>519</v>
      </c>
      <c r="C2092" s="70">
        <v>1</v>
      </c>
      <c r="D2092" s="89" t="s">
        <v>518</v>
      </c>
      <c r="E2092" s="88">
        <v>10000</v>
      </c>
      <c r="G2092" s="88">
        <f>C2092*E2092</f>
        <v>10000</v>
      </c>
    </row>
    <row r="2093" spans="1:7" ht="13" x14ac:dyDescent="0.3">
      <c r="A2093" s="86"/>
      <c r="B2093" s="71"/>
      <c r="C2093" s="70"/>
      <c r="D2093" s="89"/>
      <c r="E2093" s="88"/>
      <c r="F2093" s="88"/>
      <c r="G2093" s="88"/>
    </row>
    <row r="2094" spans="1:7" ht="13" x14ac:dyDescent="0.3">
      <c r="A2094" s="49"/>
      <c r="B2094" s="67" t="s">
        <v>55</v>
      </c>
      <c r="C2094" s="68"/>
      <c r="D2094" s="68"/>
      <c r="E2094" s="77"/>
      <c r="F2094" s="66"/>
      <c r="G2094" s="66"/>
    </row>
    <row r="2095" spans="1:7" x14ac:dyDescent="0.25">
      <c r="A2095" s="49"/>
      <c r="B2095" s="49"/>
      <c r="C2095" s="68"/>
      <c r="D2095" s="68"/>
      <c r="E2095" s="77"/>
      <c r="F2095" s="66"/>
      <c r="G2095" s="66"/>
    </row>
    <row r="2096" spans="1:7" ht="13" x14ac:dyDescent="0.3">
      <c r="A2096" s="49"/>
      <c r="B2096" s="67" t="s">
        <v>52</v>
      </c>
      <c r="C2096" s="68"/>
      <c r="D2096" s="68"/>
      <c r="E2096" s="77"/>
      <c r="F2096" s="66"/>
      <c r="G2096" s="66"/>
    </row>
    <row r="2097" spans="1:7" ht="13" x14ac:dyDescent="0.3">
      <c r="A2097" s="49"/>
      <c r="B2097" s="67" t="s">
        <v>51</v>
      </c>
      <c r="C2097" s="68"/>
      <c r="D2097" s="68"/>
      <c r="E2097" s="77"/>
      <c r="F2097" s="66"/>
      <c r="G2097" s="66"/>
    </row>
    <row r="2098" spans="1:7" ht="13" x14ac:dyDescent="0.3">
      <c r="A2098" s="49"/>
      <c r="B2098" s="67" t="s">
        <v>50</v>
      </c>
      <c r="C2098" s="68"/>
      <c r="D2098" s="68"/>
      <c r="E2098" s="77"/>
      <c r="F2098" s="66"/>
      <c r="G2098" s="66"/>
    </row>
    <row r="2099" spans="1:7" x14ac:dyDescent="0.25">
      <c r="A2099" s="49"/>
      <c r="B2099" s="49"/>
      <c r="C2099" s="68"/>
      <c r="D2099" s="68"/>
      <c r="E2099" s="77"/>
      <c r="F2099" s="66"/>
      <c r="G2099" s="66"/>
    </row>
    <row r="2100" spans="1:7" x14ac:dyDescent="0.25">
      <c r="A2100" s="49"/>
      <c r="B2100" s="49" t="s">
        <v>600</v>
      </c>
      <c r="C2100" s="68" t="s">
        <v>2</v>
      </c>
      <c r="D2100" s="68">
        <v>4</v>
      </c>
      <c r="E2100" s="77">
        <v>150</v>
      </c>
      <c r="F2100" s="66"/>
      <c r="G2100" s="66">
        <f t="shared" si="68"/>
        <v>600</v>
      </c>
    </row>
    <row r="2101" spans="1:7" x14ac:dyDescent="0.25">
      <c r="A2101" s="49"/>
      <c r="B2101" s="49"/>
      <c r="C2101" s="68"/>
      <c r="D2101" s="68"/>
      <c r="E2101" s="77"/>
      <c r="F2101" s="66"/>
      <c r="G2101" s="66"/>
    </row>
    <row r="2102" spans="1:7" x14ac:dyDescent="0.25">
      <c r="A2102" s="49"/>
      <c r="B2102" s="49" t="s">
        <v>48</v>
      </c>
      <c r="C2102" s="68"/>
      <c r="D2102" s="68"/>
      <c r="E2102" s="77"/>
      <c r="F2102" s="66"/>
      <c r="G2102" s="66"/>
    </row>
    <row r="2103" spans="1:7" x14ac:dyDescent="0.25">
      <c r="A2103" s="49"/>
      <c r="B2103" s="49" t="s">
        <v>47</v>
      </c>
      <c r="C2103" s="68" t="s">
        <v>2</v>
      </c>
      <c r="D2103" s="68">
        <v>4</v>
      </c>
      <c r="E2103" s="77">
        <v>45</v>
      </c>
      <c r="F2103" s="66"/>
      <c r="G2103" s="66">
        <f t="shared" si="68"/>
        <v>180</v>
      </c>
    </row>
    <row r="2104" spans="1:7" x14ac:dyDescent="0.25">
      <c r="A2104" s="49"/>
      <c r="B2104" s="49"/>
      <c r="C2104" s="68"/>
      <c r="D2104" s="68"/>
      <c r="E2104" s="77"/>
      <c r="F2104" s="66"/>
      <c r="G2104" s="66"/>
    </row>
    <row r="2105" spans="1:7" ht="13" x14ac:dyDescent="0.3">
      <c r="A2105" s="115"/>
      <c r="B2105" s="111" t="s">
        <v>283</v>
      </c>
      <c r="C2105" s="112"/>
      <c r="D2105" s="112"/>
      <c r="E2105" s="113"/>
      <c r="F2105" s="114"/>
      <c r="G2105" s="114">
        <f>SUM(G2084:G2104)</f>
        <v>12580</v>
      </c>
    </row>
    <row r="2106" spans="1:7" x14ac:dyDescent="0.25">
      <c r="A2106" s="49"/>
      <c r="B2106" s="49"/>
      <c r="C2106" s="68"/>
      <c r="D2106" s="68"/>
      <c r="E2106" s="77"/>
      <c r="F2106" s="66"/>
      <c r="G2106" s="66"/>
    </row>
    <row r="2107" spans="1:7" ht="13" x14ac:dyDescent="0.3">
      <c r="A2107" s="49"/>
      <c r="B2107" s="79" t="s">
        <v>20</v>
      </c>
      <c r="C2107" s="68"/>
      <c r="D2107" s="68"/>
      <c r="E2107" s="77"/>
      <c r="F2107" s="66"/>
      <c r="G2107" s="66"/>
    </row>
    <row r="2108" spans="1:7" x14ac:dyDescent="0.25">
      <c r="A2108" s="49"/>
      <c r="B2108" s="49"/>
      <c r="C2108" s="68"/>
      <c r="D2108" s="68"/>
      <c r="E2108" s="77"/>
      <c r="F2108" s="66"/>
      <c r="G2108" s="66"/>
    </row>
    <row r="2109" spans="1:7" ht="13" x14ac:dyDescent="0.3">
      <c r="A2109" s="49"/>
      <c r="B2109" s="67" t="s">
        <v>17</v>
      </c>
      <c r="C2109" s="68"/>
      <c r="D2109" s="68"/>
      <c r="E2109" s="77"/>
      <c r="F2109" s="66"/>
      <c r="G2109" s="66"/>
    </row>
    <row r="2110" spans="1:7" x14ac:dyDescent="0.25">
      <c r="A2110" s="49"/>
      <c r="B2110" s="49"/>
      <c r="C2110" s="68"/>
      <c r="D2110" s="68"/>
      <c r="E2110" s="77"/>
      <c r="F2110" s="66"/>
      <c r="G2110" s="66"/>
    </row>
    <row r="2111" spans="1:7" ht="13" x14ac:dyDescent="0.3">
      <c r="A2111" s="49"/>
      <c r="B2111" s="67" t="s">
        <v>16</v>
      </c>
      <c r="C2111" s="68"/>
      <c r="D2111" s="68"/>
      <c r="E2111" s="77"/>
      <c r="F2111" s="66"/>
      <c r="G2111" s="66"/>
    </row>
    <row r="2112" spans="1:7" x14ac:dyDescent="0.25">
      <c r="A2112" s="49"/>
      <c r="B2112" s="49"/>
      <c r="C2112" s="68"/>
      <c r="D2112" s="68"/>
      <c r="E2112" s="77"/>
      <c r="F2112" s="66"/>
      <c r="G2112" s="66"/>
    </row>
    <row r="2113" spans="1:7" ht="14.5" x14ac:dyDescent="0.25">
      <c r="A2113" s="49"/>
      <c r="B2113" s="49" t="s">
        <v>525</v>
      </c>
      <c r="C2113" s="68" t="s">
        <v>621</v>
      </c>
      <c r="D2113" s="68">
        <v>50</v>
      </c>
      <c r="E2113" s="77">
        <v>75</v>
      </c>
      <c r="F2113" s="66"/>
      <c r="G2113" s="66">
        <f t="shared" ref="G2113:G2140" si="69">E2113*D2113</f>
        <v>3750</v>
      </c>
    </row>
    <row r="2114" spans="1:7" x14ac:dyDescent="0.25">
      <c r="A2114" s="49"/>
      <c r="B2114" s="49"/>
      <c r="C2114" s="68"/>
      <c r="D2114" s="68"/>
      <c r="E2114" s="77"/>
      <c r="F2114" s="66"/>
      <c r="G2114" s="66"/>
    </row>
    <row r="2115" spans="1:7" ht="14.5" x14ac:dyDescent="0.25">
      <c r="A2115" s="49"/>
      <c r="B2115" s="49" t="s">
        <v>295</v>
      </c>
      <c r="C2115" s="68" t="s">
        <v>621</v>
      </c>
      <c r="D2115" s="68">
        <v>3</v>
      </c>
      <c r="E2115" s="77">
        <v>75</v>
      </c>
      <c r="F2115" s="66"/>
      <c r="G2115" s="66">
        <f t="shared" si="69"/>
        <v>225</v>
      </c>
    </row>
    <row r="2116" spans="1:7" x14ac:dyDescent="0.25">
      <c r="A2116" s="49"/>
      <c r="B2116" s="49"/>
      <c r="C2116" s="68"/>
      <c r="D2116" s="68"/>
      <c r="E2116" s="77"/>
      <c r="F2116" s="66"/>
      <c r="G2116" s="66"/>
    </row>
    <row r="2117" spans="1:7" ht="13" x14ac:dyDescent="0.3">
      <c r="A2117" s="115"/>
      <c r="B2117" s="111" t="s">
        <v>283</v>
      </c>
      <c r="C2117" s="112"/>
      <c r="D2117" s="112"/>
      <c r="E2117" s="113"/>
      <c r="F2117" s="114"/>
      <c r="G2117" s="114">
        <f>SUM(G2108:G2116)</f>
        <v>3975</v>
      </c>
    </row>
    <row r="2118" spans="1:7" x14ac:dyDescent="0.25">
      <c r="A2118" s="49"/>
      <c r="B2118" s="49"/>
      <c r="C2118" s="68"/>
      <c r="D2118" s="68"/>
      <c r="E2118" s="77"/>
      <c r="F2118" s="66"/>
      <c r="G2118" s="66"/>
    </row>
    <row r="2119" spans="1:7" ht="13" x14ac:dyDescent="0.3">
      <c r="A2119" s="49"/>
      <c r="B2119" s="79" t="s">
        <v>296</v>
      </c>
      <c r="C2119" s="68"/>
      <c r="D2119" s="68"/>
      <c r="E2119" s="77"/>
      <c r="F2119" s="66"/>
      <c r="G2119" s="66"/>
    </row>
    <row r="2120" spans="1:7" x14ac:dyDescent="0.25">
      <c r="A2120" s="49"/>
      <c r="B2120" s="49"/>
      <c r="C2120" s="68"/>
      <c r="D2120" s="68"/>
      <c r="E2120" s="77"/>
      <c r="F2120" s="66"/>
      <c r="G2120" s="66"/>
    </row>
    <row r="2121" spans="1:7" ht="13" x14ac:dyDescent="0.3">
      <c r="A2121" s="49"/>
      <c r="B2121" s="67" t="s">
        <v>297</v>
      </c>
      <c r="C2121" s="68"/>
      <c r="D2121" s="68"/>
      <c r="E2121" s="77"/>
      <c r="F2121" s="66"/>
      <c r="G2121" s="66"/>
    </row>
    <row r="2122" spans="1:7" x14ac:dyDescent="0.25">
      <c r="A2122" s="49"/>
      <c r="B2122" s="49"/>
      <c r="C2122" s="68"/>
      <c r="D2122" s="68"/>
      <c r="E2122" s="77"/>
      <c r="F2122" s="66"/>
      <c r="G2122" s="66"/>
    </row>
    <row r="2123" spans="1:7" ht="13" x14ac:dyDescent="0.3">
      <c r="A2123" s="49"/>
      <c r="B2123" s="67" t="s">
        <v>298</v>
      </c>
      <c r="C2123" s="68"/>
      <c r="D2123" s="68"/>
      <c r="E2123" s="77"/>
      <c r="F2123" s="66"/>
      <c r="G2123" s="66"/>
    </row>
    <row r="2124" spans="1:7" x14ac:dyDescent="0.25">
      <c r="A2124" s="49"/>
      <c r="B2124" s="49"/>
      <c r="C2124" s="68"/>
      <c r="D2124" s="68"/>
      <c r="E2124" s="77"/>
      <c r="F2124" s="66"/>
      <c r="G2124" s="66"/>
    </row>
    <row r="2125" spans="1:7" x14ac:dyDescent="0.25">
      <c r="A2125" s="49"/>
      <c r="B2125" s="49" t="s">
        <v>299</v>
      </c>
      <c r="C2125" s="68"/>
      <c r="D2125" s="68"/>
      <c r="E2125" s="77"/>
      <c r="F2125" s="66"/>
      <c r="G2125" s="66"/>
    </row>
    <row r="2126" spans="1:7" x14ac:dyDescent="0.25">
      <c r="A2126" s="49"/>
      <c r="B2126" s="49" t="s">
        <v>300</v>
      </c>
      <c r="C2126" s="68" t="s">
        <v>11</v>
      </c>
      <c r="D2126" s="68">
        <v>17</v>
      </c>
      <c r="E2126" s="77">
        <v>110</v>
      </c>
      <c r="F2126" s="66"/>
      <c r="G2126" s="66">
        <f t="shared" si="69"/>
        <v>1870</v>
      </c>
    </row>
    <row r="2127" spans="1:7" x14ac:dyDescent="0.25">
      <c r="A2127" s="49"/>
      <c r="B2127" s="49"/>
      <c r="C2127" s="68"/>
      <c r="D2127" s="68"/>
      <c r="E2127" s="77"/>
      <c r="F2127" s="66"/>
      <c r="G2127" s="66"/>
    </row>
    <row r="2128" spans="1:7" x14ac:dyDescent="0.25">
      <c r="A2128" s="49"/>
      <c r="B2128" s="49" t="s">
        <v>301</v>
      </c>
      <c r="C2128" s="68"/>
      <c r="D2128" s="68"/>
      <c r="E2128" s="77"/>
      <c r="F2128" s="66"/>
      <c r="G2128" s="66"/>
    </row>
    <row r="2129" spans="1:7" x14ac:dyDescent="0.25">
      <c r="A2129" s="49"/>
      <c r="B2129" s="49" t="s">
        <v>302</v>
      </c>
      <c r="C2129" s="68" t="s">
        <v>11</v>
      </c>
      <c r="D2129" s="68">
        <v>14</v>
      </c>
      <c r="E2129" s="77">
        <v>100</v>
      </c>
      <c r="F2129" s="66"/>
      <c r="G2129" s="66">
        <f t="shared" si="69"/>
        <v>1400</v>
      </c>
    </row>
    <row r="2130" spans="1:7" x14ac:dyDescent="0.25">
      <c r="A2130" s="49"/>
      <c r="B2130" s="49"/>
      <c r="C2130" s="68"/>
      <c r="D2130" s="68"/>
      <c r="E2130" s="77"/>
      <c r="F2130" s="66"/>
      <c r="G2130" s="66"/>
    </row>
    <row r="2131" spans="1:7" x14ac:dyDescent="0.25">
      <c r="A2131" s="49"/>
      <c r="B2131" s="49" t="s">
        <v>303</v>
      </c>
      <c r="C2131" s="68" t="s">
        <v>2</v>
      </c>
      <c r="D2131" s="68">
        <v>4</v>
      </c>
      <c r="E2131" s="77">
        <v>250</v>
      </c>
      <c r="F2131" s="66"/>
      <c r="G2131" s="66">
        <f t="shared" si="69"/>
        <v>1000</v>
      </c>
    </row>
    <row r="2132" spans="1:7" x14ac:dyDescent="0.25">
      <c r="A2132" s="49"/>
      <c r="B2132" s="49" t="s">
        <v>304</v>
      </c>
      <c r="C2132" s="68" t="s">
        <v>2</v>
      </c>
      <c r="D2132" s="68">
        <v>4</v>
      </c>
      <c r="E2132" s="77">
        <v>250</v>
      </c>
      <c r="F2132" s="66"/>
      <c r="G2132" s="66">
        <f t="shared" si="69"/>
        <v>1000</v>
      </c>
    </row>
    <row r="2133" spans="1:7" x14ac:dyDescent="0.25">
      <c r="A2133" s="49"/>
      <c r="B2133" s="49" t="s">
        <v>305</v>
      </c>
      <c r="C2133" s="68" t="s">
        <v>2</v>
      </c>
      <c r="D2133" s="68">
        <v>4</v>
      </c>
      <c r="E2133" s="77">
        <v>250</v>
      </c>
      <c r="F2133" s="66"/>
      <c r="G2133" s="66">
        <f t="shared" si="69"/>
        <v>1000</v>
      </c>
    </row>
    <row r="2134" spans="1:7" x14ac:dyDescent="0.25">
      <c r="A2134" s="49"/>
      <c r="B2134" s="49" t="s">
        <v>306</v>
      </c>
      <c r="C2134" s="68" t="s">
        <v>2</v>
      </c>
      <c r="D2134" s="68">
        <v>4</v>
      </c>
      <c r="E2134" s="77">
        <v>250</v>
      </c>
      <c r="F2134" s="66"/>
      <c r="G2134" s="66">
        <f t="shared" si="69"/>
        <v>1000</v>
      </c>
    </row>
    <row r="2135" spans="1:7" x14ac:dyDescent="0.25">
      <c r="A2135" s="49"/>
      <c r="B2135" s="49"/>
      <c r="C2135" s="68"/>
      <c r="D2135" s="68"/>
      <c r="E2135" s="77"/>
      <c r="F2135" s="66"/>
      <c r="G2135" s="66"/>
    </row>
    <row r="2136" spans="1:7" ht="13" x14ac:dyDescent="0.3">
      <c r="A2136" s="49"/>
      <c r="B2136" s="67" t="s">
        <v>307</v>
      </c>
      <c r="C2136" s="68"/>
      <c r="D2136" s="68"/>
      <c r="E2136" s="77"/>
      <c r="F2136" s="66"/>
      <c r="G2136" s="66"/>
    </row>
    <row r="2137" spans="1:7" ht="13" x14ac:dyDescent="0.3">
      <c r="A2137" s="49"/>
      <c r="B2137" s="67" t="s">
        <v>308</v>
      </c>
      <c r="C2137" s="68"/>
      <c r="D2137" s="68"/>
      <c r="E2137" s="77"/>
      <c r="F2137" s="66"/>
      <c r="G2137" s="66"/>
    </row>
    <row r="2138" spans="1:7" x14ac:dyDescent="0.25">
      <c r="A2138" s="49"/>
      <c r="B2138" s="49"/>
      <c r="C2138" s="68"/>
      <c r="D2138" s="68"/>
      <c r="E2138" s="77"/>
      <c r="F2138" s="66"/>
      <c r="G2138" s="66"/>
    </row>
    <row r="2139" spans="1:7" x14ac:dyDescent="0.25">
      <c r="A2139" s="49"/>
      <c r="B2139" s="49" t="s">
        <v>309</v>
      </c>
      <c r="C2139" s="68"/>
      <c r="D2139" s="68"/>
      <c r="E2139" s="77"/>
      <c r="F2139" s="66"/>
      <c r="G2139" s="66"/>
    </row>
    <row r="2140" spans="1:7" x14ac:dyDescent="0.25">
      <c r="A2140" s="49"/>
      <c r="B2140" s="49" t="s">
        <v>310</v>
      </c>
      <c r="C2140" s="68" t="s">
        <v>2</v>
      </c>
      <c r="D2140" s="68">
        <v>1</v>
      </c>
      <c r="E2140" s="77">
        <v>4500</v>
      </c>
      <c r="F2140" s="66"/>
      <c r="G2140" s="66">
        <f t="shared" si="69"/>
        <v>4500</v>
      </c>
    </row>
    <row r="2141" spans="1:7" x14ac:dyDescent="0.25">
      <c r="A2141" s="49"/>
      <c r="B2141" s="49"/>
      <c r="C2141" s="68"/>
      <c r="D2141" s="68"/>
      <c r="E2141" s="77"/>
      <c r="F2141" s="66"/>
      <c r="G2141" s="66"/>
    </row>
    <row r="2142" spans="1:7" x14ac:dyDescent="0.25">
      <c r="A2142" s="49"/>
      <c r="B2142" s="49" t="s">
        <v>311</v>
      </c>
      <c r="C2142" s="68" t="s">
        <v>2</v>
      </c>
      <c r="D2142" s="68">
        <v>1</v>
      </c>
      <c r="E2142" s="77">
        <v>4500</v>
      </c>
      <c r="F2142" s="66"/>
      <c r="G2142" s="66"/>
    </row>
    <row r="2143" spans="1:7" x14ac:dyDescent="0.25">
      <c r="A2143" s="49"/>
      <c r="B2143" s="49"/>
      <c r="C2143" s="68"/>
      <c r="D2143" s="68"/>
      <c r="E2143" s="77"/>
      <c r="F2143" s="66"/>
      <c r="G2143" s="66"/>
    </row>
    <row r="2144" spans="1:7" ht="13" x14ac:dyDescent="0.3">
      <c r="A2144" s="49"/>
      <c r="B2144" s="67" t="s">
        <v>312</v>
      </c>
      <c r="C2144" s="68"/>
      <c r="D2144" s="68"/>
      <c r="E2144" s="77"/>
      <c r="F2144" s="66"/>
      <c r="G2144" s="66"/>
    </row>
    <row r="2145" spans="1:7" ht="13" x14ac:dyDescent="0.3">
      <c r="A2145" s="49"/>
      <c r="B2145" s="67" t="s">
        <v>313</v>
      </c>
      <c r="C2145" s="68"/>
      <c r="D2145" s="68"/>
      <c r="E2145" s="77"/>
      <c r="F2145" s="66"/>
      <c r="G2145" s="66"/>
    </row>
    <row r="2146" spans="1:7" x14ac:dyDescent="0.25">
      <c r="A2146" s="49"/>
      <c r="B2146" s="49" t="s">
        <v>314</v>
      </c>
      <c r="C2146" s="68"/>
      <c r="D2146" s="68"/>
      <c r="E2146" s="77"/>
      <c r="F2146" s="66"/>
      <c r="G2146" s="66"/>
    </row>
    <row r="2147" spans="1:7" x14ac:dyDescent="0.25">
      <c r="A2147" s="49"/>
      <c r="B2147" s="49" t="s">
        <v>315</v>
      </c>
      <c r="C2147" s="68"/>
      <c r="D2147" s="68"/>
      <c r="E2147" s="77"/>
      <c r="F2147" s="66"/>
      <c r="G2147" s="66"/>
    </row>
    <row r="2148" spans="1:7" x14ac:dyDescent="0.25">
      <c r="A2148" s="49"/>
      <c r="B2148" s="49" t="s">
        <v>316</v>
      </c>
      <c r="C2148" s="68"/>
      <c r="D2148" s="68"/>
      <c r="E2148" s="77"/>
      <c r="F2148" s="66"/>
      <c r="G2148" s="66"/>
    </row>
    <row r="2149" spans="1:7" x14ac:dyDescent="0.25">
      <c r="A2149" s="49"/>
      <c r="B2149" s="49" t="s">
        <v>317</v>
      </c>
      <c r="C2149" s="68"/>
      <c r="D2149" s="68"/>
      <c r="E2149" s="77"/>
      <c r="F2149" s="66"/>
      <c r="G2149" s="66"/>
    </row>
    <row r="2150" spans="1:7" x14ac:dyDescent="0.25">
      <c r="A2150" s="49"/>
      <c r="B2150" s="49" t="s">
        <v>318</v>
      </c>
      <c r="C2150" s="68"/>
      <c r="D2150" s="68"/>
      <c r="E2150" s="77"/>
      <c r="F2150" s="66"/>
      <c r="G2150" s="66"/>
    </row>
    <row r="2151" spans="1:7" x14ac:dyDescent="0.25">
      <c r="A2151" s="49"/>
      <c r="B2151" s="49" t="s">
        <v>466</v>
      </c>
      <c r="C2151" s="68"/>
      <c r="D2151" s="68"/>
      <c r="E2151" s="77"/>
      <c r="F2151" s="66"/>
      <c r="G2151" s="66"/>
    </row>
    <row r="2152" spans="1:7" x14ac:dyDescent="0.25">
      <c r="A2152" s="49"/>
      <c r="B2152" s="49" t="s">
        <v>319</v>
      </c>
      <c r="C2152" s="68" t="s">
        <v>2</v>
      </c>
      <c r="D2152" s="68">
        <v>1</v>
      </c>
      <c r="E2152" s="77">
        <v>10000</v>
      </c>
      <c r="F2152" s="66"/>
      <c r="G2152" s="66">
        <f t="shared" ref="G2152:G2204" si="70">E2152*D2152</f>
        <v>10000</v>
      </c>
    </row>
    <row r="2153" spans="1:7" x14ac:dyDescent="0.25">
      <c r="A2153" s="49"/>
      <c r="B2153" s="49"/>
      <c r="C2153" s="68"/>
      <c r="D2153" s="68"/>
      <c r="E2153" s="77"/>
      <c r="F2153" s="66"/>
      <c r="G2153" s="66"/>
    </row>
    <row r="2154" spans="1:7" ht="13" x14ac:dyDescent="0.3">
      <c r="A2154" s="115"/>
      <c r="B2154" s="111" t="s">
        <v>283</v>
      </c>
      <c r="C2154" s="112"/>
      <c r="D2154" s="112"/>
      <c r="E2154" s="113"/>
      <c r="F2154" s="114"/>
      <c r="G2154" s="114">
        <f>SUM(G2121:G2153)</f>
        <v>21770</v>
      </c>
    </row>
    <row r="2155" spans="1:7" x14ac:dyDescent="0.25">
      <c r="A2155" s="49"/>
      <c r="B2155" s="49"/>
      <c r="C2155" s="68"/>
      <c r="D2155" s="68"/>
      <c r="E2155" s="77"/>
      <c r="F2155" s="66"/>
      <c r="G2155" s="66"/>
    </row>
    <row r="2156" spans="1:7" ht="13" x14ac:dyDescent="0.3">
      <c r="A2156" s="49"/>
      <c r="B2156" s="79" t="s">
        <v>320</v>
      </c>
      <c r="C2156" s="68"/>
      <c r="D2156" s="68"/>
      <c r="E2156" s="77"/>
      <c r="F2156" s="66"/>
      <c r="G2156" s="66"/>
    </row>
    <row r="2157" spans="1:7" ht="13" x14ac:dyDescent="0.3">
      <c r="A2157" s="49"/>
      <c r="B2157" s="91"/>
      <c r="C2157" s="92"/>
      <c r="D2157" s="68"/>
      <c r="E2157" s="77"/>
      <c r="F2157" s="66"/>
      <c r="G2157" s="66"/>
    </row>
    <row r="2158" spans="1:7" ht="13" x14ac:dyDescent="0.3">
      <c r="A2158" s="49"/>
      <c r="B2158" s="67" t="s">
        <v>321</v>
      </c>
      <c r="C2158" s="68"/>
      <c r="D2158" s="68"/>
      <c r="E2158" s="77"/>
      <c r="F2158" s="66"/>
      <c r="G2158" s="66"/>
    </row>
    <row r="2159" spans="1:7" ht="13" x14ac:dyDescent="0.3">
      <c r="A2159" s="49"/>
      <c r="B2159" s="67" t="s">
        <v>322</v>
      </c>
      <c r="C2159" s="68"/>
      <c r="D2159" s="68"/>
      <c r="E2159" s="77"/>
      <c r="F2159" s="66"/>
      <c r="G2159" s="66"/>
    </row>
    <row r="2160" spans="1:7" ht="14.5" x14ac:dyDescent="0.25">
      <c r="A2160" s="49"/>
      <c r="B2160" s="49" t="s">
        <v>323</v>
      </c>
      <c r="C2160" s="68" t="s">
        <v>621</v>
      </c>
      <c r="D2160" s="68">
        <v>5</v>
      </c>
      <c r="E2160" s="77">
        <v>400</v>
      </c>
      <c r="F2160" s="66"/>
      <c r="G2160" s="66">
        <f t="shared" si="70"/>
        <v>2000</v>
      </c>
    </row>
    <row r="2161" spans="1:7" x14ac:dyDescent="0.25">
      <c r="A2161" s="49"/>
      <c r="B2161" s="49"/>
      <c r="C2161" s="68"/>
      <c r="D2161" s="68"/>
      <c r="E2161" s="77"/>
      <c r="F2161" s="66"/>
      <c r="G2161" s="66"/>
    </row>
    <row r="2162" spans="1:7" ht="13" x14ac:dyDescent="0.3">
      <c r="A2162" s="115"/>
      <c r="B2162" s="111" t="s">
        <v>283</v>
      </c>
      <c r="C2162" s="112"/>
      <c r="D2162" s="112"/>
      <c r="E2162" s="113"/>
      <c r="F2162" s="114"/>
      <c r="G2162" s="114">
        <f>SUM(G2157:G2161)</f>
        <v>2000</v>
      </c>
    </row>
    <row r="2163" spans="1:7" x14ac:dyDescent="0.25">
      <c r="A2163" s="49"/>
      <c r="B2163" s="49"/>
      <c r="C2163" s="68"/>
      <c r="D2163" s="68"/>
      <c r="E2163" s="77"/>
      <c r="F2163" s="66"/>
      <c r="G2163" s="66"/>
    </row>
    <row r="2164" spans="1:7" ht="13" x14ac:dyDescent="0.3">
      <c r="A2164" s="49"/>
      <c r="B2164" s="79" t="s">
        <v>324</v>
      </c>
      <c r="C2164" s="68"/>
      <c r="D2164" s="68"/>
      <c r="E2164" s="77"/>
      <c r="F2164" s="66"/>
      <c r="G2164" s="66"/>
    </row>
    <row r="2165" spans="1:7" x14ac:dyDescent="0.25">
      <c r="A2165" s="49"/>
      <c r="B2165" s="49"/>
      <c r="C2165" s="68"/>
      <c r="D2165" s="68"/>
      <c r="E2165" s="77"/>
      <c r="F2165" s="66"/>
      <c r="G2165" s="66"/>
    </row>
    <row r="2166" spans="1:7" ht="13" x14ac:dyDescent="0.3">
      <c r="A2166" s="49"/>
      <c r="B2166" s="67" t="s">
        <v>325</v>
      </c>
      <c r="C2166" s="68"/>
      <c r="D2166" s="68"/>
      <c r="E2166" s="77"/>
      <c r="F2166" s="66"/>
      <c r="G2166" s="66"/>
    </row>
    <row r="2167" spans="1:7" ht="13" x14ac:dyDescent="0.3">
      <c r="A2167" s="49"/>
      <c r="B2167" s="67" t="s">
        <v>326</v>
      </c>
      <c r="C2167" s="68"/>
      <c r="D2167" s="68"/>
      <c r="E2167" s="77"/>
      <c r="F2167" s="66"/>
      <c r="G2167" s="66"/>
    </row>
    <row r="2168" spans="1:7" ht="13" x14ac:dyDescent="0.3">
      <c r="A2168" s="49"/>
      <c r="B2168" s="67" t="s">
        <v>528</v>
      </c>
      <c r="C2168" s="68"/>
      <c r="D2168" s="68"/>
      <c r="E2168" s="77"/>
      <c r="F2168" s="66"/>
      <c r="G2168" s="66"/>
    </row>
    <row r="2169" spans="1:7" x14ac:dyDescent="0.25">
      <c r="A2169" s="49"/>
      <c r="B2169" s="49"/>
      <c r="C2169" s="68"/>
      <c r="D2169" s="68"/>
      <c r="E2169" s="77"/>
      <c r="F2169" s="66"/>
      <c r="G2169" s="66"/>
    </row>
    <row r="2170" spans="1:7" ht="14.5" x14ac:dyDescent="0.25">
      <c r="A2170" s="49"/>
      <c r="B2170" s="49" t="s">
        <v>526</v>
      </c>
      <c r="C2170" s="68" t="s">
        <v>621</v>
      </c>
      <c r="D2170" s="74">
        <f>((8.2+7.3)*2)*3.1+(7.3*2.9*2*2)</f>
        <v>180.78</v>
      </c>
      <c r="E2170" s="77">
        <v>70</v>
      </c>
      <c r="F2170" s="66"/>
      <c r="G2170" s="66">
        <f t="shared" si="70"/>
        <v>12654.6</v>
      </c>
    </row>
    <row r="2171" spans="1:7" ht="14.5" x14ac:dyDescent="0.25">
      <c r="A2171" s="49"/>
      <c r="B2171" s="49" t="s">
        <v>589</v>
      </c>
      <c r="C2171" s="68" t="s">
        <v>621</v>
      </c>
      <c r="D2171" s="74">
        <v>58</v>
      </c>
      <c r="E2171" s="77">
        <v>70</v>
      </c>
      <c r="F2171" s="66"/>
      <c r="G2171" s="66">
        <f t="shared" si="70"/>
        <v>4060</v>
      </c>
    </row>
    <row r="2172" spans="1:7" x14ac:dyDescent="0.25">
      <c r="A2172" s="49"/>
      <c r="B2172" s="49"/>
      <c r="C2172" s="68"/>
      <c r="D2172" s="68"/>
      <c r="E2172" s="77"/>
      <c r="F2172" s="66"/>
      <c r="G2172" s="66"/>
    </row>
    <row r="2173" spans="1:7" ht="13" x14ac:dyDescent="0.3">
      <c r="A2173" s="49"/>
      <c r="B2173" s="67" t="s">
        <v>325</v>
      </c>
      <c r="C2173" s="68"/>
      <c r="D2173" s="68"/>
      <c r="E2173" s="77"/>
      <c r="F2173" s="66"/>
      <c r="G2173" s="66"/>
    </row>
    <row r="2174" spans="1:7" ht="13" x14ac:dyDescent="0.3">
      <c r="A2174" s="49"/>
      <c r="B2174" s="67" t="s">
        <v>326</v>
      </c>
      <c r="C2174" s="68"/>
      <c r="D2174" s="68"/>
      <c r="E2174" s="77"/>
      <c r="F2174" s="66"/>
      <c r="G2174" s="66"/>
    </row>
    <row r="2175" spans="1:7" ht="13" x14ac:dyDescent="0.3">
      <c r="A2175" s="49"/>
      <c r="B2175" s="67" t="s">
        <v>528</v>
      </c>
      <c r="C2175" s="68"/>
      <c r="D2175" s="68"/>
      <c r="E2175" s="77"/>
      <c r="F2175" s="66"/>
      <c r="G2175" s="66"/>
    </row>
    <row r="2176" spans="1:7" x14ac:dyDescent="0.25">
      <c r="A2176" s="49"/>
      <c r="B2176" s="49"/>
      <c r="C2176" s="68"/>
      <c r="D2176" s="68"/>
      <c r="E2176" s="77"/>
      <c r="F2176" s="66"/>
      <c r="G2176" s="66"/>
    </row>
    <row r="2177" spans="1:7" ht="14.5" x14ac:dyDescent="0.25">
      <c r="A2177" s="49"/>
      <c r="B2177" s="49" t="s">
        <v>527</v>
      </c>
      <c r="C2177" s="68" t="s">
        <v>621</v>
      </c>
      <c r="D2177" s="74">
        <f>((8.2+7.3)*2)*3.1</f>
        <v>96.100000000000009</v>
      </c>
      <c r="E2177" s="77">
        <v>70</v>
      </c>
      <c r="F2177" s="66"/>
      <c r="G2177" s="66">
        <f t="shared" ref="G2177:G2178" si="71">E2177*D2177</f>
        <v>6727.0000000000009</v>
      </c>
    </row>
    <row r="2178" spans="1:7" ht="14.5" x14ac:dyDescent="0.25">
      <c r="A2178" s="49"/>
      <c r="B2178" s="49" t="s">
        <v>592</v>
      </c>
      <c r="C2178" s="68" t="s">
        <v>621</v>
      </c>
      <c r="D2178" s="74">
        <v>5</v>
      </c>
      <c r="E2178" s="77">
        <v>70</v>
      </c>
      <c r="F2178" s="66"/>
      <c r="G2178" s="66">
        <f t="shared" si="71"/>
        <v>350</v>
      </c>
    </row>
    <row r="2179" spans="1:7" x14ac:dyDescent="0.25">
      <c r="A2179" s="49"/>
      <c r="B2179" s="49"/>
      <c r="C2179" s="68"/>
      <c r="D2179" s="74"/>
      <c r="E2179" s="77"/>
      <c r="F2179" s="66"/>
      <c r="G2179" s="66"/>
    </row>
    <row r="2180" spans="1:7" ht="13" x14ac:dyDescent="0.3">
      <c r="A2180" s="49"/>
      <c r="B2180" s="67" t="s">
        <v>329</v>
      </c>
      <c r="C2180" s="68"/>
      <c r="D2180" s="68"/>
      <c r="E2180" s="77"/>
      <c r="F2180" s="66"/>
      <c r="G2180" s="66"/>
    </row>
    <row r="2181" spans="1:7" ht="13" x14ac:dyDescent="0.3">
      <c r="A2181" s="49"/>
      <c r="B2181" s="67" t="s">
        <v>330</v>
      </c>
      <c r="C2181" s="68"/>
      <c r="D2181" s="68"/>
      <c r="E2181" s="77"/>
      <c r="F2181" s="66"/>
      <c r="G2181" s="66"/>
    </row>
    <row r="2182" spans="1:7" ht="13" x14ac:dyDescent="0.3">
      <c r="A2182" s="49"/>
      <c r="B2182" s="67" t="s">
        <v>529</v>
      </c>
      <c r="C2182" s="68"/>
      <c r="D2182" s="68"/>
      <c r="E2182" s="77"/>
      <c r="F2182" s="66"/>
      <c r="G2182" s="66"/>
    </row>
    <row r="2183" spans="1:7" ht="13" x14ac:dyDescent="0.3">
      <c r="A2183" s="49"/>
      <c r="B2183" s="67"/>
      <c r="C2183" s="68"/>
      <c r="D2183" s="68"/>
      <c r="E2183" s="77"/>
      <c r="F2183" s="66"/>
      <c r="G2183" s="66"/>
    </row>
    <row r="2184" spans="1:7" x14ac:dyDescent="0.25">
      <c r="A2184" s="49"/>
      <c r="B2184" s="49" t="s">
        <v>332</v>
      </c>
      <c r="C2184" s="68" t="s">
        <v>11</v>
      </c>
      <c r="D2184" s="68">
        <f>D2013+D2019</f>
        <v>31</v>
      </c>
      <c r="E2184" s="77">
        <v>20</v>
      </c>
      <c r="F2184" s="66"/>
      <c r="G2184" s="66">
        <f t="shared" si="70"/>
        <v>620</v>
      </c>
    </row>
    <row r="2185" spans="1:7" x14ac:dyDescent="0.25">
      <c r="A2185" s="49"/>
      <c r="B2185" s="49"/>
      <c r="C2185" s="68"/>
      <c r="D2185" s="68"/>
      <c r="E2185" s="77"/>
      <c r="F2185" s="66"/>
      <c r="G2185" s="66"/>
    </row>
    <row r="2186" spans="1:7" ht="13" x14ac:dyDescent="0.3">
      <c r="A2186" s="49"/>
      <c r="B2186" s="67" t="s">
        <v>530</v>
      </c>
      <c r="C2186" s="68"/>
      <c r="D2186" s="68"/>
      <c r="E2186" s="77"/>
      <c r="F2186" s="66"/>
      <c r="G2186" s="66"/>
    </row>
    <row r="2187" spans="1:7" ht="13" x14ac:dyDescent="0.3">
      <c r="A2187" s="49"/>
      <c r="B2187" s="67" t="s">
        <v>334</v>
      </c>
      <c r="C2187" s="68"/>
      <c r="D2187" s="68"/>
      <c r="E2187" s="77"/>
      <c r="F2187" s="66"/>
      <c r="G2187" s="66"/>
    </row>
    <row r="2188" spans="1:7" ht="13" x14ac:dyDescent="0.3">
      <c r="A2188" s="49"/>
      <c r="B2188" s="67" t="s">
        <v>335</v>
      </c>
      <c r="C2188" s="68"/>
      <c r="D2188" s="68"/>
      <c r="E2188" s="77"/>
      <c r="F2188" s="66"/>
      <c r="G2188" s="66"/>
    </row>
    <row r="2189" spans="1:7" x14ac:dyDescent="0.25">
      <c r="A2189" s="49"/>
      <c r="B2189" s="49"/>
      <c r="C2189" s="68"/>
      <c r="D2189" s="68"/>
      <c r="E2189" s="77"/>
      <c r="F2189" s="66"/>
      <c r="G2189" s="66"/>
    </row>
    <row r="2190" spans="1:7" ht="14.5" x14ac:dyDescent="0.25">
      <c r="A2190" s="49"/>
      <c r="B2190" s="49" t="s">
        <v>336</v>
      </c>
      <c r="C2190" s="68" t="s">
        <v>621</v>
      </c>
      <c r="D2190" s="68">
        <v>14</v>
      </c>
      <c r="E2190" s="77">
        <v>70</v>
      </c>
      <c r="F2190" s="66"/>
      <c r="G2190" s="66">
        <f t="shared" si="70"/>
        <v>980</v>
      </c>
    </row>
    <row r="2191" spans="1:7" ht="14.5" x14ac:dyDescent="0.25">
      <c r="A2191" s="49"/>
      <c r="B2191" s="49" t="s">
        <v>287</v>
      </c>
      <c r="C2191" s="68" t="s">
        <v>621</v>
      </c>
      <c r="D2191" s="68">
        <v>45</v>
      </c>
      <c r="E2191" s="77">
        <v>70</v>
      </c>
      <c r="F2191" s="66"/>
      <c r="G2191" s="66">
        <f t="shared" si="70"/>
        <v>3150</v>
      </c>
    </row>
    <row r="2192" spans="1:7" x14ac:dyDescent="0.25">
      <c r="A2192" s="49"/>
      <c r="B2192" s="49"/>
      <c r="C2192" s="68"/>
      <c r="D2192" s="68"/>
      <c r="E2192" s="77"/>
      <c r="F2192" s="66"/>
      <c r="G2192" s="66"/>
    </row>
    <row r="2193" spans="1:7" ht="13" x14ac:dyDescent="0.3">
      <c r="A2193" s="49"/>
      <c r="B2193" s="67" t="s">
        <v>337</v>
      </c>
      <c r="C2193" s="68"/>
      <c r="D2193" s="68"/>
      <c r="E2193" s="77"/>
      <c r="F2193" s="66"/>
      <c r="G2193" s="66"/>
    </row>
    <row r="2194" spans="1:7" ht="13" x14ac:dyDescent="0.3">
      <c r="A2194" s="49"/>
      <c r="B2194" s="67" t="s">
        <v>338</v>
      </c>
      <c r="C2194" s="68"/>
      <c r="D2194" s="68"/>
      <c r="E2194" s="77"/>
      <c r="F2194" s="66"/>
      <c r="G2194" s="66"/>
    </row>
    <row r="2195" spans="1:7" x14ac:dyDescent="0.25">
      <c r="A2195" s="49"/>
      <c r="B2195" s="49"/>
      <c r="C2195" s="68"/>
      <c r="D2195" s="68"/>
      <c r="E2195" s="77"/>
      <c r="F2195" s="66"/>
      <c r="G2195" s="66"/>
    </row>
    <row r="2196" spans="1:7" ht="14.5" x14ac:dyDescent="0.25">
      <c r="A2196" s="49"/>
      <c r="B2196" s="49" t="s">
        <v>285</v>
      </c>
      <c r="C2196" s="68" t="s">
        <v>621</v>
      </c>
      <c r="D2196" s="68">
        <v>14</v>
      </c>
      <c r="E2196" s="77">
        <v>70</v>
      </c>
      <c r="F2196" s="66"/>
      <c r="G2196" s="66">
        <f t="shared" si="70"/>
        <v>980</v>
      </c>
    </row>
    <row r="2197" spans="1:7" x14ac:dyDescent="0.25">
      <c r="A2197" s="49"/>
      <c r="B2197" s="49" t="s">
        <v>531</v>
      </c>
      <c r="C2197" s="68" t="s">
        <v>11</v>
      </c>
      <c r="D2197" s="68">
        <f>D2072</f>
        <v>56</v>
      </c>
      <c r="E2197" s="77">
        <v>20</v>
      </c>
      <c r="F2197" s="66"/>
      <c r="G2197" s="66">
        <f t="shared" si="70"/>
        <v>1120</v>
      </c>
    </row>
    <row r="2198" spans="1:7" ht="13" x14ac:dyDescent="0.3">
      <c r="A2198" s="49"/>
      <c r="B2198" s="67"/>
      <c r="C2198" s="68"/>
      <c r="D2198" s="68"/>
      <c r="E2198" s="77"/>
      <c r="F2198" s="66"/>
      <c r="G2198" s="66"/>
    </row>
    <row r="2199" spans="1:7" ht="13" x14ac:dyDescent="0.3">
      <c r="A2199" s="49"/>
      <c r="B2199" s="67" t="s">
        <v>339</v>
      </c>
      <c r="C2199" s="68"/>
      <c r="D2199" s="68"/>
      <c r="E2199" s="77"/>
      <c r="F2199" s="66"/>
      <c r="G2199" s="66"/>
    </row>
    <row r="2200" spans="1:7" ht="13" x14ac:dyDescent="0.3">
      <c r="A2200" s="49"/>
      <c r="B2200" s="67" t="s">
        <v>532</v>
      </c>
      <c r="C2200" s="68"/>
      <c r="D2200" s="68"/>
      <c r="E2200" s="77"/>
      <c r="F2200" s="66"/>
      <c r="G2200" s="66"/>
    </row>
    <row r="2201" spans="1:7" x14ac:dyDescent="0.25">
      <c r="A2201" s="49"/>
      <c r="B2201" s="49"/>
      <c r="C2201" s="68"/>
      <c r="D2201" s="68"/>
      <c r="E2201" s="77"/>
      <c r="F2201" s="66"/>
      <c r="G2201" s="66"/>
    </row>
    <row r="2202" spans="1:7" x14ac:dyDescent="0.25">
      <c r="A2202" s="49"/>
      <c r="B2202" s="49" t="s">
        <v>341</v>
      </c>
      <c r="C2202" s="68" t="s">
        <v>11</v>
      </c>
      <c r="D2202" s="68">
        <f>D2023</f>
        <v>131</v>
      </c>
      <c r="E2202" s="77">
        <v>20</v>
      </c>
      <c r="F2202" s="66"/>
      <c r="G2202" s="66">
        <f t="shared" si="70"/>
        <v>2620</v>
      </c>
    </row>
    <row r="2203" spans="1:7" ht="14.5" x14ac:dyDescent="0.25">
      <c r="A2203" s="49"/>
      <c r="B2203" s="49" t="s">
        <v>285</v>
      </c>
      <c r="C2203" s="68" t="s">
        <v>621</v>
      </c>
      <c r="D2203" s="68">
        <v>14</v>
      </c>
      <c r="E2203" s="77">
        <v>70</v>
      </c>
      <c r="F2203" s="66"/>
      <c r="G2203" s="66">
        <f t="shared" si="70"/>
        <v>980</v>
      </c>
    </row>
    <row r="2204" spans="1:7" ht="14.5" x14ac:dyDescent="0.25">
      <c r="A2204" s="49"/>
      <c r="B2204" s="49" t="s">
        <v>533</v>
      </c>
      <c r="C2204" s="68" t="s">
        <v>621</v>
      </c>
      <c r="D2204" s="68">
        <v>150</v>
      </c>
      <c r="E2204" s="77">
        <v>70</v>
      </c>
      <c r="F2204" s="66"/>
      <c r="G2204" s="66">
        <f t="shared" si="70"/>
        <v>10500</v>
      </c>
    </row>
    <row r="2205" spans="1:7" x14ac:dyDescent="0.25">
      <c r="A2205" s="49"/>
      <c r="B2205" s="49"/>
      <c r="C2205" s="68"/>
      <c r="D2205" s="68"/>
      <c r="E2205" s="77"/>
      <c r="F2205" s="66"/>
      <c r="G2205" s="66"/>
    </row>
    <row r="2206" spans="1:7" ht="13" x14ac:dyDescent="0.3">
      <c r="A2206" s="115"/>
      <c r="B2206" s="111" t="s">
        <v>283</v>
      </c>
      <c r="C2206" s="112"/>
      <c r="D2206" s="112"/>
      <c r="E2206" s="113"/>
      <c r="F2206" s="114"/>
      <c r="G2206" s="114">
        <f>SUM(G2170:G2205)</f>
        <v>44741.599999999999</v>
      </c>
    </row>
    <row r="2207" spans="1:7" ht="13" x14ac:dyDescent="0.3">
      <c r="A2207" s="49"/>
      <c r="B2207" s="76"/>
      <c r="C2207" s="68"/>
      <c r="D2207" s="68"/>
      <c r="E2207" s="77"/>
      <c r="F2207" s="97"/>
      <c r="G2207" s="97"/>
    </row>
    <row r="2208" spans="1:7" ht="13" x14ac:dyDescent="0.3">
      <c r="A2208" s="49"/>
      <c r="B2208" s="79" t="s">
        <v>586</v>
      </c>
      <c r="C2208" s="68"/>
      <c r="D2208" s="68"/>
      <c r="E2208" s="77"/>
      <c r="F2208" s="66"/>
      <c r="G2208" s="66"/>
    </row>
    <row r="2209" spans="1:7" x14ac:dyDescent="0.25">
      <c r="A2209" s="49"/>
      <c r="B2209" s="49"/>
      <c r="C2209" s="68"/>
      <c r="D2209" s="68"/>
      <c r="E2209" s="77"/>
      <c r="F2209" s="66"/>
      <c r="G2209" s="66"/>
    </row>
    <row r="2210" spans="1:7" ht="13" x14ac:dyDescent="0.3">
      <c r="A2210" s="49"/>
      <c r="B2210" s="67" t="s">
        <v>587</v>
      </c>
      <c r="C2210" s="68"/>
      <c r="D2210" s="68"/>
      <c r="E2210" s="77"/>
      <c r="F2210" s="66"/>
      <c r="G2210" s="66"/>
    </row>
    <row r="2211" spans="1:7" x14ac:dyDescent="0.25">
      <c r="A2211" s="49"/>
      <c r="B2211" s="49"/>
      <c r="C2211" s="68"/>
      <c r="D2211" s="68"/>
      <c r="E2211" s="77"/>
      <c r="F2211" s="66"/>
      <c r="G2211" s="66"/>
    </row>
    <row r="2212" spans="1:7" x14ac:dyDescent="0.25">
      <c r="A2212" s="49"/>
      <c r="B2212" s="49" t="s">
        <v>588</v>
      </c>
      <c r="C2212" s="68" t="s">
        <v>518</v>
      </c>
      <c r="D2212" s="74">
        <v>1</v>
      </c>
      <c r="E2212" s="77">
        <v>20000</v>
      </c>
      <c r="F2212" s="66"/>
      <c r="G2212" s="66"/>
    </row>
    <row r="2213" spans="1:7" x14ac:dyDescent="0.25">
      <c r="A2213" s="49"/>
      <c r="B2213" s="49"/>
      <c r="C2213" s="68"/>
      <c r="D2213" s="68"/>
      <c r="E2213" s="77"/>
      <c r="F2213" s="66"/>
      <c r="G2213" s="66"/>
    </row>
    <row r="2214" spans="1:7" ht="13" x14ac:dyDescent="0.3">
      <c r="A2214" s="115"/>
      <c r="B2214" s="111" t="s">
        <v>283</v>
      </c>
      <c r="C2214" s="112"/>
      <c r="D2214" s="112"/>
      <c r="E2214" s="113"/>
      <c r="F2214" s="114"/>
      <c r="G2214" s="114">
        <f>SUM(G2212:G2213)</f>
        <v>0</v>
      </c>
    </row>
    <row r="2215" spans="1:7" x14ac:dyDescent="0.25">
      <c r="A2215" s="49"/>
      <c r="B2215" s="49"/>
      <c r="C2215" s="49"/>
      <c r="D2215" s="49"/>
      <c r="E2215" s="48"/>
      <c r="F2215" s="66"/>
      <c r="G2215" s="66"/>
    </row>
    <row r="2216" spans="1:7" ht="13" x14ac:dyDescent="0.3">
      <c r="A2216" s="115"/>
      <c r="B2216" s="111" t="s">
        <v>357</v>
      </c>
      <c r="C2216" s="115"/>
      <c r="D2216" s="115"/>
      <c r="E2216" s="116"/>
      <c r="F2216" s="116"/>
      <c r="G2216" s="116"/>
    </row>
    <row r="2217" spans="1:7" x14ac:dyDescent="0.25">
      <c r="A2217" s="49"/>
      <c r="B2217" s="49"/>
      <c r="C2217" s="49"/>
      <c r="D2217" s="49"/>
      <c r="E2217" s="48"/>
      <c r="F2217" s="48"/>
      <c r="G2217" s="48"/>
    </row>
    <row r="2218" spans="1:7" ht="13" x14ac:dyDescent="0.3">
      <c r="A2218" s="49"/>
      <c r="B2218" s="93" t="s">
        <v>467</v>
      </c>
      <c r="C2218" s="49"/>
      <c r="D2218" s="49"/>
      <c r="E2218" s="48"/>
      <c r="F2218" s="48"/>
      <c r="G2218" s="94">
        <f>G1969</f>
        <v>16905.650000000001</v>
      </c>
    </row>
    <row r="2219" spans="1:7" ht="13" x14ac:dyDescent="0.3">
      <c r="A2219" s="49"/>
      <c r="B2219" s="49"/>
      <c r="C2219" s="49"/>
      <c r="D2219" s="49"/>
      <c r="E2219" s="48"/>
      <c r="F2219" s="94"/>
      <c r="G2219" s="48"/>
    </row>
    <row r="2220" spans="1:7" ht="13" x14ac:dyDescent="0.3">
      <c r="A2220" s="49"/>
      <c r="B2220" s="93" t="s">
        <v>347</v>
      </c>
      <c r="C2220" s="49"/>
      <c r="D2220" s="49"/>
      <c r="E2220" s="48"/>
      <c r="F2220" s="94">
        <f>F2003</f>
        <v>0</v>
      </c>
      <c r="G2220" s="94">
        <f>G2003</f>
        <v>19707.499999999996</v>
      </c>
    </row>
    <row r="2221" spans="1:7" ht="13" x14ac:dyDescent="0.3">
      <c r="A2221" s="49"/>
      <c r="B2221" s="93"/>
      <c r="C2221" s="49"/>
      <c r="D2221" s="49"/>
      <c r="E2221" s="48"/>
      <c r="F2221" s="94"/>
      <c r="G2221" s="94"/>
    </row>
    <row r="2222" spans="1:7" ht="13" x14ac:dyDescent="0.3">
      <c r="A2222" s="49"/>
      <c r="B2222" s="93" t="s">
        <v>133</v>
      </c>
      <c r="C2222" s="49"/>
      <c r="D2222" s="49"/>
      <c r="E2222" s="48"/>
      <c r="F2222" s="94">
        <f>F2047</f>
        <v>0</v>
      </c>
      <c r="G2222" s="94">
        <f>G2047</f>
        <v>19665</v>
      </c>
    </row>
    <row r="2223" spans="1:7" ht="13" x14ac:dyDescent="0.3">
      <c r="A2223" s="49"/>
      <c r="B2223" s="93"/>
      <c r="C2223" s="49"/>
      <c r="D2223" s="49"/>
      <c r="E2223" s="48"/>
      <c r="F2223" s="94"/>
      <c r="G2223" s="94"/>
    </row>
    <row r="2224" spans="1:7" ht="13" x14ac:dyDescent="0.3">
      <c r="A2224" s="49"/>
      <c r="B2224" s="93" t="s">
        <v>348</v>
      </c>
      <c r="C2224" s="49"/>
      <c r="D2224" s="49"/>
      <c r="E2224" s="48"/>
      <c r="F2224" s="94">
        <f>F2074</f>
        <v>0</v>
      </c>
      <c r="G2224" s="94">
        <f>G2074</f>
        <v>18790</v>
      </c>
    </row>
    <row r="2225" spans="1:7" ht="13" x14ac:dyDescent="0.3">
      <c r="A2225" s="49"/>
      <c r="B2225" s="93"/>
      <c r="C2225" s="49"/>
      <c r="D2225" s="49"/>
      <c r="E2225" s="48"/>
      <c r="F2225" s="94"/>
      <c r="G2225" s="94"/>
    </row>
    <row r="2226" spans="1:7" ht="13" x14ac:dyDescent="0.3">
      <c r="A2226" s="49"/>
      <c r="B2226" s="93" t="s">
        <v>349</v>
      </c>
      <c r="C2226" s="49"/>
      <c r="D2226" s="49"/>
      <c r="E2226" s="48"/>
      <c r="F2226" s="94">
        <f>F2083</f>
        <v>0</v>
      </c>
      <c r="G2226" s="94">
        <f>G2083</f>
        <v>5220</v>
      </c>
    </row>
    <row r="2227" spans="1:7" ht="13" x14ac:dyDescent="0.3">
      <c r="A2227" s="49"/>
      <c r="B2227" s="93"/>
      <c r="C2227" s="49"/>
      <c r="D2227" s="49"/>
      <c r="E2227" s="48"/>
      <c r="F2227" s="94"/>
      <c r="G2227" s="94"/>
    </row>
    <row r="2228" spans="1:7" ht="13" x14ac:dyDescent="0.3">
      <c r="A2228" s="49"/>
      <c r="B2228" s="93" t="s">
        <v>63</v>
      </c>
      <c r="C2228" s="49"/>
      <c r="D2228" s="49"/>
      <c r="E2228" s="48"/>
      <c r="F2228" s="94">
        <f>F2105</f>
        <v>0</v>
      </c>
      <c r="G2228" s="94">
        <f>G2105</f>
        <v>12580</v>
      </c>
    </row>
    <row r="2229" spans="1:7" ht="13" x14ac:dyDescent="0.3">
      <c r="A2229" s="49"/>
      <c r="B2229" s="93"/>
      <c r="C2229" s="49"/>
      <c r="D2229" s="49"/>
      <c r="E2229" s="48"/>
      <c r="F2229" s="94"/>
      <c r="G2229" s="94"/>
    </row>
    <row r="2230" spans="1:7" ht="13" x14ac:dyDescent="0.3">
      <c r="A2230" s="49"/>
      <c r="B2230" s="93" t="s">
        <v>20</v>
      </c>
      <c r="C2230" s="49"/>
      <c r="D2230" s="49"/>
      <c r="E2230" s="48"/>
      <c r="F2230" s="94">
        <f>F2117</f>
        <v>0</v>
      </c>
      <c r="G2230" s="94">
        <f>G2117</f>
        <v>3975</v>
      </c>
    </row>
    <row r="2231" spans="1:7" ht="13" x14ac:dyDescent="0.3">
      <c r="A2231" s="49"/>
      <c r="B2231" s="93"/>
      <c r="C2231" s="49"/>
      <c r="D2231" s="49"/>
      <c r="E2231" s="48"/>
      <c r="F2231" s="94"/>
      <c r="G2231" s="94"/>
    </row>
    <row r="2232" spans="1:7" ht="13" x14ac:dyDescent="0.3">
      <c r="A2232" s="49"/>
      <c r="B2232" s="93" t="s">
        <v>296</v>
      </c>
      <c r="C2232" s="49"/>
      <c r="D2232" s="49"/>
      <c r="E2232" s="48"/>
      <c r="F2232" s="94">
        <f>F2154</f>
        <v>0</v>
      </c>
      <c r="G2232" s="94">
        <f>G2154</f>
        <v>21770</v>
      </c>
    </row>
    <row r="2233" spans="1:7" ht="13" x14ac:dyDescent="0.3">
      <c r="A2233" s="49"/>
      <c r="B2233" s="93"/>
      <c r="C2233" s="49"/>
      <c r="D2233" s="49"/>
      <c r="E2233" s="48"/>
      <c r="F2233" s="94"/>
      <c r="G2233" s="94"/>
    </row>
    <row r="2234" spans="1:7" ht="13" x14ac:dyDescent="0.3">
      <c r="A2234" s="49"/>
      <c r="B2234" s="93" t="s">
        <v>320</v>
      </c>
      <c r="C2234" s="49"/>
      <c r="D2234" s="49"/>
      <c r="E2234" s="48"/>
      <c r="F2234" s="94">
        <f>F2162</f>
        <v>0</v>
      </c>
      <c r="G2234" s="94">
        <f>G2162</f>
        <v>2000</v>
      </c>
    </row>
    <row r="2235" spans="1:7" ht="13" x14ac:dyDescent="0.3">
      <c r="A2235" s="49"/>
      <c r="B2235" s="93"/>
      <c r="C2235" s="49"/>
      <c r="D2235" s="49"/>
      <c r="E2235" s="48"/>
      <c r="F2235" s="94"/>
      <c r="G2235" s="94"/>
    </row>
    <row r="2236" spans="1:7" ht="13" x14ac:dyDescent="0.3">
      <c r="A2236" s="49"/>
      <c r="B2236" s="93" t="s">
        <v>352</v>
      </c>
      <c r="C2236" s="49"/>
      <c r="D2236" s="49"/>
      <c r="E2236" s="48"/>
      <c r="F2236" s="94">
        <f>F2206</f>
        <v>0</v>
      </c>
      <c r="G2236" s="94">
        <f>G2206</f>
        <v>44741.599999999999</v>
      </c>
    </row>
    <row r="2237" spans="1:7" ht="13" x14ac:dyDescent="0.3">
      <c r="A2237" s="49"/>
      <c r="B2237" s="93"/>
      <c r="C2237" s="49"/>
      <c r="D2237" s="49"/>
      <c r="E2237" s="48"/>
      <c r="F2237" s="48"/>
      <c r="G2237" s="48"/>
    </row>
    <row r="2238" spans="1:7" ht="13" x14ac:dyDescent="0.3">
      <c r="A2238" s="49"/>
      <c r="B2238" s="93" t="s">
        <v>586</v>
      </c>
      <c r="C2238" s="49"/>
      <c r="D2238" s="49"/>
      <c r="E2238" s="48"/>
      <c r="F2238" s="94">
        <f>F2208</f>
        <v>0</v>
      </c>
      <c r="G2238" s="94">
        <f>G2214</f>
        <v>0</v>
      </c>
    </row>
    <row r="2239" spans="1:7" ht="13" x14ac:dyDescent="0.3">
      <c r="A2239" s="49"/>
      <c r="B2239" s="93"/>
      <c r="C2239" s="49"/>
      <c r="D2239" s="49"/>
      <c r="E2239" s="48"/>
      <c r="F2239" s="48"/>
      <c r="G2239" s="48"/>
    </row>
    <row r="2240" spans="1:7" x14ac:dyDescent="0.25">
      <c r="A2240" s="49"/>
      <c r="B2240" s="49"/>
      <c r="C2240" s="49"/>
      <c r="D2240" s="49"/>
      <c r="E2240" s="48"/>
      <c r="F2240" s="48"/>
      <c r="G2240" s="48"/>
    </row>
    <row r="2241" spans="1:7" ht="13" x14ac:dyDescent="0.3">
      <c r="A2241" s="115"/>
      <c r="B2241" s="111" t="s">
        <v>353</v>
      </c>
      <c r="C2241" s="115"/>
      <c r="D2241" s="115"/>
      <c r="E2241" s="116"/>
      <c r="F2241" s="117">
        <f>SUM(F2218:F2240)</f>
        <v>0</v>
      </c>
      <c r="G2241" s="117">
        <f>SUM(G2220:G2240)</f>
        <v>148449.1</v>
      </c>
    </row>
    <row r="2242" spans="1:7" x14ac:dyDescent="0.25">
      <c r="A2242" s="51"/>
      <c r="B2242" s="51"/>
      <c r="C2242" s="51"/>
      <c r="D2242" s="51"/>
      <c r="E2242" s="95"/>
      <c r="F2242" s="95"/>
      <c r="G2242" s="95"/>
    </row>
    <row r="2245" spans="1:7" ht="13" x14ac:dyDescent="0.3">
      <c r="A2245" s="61"/>
      <c r="B2245" s="61"/>
      <c r="C2245" s="61"/>
      <c r="D2245" s="61"/>
      <c r="E2245" s="62"/>
      <c r="F2245" s="62"/>
      <c r="G2245" s="63"/>
    </row>
    <row r="2246" spans="1:7" ht="13" x14ac:dyDescent="0.3">
      <c r="A2246" s="64"/>
      <c r="B2246" s="65" t="s">
        <v>612</v>
      </c>
      <c r="C2246" s="49"/>
      <c r="D2246" s="49"/>
      <c r="E2246" s="48"/>
      <c r="F2246" s="48"/>
      <c r="G2246" s="66"/>
    </row>
    <row r="2247" spans="1:7" ht="13" x14ac:dyDescent="0.3">
      <c r="A2247" s="64"/>
      <c r="B2247" s="67" t="s">
        <v>284</v>
      </c>
      <c r="C2247" s="68"/>
      <c r="D2247" s="68"/>
      <c r="E2247" s="66"/>
      <c r="F2247" s="66"/>
      <c r="G2247" s="66"/>
    </row>
    <row r="2248" spans="1:7" ht="13" x14ac:dyDescent="0.3">
      <c r="A2248" s="64"/>
      <c r="B2248" s="71"/>
      <c r="C2248" s="70"/>
      <c r="D2248" s="68"/>
      <c r="E2248" s="66"/>
      <c r="F2248" s="66"/>
      <c r="G2248" s="66"/>
    </row>
    <row r="2249" spans="1:7" ht="13" x14ac:dyDescent="0.3">
      <c r="A2249" s="64"/>
      <c r="B2249" s="72" t="s">
        <v>382</v>
      </c>
      <c r="C2249" s="70"/>
      <c r="D2249" s="68"/>
      <c r="E2249" s="66"/>
      <c r="F2249" s="66"/>
      <c r="G2249" s="66"/>
    </row>
    <row r="2250" spans="1:7" ht="13" x14ac:dyDescent="0.3">
      <c r="A2250" s="64"/>
      <c r="B2250" s="71"/>
      <c r="C2250" s="70"/>
      <c r="D2250" s="68"/>
      <c r="E2250" s="66"/>
      <c r="F2250" s="66"/>
      <c r="G2250" s="66"/>
    </row>
    <row r="2251" spans="1:7" ht="13" x14ac:dyDescent="0.3">
      <c r="A2251" s="64"/>
      <c r="B2251" s="73" t="s">
        <v>535</v>
      </c>
      <c r="C2251" s="70"/>
      <c r="D2251" s="68"/>
      <c r="E2251" s="66"/>
      <c r="F2251" s="66"/>
      <c r="G2251" s="66"/>
    </row>
    <row r="2252" spans="1:7" ht="13" x14ac:dyDescent="0.3">
      <c r="A2252" s="64"/>
      <c r="B2252" s="73"/>
      <c r="C2252" s="70"/>
      <c r="D2252" s="68"/>
      <c r="E2252" s="66"/>
      <c r="F2252" s="66"/>
      <c r="G2252" s="66"/>
    </row>
    <row r="2253" spans="1:7" ht="13" x14ac:dyDescent="0.3">
      <c r="A2253" s="64"/>
      <c r="B2253" s="71" t="s">
        <v>536</v>
      </c>
      <c r="C2253" s="74" t="s">
        <v>0</v>
      </c>
      <c r="D2253" s="74">
        <f>4*5</f>
        <v>20</v>
      </c>
      <c r="E2253" s="66">
        <v>50</v>
      </c>
      <c r="F2253" s="66"/>
      <c r="G2253" s="66">
        <f t="shared" ref="G2253:G2261" si="72">E2253*D2253</f>
        <v>1000</v>
      </c>
    </row>
    <row r="2254" spans="1:7" ht="13" x14ac:dyDescent="0.3">
      <c r="A2254" s="64"/>
      <c r="B2254" s="71" t="s">
        <v>538</v>
      </c>
      <c r="C2254" s="70"/>
      <c r="D2254" s="68"/>
      <c r="E2254" s="66"/>
      <c r="F2254" s="66"/>
      <c r="G2254" s="66"/>
    </row>
    <row r="2255" spans="1:7" ht="13" x14ac:dyDescent="0.3">
      <c r="A2255" s="64"/>
      <c r="B2255" s="71" t="s">
        <v>537</v>
      </c>
      <c r="C2255" s="70"/>
      <c r="D2255" s="68"/>
      <c r="E2255" s="66"/>
      <c r="F2255" s="66"/>
      <c r="G2255" s="66"/>
    </row>
    <row r="2256" spans="1:7" ht="13" x14ac:dyDescent="0.3">
      <c r="A2256" s="64"/>
      <c r="B2256" s="71" t="s">
        <v>547</v>
      </c>
      <c r="C2256" s="74" t="s">
        <v>0</v>
      </c>
      <c r="D2256" s="74">
        <v>20</v>
      </c>
      <c r="E2256" s="66">
        <v>50</v>
      </c>
      <c r="F2256" s="66"/>
      <c r="G2256" s="66">
        <f t="shared" ref="G2256" si="73">E2256*D2256</f>
        <v>1000</v>
      </c>
    </row>
    <row r="2257" spans="1:7" ht="13" x14ac:dyDescent="0.3">
      <c r="A2257" s="64"/>
      <c r="B2257" s="71"/>
      <c r="C2257" s="70"/>
      <c r="D2257" s="68"/>
      <c r="E2257" s="66"/>
      <c r="F2257" s="66"/>
      <c r="G2257" s="66"/>
    </row>
    <row r="2258" spans="1:7" ht="13" x14ac:dyDescent="0.3">
      <c r="A2258" s="64"/>
      <c r="B2258" s="73" t="s">
        <v>534</v>
      </c>
      <c r="C2258" s="70"/>
      <c r="D2258" s="68"/>
      <c r="E2258" s="66"/>
      <c r="F2258" s="66"/>
      <c r="G2258" s="66"/>
    </row>
    <row r="2259" spans="1:7" ht="13" x14ac:dyDescent="0.3">
      <c r="A2259" s="64"/>
      <c r="B2259" s="73" t="s">
        <v>542</v>
      </c>
      <c r="C2259" s="70"/>
      <c r="D2259" s="68"/>
      <c r="E2259" s="66"/>
      <c r="F2259" s="66"/>
      <c r="G2259" s="66"/>
    </row>
    <row r="2260" spans="1:7" ht="13" x14ac:dyDescent="0.3">
      <c r="A2260" s="64"/>
      <c r="B2260" s="71"/>
      <c r="C2260" s="70"/>
      <c r="D2260" s="68"/>
      <c r="E2260" s="66"/>
      <c r="F2260" s="66"/>
      <c r="G2260" s="66"/>
    </row>
    <row r="2261" spans="1:7" ht="13" x14ac:dyDescent="0.3">
      <c r="A2261" s="64"/>
      <c r="B2261" s="71" t="s">
        <v>516</v>
      </c>
      <c r="C2261" s="70" t="s">
        <v>2</v>
      </c>
      <c r="D2261" s="68">
        <v>1</v>
      </c>
      <c r="E2261" s="66">
        <v>50</v>
      </c>
      <c r="F2261" s="66"/>
      <c r="G2261" s="66">
        <f t="shared" si="72"/>
        <v>50</v>
      </c>
    </row>
    <row r="2262" spans="1:7" ht="13" x14ac:dyDescent="0.3">
      <c r="A2262" s="64"/>
      <c r="B2262" s="71"/>
      <c r="C2262" s="70"/>
      <c r="D2262" s="68"/>
      <c r="E2262" s="66"/>
      <c r="F2262" s="66"/>
      <c r="G2262" s="66"/>
    </row>
    <row r="2263" spans="1:7" ht="13" x14ac:dyDescent="0.3">
      <c r="A2263" s="64"/>
      <c r="B2263" s="73" t="s">
        <v>397</v>
      </c>
      <c r="C2263" s="70"/>
      <c r="D2263" s="68"/>
      <c r="E2263" s="66"/>
      <c r="F2263" s="66"/>
      <c r="G2263" s="66"/>
    </row>
    <row r="2264" spans="1:7" ht="13" x14ac:dyDescent="0.3">
      <c r="A2264" s="64"/>
      <c r="B2264" s="73"/>
      <c r="C2264" s="70"/>
      <c r="D2264" s="68"/>
      <c r="E2264" s="66"/>
      <c r="F2264" s="66"/>
      <c r="G2264" s="66"/>
    </row>
    <row r="2265" spans="1:7" ht="13" x14ac:dyDescent="0.3">
      <c r="A2265" s="64"/>
      <c r="B2265" s="71" t="s">
        <v>514</v>
      </c>
      <c r="C2265" s="70" t="s">
        <v>2</v>
      </c>
      <c r="D2265" s="68">
        <v>1</v>
      </c>
      <c r="E2265" s="66">
        <v>50</v>
      </c>
      <c r="F2265" s="66"/>
      <c r="G2265" s="66">
        <f t="shared" ref="G2265" si="74">E2265*D2265</f>
        <v>50</v>
      </c>
    </row>
    <row r="2266" spans="1:7" ht="13" x14ac:dyDescent="0.3">
      <c r="A2266" s="64"/>
      <c r="B2266" s="71" t="s">
        <v>515</v>
      </c>
      <c r="C2266" s="70"/>
      <c r="D2266" s="68"/>
      <c r="E2266" s="66"/>
      <c r="F2266" s="66"/>
      <c r="G2266" s="66"/>
    </row>
    <row r="2267" spans="1:7" ht="13" x14ac:dyDescent="0.3">
      <c r="A2267" s="64"/>
      <c r="B2267" s="71"/>
      <c r="C2267" s="70"/>
      <c r="D2267" s="68"/>
      <c r="E2267" s="66"/>
      <c r="F2267" s="66"/>
      <c r="G2267" s="66"/>
    </row>
    <row r="2268" spans="1:7" ht="13" x14ac:dyDescent="0.3">
      <c r="A2268" s="64"/>
      <c r="B2268" s="71" t="s">
        <v>286</v>
      </c>
      <c r="C2268" s="70" t="s">
        <v>11</v>
      </c>
      <c r="D2268" s="68">
        <v>10</v>
      </c>
      <c r="E2268" s="66">
        <v>10</v>
      </c>
      <c r="F2268" s="66"/>
      <c r="G2268" s="66">
        <f t="shared" ref="G2268" si="75">E2268*D2268</f>
        <v>100</v>
      </c>
    </row>
    <row r="2269" spans="1:7" ht="13" x14ac:dyDescent="0.3">
      <c r="A2269" s="64"/>
      <c r="B2269" s="71"/>
      <c r="C2269" s="70"/>
      <c r="D2269" s="68"/>
      <c r="E2269" s="66"/>
      <c r="F2269" s="66"/>
      <c r="G2269" s="66"/>
    </row>
    <row r="2270" spans="1:7" ht="13" x14ac:dyDescent="0.3">
      <c r="A2270" s="64"/>
      <c r="B2270" s="71" t="s">
        <v>469</v>
      </c>
      <c r="C2270" s="70" t="s">
        <v>11</v>
      </c>
      <c r="D2270" s="68">
        <v>10</v>
      </c>
      <c r="E2270" s="66">
        <v>10</v>
      </c>
      <c r="F2270" s="66"/>
      <c r="G2270" s="66">
        <f t="shared" ref="G2270" si="76">E2270*D2270</f>
        <v>100</v>
      </c>
    </row>
    <row r="2271" spans="1:7" ht="13" x14ac:dyDescent="0.3">
      <c r="A2271" s="64"/>
      <c r="B2271" s="71"/>
      <c r="C2271" s="70"/>
      <c r="D2271" s="68"/>
      <c r="E2271" s="66"/>
      <c r="F2271" s="66"/>
      <c r="G2271" s="66"/>
    </row>
    <row r="2272" spans="1:7" ht="13" x14ac:dyDescent="0.3">
      <c r="A2272" s="64"/>
      <c r="B2272" s="71" t="s">
        <v>470</v>
      </c>
      <c r="C2272" s="70" t="s">
        <v>11</v>
      </c>
      <c r="D2272" s="68">
        <v>13</v>
      </c>
      <c r="E2272" s="66">
        <v>10</v>
      </c>
      <c r="F2272" s="66"/>
      <c r="G2272" s="66">
        <f t="shared" ref="G2272" si="77">E2272*D2272</f>
        <v>130</v>
      </c>
    </row>
    <row r="2273" spans="1:7" ht="13" x14ac:dyDescent="0.3">
      <c r="A2273" s="64"/>
      <c r="B2273" s="71"/>
      <c r="C2273" s="70"/>
      <c r="D2273" s="68"/>
      <c r="E2273" s="66"/>
      <c r="F2273" s="66"/>
      <c r="G2273" s="66"/>
    </row>
    <row r="2274" spans="1:7" ht="13" x14ac:dyDescent="0.3">
      <c r="A2274" s="64"/>
      <c r="B2274" s="75" t="s">
        <v>404</v>
      </c>
      <c r="C2274" s="70"/>
      <c r="D2274" s="68"/>
      <c r="E2274" s="66"/>
      <c r="F2274" s="66"/>
      <c r="G2274" s="66"/>
    </row>
    <row r="2275" spans="1:7" ht="13" x14ac:dyDescent="0.3">
      <c r="A2275" s="64"/>
      <c r="B2275" s="71"/>
      <c r="C2275" s="70"/>
      <c r="D2275" s="68"/>
      <c r="E2275" s="66"/>
      <c r="F2275" s="66"/>
      <c r="G2275" s="66"/>
    </row>
    <row r="2276" spans="1:7" ht="13" x14ac:dyDescent="0.3">
      <c r="A2276" s="64"/>
      <c r="B2276" s="71" t="s">
        <v>405</v>
      </c>
      <c r="C2276" s="70" t="s">
        <v>2</v>
      </c>
      <c r="D2276" s="68">
        <v>1</v>
      </c>
      <c r="E2276" s="66">
        <v>50</v>
      </c>
      <c r="F2276" s="66"/>
      <c r="G2276" s="66">
        <f>E2276*D2276</f>
        <v>50</v>
      </c>
    </row>
    <row r="2277" spans="1:7" ht="13" x14ac:dyDescent="0.3">
      <c r="A2277" s="64"/>
      <c r="B2277" s="71"/>
      <c r="C2277" s="70"/>
      <c r="D2277" s="68"/>
      <c r="E2277" s="66"/>
      <c r="F2277" s="66"/>
      <c r="G2277" s="66"/>
    </row>
    <row r="2278" spans="1:7" ht="13" x14ac:dyDescent="0.3">
      <c r="A2278" s="64"/>
      <c r="B2278" s="71" t="s">
        <v>523</v>
      </c>
      <c r="C2278" s="70" t="s">
        <v>2</v>
      </c>
      <c r="D2278" s="68">
        <v>1</v>
      </c>
      <c r="E2278" s="66">
        <v>50</v>
      </c>
      <c r="F2278" s="66"/>
      <c r="G2278" s="66">
        <f>E2278*D2278</f>
        <v>50</v>
      </c>
    </row>
    <row r="2279" spans="1:7" ht="13" x14ac:dyDescent="0.3">
      <c r="A2279" s="64"/>
      <c r="B2279" s="71"/>
      <c r="C2279" s="70"/>
      <c r="D2279" s="68"/>
      <c r="E2279" s="66"/>
      <c r="F2279" s="66"/>
      <c r="G2279" s="66"/>
    </row>
    <row r="2280" spans="1:7" ht="13" x14ac:dyDescent="0.3">
      <c r="A2280" s="64"/>
      <c r="B2280" s="72" t="s">
        <v>420</v>
      </c>
      <c r="C2280" s="70"/>
      <c r="D2280" s="68"/>
      <c r="E2280" s="66"/>
      <c r="F2280" s="66"/>
      <c r="G2280" s="66"/>
    </row>
    <row r="2281" spans="1:7" ht="13" x14ac:dyDescent="0.3">
      <c r="A2281" s="64"/>
      <c r="B2281" s="71"/>
      <c r="C2281" s="70"/>
      <c r="D2281" s="68"/>
      <c r="E2281" s="66"/>
      <c r="F2281" s="66"/>
      <c r="G2281" s="66"/>
    </row>
    <row r="2282" spans="1:7" ht="13" x14ac:dyDescent="0.3">
      <c r="A2282" s="64"/>
      <c r="B2282" s="71" t="s">
        <v>422</v>
      </c>
      <c r="C2282" s="70" t="s">
        <v>619</v>
      </c>
      <c r="D2282" s="74">
        <v>20</v>
      </c>
      <c r="E2282" s="66">
        <v>50</v>
      </c>
      <c r="F2282" s="66"/>
      <c r="G2282" s="66">
        <f t="shared" ref="G2282:G2284" si="78">E2282*D2282</f>
        <v>1000</v>
      </c>
    </row>
    <row r="2283" spans="1:7" ht="13" x14ac:dyDescent="0.3">
      <c r="A2283" s="64"/>
      <c r="B2283" s="71"/>
      <c r="C2283" s="70"/>
      <c r="D2283" s="68"/>
      <c r="E2283" s="66"/>
      <c r="F2283" s="66"/>
      <c r="G2283" s="66"/>
    </row>
    <row r="2284" spans="1:7" ht="13" x14ac:dyDescent="0.3">
      <c r="A2284" s="64"/>
      <c r="B2284" s="71" t="s">
        <v>423</v>
      </c>
      <c r="C2284" s="70" t="s">
        <v>619</v>
      </c>
      <c r="D2284" s="74">
        <f>((4+5)*2)*3.1*2+(5*2.9*2*3)</f>
        <v>198.60000000000002</v>
      </c>
      <c r="E2284" s="66">
        <v>20</v>
      </c>
      <c r="F2284" s="66"/>
      <c r="G2284" s="66">
        <f t="shared" si="78"/>
        <v>3972.0000000000005</v>
      </c>
    </row>
    <row r="2285" spans="1:7" ht="13" x14ac:dyDescent="0.3">
      <c r="A2285" s="64"/>
      <c r="B2285" s="71"/>
      <c r="C2285" s="70"/>
      <c r="D2285" s="68"/>
      <c r="E2285" s="66"/>
      <c r="F2285" s="66"/>
      <c r="G2285" s="66"/>
    </row>
    <row r="2286" spans="1:7" ht="13" x14ac:dyDescent="0.3">
      <c r="A2286" s="64"/>
      <c r="B2286" s="71" t="s">
        <v>524</v>
      </c>
      <c r="C2286" s="70" t="s">
        <v>619</v>
      </c>
      <c r="D2286" s="74">
        <v>1</v>
      </c>
      <c r="E2286" s="66">
        <v>20</v>
      </c>
      <c r="F2286" s="66"/>
      <c r="G2286" s="66">
        <f t="shared" ref="G2286" si="79">E2286*D2286</f>
        <v>20</v>
      </c>
    </row>
    <row r="2287" spans="1:7" ht="13" x14ac:dyDescent="0.3">
      <c r="A2287" s="64"/>
      <c r="B2287" s="71"/>
      <c r="C2287" s="70"/>
      <c r="D2287" s="68"/>
      <c r="E2287" s="66"/>
      <c r="F2287" s="66"/>
      <c r="G2287" s="66"/>
    </row>
    <row r="2288" spans="1:7" ht="13" x14ac:dyDescent="0.3">
      <c r="A2288" s="58"/>
      <c r="B2288" s="111" t="s">
        <v>283</v>
      </c>
      <c r="C2288" s="112"/>
      <c r="D2288" s="112"/>
      <c r="E2288" s="113"/>
      <c r="F2288" s="114"/>
      <c r="G2288" s="114">
        <f>SUM(G2248:G2287)</f>
        <v>7522</v>
      </c>
    </row>
    <row r="2289" spans="1:7" ht="13" x14ac:dyDescent="0.3">
      <c r="A2289" s="64"/>
      <c r="B2289" s="49"/>
      <c r="C2289" s="68"/>
      <c r="D2289" s="68"/>
      <c r="E2289" s="66"/>
      <c r="F2289" s="66"/>
      <c r="G2289" s="66"/>
    </row>
    <row r="2290" spans="1:7" ht="13" x14ac:dyDescent="0.3">
      <c r="A2290" s="64"/>
      <c r="B2290" s="67" t="s">
        <v>459</v>
      </c>
      <c r="C2290" s="68"/>
      <c r="D2290" s="68"/>
      <c r="E2290" s="66"/>
      <c r="F2290" s="66"/>
      <c r="G2290" s="66"/>
    </row>
    <row r="2291" spans="1:7" x14ac:dyDescent="0.25">
      <c r="A2291" s="49"/>
      <c r="B2291" s="49"/>
      <c r="C2291" s="49"/>
      <c r="D2291" s="49"/>
      <c r="E2291" s="66"/>
      <c r="F2291" s="48"/>
      <c r="G2291" s="48"/>
    </row>
    <row r="2292" spans="1:7" ht="13" x14ac:dyDescent="0.3">
      <c r="A2292" s="49"/>
      <c r="B2292" s="79" t="s">
        <v>153</v>
      </c>
      <c r="C2292" s="68"/>
      <c r="D2292" s="68"/>
      <c r="E2292" s="77"/>
      <c r="F2292" s="66"/>
      <c r="G2292" s="66"/>
    </row>
    <row r="2293" spans="1:7" x14ac:dyDescent="0.25">
      <c r="A2293" s="49"/>
      <c r="B2293" s="49"/>
      <c r="C2293" s="68"/>
      <c r="D2293" s="68"/>
      <c r="E2293" s="77"/>
      <c r="F2293" s="66"/>
      <c r="G2293" s="66"/>
    </row>
    <row r="2294" spans="1:7" ht="13" x14ac:dyDescent="0.3">
      <c r="A2294" s="49"/>
      <c r="B2294" s="67" t="s">
        <v>152</v>
      </c>
      <c r="C2294" s="68"/>
      <c r="D2294" s="68"/>
      <c r="E2294" s="77"/>
      <c r="F2294" s="66"/>
      <c r="G2294" s="66"/>
    </row>
    <row r="2295" spans="1:7" x14ac:dyDescent="0.25">
      <c r="A2295" s="49"/>
      <c r="B2295" s="49"/>
      <c r="C2295" s="68"/>
      <c r="D2295" s="68"/>
      <c r="E2295" s="77"/>
      <c r="F2295" s="66"/>
      <c r="G2295" s="66"/>
    </row>
    <row r="2296" spans="1:7" ht="13" x14ac:dyDescent="0.3">
      <c r="A2296" s="49"/>
      <c r="B2296" s="67" t="s">
        <v>151</v>
      </c>
      <c r="C2296" s="68"/>
      <c r="D2296" s="68"/>
      <c r="E2296" s="77"/>
      <c r="F2296" s="66"/>
      <c r="G2296" s="66"/>
    </row>
    <row r="2297" spans="1:7" ht="13" x14ac:dyDescent="0.3">
      <c r="A2297" s="49"/>
      <c r="B2297" s="67" t="s">
        <v>150</v>
      </c>
      <c r="C2297" s="68"/>
      <c r="D2297" s="68"/>
      <c r="E2297" s="77"/>
      <c r="F2297" s="66"/>
      <c r="G2297" s="66"/>
    </row>
    <row r="2298" spans="1:7" ht="13" x14ac:dyDescent="0.3">
      <c r="A2298" s="49"/>
      <c r="B2298" s="67" t="s">
        <v>149</v>
      </c>
      <c r="C2298" s="68"/>
      <c r="D2298" s="68"/>
      <c r="E2298" s="77"/>
      <c r="F2298" s="66"/>
      <c r="G2298" s="66"/>
    </row>
    <row r="2299" spans="1:7" ht="13" x14ac:dyDescent="0.3">
      <c r="A2299" s="49"/>
      <c r="B2299" s="67" t="s">
        <v>148</v>
      </c>
      <c r="C2299" s="68"/>
      <c r="D2299" s="68"/>
      <c r="E2299" s="77"/>
      <c r="F2299" s="66"/>
      <c r="G2299" s="66"/>
    </row>
    <row r="2300" spans="1:7" ht="13" x14ac:dyDescent="0.3">
      <c r="A2300" s="49"/>
      <c r="B2300" s="67" t="s">
        <v>147</v>
      </c>
      <c r="C2300" s="68"/>
      <c r="D2300" s="68"/>
      <c r="E2300" s="77"/>
      <c r="F2300" s="66"/>
      <c r="G2300" s="66"/>
    </row>
    <row r="2301" spans="1:7" ht="13" x14ac:dyDescent="0.3">
      <c r="A2301" s="49"/>
      <c r="B2301" s="67" t="s">
        <v>146</v>
      </c>
      <c r="C2301" s="68"/>
      <c r="D2301" s="68"/>
      <c r="E2301" s="77"/>
      <c r="F2301" s="66"/>
      <c r="G2301" s="66"/>
    </row>
    <row r="2302" spans="1:7" x14ac:dyDescent="0.25">
      <c r="A2302" s="49"/>
      <c r="B2302" s="49"/>
      <c r="C2302" s="68"/>
      <c r="D2302" s="68"/>
      <c r="E2302" s="77"/>
      <c r="F2302" s="66"/>
      <c r="G2302" s="66"/>
    </row>
    <row r="2303" spans="1:7" x14ac:dyDescent="0.25">
      <c r="A2303" s="49"/>
      <c r="B2303" s="49" t="s">
        <v>145</v>
      </c>
      <c r="C2303" s="68"/>
      <c r="D2303" s="68"/>
      <c r="E2303" s="77"/>
      <c r="F2303" s="66"/>
      <c r="G2303" s="66"/>
    </row>
    <row r="2304" spans="1:7" ht="14.5" x14ac:dyDescent="0.25">
      <c r="A2304" s="49"/>
      <c r="B2304" s="49" t="s">
        <v>144</v>
      </c>
      <c r="C2304" s="68" t="s">
        <v>621</v>
      </c>
      <c r="D2304" s="68">
        <f>D2282*1.15</f>
        <v>23</v>
      </c>
      <c r="E2304" s="77">
        <v>280</v>
      </c>
      <c r="F2304" s="66"/>
      <c r="G2304" s="66">
        <f t="shared" ref="G2304:G2311" si="80">E2304*D2304</f>
        <v>6440</v>
      </c>
    </row>
    <row r="2305" spans="1:7" x14ac:dyDescent="0.25">
      <c r="A2305" s="49"/>
      <c r="B2305" s="49"/>
      <c r="C2305" s="68"/>
      <c r="D2305" s="68"/>
      <c r="E2305" s="77"/>
      <c r="F2305" s="66"/>
      <c r="G2305" s="66"/>
    </row>
    <row r="2306" spans="1:7" x14ac:dyDescent="0.25">
      <c r="A2306" s="49"/>
      <c r="B2306" s="49" t="s">
        <v>143</v>
      </c>
      <c r="C2306" s="68"/>
      <c r="D2306" s="68"/>
      <c r="E2306" s="77"/>
      <c r="F2306" s="66"/>
      <c r="G2306" s="66"/>
    </row>
    <row r="2307" spans="1:7" x14ac:dyDescent="0.25">
      <c r="A2307" s="49"/>
      <c r="B2307" s="49" t="s">
        <v>142</v>
      </c>
      <c r="C2307" s="68" t="s">
        <v>11</v>
      </c>
      <c r="D2307" s="68">
        <v>5</v>
      </c>
      <c r="E2307" s="77">
        <v>65</v>
      </c>
      <c r="F2307" s="66"/>
      <c r="G2307" s="66">
        <f t="shared" si="80"/>
        <v>325</v>
      </c>
    </row>
    <row r="2308" spans="1:7" x14ac:dyDescent="0.25">
      <c r="A2308" s="49"/>
      <c r="B2308" s="49"/>
      <c r="C2308" s="68"/>
      <c r="D2308" s="68"/>
      <c r="E2308" s="77"/>
      <c r="F2308" s="66"/>
      <c r="G2308" s="66"/>
    </row>
    <row r="2309" spans="1:7" x14ac:dyDescent="0.25">
      <c r="A2309" s="49"/>
      <c r="B2309" s="49" t="s">
        <v>141</v>
      </c>
      <c r="C2309" s="68" t="s">
        <v>11</v>
      </c>
      <c r="D2309" s="68">
        <v>5</v>
      </c>
      <c r="E2309" s="77">
        <v>65</v>
      </c>
      <c r="F2309" s="66"/>
      <c r="G2309" s="66">
        <f t="shared" si="80"/>
        <v>325</v>
      </c>
    </row>
    <row r="2310" spans="1:7" x14ac:dyDescent="0.25">
      <c r="A2310" s="49"/>
      <c r="B2310" s="49"/>
      <c r="C2310" s="68"/>
      <c r="D2310" s="68"/>
      <c r="E2310" s="77"/>
      <c r="F2310" s="66"/>
      <c r="G2310" s="66"/>
    </row>
    <row r="2311" spans="1:7" x14ac:dyDescent="0.25">
      <c r="A2311" s="49"/>
      <c r="B2311" s="49" t="s">
        <v>140</v>
      </c>
      <c r="C2311" s="68" t="s">
        <v>11</v>
      </c>
      <c r="D2311" s="68">
        <v>5</v>
      </c>
      <c r="E2311" s="77">
        <v>65</v>
      </c>
      <c r="F2311" s="66"/>
      <c r="G2311" s="66">
        <f t="shared" si="80"/>
        <v>325</v>
      </c>
    </row>
    <row r="2312" spans="1:7" x14ac:dyDescent="0.25">
      <c r="A2312" s="49"/>
      <c r="B2312" s="49"/>
      <c r="C2312" s="68"/>
      <c r="D2312" s="68"/>
      <c r="E2312" s="77"/>
      <c r="F2312" s="66"/>
      <c r="G2312" s="66"/>
    </row>
    <row r="2313" spans="1:7" ht="13" x14ac:dyDescent="0.3">
      <c r="A2313" s="49"/>
      <c r="B2313" s="67" t="s">
        <v>139</v>
      </c>
      <c r="C2313" s="68"/>
      <c r="D2313" s="68"/>
      <c r="E2313" s="77"/>
      <c r="F2313" s="66"/>
      <c r="G2313" s="66"/>
    </row>
    <row r="2314" spans="1:7" x14ac:dyDescent="0.25">
      <c r="A2314" s="49"/>
      <c r="B2314" s="49"/>
      <c r="C2314" s="68"/>
      <c r="D2314" s="68"/>
      <c r="E2314" s="77"/>
      <c r="F2314" s="66"/>
      <c r="G2314" s="66"/>
    </row>
    <row r="2315" spans="1:7" ht="13" x14ac:dyDescent="0.3">
      <c r="A2315" s="49"/>
      <c r="B2315" s="67" t="s">
        <v>138</v>
      </c>
      <c r="C2315" s="68"/>
      <c r="D2315" s="68"/>
      <c r="E2315" s="77"/>
      <c r="F2315" s="66"/>
      <c r="G2315" s="66"/>
    </row>
    <row r="2316" spans="1:7" ht="13" x14ac:dyDescent="0.3">
      <c r="A2316" s="49"/>
      <c r="B2316" s="67" t="s">
        <v>137</v>
      </c>
      <c r="C2316" s="68"/>
      <c r="D2316" s="68"/>
      <c r="E2316" s="77"/>
      <c r="F2316" s="66"/>
      <c r="G2316" s="66"/>
    </row>
    <row r="2317" spans="1:7" x14ac:dyDescent="0.25">
      <c r="A2317" s="49"/>
      <c r="B2317" s="49"/>
      <c r="C2317" s="68"/>
      <c r="D2317" s="68"/>
      <c r="E2317" s="77"/>
      <c r="F2317" s="66"/>
      <c r="G2317" s="66"/>
    </row>
    <row r="2318" spans="1:7" x14ac:dyDescent="0.25">
      <c r="A2318" s="49"/>
      <c r="B2318" s="49" t="s">
        <v>136</v>
      </c>
      <c r="C2318" s="68"/>
      <c r="D2318" s="68"/>
      <c r="E2318" s="77"/>
      <c r="F2318" s="66"/>
      <c r="G2318" s="66"/>
    </row>
    <row r="2319" spans="1:7" x14ac:dyDescent="0.25">
      <c r="A2319" s="49"/>
      <c r="B2319" s="49" t="s">
        <v>135</v>
      </c>
      <c r="C2319" s="68"/>
      <c r="D2319" s="68"/>
      <c r="E2319" s="77"/>
      <c r="F2319" s="66"/>
      <c r="G2319" s="66"/>
    </row>
    <row r="2320" spans="1:7" ht="14.5" x14ac:dyDescent="0.25">
      <c r="A2320" s="49"/>
      <c r="B2320" s="49" t="s">
        <v>134</v>
      </c>
      <c r="C2320" s="68" t="s">
        <v>621</v>
      </c>
      <c r="D2320" s="68">
        <v>20</v>
      </c>
      <c r="E2320" s="77">
        <v>25</v>
      </c>
      <c r="F2320" s="66"/>
      <c r="G2320" s="66">
        <f t="shared" ref="G2320:G2348" si="81">E2320*D2320</f>
        <v>500</v>
      </c>
    </row>
    <row r="2321" spans="1:7" x14ac:dyDescent="0.25">
      <c r="A2321" s="49"/>
      <c r="B2321" s="49"/>
      <c r="C2321" s="68"/>
      <c r="D2321" s="68"/>
      <c r="E2321" s="77"/>
      <c r="F2321" s="66"/>
      <c r="G2321" s="66"/>
    </row>
    <row r="2322" spans="1:7" ht="13" x14ac:dyDescent="0.3">
      <c r="A2322" s="115"/>
      <c r="B2322" s="111" t="s">
        <v>283</v>
      </c>
      <c r="C2322" s="112"/>
      <c r="D2322" s="112"/>
      <c r="E2322" s="113"/>
      <c r="F2322" s="114"/>
      <c r="G2322" s="114">
        <f>SUM(G2295:G2321)</f>
        <v>7915</v>
      </c>
    </row>
    <row r="2323" spans="1:7" x14ac:dyDescent="0.25">
      <c r="A2323" s="49"/>
      <c r="B2323" s="49"/>
      <c r="C2323" s="68"/>
      <c r="D2323" s="68"/>
      <c r="E2323" s="77"/>
      <c r="F2323" s="66"/>
      <c r="G2323" s="66"/>
    </row>
    <row r="2324" spans="1:7" ht="13" x14ac:dyDescent="0.3">
      <c r="A2324" s="49"/>
      <c r="B2324" s="79" t="s">
        <v>133</v>
      </c>
      <c r="C2324" s="68"/>
      <c r="D2324" s="68"/>
      <c r="E2324" s="77"/>
      <c r="F2324" s="66"/>
      <c r="G2324" s="66"/>
    </row>
    <row r="2325" spans="1:7" x14ac:dyDescent="0.25">
      <c r="A2325" s="49"/>
      <c r="B2325" s="49"/>
      <c r="C2325" s="68"/>
      <c r="D2325" s="68"/>
      <c r="E2325" s="77"/>
      <c r="F2325" s="66"/>
      <c r="G2325" s="66"/>
    </row>
    <row r="2326" spans="1:7" ht="13" x14ac:dyDescent="0.3">
      <c r="A2326" s="49"/>
      <c r="B2326" s="67" t="s">
        <v>114</v>
      </c>
      <c r="C2326" s="68"/>
      <c r="D2326" s="68"/>
      <c r="E2326" s="77"/>
      <c r="F2326" s="66"/>
      <c r="G2326" s="66"/>
    </row>
    <row r="2327" spans="1:7" x14ac:dyDescent="0.25">
      <c r="A2327" s="49"/>
      <c r="B2327" s="49"/>
      <c r="C2327" s="68"/>
      <c r="D2327" s="68"/>
      <c r="E2327" s="77"/>
      <c r="F2327" s="66"/>
      <c r="G2327" s="66"/>
    </row>
    <row r="2328" spans="1:7" ht="13" x14ac:dyDescent="0.3">
      <c r="A2328" s="49"/>
      <c r="B2328" s="67" t="s">
        <v>113</v>
      </c>
      <c r="C2328" s="68"/>
      <c r="D2328" s="68"/>
      <c r="E2328" s="77"/>
      <c r="F2328" s="66"/>
      <c r="G2328" s="66"/>
    </row>
    <row r="2329" spans="1:7" x14ac:dyDescent="0.25">
      <c r="A2329" s="49"/>
      <c r="B2329" s="49"/>
      <c r="C2329" s="68"/>
      <c r="D2329" s="68"/>
      <c r="E2329" s="77"/>
      <c r="F2329" s="66"/>
      <c r="G2329" s="66"/>
    </row>
    <row r="2330" spans="1:7" x14ac:dyDescent="0.25">
      <c r="A2330" s="49"/>
      <c r="B2330" s="49" t="s">
        <v>112</v>
      </c>
      <c r="C2330" s="68"/>
      <c r="D2330" s="68"/>
      <c r="E2330" s="77"/>
      <c r="F2330" s="66"/>
      <c r="G2330" s="66"/>
    </row>
    <row r="2331" spans="1:7" x14ac:dyDescent="0.25">
      <c r="A2331" s="49"/>
      <c r="B2331" s="49" t="s">
        <v>111</v>
      </c>
      <c r="C2331" s="68"/>
      <c r="D2331" s="68"/>
      <c r="E2331" s="77"/>
      <c r="F2331" s="66"/>
      <c r="G2331" s="66"/>
    </row>
    <row r="2332" spans="1:7" x14ac:dyDescent="0.25">
      <c r="A2332" s="49"/>
      <c r="B2332" s="49" t="s">
        <v>110</v>
      </c>
      <c r="C2332" s="68" t="s">
        <v>11</v>
      </c>
      <c r="D2332" s="68">
        <v>10</v>
      </c>
      <c r="E2332" s="77">
        <v>110</v>
      </c>
      <c r="F2332" s="66"/>
      <c r="G2332" s="66">
        <f t="shared" si="81"/>
        <v>1100</v>
      </c>
    </row>
    <row r="2333" spans="1:7" x14ac:dyDescent="0.25">
      <c r="A2333" s="49"/>
      <c r="B2333" s="49" t="s">
        <v>109</v>
      </c>
      <c r="C2333" s="68"/>
      <c r="D2333" s="68"/>
      <c r="E2333" s="77"/>
      <c r="F2333" s="66"/>
      <c r="G2333" s="66"/>
    </row>
    <row r="2334" spans="1:7" x14ac:dyDescent="0.25">
      <c r="A2334" s="49"/>
      <c r="B2334" s="49"/>
      <c r="C2334" s="68"/>
      <c r="D2334" s="68"/>
      <c r="E2334" s="77"/>
      <c r="F2334" s="66"/>
      <c r="G2334" s="66"/>
    </row>
    <row r="2335" spans="1:7" x14ac:dyDescent="0.25">
      <c r="A2335" s="49"/>
      <c r="B2335" s="49" t="s">
        <v>108</v>
      </c>
      <c r="C2335" s="68"/>
      <c r="D2335" s="68"/>
      <c r="E2335" s="77"/>
      <c r="F2335" s="66"/>
      <c r="G2335" s="66"/>
    </row>
    <row r="2336" spans="1:7" x14ac:dyDescent="0.25">
      <c r="A2336" s="49"/>
      <c r="B2336" s="49" t="s">
        <v>107</v>
      </c>
      <c r="C2336" s="68"/>
      <c r="D2336" s="68"/>
      <c r="E2336" s="77"/>
      <c r="F2336" s="66"/>
      <c r="G2336" s="66"/>
    </row>
    <row r="2337" spans="1:7" x14ac:dyDescent="0.25">
      <c r="A2337" s="49"/>
      <c r="B2337" s="49" t="s">
        <v>106</v>
      </c>
      <c r="C2337" s="68"/>
      <c r="D2337" s="68"/>
      <c r="E2337" s="77"/>
      <c r="F2337" s="66"/>
      <c r="G2337" s="66"/>
    </row>
    <row r="2338" spans="1:7" x14ac:dyDescent="0.25">
      <c r="A2338" s="49"/>
      <c r="B2338" s="49" t="s">
        <v>105</v>
      </c>
      <c r="C2338" s="68" t="s">
        <v>11</v>
      </c>
      <c r="D2338" s="68">
        <v>10</v>
      </c>
      <c r="E2338" s="77">
        <v>100</v>
      </c>
      <c r="F2338" s="66"/>
      <c r="G2338" s="66">
        <f t="shared" si="81"/>
        <v>1000</v>
      </c>
    </row>
    <row r="2339" spans="1:7" x14ac:dyDescent="0.25">
      <c r="A2339" s="49"/>
      <c r="B2339" s="49"/>
      <c r="C2339" s="68"/>
      <c r="D2339" s="68"/>
      <c r="E2339" s="77"/>
      <c r="F2339" s="66"/>
      <c r="G2339" s="66"/>
    </row>
    <row r="2340" spans="1:7" ht="13" x14ac:dyDescent="0.3">
      <c r="A2340" s="49"/>
      <c r="B2340" s="67" t="s">
        <v>104</v>
      </c>
      <c r="C2340" s="68"/>
      <c r="D2340" s="68"/>
      <c r="E2340" s="77"/>
      <c r="F2340" s="66"/>
      <c r="G2340" s="66"/>
    </row>
    <row r="2341" spans="1:7" ht="13" x14ac:dyDescent="0.3">
      <c r="A2341" s="49"/>
      <c r="B2341" s="67" t="s">
        <v>103</v>
      </c>
      <c r="C2341" s="68"/>
      <c r="D2341" s="68"/>
      <c r="E2341" s="77"/>
      <c r="F2341" s="66"/>
      <c r="G2341" s="66"/>
    </row>
    <row r="2342" spans="1:7" x14ac:dyDescent="0.25">
      <c r="A2342" s="49"/>
      <c r="B2342" s="49" t="s">
        <v>102</v>
      </c>
      <c r="C2342" s="68" t="s">
        <v>11</v>
      </c>
      <c r="D2342" s="68">
        <f>18</f>
        <v>18</v>
      </c>
      <c r="E2342" s="77">
        <v>45</v>
      </c>
      <c r="F2342" s="66"/>
      <c r="G2342" s="66">
        <f t="shared" si="81"/>
        <v>810</v>
      </c>
    </row>
    <row r="2343" spans="1:7" x14ac:dyDescent="0.25">
      <c r="A2343" s="49"/>
      <c r="B2343" s="49"/>
      <c r="C2343" s="68"/>
      <c r="D2343" s="68"/>
      <c r="E2343" s="77"/>
      <c r="F2343" s="66"/>
      <c r="G2343" s="66"/>
    </row>
    <row r="2344" spans="1:7" ht="13" x14ac:dyDescent="0.3">
      <c r="A2344" s="49"/>
      <c r="B2344" s="67" t="s">
        <v>101</v>
      </c>
      <c r="C2344" s="68"/>
      <c r="D2344" s="68"/>
      <c r="E2344" s="77"/>
      <c r="F2344" s="66"/>
      <c r="G2344" s="66"/>
    </row>
    <row r="2345" spans="1:7" ht="13" x14ac:dyDescent="0.3">
      <c r="A2345" s="49"/>
      <c r="B2345" s="67" t="s">
        <v>100</v>
      </c>
      <c r="C2345" s="68"/>
      <c r="D2345" s="68"/>
      <c r="E2345" s="77"/>
      <c r="F2345" s="66"/>
      <c r="G2345" s="66"/>
    </row>
    <row r="2346" spans="1:7" x14ac:dyDescent="0.25">
      <c r="A2346" s="49"/>
      <c r="B2346" s="49"/>
      <c r="C2346" s="68"/>
      <c r="D2346" s="68"/>
      <c r="E2346" s="77"/>
      <c r="F2346" s="66"/>
      <c r="G2346" s="66"/>
    </row>
    <row r="2347" spans="1:7" x14ac:dyDescent="0.25">
      <c r="A2347" s="49"/>
      <c r="B2347" s="49" t="s">
        <v>517</v>
      </c>
      <c r="C2347" s="68"/>
      <c r="D2347" s="68"/>
      <c r="E2347" s="77"/>
      <c r="F2347" s="66"/>
      <c r="G2347" s="66"/>
    </row>
    <row r="2348" spans="1:7" x14ac:dyDescent="0.25">
      <c r="A2348" s="49"/>
      <c r="B2348" s="49" t="s">
        <v>98</v>
      </c>
      <c r="C2348" s="68" t="s">
        <v>2</v>
      </c>
      <c r="D2348" s="68">
        <v>1</v>
      </c>
      <c r="E2348" s="77">
        <v>2000</v>
      </c>
      <c r="F2348" s="66"/>
      <c r="G2348" s="66">
        <f t="shared" si="81"/>
        <v>2000</v>
      </c>
    </row>
    <row r="2349" spans="1:7" x14ac:dyDescent="0.25">
      <c r="A2349" s="49"/>
      <c r="B2349" s="49"/>
      <c r="C2349" s="68"/>
      <c r="D2349" s="68"/>
      <c r="E2349" s="77"/>
      <c r="F2349" s="66"/>
      <c r="G2349" s="66"/>
    </row>
    <row r="2350" spans="1:7" ht="13" x14ac:dyDescent="0.3">
      <c r="A2350" s="49"/>
      <c r="B2350" s="67" t="s">
        <v>508</v>
      </c>
      <c r="C2350" s="68"/>
      <c r="D2350" s="68"/>
      <c r="E2350" s="77"/>
      <c r="F2350" s="66"/>
      <c r="G2350" s="66"/>
    </row>
    <row r="2351" spans="1:7" x14ac:dyDescent="0.25">
      <c r="A2351" s="49"/>
      <c r="B2351" s="49"/>
      <c r="C2351" s="68"/>
      <c r="D2351" s="68"/>
      <c r="E2351" s="77"/>
      <c r="F2351" s="66"/>
      <c r="G2351" s="66"/>
    </row>
    <row r="2352" spans="1:7" ht="13" x14ac:dyDescent="0.3">
      <c r="A2352" s="49"/>
      <c r="B2352" s="67" t="s">
        <v>509</v>
      </c>
      <c r="C2352" s="49"/>
      <c r="D2352" s="49"/>
      <c r="E2352" s="48"/>
      <c r="F2352" s="48"/>
      <c r="G2352" s="48"/>
    </row>
    <row r="2353" spans="1:7" x14ac:dyDescent="0.25">
      <c r="A2353" s="49"/>
      <c r="B2353" s="49"/>
      <c r="C2353" s="68"/>
      <c r="D2353" s="68"/>
      <c r="E2353" s="77"/>
      <c r="F2353" s="66"/>
      <c r="G2353" s="66"/>
    </row>
    <row r="2354" spans="1:7" x14ac:dyDescent="0.25">
      <c r="A2354" s="49"/>
      <c r="B2354" s="49" t="s">
        <v>546</v>
      </c>
      <c r="C2354" s="68" t="s">
        <v>2</v>
      </c>
      <c r="D2354" s="68">
        <v>1</v>
      </c>
      <c r="E2354" s="77">
        <v>5000</v>
      </c>
      <c r="F2354" s="66"/>
      <c r="G2354" s="66"/>
    </row>
    <row r="2355" spans="1:7" x14ac:dyDescent="0.25">
      <c r="A2355" s="49"/>
      <c r="B2355" s="49" t="s">
        <v>513</v>
      </c>
      <c r="C2355" s="68"/>
      <c r="D2355" s="68"/>
      <c r="E2355" s="77"/>
      <c r="F2355" s="66"/>
      <c r="G2355" s="66"/>
    </row>
    <row r="2356" spans="1:7" x14ac:dyDescent="0.25">
      <c r="A2356" s="49"/>
      <c r="B2356" s="49"/>
      <c r="C2356" s="68"/>
      <c r="D2356" s="68"/>
      <c r="E2356" s="77"/>
      <c r="F2356" s="66"/>
      <c r="G2356" s="66"/>
    </row>
    <row r="2357" spans="1:7" x14ac:dyDescent="0.25">
      <c r="A2357" s="49"/>
      <c r="B2357" s="49" t="s">
        <v>585</v>
      </c>
      <c r="C2357" s="68" t="s">
        <v>2</v>
      </c>
      <c r="D2357" s="68">
        <v>1</v>
      </c>
      <c r="E2357" s="77">
        <v>5000</v>
      </c>
      <c r="F2357" s="66"/>
      <c r="G2357" s="66"/>
    </row>
    <row r="2358" spans="1:7" x14ac:dyDescent="0.25">
      <c r="A2358" s="49"/>
      <c r="B2358" s="49"/>
      <c r="C2358" s="68"/>
      <c r="D2358" s="68"/>
      <c r="E2358" s="77"/>
      <c r="F2358" s="66"/>
      <c r="G2358" s="66"/>
    </row>
    <row r="2359" spans="1:7" x14ac:dyDescent="0.25">
      <c r="A2359" s="49"/>
      <c r="B2359" s="49" t="s">
        <v>595</v>
      </c>
      <c r="C2359" s="68" t="s">
        <v>518</v>
      </c>
      <c r="D2359" s="68">
        <v>1</v>
      </c>
      <c r="E2359" s="77">
        <v>8000</v>
      </c>
      <c r="F2359" s="66"/>
      <c r="G2359" s="66"/>
    </row>
    <row r="2360" spans="1:7" x14ac:dyDescent="0.25">
      <c r="A2360" s="49"/>
      <c r="B2360" s="49"/>
      <c r="C2360" s="68"/>
      <c r="D2360" s="68"/>
      <c r="E2360" s="77"/>
      <c r="F2360" s="66"/>
      <c r="G2360" s="66"/>
    </row>
    <row r="2361" spans="1:7" ht="13" x14ac:dyDescent="0.3">
      <c r="A2361" s="115"/>
      <c r="B2361" s="111" t="s">
        <v>283</v>
      </c>
      <c r="C2361" s="112"/>
      <c r="D2361" s="112"/>
      <c r="E2361" s="113"/>
      <c r="F2361" s="114"/>
      <c r="G2361" s="114">
        <f>SUM(G2326:G2360)</f>
        <v>4910</v>
      </c>
    </row>
    <row r="2362" spans="1:7" x14ac:dyDescent="0.25">
      <c r="A2362" s="49"/>
      <c r="B2362" s="49"/>
      <c r="C2362" s="68"/>
      <c r="D2362" s="68"/>
      <c r="E2362" s="77"/>
      <c r="F2362" s="66"/>
      <c r="G2362" s="66"/>
    </row>
    <row r="2363" spans="1:7" x14ac:dyDescent="0.25">
      <c r="A2363" s="49"/>
      <c r="B2363" s="49"/>
      <c r="C2363" s="68"/>
      <c r="D2363" s="68"/>
      <c r="E2363" s="77"/>
      <c r="F2363" s="66"/>
      <c r="G2363" s="66"/>
    </row>
    <row r="2364" spans="1:7" ht="13" x14ac:dyDescent="0.3">
      <c r="A2364" s="49"/>
      <c r="B2364" s="79" t="s">
        <v>539</v>
      </c>
      <c r="C2364" s="68"/>
      <c r="D2364" s="68"/>
      <c r="E2364" s="77"/>
      <c r="F2364" s="66"/>
      <c r="G2364" s="66"/>
    </row>
    <row r="2365" spans="1:7" x14ac:dyDescent="0.25">
      <c r="A2365" s="49"/>
      <c r="B2365" s="49"/>
      <c r="C2365" s="68"/>
      <c r="D2365" s="68"/>
      <c r="E2365" s="77"/>
      <c r="F2365" s="66"/>
      <c r="G2365" s="66"/>
    </row>
    <row r="2366" spans="1:7" ht="13" x14ac:dyDescent="0.3">
      <c r="A2366" s="49"/>
      <c r="B2366" s="67" t="s">
        <v>82</v>
      </c>
      <c r="C2366" s="68"/>
      <c r="D2366" s="68"/>
      <c r="E2366" s="77"/>
      <c r="F2366" s="66"/>
      <c r="G2366" s="66"/>
    </row>
    <row r="2367" spans="1:7" x14ac:dyDescent="0.25">
      <c r="A2367" s="49"/>
      <c r="B2367" s="49"/>
      <c r="C2367" s="68"/>
      <c r="D2367" s="68"/>
      <c r="E2367" s="77"/>
      <c r="F2367" s="66"/>
      <c r="G2367" s="66"/>
    </row>
    <row r="2368" spans="1:7" x14ac:dyDescent="0.25">
      <c r="A2368" s="49"/>
      <c r="B2368" s="49" t="s">
        <v>81</v>
      </c>
      <c r="C2368" s="68"/>
      <c r="D2368" s="68"/>
      <c r="E2368" s="77"/>
      <c r="F2368" s="66"/>
      <c r="G2368" s="66"/>
    </row>
    <row r="2369" spans="1:7" ht="14.5" x14ac:dyDescent="0.25">
      <c r="A2369" s="49"/>
      <c r="B2369" s="49" t="s">
        <v>80</v>
      </c>
      <c r="C2369" s="68" t="s">
        <v>621</v>
      </c>
      <c r="D2369" s="68">
        <v>20</v>
      </c>
      <c r="E2369" s="77">
        <v>35</v>
      </c>
      <c r="F2369" s="66"/>
      <c r="G2369" s="66"/>
    </row>
    <row r="2370" spans="1:7" x14ac:dyDescent="0.25">
      <c r="A2370" s="49"/>
      <c r="B2370" s="49"/>
      <c r="C2370" s="68"/>
      <c r="D2370" s="68"/>
      <c r="E2370" s="77"/>
      <c r="F2370" s="66"/>
      <c r="G2370" s="66"/>
    </row>
    <row r="2371" spans="1:7" ht="13" x14ac:dyDescent="0.3">
      <c r="A2371" s="49"/>
      <c r="B2371" s="67" t="s">
        <v>79</v>
      </c>
      <c r="C2371" s="68"/>
      <c r="D2371" s="68"/>
      <c r="E2371" s="77"/>
      <c r="F2371" s="66"/>
      <c r="G2371" s="66"/>
    </row>
    <row r="2372" spans="1:7" x14ac:dyDescent="0.25">
      <c r="A2372" s="49"/>
      <c r="B2372" s="49"/>
      <c r="C2372" s="68"/>
      <c r="D2372" s="68"/>
      <c r="E2372" s="77"/>
      <c r="F2372" s="66"/>
      <c r="G2372" s="66"/>
    </row>
    <row r="2373" spans="1:7" ht="13" x14ac:dyDescent="0.3">
      <c r="A2373" s="49"/>
      <c r="B2373" s="67" t="s">
        <v>78</v>
      </c>
      <c r="C2373" s="68"/>
      <c r="D2373" s="68"/>
      <c r="E2373" s="77"/>
      <c r="F2373" s="66"/>
      <c r="G2373" s="66"/>
    </row>
    <row r="2374" spans="1:7" ht="13" x14ac:dyDescent="0.3">
      <c r="A2374" s="49"/>
      <c r="B2374" s="67" t="s">
        <v>77</v>
      </c>
      <c r="C2374" s="68"/>
      <c r="D2374" s="68"/>
      <c r="E2374" s="77"/>
      <c r="F2374" s="66"/>
      <c r="G2374" s="66"/>
    </row>
    <row r="2375" spans="1:7" x14ac:dyDescent="0.25">
      <c r="A2375" s="49"/>
      <c r="B2375" s="49" t="s">
        <v>76</v>
      </c>
      <c r="C2375" s="68"/>
      <c r="D2375" s="68"/>
      <c r="E2375" s="77"/>
      <c r="F2375" s="66"/>
      <c r="G2375" s="66"/>
    </row>
    <row r="2376" spans="1:7" x14ac:dyDescent="0.25">
      <c r="A2376" s="49"/>
      <c r="B2376" s="49" t="s">
        <v>75</v>
      </c>
      <c r="C2376" s="68"/>
      <c r="D2376" s="68"/>
      <c r="E2376" s="77"/>
      <c r="F2376" s="66"/>
      <c r="G2376" s="66"/>
    </row>
    <row r="2377" spans="1:7" ht="14.5" x14ac:dyDescent="0.25">
      <c r="A2377" s="49"/>
      <c r="B2377" s="49" t="s">
        <v>74</v>
      </c>
      <c r="C2377" s="68" t="s">
        <v>621</v>
      </c>
      <c r="D2377" s="68">
        <v>20</v>
      </c>
      <c r="E2377" s="77">
        <v>250</v>
      </c>
      <c r="F2377" s="66"/>
      <c r="G2377" s="66">
        <f t="shared" ref="G2377:G2386" si="82">E2377*D2377</f>
        <v>5000</v>
      </c>
    </row>
    <row r="2378" spans="1:7" x14ac:dyDescent="0.25">
      <c r="A2378" s="49"/>
      <c r="B2378" s="49"/>
      <c r="C2378" s="68"/>
      <c r="D2378" s="68"/>
      <c r="E2378" s="77"/>
      <c r="F2378" s="66"/>
      <c r="G2378" s="66"/>
    </row>
    <row r="2379" spans="1:7" x14ac:dyDescent="0.25">
      <c r="A2379" s="49"/>
      <c r="B2379" s="49" t="s">
        <v>541</v>
      </c>
      <c r="C2379" s="68"/>
      <c r="D2379" s="68"/>
      <c r="E2379" s="77"/>
      <c r="F2379" s="66"/>
      <c r="G2379" s="66"/>
    </row>
    <row r="2380" spans="1:7" x14ac:dyDescent="0.25">
      <c r="A2380" s="49"/>
      <c r="B2380" s="49" t="s">
        <v>72</v>
      </c>
      <c r="C2380" s="68"/>
      <c r="D2380" s="68"/>
      <c r="E2380" s="77"/>
      <c r="F2380" s="66"/>
      <c r="G2380" s="66"/>
    </row>
    <row r="2381" spans="1:7" x14ac:dyDescent="0.25">
      <c r="A2381" s="49"/>
      <c r="B2381" s="49" t="s">
        <v>71</v>
      </c>
      <c r="C2381" s="68"/>
      <c r="D2381" s="68"/>
      <c r="E2381" s="77"/>
      <c r="F2381" s="66"/>
      <c r="G2381" s="66"/>
    </row>
    <row r="2382" spans="1:7" x14ac:dyDescent="0.25">
      <c r="A2382" s="49"/>
      <c r="B2382" s="49" t="s">
        <v>70</v>
      </c>
      <c r="C2382" s="68" t="s">
        <v>2</v>
      </c>
      <c r="D2382" s="68">
        <v>1</v>
      </c>
      <c r="E2382" s="77">
        <v>650</v>
      </c>
      <c r="F2382" s="66"/>
      <c r="G2382" s="66">
        <f t="shared" si="82"/>
        <v>650</v>
      </c>
    </row>
    <row r="2383" spans="1:7" x14ac:dyDescent="0.25">
      <c r="A2383" s="49"/>
      <c r="B2383" s="49"/>
      <c r="C2383" s="68"/>
      <c r="D2383" s="68"/>
      <c r="E2383" s="77"/>
      <c r="F2383" s="66"/>
      <c r="G2383" s="66"/>
    </row>
    <row r="2384" spans="1:7" ht="13" x14ac:dyDescent="0.3">
      <c r="A2384" s="49"/>
      <c r="B2384" s="67" t="s">
        <v>69</v>
      </c>
      <c r="C2384" s="68"/>
      <c r="D2384" s="68"/>
      <c r="E2384" s="77"/>
      <c r="F2384" s="66"/>
      <c r="G2384" s="66"/>
    </row>
    <row r="2385" spans="1:7" x14ac:dyDescent="0.25">
      <c r="A2385" s="49"/>
      <c r="B2385" s="49"/>
      <c r="C2385" s="68"/>
      <c r="D2385" s="68"/>
      <c r="E2385" s="77"/>
      <c r="F2385" s="66"/>
      <c r="G2385" s="66"/>
    </row>
    <row r="2386" spans="1:7" x14ac:dyDescent="0.25">
      <c r="A2386" s="49"/>
      <c r="B2386" s="49" t="s">
        <v>68</v>
      </c>
      <c r="C2386" s="68" t="s">
        <v>11</v>
      </c>
      <c r="D2386" s="68">
        <v>18</v>
      </c>
      <c r="E2386" s="77">
        <v>65</v>
      </c>
      <c r="F2386" s="66"/>
      <c r="G2386" s="66">
        <f t="shared" si="82"/>
        <v>1170</v>
      </c>
    </row>
    <row r="2387" spans="1:7" x14ac:dyDescent="0.25">
      <c r="A2387" s="49"/>
      <c r="B2387" s="49"/>
      <c r="C2387" s="68"/>
      <c r="D2387" s="68"/>
      <c r="E2387" s="77"/>
      <c r="F2387" s="66"/>
      <c r="G2387" s="66"/>
    </row>
    <row r="2388" spans="1:7" ht="13" x14ac:dyDescent="0.3">
      <c r="A2388" s="115"/>
      <c r="B2388" s="111" t="s">
        <v>283</v>
      </c>
      <c r="C2388" s="112"/>
      <c r="D2388" s="112"/>
      <c r="E2388" s="113"/>
      <c r="F2388" s="114"/>
      <c r="G2388" s="114">
        <f>SUM(G2369:G2387)</f>
        <v>6820</v>
      </c>
    </row>
    <row r="2389" spans="1:7" x14ac:dyDescent="0.25">
      <c r="A2389" s="49"/>
      <c r="B2389" s="49"/>
      <c r="C2389" s="68"/>
      <c r="D2389" s="68"/>
      <c r="E2389" s="77"/>
      <c r="F2389" s="66"/>
      <c r="G2389" s="66"/>
    </row>
    <row r="2390" spans="1:7" ht="13" x14ac:dyDescent="0.3">
      <c r="A2390" s="49"/>
      <c r="B2390" s="79" t="s">
        <v>67</v>
      </c>
      <c r="C2390" s="68"/>
      <c r="D2390" s="68"/>
      <c r="E2390" s="77"/>
      <c r="F2390" s="66"/>
      <c r="G2390" s="66"/>
    </row>
    <row r="2391" spans="1:7" x14ac:dyDescent="0.25">
      <c r="A2391" s="49"/>
      <c r="B2391" s="49"/>
      <c r="C2391" s="68"/>
      <c r="D2391" s="68"/>
      <c r="E2391" s="77"/>
      <c r="F2391" s="66"/>
      <c r="G2391" s="66"/>
    </row>
    <row r="2392" spans="1:7" ht="13" x14ac:dyDescent="0.3">
      <c r="A2392" s="49"/>
      <c r="B2392" s="67" t="s">
        <v>66</v>
      </c>
      <c r="C2392" s="68"/>
      <c r="D2392" s="68"/>
      <c r="E2392" s="77"/>
      <c r="F2392" s="66"/>
      <c r="G2392" s="66"/>
    </row>
    <row r="2393" spans="1:7" x14ac:dyDescent="0.25">
      <c r="A2393" s="49"/>
      <c r="B2393" s="49"/>
      <c r="C2393" s="68"/>
      <c r="D2393" s="68"/>
      <c r="E2393" s="77"/>
      <c r="F2393" s="66"/>
      <c r="G2393" s="66"/>
    </row>
    <row r="2394" spans="1:7" ht="13" x14ac:dyDescent="0.3">
      <c r="A2394" s="86"/>
      <c r="B2394" s="87" t="s">
        <v>510</v>
      </c>
      <c r="C2394" s="70"/>
      <c r="D2394" s="70"/>
      <c r="E2394" s="88"/>
      <c r="F2394" s="88"/>
      <c r="G2394" s="88"/>
    </row>
    <row r="2395" spans="1:7" ht="14.5" x14ac:dyDescent="0.3">
      <c r="A2395" s="86"/>
      <c r="B2395" s="71" t="s">
        <v>510</v>
      </c>
      <c r="C2395" s="89" t="s">
        <v>621</v>
      </c>
      <c r="D2395" s="89">
        <v>20</v>
      </c>
      <c r="E2395" s="77">
        <v>90</v>
      </c>
      <c r="F2395" s="88"/>
      <c r="G2395" s="88">
        <f>D2395*E2395</f>
        <v>1800</v>
      </c>
    </row>
    <row r="2396" spans="1:7" ht="13" x14ac:dyDescent="0.3">
      <c r="A2396" s="86"/>
      <c r="B2396" s="71"/>
      <c r="C2396" s="89"/>
      <c r="D2396" s="89"/>
      <c r="E2396" s="77"/>
      <c r="F2396" s="88"/>
      <c r="G2396" s="88"/>
    </row>
    <row r="2397" spans="1:7" ht="13" x14ac:dyDescent="0.3">
      <c r="A2397" s="115"/>
      <c r="B2397" s="111" t="s">
        <v>283</v>
      </c>
      <c r="C2397" s="112"/>
      <c r="D2397" s="112"/>
      <c r="E2397" s="113"/>
      <c r="F2397" s="114"/>
      <c r="G2397" s="114">
        <f>SUM(G2392:G2396)</f>
        <v>1800</v>
      </c>
    </row>
    <row r="2398" spans="1:7" x14ac:dyDescent="0.25">
      <c r="A2398" s="49"/>
      <c r="B2398" s="49"/>
      <c r="C2398" s="68"/>
      <c r="D2398" s="68"/>
      <c r="E2398" s="77"/>
      <c r="F2398" s="66"/>
      <c r="G2398" s="66"/>
    </row>
    <row r="2399" spans="1:7" ht="13" x14ac:dyDescent="0.3">
      <c r="A2399" s="49"/>
      <c r="B2399" s="79" t="s">
        <v>63</v>
      </c>
      <c r="C2399" s="68"/>
      <c r="D2399" s="68"/>
      <c r="E2399" s="77"/>
      <c r="F2399" s="66"/>
      <c r="G2399" s="66"/>
    </row>
    <row r="2400" spans="1:7" x14ac:dyDescent="0.25">
      <c r="A2400" s="49"/>
      <c r="B2400" s="49"/>
      <c r="C2400" s="68"/>
      <c r="D2400" s="68"/>
      <c r="E2400" s="77"/>
      <c r="F2400" s="66"/>
      <c r="G2400" s="66"/>
    </row>
    <row r="2401" spans="1:7" ht="13" x14ac:dyDescent="0.3">
      <c r="A2401" s="49"/>
      <c r="B2401" s="67" t="s">
        <v>62</v>
      </c>
      <c r="C2401" s="68"/>
      <c r="D2401" s="68"/>
      <c r="E2401" s="77"/>
      <c r="F2401" s="66"/>
      <c r="G2401" s="66"/>
    </row>
    <row r="2402" spans="1:7" x14ac:dyDescent="0.25">
      <c r="A2402" s="49"/>
      <c r="B2402" s="49"/>
      <c r="C2402" s="68"/>
      <c r="D2402" s="68"/>
      <c r="E2402" s="77"/>
      <c r="F2402" s="66"/>
      <c r="G2402" s="66"/>
    </row>
    <row r="2403" spans="1:7" x14ac:dyDescent="0.25">
      <c r="A2403" s="49"/>
      <c r="B2403" s="49" t="s">
        <v>59</v>
      </c>
      <c r="C2403" s="68"/>
      <c r="D2403" s="68"/>
      <c r="E2403" s="77"/>
      <c r="F2403" s="66"/>
      <c r="G2403" s="66"/>
    </row>
    <row r="2404" spans="1:7" x14ac:dyDescent="0.25">
      <c r="A2404" s="49"/>
      <c r="B2404" s="49" t="s">
        <v>56</v>
      </c>
      <c r="C2404" s="68" t="s">
        <v>2</v>
      </c>
      <c r="D2404" s="68">
        <v>1</v>
      </c>
      <c r="E2404" s="77">
        <v>450</v>
      </c>
      <c r="F2404" s="66"/>
      <c r="G2404" s="66">
        <f t="shared" ref="G2404:G2417" si="83">E2404*D2404</f>
        <v>450</v>
      </c>
    </row>
    <row r="2405" spans="1:7" x14ac:dyDescent="0.25">
      <c r="A2405" s="49"/>
      <c r="B2405" s="49"/>
      <c r="C2405" s="68"/>
      <c r="D2405" s="68"/>
      <c r="E2405" s="77"/>
      <c r="F2405" s="66"/>
      <c r="G2405" s="66"/>
    </row>
    <row r="2406" spans="1:7" ht="13" x14ac:dyDescent="0.3">
      <c r="A2406" s="86"/>
      <c r="B2406" s="71" t="s">
        <v>519</v>
      </c>
      <c r="C2406" s="70">
        <v>1</v>
      </c>
      <c r="D2406" s="89" t="s">
        <v>518</v>
      </c>
      <c r="E2406" s="88">
        <v>5000</v>
      </c>
      <c r="G2406" s="88">
        <f>C2406*E2406</f>
        <v>5000</v>
      </c>
    </row>
    <row r="2407" spans="1:7" ht="13" x14ac:dyDescent="0.3">
      <c r="A2407" s="86"/>
      <c r="B2407" s="71"/>
      <c r="C2407" s="70"/>
      <c r="D2407" s="89"/>
      <c r="E2407" s="88"/>
      <c r="F2407" s="88"/>
      <c r="G2407" s="88"/>
    </row>
    <row r="2408" spans="1:7" ht="13" x14ac:dyDescent="0.3">
      <c r="A2408" s="49"/>
      <c r="B2408" s="67" t="s">
        <v>55</v>
      </c>
      <c r="C2408" s="68"/>
      <c r="D2408" s="68"/>
      <c r="E2408" s="77"/>
      <c r="F2408" s="66"/>
      <c r="G2408" s="66"/>
    </row>
    <row r="2409" spans="1:7" x14ac:dyDescent="0.25">
      <c r="A2409" s="49"/>
      <c r="B2409" s="49"/>
      <c r="C2409" s="68"/>
      <c r="D2409" s="68"/>
      <c r="E2409" s="77"/>
      <c r="F2409" s="66"/>
      <c r="G2409" s="66"/>
    </row>
    <row r="2410" spans="1:7" ht="13" x14ac:dyDescent="0.3">
      <c r="A2410" s="49"/>
      <c r="B2410" s="67" t="s">
        <v>52</v>
      </c>
      <c r="C2410" s="68"/>
      <c r="D2410" s="68"/>
      <c r="E2410" s="77"/>
      <c r="F2410" s="66"/>
      <c r="G2410" s="66"/>
    </row>
    <row r="2411" spans="1:7" ht="13" x14ac:dyDescent="0.3">
      <c r="A2411" s="49"/>
      <c r="B2411" s="67" t="s">
        <v>51</v>
      </c>
      <c r="C2411" s="68"/>
      <c r="D2411" s="68"/>
      <c r="E2411" s="77"/>
      <c r="F2411" s="66"/>
      <c r="G2411" s="66"/>
    </row>
    <row r="2412" spans="1:7" ht="13" x14ac:dyDescent="0.3">
      <c r="A2412" s="49"/>
      <c r="B2412" s="67" t="s">
        <v>50</v>
      </c>
      <c r="C2412" s="68"/>
      <c r="D2412" s="68"/>
      <c r="E2412" s="77"/>
      <c r="F2412" s="66"/>
      <c r="G2412" s="66"/>
    </row>
    <row r="2413" spans="1:7" x14ac:dyDescent="0.25">
      <c r="A2413" s="49"/>
      <c r="B2413" s="49"/>
      <c r="C2413" s="68"/>
      <c r="D2413" s="68"/>
      <c r="E2413" s="77"/>
      <c r="F2413" s="66"/>
      <c r="G2413" s="66"/>
    </row>
    <row r="2414" spans="1:7" x14ac:dyDescent="0.25">
      <c r="A2414" s="49"/>
      <c r="B2414" s="49" t="s">
        <v>615</v>
      </c>
      <c r="C2414" s="68" t="s">
        <v>2</v>
      </c>
      <c r="D2414" s="68">
        <v>1</v>
      </c>
      <c r="E2414" s="77">
        <v>150</v>
      </c>
      <c r="F2414" s="66"/>
      <c r="G2414" s="66">
        <f t="shared" si="83"/>
        <v>150</v>
      </c>
    </row>
    <row r="2415" spans="1:7" x14ac:dyDescent="0.25">
      <c r="A2415" s="49"/>
      <c r="B2415" s="49"/>
      <c r="C2415" s="68"/>
      <c r="D2415" s="68"/>
      <c r="E2415" s="77"/>
      <c r="F2415" s="66"/>
      <c r="G2415" s="66"/>
    </row>
    <row r="2416" spans="1:7" x14ac:dyDescent="0.25">
      <c r="A2416" s="49"/>
      <c r="B2416" s="49" t="s">
        <v>48</v>
      </c>
      <c r="C2416" s="68"/>
      <c r="D2416" s="68"/>
      <c r="E2416" s="77"/>
      <c r="F2416" s="66"/>
      <c r="G2416" s="66"/>
    </row>
    <row r="2417" spans="1:7" x14ac:dyDescent="0.25">
      <c r="A2417" s="49"/>
      <c r="B2417" s="49" t="s">
        <v>47</v>
      </c>
      <c r="C2417" s="68" t="s">
        <v>2</v>
      </c>
      <c r="D2417" s="68">
        <v>1</v>
      </c>
      <c r="E2417" s="77">
        <v>45</v>
      </c>
      <c r="F2417" s="66"/>
      <c r="G2417" s="66">
        <f t="shared" si="83"/>
        <v>45</v>
      </c>
    </row>
    <row r="2418" spans="1:7" x14ac:dyDescent="0.25">
      <c r="A2418" s="49"/>
      <c r="B2418" s="49"/>
      <c r="C2418" s="68"/>
      <c r="D2418" s="68"/>
      <c r="E2418" s="77"/>
      <c r="F2418" s="66"/>
      <c r="G2418" s="66"/>
    </row>
    <row r="2419" spans="1:7" ht="13" x14ac:dyDescent="0.3">
      <c r="A2419" s="115"/>
      <c r="B2419" s="111" t="s">
        <v>283</v>
      </c>
      <c r="C2419" s="112"/>
      <c r="D2419" s="112"/>
      <c r="E2419" s="113"/>
      <c r="F2419" s="114"/>
      <c r="G2419" s="114">
        <f>SUM(G2398:G2418)</f>
        <v>5645</v>
      </c>
    </row>
    <row r="2420" spans="1:7" x14ac:dyDescent="0.25">
      <c r="A2420" s="49"/>
      <c r="B2420" s="49"/>
      <c r="C2420" s="68"/>
      <c r="D2420" s="68"/>
      <c r="E2420" s="77"/>
      <c r="F2420" s="66"/>
      <c r="G2420" s="66"/>
    </row>
    <row r="2421" spans="1:7" ht="13" x14ac:dyDescent="0.3">
      <c r="A2421" s="49"/>
      <c r="B2421" s="79" t="s">
        <v>20</v>
      </c>
      <c r="C2421" s="68"/>
      <c r="D2421" s="68"/>
      <c r="E2421" s="77"/>
      <c r="F2421" s="66"/>
      <c r="G2421" s="66"/>
    </row>
    <row r="2422" spans="1:7" x14ac:dyDescent="0.25">
      <c r="A2422" s="49"/>
      <c r="B2422" s="49"/>
      <c r="C2422" s="68"/>
      <c r="D2422" s="68"/>
      <c r="E2422" s="77"/>
      <c r="F2422" s="66"/>
      <c r="G2422" s="66"/>
    </row>
    <row r="2423" spans="1:7" ht="13" x14ac:dyDescent="0.3">
      <c r="A2423" s="49"/>
      <c r="B2423" s="67" t="s">
        <v>17</v>
      </c>
      <c r="C2423" s="68"/>
      <c r="D2423" s="68"/>
      <c r="E2423" s="77"/>
      <c r="F2423" s="66"/>
      <c r="G2423" s="66"/>
    </row>
    <row r="2424" spans="1:7" x14ac:dyDescent="0.25">
      <c r="A2424" s="49"/>
      <c r="B2424" s="49"/>
      <c r="C2424" s="68"/>
      <c r="D2424" s="68"/>
      <c r="E2424" s="77"/>
      <c r="F2424" s="66"/>
      <c r="G2424" s="66"/>
    </row>
    <row r="2425" spans="1:7" ht="13" x14ac:dyDescent="0.3">
      <c r="A2425" s="49"/>
      <c r="B2425" s="67" t="s">
        <v>16</v>
      </c>
      <c r="C2425" s="68"/>
      <c r="D2425" s="68"/>
      <c r="E2425" s="77"/>
      <c r="F2425" s="66"/>
      <c r="G2425" s="66"/>
    </row>
    <row r="2426" spans="1:7" x14ac:dyDescent="0.25">
      <c r="A2426" s="49"/>
      <c r="B2426" s="49"/>
      <c r="C2426" s="68"/>
      <c r="D2426" s="68"/>
      <c r="E2426" s="77"/>
      <c r="F2426" s="66"/>
      <c r="G2426" s="66"/>
    </row>
    <row r="2427" spans="1:7" ht="14.5" x14ac:dyDescent="0.25">
      <c r="A2427" s="49"/>
      <c r="B2427" s="49" t="s">
        <v>525</v>
      </c>
      <c r="C2427" s="68" t="s">
        <v>621</v>
      </c>
      <c r="D2427" s="90">
        <f>D2284</f>
        <v>198.60000000000002</v>
      </c>
      <c r="E2427" s="77">
        <v>75</v>
      </c>
      <c r="F2427" s="66"/>
      <c r="G2427" s="66">
        <f t="shared" ref="G2427:G2448" si="84">E2427*D2427</f>
        <v>14895.000000000002</v>
      </c>
    </row>
    <row r="2428" spans="1:7" x14ac:dyDescent="0.25">
      <c r="A2428" s="49"/>
      <c r="B2428" s="49"/>
      <c r="C2428" s="68"/>
      <c r="D2428" s="68"/>
      <c r="E2428" s="77"/>
      <c r="F2428" s="66"/>
      <c r="G2428" s="66"/>
    </row>
    <row r="2429" spans="1:7" ht="14.5" x14ac:dyDescent="0.25">
      <c r="A2429" s="49"/>
      <c r="B2429" s="49" t="s">
        <v>295</v>
      </c>
      <c r="C2429" s="68" t="s">
        <v>621</v>
      </c>
      <c r="D2429" s="68">
        <v>3</v>
      </c>
      <c r="E2429" s="77">
        <v>75</v>
      </c>
      <c r="F2429" s="66"/>
      <c r="G2429" s="66">
        <f t="shared" si="84"/>
        <v>225</v>
      </c>
    </row>
    <row r="2430" spans="1:7" x14ac:dyDescent="0.25">
      <c r="A2430" s="49"/>
      <c r="B2430" s="49"/>
      <c r="C2430" s="68"/>
      <c r="D2430" s="68"/>
      <c r="E2430" s="77"/>
      <c r="F2430" s="66"/>
      <c r="G2430" s="66"/>
    </row>
    <row r="2431" spans="1:7" ht="13" x14ac:dyDescent="0.3">
      <c r="A2431" s="115"/>
      <c r="B2431" s="111" t="s">
        <v>283</v>
      </c>
      <c r="C2431" s="112"/>
      <c r="D2431" s="112"/>
      <c r="E2431" s="113"/>
      <c r="F2431" s="114"/>
      <c r="G2431" s="114">
        <f>SUM(G2422:G2430)</f>
        <v>15120.000000000002</v>
      </c>
    </row>
    <row r="2432" spans="1:7" x14ac:dyDescent="0.25">
      <c r="A2432" s="49"/>
      <c r="B2432" s="49"/>
      <c r="C2432" s="68"/>
      <c r="D2432" s="68"/>
      <c r="E2432" s="77"/>
      <c r="F2432" s="66"/>
      <c r="G2432" s="66"/>
    </row>
    <row r="2433" spans="1:7" ht="13" x14ac:dyDescent="0.3">
      <c r="A2433" s="49"/>
      <c r="B2433" s="79" t="s">
        <v>296</v>
      </c>
      <c r="C2433" s="68"/>
      <c r="D2433" s="68"/>
      <c r="E2433" s="77"/>
      <c r="F2433" s="66"/>
      <c r="G2433" s="66"/>
    </row>
    <row r="2434" spans="1:7" x14ac:dyDescent="0.25">
      <c r="A2434" s="49"/>
      <c r="B2434" s="49"/>
      <c r="C2434" s="68"/>
      <c r="D2434" s="68"/>
      <c r="E2434" s="77"/>
      <c r="F2434" s="66"/>
      <c r="G2434" s="66"/>
    </row>
    <row r="2435" spans="1:7" ht="13" x14ac:dyDescent="0.3">
      <c r="A2435" s="49"/>
      <c r="B2435" s="67" t="s">
        <v>297</v>
      </c>
      <c r="C2435" s="68"/>
      <c r="D2435" s="68"/>
      <c r="E2435" s="77"/>
      <c r="F2435" s="66"/>
      <c r="G2435" s="66"/>
    </row>
    <row r="2436" spans="1:7" x14ac:dyDescent="0.25">
      <c r="A2436" s="49"/>
      <c r="B2436" s="49"/>
      <c r="C2436" s="68"/>
      <c r="D2436" s="68"/>
      <c r="E2436" s="77"/>
      <c r="F2436" s="66"/>
      <c r="G2436" s="66"/>
    </row>
    <row r="2437" spans="1:7" ht="13" x14ac:dyDescent="0.3">
      <c r="A2437" s="49"/>
      <c r="B2437" s="67" t="s">
        <v>298</v>
      </c>
      <c r="C2437" s="68"/>
      <c r="D2437" s="68"/>
      <c r="E2437" s="77"/>
      <c r="F2437" s="66"/>
      <c r="G2437" s="66"/>
    </row>
    <row r="2438" spans="1:7" x14ac:dyDescent="0.25">
      <c r="A2438" s="49"/>
      <c r="B2438" s="49"/>
      <c r="C2438" s="68"/>
      <c r="D2438" s="68"/>
      <c r="E2438" s="77"/>
      <c r="F2438" s="66"/>
      <c r="G2438" s="66"/>
    </row>
    <row r="2439" spans="1:7" x14ac:dyDescent="0.25">
      <c r="A2439" s="49"/>
      <c r="B2439" s="49" t="s">
        <v>299</v>
      </c>
      <c r="C2439" s="68"/>
      <c r="D2439" s="68"/>
      <c r="E2439" s="77"/>
      <c r="F2439" s="66"/>
      <c r="G2439" s="66"/>
    </row>
    <row r="2440" spans="1:7" x14ac:dyDescent="0.25">
      <c r="A2440" s="49"/>
      <c r="B2440" s="49" t="s">
        <v>300</v>
      </c>
      <c r="C2440" s="68" t="s">
        <v>11</v>
      </c>
      <c r="D2440" s="68">
        <v>10</v>
      </c>
      <c r="E2440" s="77">
        <v>110</v>
      </c>
      <c r="F2440" s="66"/>
      <c r="G2440" s="66">
        <f t="shared" si="84"/>
        <v>1100</v>
      </c>
    </row>
    <row r="2441" spans="1:7" x14ac:dyDescent="0.25">
      <c r="A2441" s="49"/>
      <c r="B2441" s="49"/>
      <c r="C2441" s="68"/>
      <c r="D2441" s="68"/>
      <c r="E2441" s="77"/>
      <c r="F2441" s="66"/>
      <c r="G2441" s="66"/>
    </row>
    <row r="2442" spans="1:7" x14ac:dyDescent="0.25">
      <c r="A2442" s="49"/>
      <c r="B2442" s="49" t="s">
        <v>301</v>
      </c>
      <c r="C2442" s="68"/>
      <c r="D2442" s="68"/>
      <c r="E2442" s="77"/>
      <c r="F2442" s="66"/>
      <c r="G2442" s="66"/>
    </row>
    <row r="2443" spans="1:7" x14ac:dyDescent="0.25">
      <c r="A2443" s="49"/>
      <c r="B2443" s="49" t="s">
        <v>302</v>
      </c>
      <c r="C2443" s="68" t="s">
        <v>11</v>
      </c>
      <c r="D2443" s="68">
        <v>10</v>
      </c>
      <c r="E2443" s="77">
        <v>100</v>
      </c>
      <c r="F2443" s="66"/>
      <c r="G2443" s="66">
        <f t="shared" si="84"/>
        <v>1000</v>
      </c>
    </row>
    <row r="2444" spans="1:7" x14ac:dyDescent="0.25">
      <c r="A2444" s="49"/>
      <c r="B2444" s="49"/>
      <c r="C2444" s="68"/>
      <c r="D2444" s="68"/>
      <c r="E2444" s="77"/>
      <c r="F2444" s="66"/>
      <c r="G2444" s="66"/>
    </row>
    <row r="2445" spans="1:7" x14ac:dyDescent="0.25">
      <c r="A2445" s="49"/>
      <c r="B2445" s="49" t="s">
        <v>303</v>
      </c>
      <c r="C2445" s="68" t="s">
        <v>2</v>
      </c>
      <c r="D2445" s="68">
        <v>4</v>
      </c>
      <c r="E2445" s="77">
        <v>250</v>
      </c>
      <c r="F2445" s="66"/>
      <c r="G2445" s="66">
        <f t="shared" si="84"/>
        <v>1000</v>
      </c>
    </row>
    <row r="2446" spans="1:7" x14ac:dyDescent="0.25">
      <c r="A2446" s="49"/>
      <c r="B2446" s="49" t="s">
        <v>304</v>
      </c>
      <c r="C2446" s="68" t="s">
        <v>2</v>
      </c>
      <c r="D2446" s="68">
        <v>4</v>
      </c>
      <c r="E2446" s="77">
        <v>250</v>
      </c>
      <c r="F2446" s="66"/>
      <c r="G2446" s="66">
        <f t="shared" si="84"/>
        <v>1000</v>
      </c>
    </row>
    <row r="2447" spans="1:7" x14ac:dyDescent="0.25">
      <c r="A2447" s="49"/>
      <c r="B2447" s="49" t="s">
        <v>305</v>
      </c>
      <c r="C2447" s="68" t="s">
        <v>2</v>
      </c>
      <c r="D2447" s="68">
        <v>4</v>
      </c>
      <c r="E2447" s="77">
        <v>250</v>
      </c>
      <c r="F2447" s="66"/>
      <c r="G2447" s="66">
        <f t="shared" si="84"/>
        <v>1000</v>
      </c>
    </row>
    <row r="2448" spans="1:7" x14ac:dyDescent="0.25">
      <c r="A2448" s="49"/>
      <c r="B2448" s="49" t="s">
        <v>306</v>
      </c>
      <c r="C2448" s="68" t="s">
        <v>2</v>
      </c>
      <c r="D2448" s="68">
        <v>4</v>
      </c>
      <c r="E2448" s="77">
        <v>250</v>
      </c>
      <c r="F2448" s="66"/>
      <c r="G2448" s="66">
        <f t="shared" si="84"/>
        <v>1000</v>
      </c>
    </row>
    <row r="2449" spans="1:7" x14ac:dyDescent="0.25">
      <c r="A2449" s="49"/>
      <c r="B2449" s="49"/>
      <c r="C2449" s="68"/>
      <c r="D2449" s="68"/>
      <c r="E2449" s="77"/>
      <c r="F2449" s="66"/>
      <c r="G2449" s="66"/>
    </row>
    <row r="2450" spans="1:7" ht="13" x14ac:dyDescent="0.3">
      <c r="A2450" s="49"/>
      <c r="B2450" s="67" t="s">
        <v>307</v>
      </c>
      <c r="C2450" s="68"/>
      <c r="D2450" s="68"/>
      <c r="E2450" s="77"/>
      <c r="F2450" s="66"/>
      <c r="G2450" s="66"/>
    </row>
    <row r="2451" spans="1:7" ht="13" x14ac:dyDescent="0.3">
      <c r="A2451" s="49"/>
      <c r="B2451" s="67" t="s">
        <v>308</v>
      </c>
      <c r="C2451" s="68"/>
      <c r="D2451" s="68"/>
      <c r="E2451" s="77"/>
      <c r="F2451" s="66"/>
      <c r="G2451" s="66"/>
    </row>
    <row r="2452" spans="1:7" x14ac:dyDescent="0.25">
      <c r="A2452" s="49"/>
      <c r="B2452" s="49"/>
      <c r="C2452" s="68"/>
      <c r="D2452" s="68"/>
      <c r="E2452" s="77"/>
      <c r="F2452" s="66"/>
      <c r="G2452" s="66"/>
    </row>
    <row r="2453" spans="1:7" x14ac:dyDescent="0.25">
      <c r="A2453" s="49"/>
      <c r="B2453" s="49" t="s">
        <v>311</v>
      </c>
      <c r="C2453" s="68" t="s">
        <v>2</v>
      </c>
      <c r="D2453" s="68">
        <v>1</v>
      </c>
      <c r="E2453" s="77">
        <v>4500</v>
      </c>
      <c r="F2453" s="66"/>
      <c r="G2453" s="66"/>
    </row>
    <row r="2454" spans="1:7" x14ac:dyDescent="0.25">
      <c r="A2454" s="49"/>
      <c r="B2454" s="49"/>
      <c r="C2454" s="68"/>
      <c r="D2454" s="68"/>
      <c r="E2454" s="77"/>
      <c r="F2454" s="66"/>
      <c r="G2454" s="66"/>
    </row>
    <row r="2455" spans="1:7" ht="13" x14ac:dyDescent="0.3">
      <c r="A2455" s="49"/>
      <c r="B2455" s="67" t="s">
        <v>312</v>
      </c>
      <c r="C2455" s="68"/>
      <c r="D2455" s="68"/>
      <c r="E2455" s="77"/>
      <c r="F2455" s="66"/>
      <c r="G2455" s="66"/>
    </row>
    <row r="2456" spans="1:7" ht="13" x14ac:dyDescent="0.3">
      <c r="A2456" s="49"/>
      <c r="B2456" s="67" t="s">
        <v>313</v>
      </c>
      <c r="C2456" s="68"/>
      <c r="D2456" s="68"/>
      <c r="E2456" s="77"/>
      <c r="F2456" s="66"/>
      <c r="G2456" s="66"/>
    </row>
    <row r="2457" spans="1:7" x14ac:dyDescent="0.25">
      <c r="A2457" s="49"/>
      <c r="B2457" s="49" t="s">
        <v>314</v>
      </c>
      <c r="C2457" s="68"/>
      <c r="D2457" s="68"/>
      <c r="E2457" s="77"/>
      <c r="F2457" s="66"/>
      <c r="G2457" s="66"/>
    </row>
    <row r="2458" spans="1:7" x14ac:dyDescent="0.25">
      <c r="A2458" s="49"/>
      <c r="B2458" s="49" t="s">
        <v>315</v>
      </c>
      <c r="C2458" s="68"/>
      <c r="D2458" s="68"/>
      <c r="E2458" s="77"/>
      <c r="F2458" s="66"/>
      <c r="G2458" s="66"/>
    </row>
    <row r="2459" spans="1:7" x14ac:dyDescent="0.25">
      <c r="A2459" s="49"/>
      <c r="B2459" s="49" t="s">
        <v>316</v>
      </c>
      <c r="C2459" s="68"/>
      <c r="D2459" s="68"/>
      <c r="E2459" s="77"/>
      <c r="F2459" s="66"/>
      <c r="G2459" s="66"/>
    </row>
    <row r="2460" spans="1:7" x14ac:dyDescent="0.25">
      <c r="A2460" s="49"/>
      <c r="B2460" s="49" t="s">
        <v>317</v>
      </c>
      <c r="C2460" s="68"/>
      <c r="D2460" s="68"/>
      <c r="E2460" s="77"/>
      <c r="F2460" s="66"/>
      <c r="G2460" s="66"/>
    </row>
    <row r="2461" spans="1:7" x14ac:dyDescent="0.25">
      <c r="A2461" s="49"/>
      <c r="B2461" s="49" t="s">
        <v>318</v>
      </c>
      <c r="C2461" s="68"/>
      <c r="D2461" s="68"/>
      <c r="E2461" s="77"/>
      <c r="F2461" s="66"/>
      <c r="G2461" s="66"/>
    </row>
    <row r="2462" spans="1:7" x14ac:dyDescent="0.25">
      <c r="A2462" s="49"/>
      <c r="B2462" s="49" t="s">
        <v>466</v>
      </c>
      <c r="C2462" s="68"/>
      <c r="D2462" s="68"/>
      <c r="E2462" s="77"/>
      <c r="F2462" s="66"/>
      <c r="G2462" s="66"/>
    </row>
    <row r="2463" spans="1:7" x14ac:dyDescent="0.25">
      <c r="A2463" s="49"/>
      <c r="B2463" s="49" t="s">
        <v>319</v>
      </c>
      <c r="C2463" s="68" t="s">
        <v>2</v>
      </c>
      <c r="D2463" s="68">
        <v>1</v>
      </c>
      <c r="E2463" s="77">
        <v>10000</v>
      </c>
      <c r="F2463" s="66"/>
      <c r="G2463" s="66">
        <f t="shared" ref="G2463:G2514" si="85">E2463*D2463</f>
        <v>10000</v>
      </c>
    </row>
    <row r="2464" spans="1:7" x14ac:dyDescent="0.25">
      <c r="A2464" s="49"/>
      <c r="B2464" s="49"/>
      <c r="C2464" s="68"/>
      <c r="D2464" s="68"/>
      <c r="E2464" s="77"/>
      <c r="F2464" s="66"/>
      <c r="G2464" s="66"/>
    </row>
    <row r="2465" spans="1:7" ht="13" x14ac:dyDescent="0.3">
      <c r="A2465" s="115"/>
      <c r="B2465" s="111" t="s">
        <v>283</v>
      </c>
      <c r="C2465" s="112"/>
      <c r="D2465" s="112"/>
      <c r="E2465" s="113"/>
      <c r="F2465" s="114"/>
      <c r="G2465" s="114">
        <f>SUM(G2435:G2464)</f>
        <v>16100</v>
      </c>
    </row>
    <row r="2466" spans="1:7" x14ac:dyDescent="0.25">
      <c r="A2466" s="49"/>
      <c r="B2466" s="49"/>
      <c r="C2466" s="68"/>
      <c r="D2466" s="68"/>
      <c r="E2466" s="77"/>
      <c r="F2466" s="66"/>
      <c r="G2466" s="66"/>
    </row>
    <row r="2467" spans="1:7" ht="13" x14ac:dyDescent="0.3">
      <c r="A2467" s="49"/>
      <c r="B2467" s="79" t="s">
        <v>320</v>
      </c>
      <c r="C2467" s="68"/>
      <c r="D2467" s="68"/>
      <c r="E2467" s="77"/>
      <c r="F2467" s="66"/>
      <c r="G2467" s="66"/>
    </row>
    <row r="2468" spans="1:7" ht="13" x14ac:dyDescent="0.3">
      <c r="A2468" s="49"/>
      <c r="B2468" s="91"/>
      <c r="C2468" s="92"/>
      <c r="D2468" s="68"/>
      <c r="E2468" s="77"/>
      <c r="F2468" s="66"/>
      <c r="G2468" s="66"/>
    </row>
    <row r="2469" spans="1:7" ht="13" x14ac:dyDescent="0.3">
      <c r="A2469" s="49"/>
      <c r="B2469" s="67" t="s">
        <v>321</v>
      </c>
      <c r="C2469" s="68"/>
      <c r="D2469" s="68"/>
      <c r="E2469" s="77"/>
      <c r="F2469" s="66"/>
      <c r="G2469" s="66"/>
    </row>
    <row r="2470" spans="1:7" ht="13" x14ac:dyDescent="0.3">
      <c r="A2470" s="49"/>
      <c r="B2470" s="67" t="s">
        <v>322</v>
      </c>
      <c r="C2470" s="68"/>
      <c r="D2470" s="68"/>
      <c r="E2470" s="77"/>
      <c r="F2470" s="66"/>
      <c r="G2470" s="66"/>
    </row>
    <row r="2471" spans="1:7" ht="14.5" x14ac:dyDescent="0.25">
      <c r="A2471" s="49"/>
      <c r="B2471" s="49" t="s">
        <v>323</v>
      </c>
      <c r="C2471" s="68" t="s">
        <v>621</v>
      </c>
      <c r="D2471" s="68">
        <v>5</v>
      </c>
      <c r="E2471" s="77">
        <v>400</v>
      </c>
      <c r="F2471" s="66"/>
      <c r="G2471" s="66">
        <f t="shared" si="85"/>
        <v>2000</v>
      </c>
    </row>
    <row r="2472" spans="1:7" x14ac:dyDescent="0.25">
      <c r="A2472" s="49"/>
      <c r="B2472" s="49"/>
      <c r="C2472" s="68"/>
      <c r="D2472" s="68"/>
      <c r="E2472" s="77"/>
      <c r="F2472" s="66"/>
      <c r="G2472" s="66"/>
    </row>
    <row r="2473" spans="1:7" ht="13" x14ac:dyDescent="0.3">
      <c r="A2473" s="49"/>
      <c r="B2473" s="76" t="s">
        <v>283</v>
      </c>
      <c r="C2473" s="68"/>
      <c r="D2473" s="68"/>
      <c r="E2473" s="77"/>
      <c r="F2473" s="78"/>
      <c r="G2473" s="78">
        <f>SUM(G2468:G2472)</f>
        <v>2000</v>
      </c>
    </row>
    <row r="2474" spans="1:7" x14ac:dyDescent="0.25">
      <c r="A2474" s="49"/>
      <c r="B2474" s="49"/>
      <c r="C2474" s="68"/>
      <c r="D2474" s="68"/>
      <c r="E2474" s="77"/>
      <c r="F2474" s="66"/>
      <c r="G2474" s="66"/>
    </row>
    <row r="2475" spans="1:7" ht="13" x14ac:dyDescent="0.3">
      <c r="A2475" s="49"/>
      <c r="B2475" s="79" t="s">
        <v>324</v>
      </c>
      <c r="C2475" s="68"/>
      <c r="D2475" s="68"/>
      <c r="E2475" s="77"/>
      <c r="F2475" s="66"/>
      <c r="G2475" s="66"/>
    </row>
    <row r="2476" spans="1:7" x14ac:dyDescent="0.25">
      <c r="A2476" s="49"/>
      <c r="B2476" s="49"/>
      <c r="C2476" s="68"/>
      <c r="D2476" s="68"/>
      <c r="E2476" s="77"/>
      <c r="F2476" s="66"/>
      <c r="G2476" s="66"/>
    </row>
    <row r="2477" spans="1:7" ht="13" x14ac:dyDescent="0.3">
      <c r="A2477" s="49"/>
      <c r="B2477" s="67" t="s">
        <v>325</v>
      </c>
      <c r="C2477" s="68"/>
      <c r="D2477" s="68"/>
      <c r="E2477" s="77"/>
      <c r="F2477" s="66"/>
      <c r="G2477" s="66"/>
    </row>
    <row r="2478" spans="1:7" ht="13" x14ac:dyDescent="0.3">
      <c r="A2478" s="49"/>
      <c r="B2478" s="67" t="s">
        <v>326</v>
      </c>
      <c r="C2478" s="68"/>
      <c r="D2478" s="68"/>
      <c r="E2478" s="77"/>
      <c r="F2478" s="66"/>
      <c r="G2478" s="66"/>
    </row>
    <row r="2479" spans="1:7" ht="13" x14ac:dyDescent="0.3">
      <c r="A2479" s="49"/>
      <c r="B2479" s="67" t="s">
        <v>528</v>
      </c>
      <c r="C2479" s="68"/>
      <c r="D2479" s="68"/>
      <c r="E2479" s="77"/>
      <c r="F2479" s="66"/>
      <c r="G2479" s="66"/>
    </row>
    <row r="2480" spans="1:7" x14ac:dyDescent="0.25">
      <c r="A2480" s="49"/>
      <c r="B2480" s="49"/>
      <c r="C2480" s="68"/>
      <c r="D2480" s="68"/>
      <c r="E2480" s="77"/>
      <c r="F2480" s="66"/>
      <c r="G2480" s="66"/>
    </row>
    <row r="2481" spans="1:7" ht="14.5" x14ac:dyDescent="0.25">
      <c r="A2481" s="49"/>
      <c r="B2481" s="49" t="s">
        <v>526</v>
      </c>
      <c r="C2481" s="68" t="s">
        <v>621</v>
      </c>
      <c r="D2481" s="74">
        <f>((5+4)*2)*3.1+(4*2.9*2*2)</f>
        <v>102.2</v>
      </c>
      <c r="E2481" s="77">
        <v>70</v>
      </c>
      <c r="F2481" s="66"/>
      <c r="G2481" s="66">
        <f t="shared" si="85"/>
        <v>7154</v>
      </c>
    </row>
    <row r="2482" spans="1:7" ht="14.5" x14ac:dyDescent="0.25">
      <c r="A2482" s="49"/>
      <c r="B2482" s="49" t="s">
        <v>589</v>
      </c>
      <c r="C2482" s="68" t="s">
        <v>621</v>
      </c>
      <c r="D2482" s="74">
        <v>20</v>
      </c>
      <c r="E2482" s="77">
        <v>70</v>
      </c>
      <c r="F2482" s="66"/>
      <c r="G2482" s="66">
        <f t="shared" si="85"/>
        <v>1400</v>
      </c>
    </row>
    <row r="2483" spans="1:7" x14ac:dyDescent="0.25">
      <c r="A2483" s="49"/>
      <c r="B2483" s="49"/>
      <c r="C2483" s="68"/>
      <c r="D2483" s="68"/>
      <c r="E2483" s="77"/>
      <c r="F2483" s="66"/>
      <c r="G2483" s="66"/>
    </row>
    <row r="2484" spans="1:7" ht="13" x14ac:dyDescent="0.3">
      <c r="A2484" s="49"/>
      <c r="B2484" s="67" t="s">
        <v>325</v>
      </c>
      <c r="C2484" s="68"/>
      <c r="D2484" s="68"/>
      <c r="E2484" s="77"/>
      <c r="F2484" s="66"/>
      <c r="G2484" s="66"/>
    </row>
    <row r="2485" spans="1:7" ht="13" x14ac:dyDescent="0.3">
      <c r="A2485" s="49"/>
      <c r="B2485" s="67" t="s">
        <v>326</v>
      </c>
      <c r="C2485" s="68"/>
      <c r="D2485" s="68"/>
      <c r="E2485" s="77"/>
      <c r="F2485" s="66"/>
      <c r="G2485" s="66"/>
    </row>
    <row r="2486" spans="1:7" ht="13" x14ac:dyDescent="0.3">
      <c r="A2486" s="49"/>
      <c r="B2486" s="67" t="s">
        <v>528</v>
      </c>
      <c r="C2486" s="68"/>
      <c r="D2486" s="68"/>
      <c r="E2486" s="77"/>
      <c r="F2486" s="66"/>
      <c r="G2486" s="66"/>
    </row>
    <row r="2487" spans="1:7" x14ac:dyDescent="0.25">
      <c r="A2487" s="49"/>
      <c r="B2487" s="49"/>
      <c r="C2487" s="68"/>
      <c r="D2487" s="68"/>
      <c r="E2487" s="77"/>
      <c r="F2487" s="66"/>
      <c r="G2487" s="66"/>
    </row>
    <row r="2488" spans="1:7" ht="14.5" x14ac:dyDescent="0.25">
      <c r="A2488" s="49"/>
      <c r="B2488" s="49" t="s">
        <v>527</v>
      </c>
      <c r="C2488" s="68" t="s">
        <v>621</v>
      </c>
      <c r="D2488" s="74">
        <f>((4+5)*2)*3.1</f>
        <v>55.800000000000004</v>
      </c>
      <c r="E2488" s="77">
        <v>70</v>
      </c>
      <c r="F2488" s="66"/>
      <c r="G2488" s="66">
        <f t="shared" ref="G2488" si="86">E2488*D2488</f>
        <v>3906.0000000000005</v>
      </c>
    </row>
    <row r="2489" spans="1:7" x14ac:dyDescent="0.25">
      <c r="A2489" s="49"/>
      <c r="B2489" s="49"/>
      <c r="C2489" s="68"/>
      <c r="D2489" s="74"/>
      <c r="E2489" s="77"/>
      <c r="F2489" s="66"/>
      <c r="G2489" s="66"/>
    </row>
    <row r="2490" spans="1:7" ht="13" x14ac:dyDescent="0.3">
      <c r="A2490" s="49"/>
      <c r="B2490" s="67" t="s">
        <v>329</v>
      </c>
      <c r="C2490" s="68"/>
      <c r="D2490" s="68"/>
      <c r="E2490" s="77"/>
      <c r="F2490" s="66"/>
      <c r="G2490" s="66"/>
    </row>
    <row r="2491" spans="1:7" ht="13" x14ac:dyDescent="0.3">
      <c r="A2491" s="49"/>
      <c r="B2491" s="67" t="s">
        <v>330</v>
      </c>
      <c r="C2491" s="68"/>
      <c r="D2491" s="68"/>
      <c r="E2491" s="77"/>
      <c r="F2491" s="66"/>
      <c r="G2491" s="66"/>
    </row>
    <row r="2492" spans="1:7" ht="13" x14ac:dyDescent="0.3">
      <c r="A2492" s="49"/>
      <c r="B2492" s="67" t="s">
        <v>529</v>
      </c>
      <c r="C2492" s="68"/>
      <c r="D2492" s="68"/>
      <c r="E2492" s="77"/>
      <c r="F2492" s="66"/>
      <c r="G2492" s="66"/>
    </row>
    <row r="2493" spans="1:7" ht="13" x14ac:dyDescent="0.3">
      <c r="A2493" s="49"/>
      <c r="B2493" s="67"/>
      <c r="C2493" s="68"/>
      <c r="D2493" s="68"/>
      <c r="E2493" s="77"/>
      <c r="F2493" s="66"/>
      <c r="G2493" s="66"/>
    </row>
    <row r="2494" spans="1:7" x14ac:dyDescent="0.25">
      <c r="A2494" s="49"/>
      <c r="B2494" s="49" t="s">
        <v>332</v>
      </c>
      <c r="C2494" s="68" t="s">
        <v>11</v>
      </c>
      <c r="D2494" s="68">
        <f>D2332+D2338</f>
        <v>20</v>
      </c>
      <c r="E2494" s="77">
        <v>20</v>
      </c>
      <c r="F2494" s="66"/>
      <c r="G2494" s="66">
        <f t="shared" si="85"/>
        <v>400</v>
      </c>
    </row>
    <row r="2495" spans="1:7" x14ac:dyDescent="0.25">
      <c r="A2495" s="49"/>
      <c r="B2495" s="49"/>
      <c r="C2495" s="68"/>
      <c r="D2495" s="68"/>
      <c r="E2495" s="77"/>
      <c r="F2495" s="66"/>
      <c r="G2495" s="66"/>
    </row>
    <row r="2496" spans="1:7" ht="13" x14ac:dyDescent="0.3">
      <c r="A2496" s="49"/>
      <c r="B2496" s="67" t="s">
        <v>530</v>
      </c>
      <c r="C2496" s="68"/>
      <c r="D2496" s="68"/>
      <c r="E2496" s="77"/>
      <c r="F2496" s="66"/>
      <c r="G2496" s="66"/>
    </row>
    <row r="2497" spans="1:7" ht="13" x14ac:dyDescent="0.3">
      <c r="A2497" s="49"/>
      <c r="B2497" s="67" t="s">
        <v>334</v>
      </c>
      <c r="C2497" s="68"/>
      <c r="D2497" s="68"/>
      <c r="E2497" s="77"/>
      <c r="F2497" s="66"/>
      <c r="G2497" s="66"/>
    </row>
    <row r="2498" spans="1:7" ht="13" x14ac:dyDescent="0.3">
      <c r="A2498" s="49"/>
      <c r="B2498" s="67" t="s">
        <v>335</v>
      </c>
      <c r="C2498" s="68"/>
      <c r="D2498" s="68"/>
      <c r="E2498" s="77"/>
      <c r="F2498" s="66"/>
      <c r="G2498" s="66"/>
    </row>
    <row r="2499" spans="1:7" x14ac:dyDescent="0.25">
      <c r="A2499" s="49"/>
      <c r="B2499" s="49"/>
      <c r="C2499" s="68"/>
      <c r="D2499" s="68"/>
      <c r="E2499" s="77"/>
      <c r="F2499" s="66"/>
      <c r="G2499" s="66"/>
    </row>
    <row r="2500" spans="1:7" ht="14.5" x14ac:dyDescent="0.25">
      <c r="A2500" s="49"/>
      <c r="B2500" s="49" t="s">
        <v>336</v>
      </c>
      <c r="C2500" s="68" t="s">
        <v>621</v>
      </c>
      <c r="D2500" s="68">
        <v>4</v>
      </c>
      <c r="E2500" s="77">
        <v>70</v>
      </c>
      <c r="F2500" s="66"/>
      <c r="G2500" s="66">
        <f t="shared" si="85"/>
        <v>280</v>
      </c>
    </row>
    <row r="2501" spans="1:7" ht="14.5" x14ac:dyDescent="0.25">
      <c r="A2501" s="49"/>
      <c r="B2501" s="49" t="s">
        <v>287</v>
      </c>
      <c r="C2501" s="68" t="s">
        <v>621</v>
      </c>
      <c r="D2501" s="68">
        <v>14</v>
      </c>
      <c r="E2501" s="77">
        <v>70</v>
      </c>
      <c r="F2501" s="66"/>
      <c r="G2501" s="66">
        <f t="shared" si="85"/>
        <v>980</v>
      </c>
    </row>
    <row r="2502" spans="1:7" x14ac:dyDescent="0.25">
      <c r="A2502" s="49"/>
      <c r="B2502" s="49"/>
      <c r="C2502" s="68"/>
      <c r="D2502" s="68"/>
      <c r="E2502" s="77"/>
      <c r="F2502" s="66"/>
      <c r="G2502" s="66"/>
    </row>
    <row r="2503" spans="1:7" ht="13" x14ac:dyDescent="0.3">
      <c r="A2503" s="49"/>
      <c r="B2503" s="67" t="s">
        <v>337</v>
      </c>
      <c r="C2503" s="68"/>
      <c r="D2503" s="68"/>
      <c r="E2503" s="77"/>
      <c r="F2503" s="66"/>
      <c r="G2503" s="66"/>
    </row>
    <row r="2504" spans="1:7" ht="13" x14ac:dyDescent="0.3">
      <c r="A2504" s="49"/>
      <c r="B2504" s="67" t="s">
        <v>338</v>
      </c>
      <c r="C2504" s="68"/>
      <c r="D2504" s="68"/>
      <c r="E2504" s="77"/>
      <c r="F2504" s="66"/>
      <c r="G2504" s="66"/>
    </row>
    <row r="2505" spans="1:7" x14ac:dyDescent="0.25">
      <c r="A2505" s="49"/>
      <c r="B2505" s="49"/>
      <c r="C2505" s="68"/>
      <c r="D2505" s="68"/>
      <c r="E2505" s="77"/>
      <c r="F2505" s="66"/>
      <c r="G2505" s="66"/>
    </row>
    <row r="2506" spans="1:7" ht="14.5" x14ac:dyDescent="0.25">
      <c r="A2506" s="49"/>
      <c r="B2506" s="49" t="s">
        <v>285</v>
      </c>
      <c r="C2506" s="68" t="s">
        <v>621</v>
      </c>
      <c r="D2506" s="68">
        <v>4</v>
      </c>
      <c r="E2506" s="77">
        <v>70</v>
      </c>
      <c r="F2506" s="66"/>
      <c r="G2506" s="66">
        <f t="shared" si="85"/>
        <v>280</v>
      </c>
    </row>
    <row r="2507" spans="1:7" x14ac:dyDescent="0.25">
      <c r="A2507" s="49"/>
      <c r="B2507" s="49" t="s">
        <v>531</v>
      </c>
      <c r="C2507" s="68" t="s">
        <v>11</v>
      </c>
      <c r="D2507" s="68">
        <f>D2386</f>
        <v>18</v>
      </c>
      <c r="E2507" s="77">
        <v>20</v>
      </c>
      <c r="F2507" s="66"/>
      <c r="G2507" s="66">
        <f t="shared" si="85"/>
        <v>360</v>
      </c>
    </row>
    <row r="2508" spans="1:7" ht="13" x14ac:dyDescent="0.3">
      <c r="A2508" s="49"/>
      <c r="B2508" s="67"/>
      <c r="C2508" s="68"/>
      <c r="D2508" s="68"/>
      <c r="E2508" s="77"/>
      <c r="F2508" s="66"/>
      <c r="G2508" s="66"/>
    </row>
    <row r="2509" spans="1:7" ht="13" x14ac:dyDescent="0.3">
      <c r="A2509" s="49"/>
      <c r="B2509" s="67" t="s">
        <v>339</v>
      </c>
      <c r="C2509" s="68"/>
      <c r="D2509" s="68"/>
      <c r="E2509" s="77"/>
      <c r="F2509" s="66"/>
      <c r="G2509" s="66"/>
    </row>
    <row r="2510" spans="1:7" ht="13" x14ac:dyDescent="0.3">
      <c r="A2510" s="49"/>
      <c r="B2510" s="67" t="s">
        <v>532</v>
      </c>
      <c r="C2510" s="68"/>
      <c r="D2510" s="68"/>
      <c r="E2510" s="77"/>
      <c r="F2510" s="66"/>
      <c r="G2510" s="66"/>
    </row>
    <row r="2511" spans="1:7" x14ac:dyDescent="0.25">
      <c r="A2511" s="49"/>
      <c r="B2511" s="49"/>
      <c r="C2511" s="68"/>
      <c r="D2511" s="68"/>
      <c r="E2511" s="77"/>
      <c r="F2511" s="66"/>
      <c r="G2511" s="66"/>
    </row>
    <row r="2512" spans="1:7" x14ac:dyDescent="0.25">
      <c r="A2512" s="49"/>
      <c r="B2512" s="49" t="s">
        <v>341</v>
      </c>
      <c r="C2512" s="68" t="s">
        <v>11</v>
      </c>
      <c r="D2512" s="68">
        <f>D2342</f>
        <v>18</v>
      </c>
      <c r="E2512" s="77">
        <v>20</v>
      </c>
      <c r="F2512" s="66"/>
      <c r="G2512" s="66">
        <f t="shared" si="85"/>
        <v>360</v>
      </c>
    </row>
    <row r="2513" spans="1:7" ht="14.5" x14ac:dyDescent="0.25">
      <c r="A2513" s="49"/>
      <c r="B2513" s="49" t="s">
        <v>285</v>
      </c>
      <c r="C2513" s="68" t="s">
        <v>621</v>
      </c>
      <c r="D2513" s="68">
        <v>4</v>
      </c>
      <c r="E2513" s="77">
        <v>70</v>
      </c>
      <c r="F2513" s="66"/>
      <c r="G2513" s="66">
        <f t="shared" si="85"/>
        <v>280</v>
      </c>
    </row>
    <row r="2514" spans="1:7" ht="14.5" x14ac:dyDescent="0.25">
      <c r="A2514" s="49"/>
      <c r="B2514" s="49" t="s">
        <v>533</v>
      </c>
      <c r="C2514" s="68" t="s">
        <v>621</v>
      </c>
      <c r="D2514" s="68">
        <v>45</v>
      </c>
      <c r="E2514" s="77">
        <v>70</v>
      </c>
      <c r="F2514" s="66"/>
      <c r="G2514" s="66">
        <f t="shared" si="85"/>
        <v>3150</v>
      </c>
    </row>
    <row r="2515" spans="1:7" x14ac:dyDescent="0.25">
      <c r="A2515" s="49"/>
      <c r="B2515" s="49"/>
      <c r="C2515" s="68"/>
      <c r="D2515" s="68"/>
      <c r="E2515" s="77"/>
      <c r="F2515" s="66"/>
      <c r="G2515" s="66"/>
    </row>
    <row r="2516" spans="1:7" ht="13" x14ac:dyDescent="0.3">
      <c r="A2516" s="115"/>
      <c r="B2516" s="111" t="s">
        <v>283</v>
      </c>
      <c r="C2516" s="112"/>
      <c r="D2516" s="112"/>
      <c r="E2516" s="113"/>
      <c r="F2516" s="114"/>
      <c r="G2516" s="114">
        <f>SUM(G2481:G2515)</f>
        <v>18550</v>
      </c>
    </row>
    <row r="2517" spans="1:7" ht="13" x14ac:dyDescent="0.3">
      <c r="A2517" s="49"/>
      <c r="B2517" s="76"/>
      <c r="C2517" s="68"/>
      <c r="D2517" s="68"/>
      <c r="E2517" s="77"/>
      <c r="F2517" s="97"/>
      <c r="G2517" s="97"/>
    </row>
    <row r="2518" spans="1:7" ht="13" x14ac:dyDescent="0.3">
      <c r="A2518" s="49"/>
      <c r="B2518" s="79" t="s">
        <v>586</v>
      </c>
      <c r="C2518" s="68"/>
      <c r="D2518" s="68"/>
      <c r="E2518" s="77"/>
      <c r="F2518" s="66"/>
      <c r="G2518" s="66"/>
    </row>
    <row r="2519" spans="1:7" x14ac:dyDescent="0.25">
      <c r="A2519" s="49"/>
      <c r="B2519" s="49"/>
      <c r="C2519" s="68"/>
      <c r="D2519" s="68"/>
      <c r="E2519" s="77"/>
      <c r="F2519" s="66"/>
      <c r="G2519" s="66"/>
    </row>
    <row r="2520" spans="1:7" ht="13" x14ac:dyDescent="0.3">
      <c r="A2520" s="49"/>
      <c r="B2520" s="67" t="s">
        <v>587</v>
      </c>
      <c r="C2520" s="68"/>
      <c r="D2520" s="68"/>
      <c r="E2520" s="77"/>
      <c r="F2520" s="66"/>
      <c r="G2520" s="66"/>
    </row>
    <row r="2521" spans="1:7" x14ac:dyDescent="0.25">
      <c r="A2521" s="49"/>
      <c r="B2521" s="49"/>
      <c r="C2521" s="68"/>
      <c r="D2521" s="68"/>
      <c r="E2521" s="77"/>
      <c r="F2521" s="66"/>
      <c r="G2521" s="66"/>
    </row>
    <row r="2522" spans="1:7" x14ac:dyDescent="0.25">
      <c r="A2522" s="49"/>
      <c r="B2522" s="49" t="s">
        <v>588</v>
      </c>
      <c r="C2522" s="68" t="s">
        <v>518</v>
      </c>
      <c r="D2522" s="74">
        <v>1</v>
      </c>
      <c r="E2522" s="77">
        <v>20000</v>
      </c>
      <c r="F2522" s="66"/>
      <c r="G2522" s="66"/>
    </row>
    <row r="2523" spans="1:7" x14ac:dyDescent="0.25">
      <c r="A2523" s="49"/>
      <c r="B2523" s="49"/>
      <c r="C2523" s="68"/>
      <c r="D2523" s="68"/>
      <c r="E2523" s="77"/>
      <c r="F2523" s="66"/>
      <c r="G2523" s="66"/>
    </row>
    <row r="2524" spans="1:7" ht="13" x14ac:dyDescent="0.3">
      <c r="A2524" s="115"/>
      <c r="B2524" s="111" t="s">
        <v>283</v>
      </c>
      <c r="C2524" s="112"/>
      <c r="D2524" s="112"/>
      <c r="E2524" s="113"/>
      <c r="F2524" s="114"/>
      <c r="G2524" s="114">
        <f>SUM(G2522:G2523)</f>
        <v>0</v>
      </c>
    </row>
    <row r="2525" spans="1:7" x14ac:dyDescent="0.25">
      <c r="A2525" s="49"/>
      <c r="B2525" s="49"/>
      <c r="C2525" s="49"/>
      <c r="D2525" s="49"/>
      <c r="E2525" s="48"/>
      <c r="F2525" s="66"/>
      <c r="G2525" s="66"/>
    </row>
    <row r="2526" spans="1:7" ht="13" x14ac:dyDescent="0.3">
      <c r="A2526" s="115"/>
      <c r="B2526" s="111" t="s">
        <v>357</v>
      </c>
      <c r="C2526" s="115"/>
      <c r="D2526" s="115"/>
      <c r="E2526" s="116"/>
      <c r="F2526" s="116"/>
      <c r="G2526" s="116"/>
    </row>
    <row r="2527" spans="1:7" x14ac:dyDescent="0.25">
      <c r="A2527" s="49"/>
      <c r="B2527" s="49"/>
      <c r="C2527" s="49"/>
      <c r="D2527" s="49"/>
      <c r="E2527" s="48"/>
      <c r="F2527" s="48"/>
      <c r="G2527" s="48"/>
    </row>
    <row r="2528" spans="1:7" ht="13" x14ac:dyDescent="0.3">
      <c r="A2528" s="49"/>
      <c r="B2528" s="93" t="s">
        <v>467</v>
      </c>
      <c r="C2528" s="49"/>
      <c r="D2528" s="49"/>
      <c r="E2528" s="48"/>
      <c r="F2528" s="48"/>
      <c r="G2528" s="94">
        <f>G2288</f>
        <v>7522</v>
      </c>
    </row>
    <row r="2529" spans="1:7" ht="13" x14ac:dyDescent="0.3">
      <c r="A2529" s="49"/>
      <c r="B2529" s="49"/>
      <c r="C2529" s="49"/>
      <c r="D2529" s="49"/>
      <c r="E2529" s="48"/>
      <c r="F2529" s="94"/>
      <c r="G2529" s="48"/>
    </row>
    <row r="2530" spans="1:7" ht="13" x14ac:dyDescent="0.3">
      <c r="A2530" s="49"/>
      <c r="B2530" s="93" t="s">
        <v>347</v>
      </c>
      <c r="C2530" s="49"/>
      <c r="D2530" s="49"/>
      <c r="E2530" s="48"/>
      <c r="F2530" s="94">
        <f>F2322</f>
        <v>0</v>
      </c>
      <c r="G2530" s="94">
        <f>G2322</f>
        <v>7915</v>
      </c>
    </row>
    <row r="2531" spans="1:7" ht="13" x14ac:dyDescent="0.3">
      <c r="A2531" s="49"/>
      <c r="B2531" s="93"/>
      <c r="C2531" s="49"/>
      <c r="D2531" s="49"/>
      <c r="E2531" s="48"/>
      <c r="F2531" s="94"/>
      <c r="G2531" s="94"/>
    </row>
    <row r="2532" spans="1:7" ht="13" x14ac:dyDescent="0.3">
      <c r="A2532" s="49"/>
      <c r="B2532" s="93" t="s">
        <v>133</v>
      </c>
      <c r="C2532" s="49"/>
      <c r="D2532" s="49"/>
      <c r="E2532" s="48"/>
      <c r="F2532" s="94">
        <f>F2361</f>
        <v>0</v>
      </c>
      <c r="G2532" s="94">
        <f>G2361</f>
        <v>4910</v>
      </c>
    </row>
    <row r="2533" spans="1:7" ht="13" x14ac:dyDescent="0.3">
      <c r="A2533" s="49"/>
      <c r="B2533" s="93"/>
      <c r="C2533" s="49"/>
      <c r="D2533" s="49"/>
      <c r="E2533" s="48"/>
      <c r="F2533" s="94"/>
      <c r="G2533" s="94"/>
    </row>
    <row r="2534" spans="1:7" ht="13" x14ac:dyDescent="0.3">
      <c r="A2534" s="49"/>
      <c r="B2534" s="93" t="s">
        <v>348</v>
      </c>
      <c r="C2534" s="49"/>
      <c r="D2534" s="49"/>
      <c r="E2534" s="48"/>
      <c r="F2534" s="94">
        <f>F2388</f>
        <v>0</v>
      </c>
      <c r="G2534" s="94">
        <f>G2388</f>
        <v>6820</v>
      </c>
    </row>
    <row r="2535" spans="1:7" ht="13" x14ac:dyDescent="0.3">
      <c r="A2535" s="49"/>
      <c r="B2535" s="93"/>
      <c r="C2535" s="49"/>
      <c r="D2535" s="49"/>
      <c r="E2535" s="48"/>
      <c r="F2535" s="94"/>
      <c r="G2535" s="94"/>
    </row>
    <row r="2536" spans="1:7" ht="13" x14ac:dyDescent="0.3">
      <c r="A2536" s="49"/>
      <c r="B2536" s="93" t="s">
        <v>349</v>
      </c>
      <c r="C2536" s="49"/>
      <c r="D2536" s="49"/>
      <c r="E2536" s="48"/>
      <c r="F2536" s="94">
        <f>F2397</f>
        <v>0</v>
      </c>
      <c r="G2536" s="94">
        <f>G2397</f>
        <v>1800</v>
      </c>
    </row>
    <row r="2537" spans="1:7" ht="13" x14ac:dyDescent="0.3">
      <c r="A2537" s="49"/>
      <c r="B2537" s="93"/>
      <c r="C2537" s="49"/>
      <c r="D2537" s="49"/>
      <c r="E2537" s="48"/>
      <c r="F2537" s="94"/>
      <c r="G2537" s="94"/>
    </row>
    <row r="2538" spans="1:7" ht="13" x14ac:dyDescent="0.3">
      <c r="A2538" s="49"/>
      <c r="B2538" s="93" t="s">
        <v>63</v>
      </c>
      <c r="C2538" s="49"/>
      <c r="D2538" s="49"/>
      <c r="E2538" s="48"/>
      <c r="F2538" s="94">
        <f>F2419</f>
        <v>0</v>
      </c>
      <c r="G2538" s="94">
        <f>G2419</f>
        <v>5645</v>
      </c>
    </row>
    <row r="2539" spans="1:7" ht="13" x14ac:dyDescent="0.3">
      <c r="A2539" s="49"/>
      <c r="B2539" s="93"/>
      <c r="C2539" s="49"/>
      <c r="D2539" s="49"/>
      <c r="E2539" s="48"/>
      <c r="F2539" s="94"/>
      <c r="G2539" s="94"/>
    </row>
    <row r="2540" spans="1:7" ht="13" x14ac:dyDescent="0.3">
      <c r="A2540" s="49"/>
      <c r="B2540" s="93" t="s">
        <v>20</v>
      </c>
      <c r="C2540" s="49"/>
      <c r="D2540" s="49"/>
      <c r="E2540" s="48"/>
      <c r="F2540" s="94">
        <f>F2431</f>
        <v>0</v>
      </c>
      <c r="G2540" s="94">
        <f>G2431</f>
        <v>15120.000000000002</v>
      </c>
    </row>
    <row r="2541" spans="1:7" ht="13" x14ac:dyDescent="0.3">
      <c r="A2541" s="49"/>
      <c r="B2541" s="93"/>
      <c r="C2541" s="49"/>
      <c r="D2541" s="49"/>
      <c r="E2541" s="48"/>
      <c r="F2541" s="94"/>
      <c r="G2541" s="94"/>
    </row>
    <row r="2542" spans="1:7" ht="13" x14ac:dyDescent="0.3">
      <c r="A2542" s="49"/>
      <c r="B2542" s="93" t="s">
        <v>296</v>
      </c>
      <c r="C2542" s="49"/>
      <c r="D2542" s="49"/>
      <c r="E2542" s="48"/>
      <c r="F2542" s="94">
        <f>F2465</f>
        <v>0</v>
      </c>
      <c r="G2542" s="94">
        <f>G2465</f>
        <v>16100</v>
      </c>
    </row>
    <row r="2543" spans="1:7" ht="13" x14ac:dyDescent="0.3">
      <c r="A2543" s="49"/>
      <c r="B2543" s="93"/>
      <c r="C2543" s="49"/>
      <c r="D2543" s="49"/>
      <c r="E2543" s="48"/>
      <c r="F2543" s="94"/>
      <c r="G2543" s="94"/>
    </row>
    <row r="2544" spans="1:7" ht="13" x14ac:dyDescent="0.3">
      <c r="A2544" s="49"/>
      <c r="B2544" s="93" t="s">
        <v>320</v>
      </c>
      <c r="C2544" s="49"/>
      <c r="D2544" s="49"/>
      <c r="E2544" s="48"/>
      <c r="F2544" s="94">
        <f>F2473</f>
        <v>0</v>
      </c>
      <c r="G2544" s="94">
        <f>G2473</f>
        <v>2000</v>
      </c>
    </row>
    <row r="2545" spans="1:7" ht="13" x14ac:dyDescent="0.3">
      <c r="A2545" s="49"/>
      <c r="B2545" s="93"/>
      <c r="C2545" s="49"/>
      <c r="D2545" s="49"/>
      <c r="E2545" s="48"/>
      <c r="F2545" s="94"/>
      <c r="G2545" s="94"/>
    </row>
    <row r="2546" spans="1:7" ht="13" x14ac:dyDescent="0.3">
      <c r="A2546" s="49"/>
      <c r="B2546" s="93" t="s">
        <v>352</v>
      </c>
      <c r="C2546" s="49"/>
      <c r="D2546" s="49"/>
      <c r="E2546" s="48"/>
      <c r="F2546" s="94">
        <f>F2516</f>
        <v>0</v>
      </c>
      <c r="G2546" s="94">
        <f>G2516</f>
        <v>18550</v>
      </c>
    </row>
    <row r="2547" spans="1:7" ht="13" x14ac:dyDescent="0.3">
      <c r="A2547" s="49"/>
      <c r="B2547" s="93"/>
      <c r="C2547" s="49"/>
      <c r="D2547" s="49"/>
      <c r="E2547" s="48"/>
      <c r="F2547" s="48"/>
      <c r="G2547" s="48"/>
    </row>
    <row r="2548" spans="1:7" ht="13" x14ac:dyDescent="0.3">
      <c r="A2548" s="49"/>
      <c r="B2548" s="93" t="s">
        <v>586</v>
      </c>
      <c r="C2548" s="49"/>
      <c r="D2548" s="49"/>
      <c r="E2548" s="48"/>
      <c r="F2548" s="94">
        <f>F2518</f>
        <v>0</v>
      </c>
      <c r="G2548" s="94">
        <f>G2524</f>
        <v>0</v>
      </c>
    </row>
    <row r="2549" spans="1:7" ht="13" x14ac:dyDescent="0.3">
      <c r="A2549" s="49"/>
      <c r="B2549" s="93"/>
      <c r="C2549" s="49"/>
      <c r="D2549" s="49"/>
      <c r="E2549" s="48"/>
      <c r="F2549" s="48"/>
      <c r="G2549" s="48"/>
    </row>
    <row r="2550" spans="1:7" ht="13" x14ac:dyDescent="0.3">
      <c r="A2550" s="115"/>
      <c r="B2550" s="111" t="s">
        <v>353</v>
      </c>
      <c r="C2550" s="115"/>
      <c r="D2550" s="115"/>
      <c r="E2550" s="116"/>
      <c r="F2550" s="117">
        <f>SUM(F2528:F2549)</f>
        <v>0</v>
      </c>
      <c r="G2550" s="117">
        <f>SUM(G2530:G2549)</f>
        <v>78860</v>
      </c>
    </row>
    <row r="2551" spans="1:7" x14ac:dyDescent="0.25">
      <c r="A2551" s="51"/>
      <c r="B2551" s="51"/>
      <c r="C2551" s="51"/>
      <c r="D2551" s="51"/>
      <c r="E2551" s="95"/>
      <c r="F2551" s="95"/>
      <c r="G2551" s="95"/>
    </row>
    <row r="2554" spans="1:7" ht="13" x14ac:dyDescent="0.3">
      <c r="A2554" s="61"/>
      <c r="B2554" s="61"/>
      <c r="C2554" s="61"/>
      <c r="D2554" s="61"/>
      <c r="E2554" s="62"/>
      <c r="F2554" s="62"/>
      <c r="G2554" s="63"/>
    </row>
    <row r="2555" spans="1:7" ht="13" x14ac:dyDescent="0.3">
      <c r="A2555" s="64"/>
      <c r="B2555" s="65" t="s">
        <v>614</v>
      </c>
      <c r="C2555" s="49"/>
      <c r="D2555" s="49"/>
      <c r="E2555" s="48"/>
      <c r="F2555" s="48"/>
      <c r="G2555" s="66"/>
    </row>
    <row r="2556" spans="1:7" ht="13" x14ac:dyDescent="0.3">
      <c r="A2556" s="64"/>
      <c r="B2556" s="67" t="s">
        <v>284</v>
      </c>
      <c r="C2556" s="68"/>
      <c r="D2556" s="68"/>
      <c r="E2556" s="66"/>
      <c r="F2556" s="66"/>
      <c r="G2556" s="66"/>
    </row>
    <row r="2557" spans="1:7" ht="13" x14ac:dyDescent="0.3">
      <c r="A2557" s="64"/>
      <c r="B2557" s="71"/>
      <c r="C2557" s="70"/>
      <c r="D2557" s="68"/>
      <c r="E2557" s="66"/>
      <c r="F2557" s="66"/>
      <c r="G2557" s="66"/>
    </row>
    <row r="2558" spans="1:7" ht="13" x14ac:dyDescent="0.3">
      <c r="A2558" s="64"/>
      <c r="B2558" s="72" t="s">
        <v>520</v>
      </c>
      <c r="C2558" s="70"/>
      <c r="D2558" s="68"/>
      <c r="E2558" s="66"/>
      <c r="F2558" s="66"/>
      <c r="G2558" s="66"/>
    </row>
    <row r="2559" spans="1:7" ht="13" x14ac:dyDescent="0.3">
      <c r="A2559" s="64"/>
      <c r="B2559" s="71"/>
      <c r="C2559" s="70"/>
      <c r="D2559" s="68"/>
      <c r="E2559" s="66"/>
      <c r="F2559" s="66"/>
      <c r="G2559" s="66"/>
    </row>
    <row r="2560" spans="1:7" ht="13" x14ac:dyDescent="0.3">
      <c r="A2560" s="64"/>
      <c r="B2560" s="71" t="s">
        <v>601</v>
      </c>
      <c r="C2560" s="70" t="s">
        <v>619</v>
      </c>
      <c r="D2560" s="68">
        <f>4.5*6*3</f>
        <v>81</v>
      </c>
      <c r="E2560" s="66">
        <v>120</v>
      </c>
      <c r="F2560" s="66"/>
      <c r="G2560" s="66">
        <f t="shared" ref="G2560" si="87">E2560*D2560</f>
        <v>9720</v>
      </c>
    </row>
    <row r="2561" spans="1:7" ht="13" x14ac:dyDescent="0.3">
      <c r="A2561" s="64"/>
      <c r="B2561" s="71"/>
      <c r="C2561" s="70"/>
      <c r="D2561" s="68"/>
      <c r="E2561" s="66"/>
      <c r="F2561" s="66"/>
      <c r="G2561" s="66"/>
    </row>
    <row r="2562" spans="1:7" ht="13" x14ac:dyDescent="0.3">
      <c r="A2562" s="64"/>
      <c r="B2562" s="72" t="s">
        <v>382</v>
      </c>
      <c r="C2562" s="70"/>
      <c r="D2562" s="68"/>
      <c r="E2562" s="66"/>
      <c r="F2562" s="66"/>
      <c r="G2562" s="66"/>
    </row>
    <row r="2563" spans="1:7" ht="13" x14ac:dyDescent="0.3">
      <c r="A2563" s="64"/>
      <c r="B2563" s="71"/>
      <c r="C2563" s="70"/>
      <c r="D2563" s="68"/>
      <c r="E2563" s="66"/>
      <c r="F2563" s="66"/>
      <c r="G2563" s="66"/>
    </row>
    <row r="2564" spans="1:7" ht="13" x14ac:dyDescent="0.3">
      <c r="A2564" s="64"/>
      <c r="B2564" s="73" t="s">
        <v>535</v>
      </c>
      <c r="C2564" s="70"/>
      <c r="D2564" s="68"/>
      <c r="E2564" s="66"/>
      <c r="F2564" s="66"/>
      <c r="G2564" s="66"/>
    </row>
    <row r="2565" spans="1:7" ht="13" x14ac:dyDescent="0.3">
      <c r="A2565" s="64"/>
      <c r="B2565" s="73"/>
      <c r="C2565" s="70"/>
      <c r="D2565" s="68"/>
      <c r="E2565" s="66"/>
      <c r="F2565" s="66"/>
      <c r="G2565" s="66"/>
    </row>
    <row r="2566" spans="1:7" ht="13" x14ac:dyDescent="0.3">
      <c r="A2566" s="64"/>
      <c r="B2566" s="71" t="s">
        <v>547</v>
      </c>
      <c r="C2566" s="74" t="s">
        <v>0</v>
      </c>
      <c r="D2566" s="74">
        <f>D2560</f>
        <v>81</v>
      </c>
      <c r="E2566" s="66">
        <v>50</v>
      </c>
      <c r="F2566" s="66"/>
      <c r="G2566" s="66">
        <f t="shared" ref="G2566" si="88">E2566*D2566</f>
        <v>4050</v>
      </c>
    </row>
    <row r="2567" spans="1:7" ht="13" x14ac:dyDescent="0.3">
      <c r="A2567" s="64"/>
      <c r="B2567" s="71"/>
      <c r="C2567" s="70"/>
      <c r="D2567" s="68"/>
      <c r="E2567" s="66"/>
      <c r="F2567" s="66"/>
      <c r="G2567" s="66"/>
    </row>
    <row r="2568" spans="1:7" ht="13" x14ac:dyDescent="0.3">
      <c r="A2568" s="64"/>
      <c r="B2568" s="73" t="s">
        <v>534</v>
      </c>
      <c r="C2568" s="70"/>
      <c r="D2568" s="68"/>
      <c r="E2568" s="66"/>
      <c r="F2568" s="66"/>
      <c r="G2568" s="66"/>
    </row>
    <row r="2569" spans="1:7" ht="13" x14ac:dyDescent="0.3">
      <c r="A2569" s="64"/>
      <c r="B2569" s="73" t="s">
        <v>542</v>
      </c>
      <c r="C2569" s="70"/>
      <c r="D2569" s="68"/>
      <c r="E2569" s="66"/>
      <c r="F2569" s="66"/>
      <c r="G2569" s="66"/>
    </row>
    <row r="2570" spans="1:7" ht="13" x14ac:dyDescent="0.3">
      <c r="A2570" s="64"/>
      <c r="B2570" s="71"/>
      <c r="C2570" s="70"/>
      <c r="D2570" s="68"/>
      <c r="E2570" s="66"/>
      <c r="F2570" s="66"/>
      <c r="G2570" s="66"/>
    </row>
    <row r="2571" spans="1:7" ht="13" x14ac:dyDescent="0.3">
      <c r="A2571" s="64"/>
      <c r="B2571" s="71" t="s">
        <v>516</v>
      </c>
      <c r="C2571" s="70" t="s">
        <v>2</v>
      </c>
      <c r="D2571" s="68">
        <v>3</v>
      </c>
      <c r="E2571" s="66">
        <v>50</v>
      </c>
      <c r="F2571" s="66"/>
      <c r="G2571" s="66">
        <f t="shared" ref="G2571" si="89">E2571*D2571</f>
        <v>150</v>
      </c>
    </row>
    <row r="2572" spans="1:7" ht="13" x14ac:dyDescent="0.3">
      <c r="A2572" s="64"/>
      <c r="B2572" s="71"/>
      <c r="C2572" s="70"/>
      <c r="D2572" s="68"/>
      <c r="E2572" s="66"/>
      <c r="F2572" s="66"/>
      <c r="G2572" s="66"/>
    </row>
    <row r="2573" spans="1:7" ht="13" x14ac:dyDescent="0.3">
      <c r="A2573" s="64"/>
      <c r="B2573" s="73" t="s">
        <v>397</v>
      </c>
      <c r="C2573" s="70"/>
      <c r="D2573" s="68"/>
      <c r="E2573" s="66"/>
      <c r="F2573" s="66"/>
      <c r="G2573" s="66"/>
    </row>
    <row r="2574" spans="1:7" ht="13" x14ac:dyDescent="0.3">
      <c r="A2574" s="64"/>
      <c r="B2574" s="73"/>
      <c r="C2574" s="70"/>
      <c r="D2574" s="68"/>
      <c r="E2574" s="66"/>
      <c r="F2574" s="66"/>
      <c r="G2574" s="66"/>
    </row>
    <row r="2575" spans="1:7" ht="13" x14ac:dyDescent="0.3">
      <c r="A2575" s="64"/>
      <c r="B2575" s="71" t="s">
        <v>286</v>
      </c>
      <c r="C2575" s="70" t="s">
        <v>11</v>
      </c>
      <c r="D2575" s="68">
        <f>6*3*2</f>
        <v>36</v>
      </c>
      <c r="E2575" s="66">
        <v>10</v>
      </c>
      <c r="F2575" s="66"/>
      <c r="G2575" s="66">
        <f t="shared" ref="G2575" si="90">E2575*D2575</f>
        <v>360</v>
      </c>
    </row>
    <row r="2576" spans="1:7" ht="13" x14ac:dyDescent="0.3">
      <c r="A2576" s="64"/>
      <c r="B2576" s="71"/>
      <c r="C2576" s="70"/>
      <c r="D2576" s="68"/>
      <c r="E2576" s="66"/>
      <c r="F2576" s="66"/>
      <c r="G2576" s="66"/>
    </row>
    <row r="2577" spans="1:7" ht="13" x14ac:dyDescent="0.3">
      <c r="A2577" s="64"/>
      <c r="B2577" s="71" t="s">
        <v>469</v>
      </c>
      <c r="C2577" s="70" t="s">
        <v>11</v>
      </c>
      <c r="D2577" s="68">
        <v>36</v>
      </c>
      <c r="E2577" s="66">
        <v>10</v>
      </c>
      <c r="F2577" s="66"/>
      <c r="G2577" s="66">
        <f t="shared" ref="G2577" si="91">E2577*D2577</f>
        <v>360</v>
      </c>
    </row>
    <row r="2578" spans="1:7" ht="13" x14ac:dyDescent="0.3">
      <c r="A2578" s="64"/>
      <c r="B2578" s="71"/>
      <c r="C2578" s="70"/>
      <c r="D2578" s="68"/>
      <c r="E2578" s="66"/>
      <c r="F2578" s="66"/>
      <c r="G2578" s="66"/>
    </row>
    <row r="2579" spans="1:7" ht="13" x14ac:dyDescent="0.3">
      <c r="A2579" s="64"/>
      <c r="B2579" s="71" t="s">
        <v>470</v>
      </c>
      <c r="C2579" s="70" t="s">
        <v>11</v>
      </c>
      <c r="D2579" s="68">
        <v>25</v>
      </c>
      <c r="E2579" s="66">
        <v>10</v>
      </c>
      <c r="F2579" s="66"/>
      <c r="G2579" s="66">
        <f t="shared" ref="G2579" si="92">E2579*D2579</f>
        <v>250</v>
      </c>
    </row>
    <row r="2580" spans="1:7" ht="13" x14ac:dyDescent="0.3">
      <c r="A2580" s="64"/>
      <c r="B2580" s="71"/>
      <c r="C2580" s="70"/>
      <c r="D2580" s="68"/>
      <c r="E2580" s="66"/>
      <c r="F2580" s="66"/>
      <c r="G2580" s="66"/>
    </row>
    <row r="2581" spans="1:7" x14ac:dyDescent="0.25">
      <c r="A2581" s="49"/>
      <c r="B2581" s="49" t="s">
        <v>606</v>
      </c>
      <c r="C2581" s="68" t="s">
        <v>2</v>
      </c>
      <c r="D2581" s="68">
        <v>18</v>
      </c>
      <c r="E2581" s="77">
        <v>100</v>
      </c>
      <c r="F2581" s="66"/>
      <c r="G2581" s="66">
        <f t="shared" ref="G2581" si="93">E2581*D2581</f>
        <v>1800</v>
      </c>
    </row>
    <row r="2582" spans="1:7" x14ac:dyDescent="0.25">
      <c r="A2582" s="49"/>
      <c r="B2582" s="49" t="s">
        <v>607</v>
      </c>
      <c r="C2582" s="68"/>
      <c r="D2582" s="68"/>
      <c r="E2582" s="77"/>
      <c r="F2582" s="66"/>
      <c r="G2582" s="66"/>
    </row>
    <row r="2583" spans="1:7" x14ac:dyDescent="0.25">
      <c r="A2583" s="49"/>
      <c r="B2583" s="49"/>
      <c r="C2583" s="68"/>
      <c r="D2583" s="68"/>
      <c r="E2583" s="77"/>
      <c r="F2583" s="66"/>
      <c r="G2583" s="66"/>
    </row>
    <row r="2584" spans="1:7" ht="13" x14ac:dyDescent="0.3">
      <c r="A2584" s="64"/>
      <c r="B2584" s="75" t="s">
        <v>404</v>
      </c>
      <c r="C2584" s="70"/>
      <c r="D2584" s="68"/>
      <c r="E2584" s="66"/>
      <c r="F2584" s="66"/>
      <c r="G2584" s="66"/>
    </row>
    <row r="2585" spans="1:7" ht="13" x14ac:dyDescent="0.3">
      <c r="A2585" s="64"/>
      <c r="B2585" s="71"/>
      <c r="C2585" s="70"/>
      <c r="D2585" s="68"/>
      <c r="E2585" s="66"/>
      <c r="F2585" s="66"/>
      <c r="G2585" s="66"/>
    </row>
    <row r="2586" spans="1:7" ht="13" x14ac:dyDescent="0.3">
      <c r="A2586" s="64"/>
      <c r="B2586" s="71" t="s">
        <v>405</v>
      </c>
      <c r="C2586" s="70" t="s">
        <v>2</v>
      </c>
      <c r="D2586" s="68">
        <v>3</v>
      </c>
      <c r="E2586" s="66">
        <v>50</v>
      </c>
      <c r="F2586" s="66"/>
      <c r="G2586" s="66">
        <f>E2586*D2586</f>
        <v>150</v>
      </c>
    </row>
    <row r="2587" spans="1:7" ht="13" x14ac:dyDescent="0.3">
      <c r="A2587" s="64"/>
      <c r="B2587" s="71"/>
      <c r="C2587" s="70"/>
      <c r="D2587" s="68"/>
      <c r="E2587" s="66"/>
      <c r="F2587" s="66"/>
      <c r="G2587" s="66"/>
    </row>
    <row r="2588" spans="1:7" ht="13" x14ac:dyDescent="0.3">
      <c r="A2588" s="64"/>
      <c r="B2588" s="71" t="s">
        <v>523</v>
      </c>
      <c r="C2588" s="70" t="s">
        <v>2</v>
      </c>
      <c r="D2588" s="68">
        <v>25</v>
      </c>
      <c r="E2588" s="66">
        <v>50</v>
      </c>
      <c r="F2588" s="66"/>
      <c r="G2588" s="66">
        <f>E2588*D2588</f>
        <v>1250</v>
      </c>
    </row>
    <row r="2589" spans="1:7" ht="13" x14ac:dyDescent="0.3">
      <c r="A2589" s="64"/>
      <c r="B2589" s="71"/>
      <c r="C2589" s="70"/>
      <c r="D2589" s="68"/>
      <c r="E2589" s="66"/>
      <c r="F2589" s="66"/>
      <c r="G2589" s="66"/>
    </row>
    <row r="2590" spans="1:7" ht="13" x14ac:dyDescent="0.3">
      <c r="A2590" s="64"/>
      <c r="B2590" s="72" t="s">
        <v>420</v>
      </c>
      <c r="C2590" s="70"/>
      <c r="D2590" s="68"/>
      <c r="E2590" s="66"/>
      <c r="F2590" s="66"/>
      <c r="G2590" s="66"/>
    </row>
    <row r="2591" spans="1:7" ht="13" x14ac:dyDescent="0.3">
      <c r="A2591" s="64"/>
      <c r="B2591" s="71"/>
      <c r="C2591" s="70"/>
      <c r="D2591" s="68"/>
      <c r="E2591" s="66"/>
      <c r="F2591" s="66"/>
      <c r="G2591" s="66"/>
    </row>
    <row r="2592" spans="1:7" ht="13" x14ac:dyDescent="0.3">
      <c r="A2592" s="64"/>
      <c r="B2592" s="71" t="s">
        <v>423</v>
      </c>
      <c r="C2592" s="70" t="s">
        <v>619</v>
      </c>
      <c r="D2592" s="74">
        <f>((32+7.3)*2)*3.1+(7.3*2.9*2*3)+((32+7.3)*2)*3.1</f>
        <v>614.33999999999992</v>
      </c>
      <c r="E2592" s="66">
        <v>20</v>
      </c>
      <c r="F2592" s="66"/>
      <c r="G2592" s="66">
        <f t="shared" ref="G2592" si="94">E2592*D2592</f>
        <v>12286.8</v>
      </c>
    </row>
    <row r="2593" spans="1:7" ht="13" x14ac:dyDescent="0.3">
      <c r="A2593" s="64"/>
      <c r="B2593" s="71"/>
      <c r="C2593" s="70"/>
      <c r="D2593" s="68"/>
      <c r="E2593" s="66"/>
      <c r="F2593" s="66"/>
      <c r="G2593" s="66"/>
    </row>
    <row r="2594" spans="1:7" ht="13" x14ac:dyDescent="0.3">
      <c r="A2594" s="64"/>
      <c r="B2594" s="71" t="s">
        <v>524</v>
      </c>
      <c r="C2594" s="70" t="s">
        <v>619</v>
      </c>
      <c r="D2594" s="74">
        <f>D2740</f>
        <v>5</v>
      </c>
      <c r="E2594" s="66">
        <v>20</v>
      </c>
      <c r="F2594" s="66"/>
      <c r="G2594" s="66">
        <f t="shared" ref="G2594" si="95">E2594*D2594</f>
        <v>100</v>
      </c>
    </row>
    <row r="2595" spans="1:7" ht="13" x14ac:dyDescent="0.3">
      <c r="A2595" s="64"/>
      <c r="B2595" s="71"/>
      <c r="C2595" s="70"/>
      <c r="D2595" s="68"/>
      <c r="E2595" s="66"/>
      <c r="F2595" s="66"/>
      <c r="G2595" s="66"/>
    </row>
    <row r="2596" spans="1:7" ht="13" x14ac:dyDescent="0.3">
      <c r="A2596" s="58"/>
      <c r="B2596" s="111" t="s">
        <v>283</v>
      </c>
      <c r="C2596" s="112"/>
      <c r="D2596" s="112"/>
      <c r="E2596" s="113"/>
      <c r="F2596" s="114"/>
      <c r="G2596" s="114">
        <f>SUM(G2557:G2595)</f>
        <v>30476.799999999999</v>
      </c>
    </row>
    <row r="2597" spans="1:7" ht="13" x14ac:dyDescent="0.3">
      <c r="A2597" s="64"/>
      <c r="B2597" s="49"/>
      <c r="C2597" s="68"/>
      <c r="D2597" s="68"/>
      <c r="E2597" s="66"/>
      <c r="F2597" s="66"/>
      <c r="G2597" s="66"/>
    </row>
    <row r="2598" spans="1:7" ht="13" x14ac:dyDescent="0.3">
      <c r="A2598" s="64"/>
      <c r="B2598" s="67" t="s">
        <v>459</v>
      </c>
      <c r="C2598" s="68"/>
      <c r="D2598" s="68"/>
      <c r="E2598" s="66"/>
      <c r="F2598" s="66"/>
      <c r="G2598" s="66"/>
    </row>
    <row r="2599" spans="1:7" x14ac:dyDescent="0.25">
      <c r="A2599" s="49"/>
      <c r="B2599" s="49"/>
      <c r="C2599" s="49"/>
      <c r="D2599" s="49"/>
      <c r="E2599" s="66"/>
      <c r="F2599" s="48"/>
      <c r="G2599" s="48"/>
    </row>
    <row r="2600" spans="1:7" ht="13" x14ac:dyDescent="0.3">
      <c r="A2600" s="49"/>
      <c r="B2600" s="79" t="s">
        <v>133</v>
      </c>
      <c r="C2600" s="68"/>
      <c r="D2600" s="68"/>
      <c r="E2600" s="77"/>
      <c r="F2600" s="66"/>
      <c r="G2600" s="66"/>
    </row>
    <row r="2601" spans="1:7" x14ac:dyDescent="0.25">
      <c r="A2601" s="49"/>
      <c r="B2601" s="49"/>
      <c r="C2601" s="68"/>
      <c r="D2601" s="68"/>
      <c r="E2601" s="77"/>
      <c r="F2601" s="66"/>
      <c r="G2601" s="66"/>
    </row>
    <row r="2602" spans="1:7" ht="13" x14ac:dyDescent="0.3">
      <c r="A2602" s="49"/>
      <c r="B2602" s="67" t="s">
        <v>114</v>
      </c>
      <c r="C2602" s="68"/>
      <c r="D2602" s="68"/>
      <c r="E2602" s="77"/>
      <c r="F2602" s="66"/>
      <c r="G2602" s="66"/>
    </row>
    <row r="2603" spans="1:7" x14ac:dyDescent="0.25">
      <c r="A2603" s="49"/>
      <c r="B2603" s="49"/>
      <c r="C2603" s="68"/>
      <c r="D2603" s="68"/>
      <c r="E2603" s="77"/>
      <c r="F2603" s="66"/>
      <c r="G2603" s="66"/>
    </row>
    <row r="2604" spans="1:7" ht="13" x14ac:dyDescent="0.3">
      <c r="A2604" s="49"/>
      <c r="B2604" s="67" t="s">
        <v>113</v>
      </c>
      <c r="C2604" s="68"/>
      <c r="D2604" s="68"/>
      <c r="E2604" s="77"/>
      <c r="F2604" s="66"/>
      <c r="G2604" s="66"/>
    </row>
    <row r="2605" spans="1:7" x14ac:dyDescent="0.25">
      <c r="A2605" s="49"/>
      <c r="B2605" s="49"/>
      <c r="C2605" s="68"/>
      <c r="D2605" s="68"/>
      <c r="E2605" s="77"/>
      <c r="F2605" s="66"/>
      <c r="G2605" s="66"/>
    </row>
    <row r="2606" spans="1:7" x14ac:dyDescent="0.25">
      <c r="A2606" s="49"/>
      <c r="B2606" s="49" t="s">
        <v>112</v>
      </c>
      <c r="C2606" s="68"/>
      <c r="D2606" s="68"/>
      <c r="E2606" s="77"/>
      <c r="F2606" s="66"/>
      <c r="G2606" s="66"/>
    </row>
    <row r="2607" spans="1:7" x14ac:dyDescent="0.25">
      <c r="A2607" s="49"/>
      <c r="B2607" s="49" t="s">
        <v>111</v>
      </c>
      <c r="C2607" s="68"/>
      <c r="D2607" s="68"/>
      <c r="E2607" s="77"/>
      <c r="F2607" s="66"/>
      <c r="G2607" s="66"/>
    </row>
    <row r="2608" spans="1:7" x14ac:dyDescent="0.25">
      <c r="A2608" s="49"/>
      <c r="B2608" s="49" t="s">
        <v>110</v>
      </c>
      <c r="C2608" s="68" t="s">
        <v>11</v>
      </c>
      <c r="D2608" s="68">
        <f>D2575</f>
        <v>36</v>
      </c>
      <c r="E2608" s="77">
        <v>110</v>
      </c>
      <c r="F2608" s="66"/>
      <c r="G2608" s="66">
        <f t="shared" ref="G2608:G2624" si="96">E2608*D2608</f>
        <v>3960</v>
      </c>
    </row>
    <row r="2609" spans="1:7" x14ac:dyDescent="0.25">
      <c r="A2609" s="49"/>
      <c r="B2609" s="49" t="s">
        <v>109</v>
      </c>
      <c r="C2609" s="68"/>
      <c r="D2609" s="68"/>
      <c r="E2609" s="77"/>
      <c r="F2609" s="66"/>
      <c r="G2609" s="66"/>
    </row>
    <row r="2610" spans="1:7" x14ac:dyDescent="0.25">
      <c r="A2610" s="49"/>
      <c r="B2610" s="49"/>
      <c r="C2610" s="68"/>
      <c r="D2610" s="68"/>
      <c r="E2610" s="77"/>
      <c r="F2610" s="66"/>
      <c r="G2610" s="66"/>
    </row>
    <row r="2611" spans="1:7" x14ac:dyDescent="0.25">
      <c r="A2611" s="49"/>
      <c r="B2611" s="49" t="s">
        <v>108</v>
      </c>
      <c r="C2611" s="68"/>
      <c r="D2611" s="68"/>
      <c r="E2611" s="77"/>
      <c r="F2611" s="66"/>
      <c r="G2611" s="66"/>
    </row>
    <row r="2612" spans="1:7" x14ac:dyDescent="0.25">
      <c r="A2612" s="49"/>
      <c r="B2612" s="49" t="s">
        <v>107</v>
      </c>
      <c r="C2612" s="68"/>
      <c r="D2612" s="68"/>
      <c r="E2612" s="77"/>
      <c r="F2612" s="66"/>
      <c r="G2612" s="66"/>
    </row>
    <row r="2613" spans="1:7" x14ac:dyDescent="0.25">
      <c r="A2613" s="49"/>
      <c r="B2613" s="49" t="s">
        <v>106</v>
      </c>
      <c r="C2613" s="68"/>
      <c r="D2613" s="68"/>
      <c r="E2613" s="77"/>
      <c r="F2613" s="66"/>
      <c r="G2613" s="66"/>
    </row>
    <row r="2614" spans="1:7" x14ac:dyDescent="0.25">
      <c r="A2614" s="49"/>
      <c r="B2614" s="49" t="s">
        <v>105</v>
      </c>
      <c r="C2614" s="68" t="s">
        <v>11</v>
      </c>
      <c r="D2614" s="68">
        <v>18</v>
      </c>
      <c r="E2614" s="77">
        <v>100</v>
      </c>
      <c r="F2614" s="66"/>
      <c r="G2614" s="66">
        <f t="shared" si="96"/>
        <v>1800</v>
      </c>
    </row>
    <row r="2615" spans="1:7" x14ac:dyDescent="0.25">
      <c r="A2615" s="49"/>
      <c r="B2615" s="49"/>
      <c r="C2615" s="68"/>
      <c r="D2615" s="68"/>
      <c r="E2615" s="77"/>
      <c r="F2615" s="66"/>
      <c r="G2615" s="66"/>
    </row>
    <row r="2616" spans="1:7" ht="13" x14ac:dyDescent="0.3">
      <c r="A2616" s="49"/>
      <c r="B2616" s="67" t="s">
        <v>104</v>
      </c>
      <c r="C2616" s="68"/>
      <c r="D2616" s="68"/>
      <c r="E2616" s="77"/>
      <c r="F2616" s="66"/>
      <c r="G2616" s="66"/>
    </row>
    <row r="2617" spans="1:7" ht="13" x14ac:dyDescent="0.3">
      <c r="A2617" s="49"/>
      <c r="B2617" s="67" t="s">
        <v>103</v>
      </c>
      <c r="C2617" s="68"/>
      <c r="D2617" s="68"/>
      <c r="E2617" s="77"/>
      <c r="F2617" s="66"/>
      <c r="G2617" s="66"/>
    </row>
    <row r="2618" spans="1:7" x14ac:dyDescent="0.25">
      <c r="A2618" s="49"/>
      <c r="B2618" s="49" t="s">
        <v>102</v>
      </c>
      <c r="C2618" s="68" t="s">
        <v>11</v>
      </c>
      <c r="D2618" s="68">
        <v>131</v>
      </c>
      <c r="E2618" s="77">
        <v>45</v>
      </c>
      <c r="F2618" s="66"/>
      <c r="G2618" s="66">
        <f t="shared" si="96"/>
        <v>5895</v>
      </c>
    </row>
    <row r="2619" spans="1:7" x14ac:dyDescent="0.25">
      <c r="A2619" s="49"/>
      <c r="B2619" s="49"/>
      <c r="C2619" s="68"/>
      <c r="D2619" s="68"/>
      <c r="E2619" s="77"/>
      <c r="F2619" s="66"/>
      <c r="G2619" s="66"/>
    </row>
    <row r="2620" spans="1:7" ht="13" x14ac:dyDescent="0.3">
      <c r="A2620" s="49"/>
      <c r="B2620" s="67" t="s">
        <v>101</v>
      </c>
      <c r="C2620" s="68"/>
      <c r="D2620" s="68"/>
      <c r="E2620" s="77"/>
      <c r="F2620" s="66"/>
      <c r="G2620" s="66"/>
    </row>
    <row r="2621" spans="1:7" ht="13" x14ac:dyDescent="0.3">
      <c r="A2621" s="49"/>
      <c r="B2621" s="67" t="s">
        <v>100</v>
      </c>
      <c r="C2621" s="68"/>
      <c r="D2621" s="68"/>
      <c r="E2621" s="77"/>
      <c r="F2621" s="66"/>
      <c r="G2621" s="66"/>
    </row>
    <row r="2622" spans="1:7" x14ac:dyDescent="0.25">
      <c r="A2622" s="49"/>
      <c r="B2622" s="49"/>
      <c r="C2622" s="68"/>
      <c r="D2622" s="68"/>
      <c r="E2622" s="77"/>
      <c r="F2622" s="66"/>
      <c r="G2622" s="66"/>
    </row>
    <row r="2623" spans="1:7" x14ac:dyDescent="0.25">
      <c r="A2623" s="49"/>
      <c r="B2623" s="49" t="s">
        <v>517</v>
      </c>
      <c r="C2623" s="68"/>
      <c r="D2623" s="68"/>
      <c r="E2623" s="77"/>
      <c r="F2623" s="66"/>
      <c r="G2623" s="66"/>
    </row>
    <row r="2624" spans="1:7" x14ac:dyDescent="0.25">
      <c r="A2624" s="49"/>
      <c r="B2624" s="49" t="s">
        <v>98</v>
      </c>
      <c r="C2624" s="68" t="s">
        <v>2</v>
      </c>
      <c r="D2624" s="68">
        <v>4</v>
      </c>
      <c r="E2624" s="77">
        <v>2000</v>
      </c>
      <c r="F2624" s="66"/>
      <c r="G2624" s="66">
        <f t="shared" si="96"/>
        <v>8000</v>
      </c>
    </row>
    <row r="2625" spans="1:7" x14ac:dyDescent="0.25">
      <c r="A2625" s="49"/>
      <c r="B2625" s="49"/>
      <c r="C2625" s="68"/>
      <c r="D2625" s="68"/>
      <c r="E2625" s="77"/>
      <c r="F2625" s="66"/>
      <c r="G2625" s="66"/>
    </row>
    <row r="2626" spans="1:7" ht="13" x14ac:dyDescent="0.3">
      <c r="A2626" s="49"/>
      <c r="B2626" s="79" t="s">
        <v>539</v>
      </c>
      <c r="C2626" s="68"/>
      <c r="D2626" s="68"/>
      <c r="E2626" s="77"/>
      <c r="F2626" s="66"/>
      <c r="G2626" s="66"/>
    </row>
    <row r="2627" spans="1:7" x14ac:dyDescent="0.25">
      <c r="A2627" s="49"/>
      <c r="B2627" s="49"/>
      <c r="C2627" s="68"/>
      <c r="D2627" s="68"/>
      <c r="E2627" s="77"/>
      <c r="F2627" s="66"/>
      <c r="G2627" s="66"/>
    </row>
    <row r="2628" spans="1:7" ht="13" x14ac:dyDescent="0.3">
      <c r="A2628" s="49"/>
      <c r="B2628" s="67" t="s">
        <v>82</v>
      </c>
      <c r="C2628" s="68"/>
      <c r="D2628" s="68"/>
      <c r="E2628" s="77"/>
      <c r="F2628" s="66"/>
      <c r="G2628" s="66"/>
    </row>
    <row r="2629" spans="1:7" x14ac:dyDescent="0.25">
      <c r="A2629" s="49"/>
      <c r="B2629" s="49"/>
      <c r="C2629" s="68"/>
      <c r="D2629" s="68"/>
      <c r="E2629" s="77"/>
      <c r="F2629" s="66"/>
      <c r="G2629" s="66"/>
    </row>
    <row r="2630" spans="1:7" x14ac:dyDescent="0.25">
      <c r="A2630" s="49"/>
      <c r="B2630" s="49" t="s">
        <v>81</v>
      </c>
      <c r="C2630" s="68"/>
      <c r="D2630" s="68"/>
      <c r="E2630" s="77"/>
      <c r="F2630" s="66"/>
      <c r="G2630" s="66"/>
    </row>
    <row r="2631" spans="1:7" ht="14.5" x14ac:dyDescent="0.25">
      <c r="A2631" s="49"/>
      <c r="B2631" s="49" t="s">
        <v>80</v>
      </c>
      <c r="C2631" s="68" t="s">
        <v>621</v>
      </c>
      <c r="D2631" s="90">
        <f>D2566</f>
        <v>81</v>
      </c>
      <c r="E2631" s="77">
        <v>35</v>
      </c>
      <c r="F2631" s="66"/>
      <c r="G2631" s="66"/>
    </row>
    <row r="2632" spans="1:7" x14ac:dyDescent="0.25">
      <c r="A2632" s="49"/>
      <c r="B2632" s="49"/>
      <c r="C2632" s="68"/>
      <c r="D2632" s="68"/>
      <c r="E2632" s="77"/>
      <c r="F2632" s="66"/>
      <c r="G2632" s="66"/>
    </row>
    <row r="2633" spans="1:7" ht="13" x14ac:dyDescent="0.3">
      <c r="A2633" s="49"/>
      <c r="B2633" s="67" t="s">
        <v>79</v>
      </c>
      <c r="C2633" s="68"/>
      <c r="D2633" s="68"/>
      <c r="E2633" s="77"/>
      <c r="F2633" s="66"/>
      <c r="G2633" s="66"/>
    </row>
    <row r="2634" spans="1:7" x14ac:dyDescent="0.25">
      <c r="A2634" s="49"/>
      <c r="B2634" s="49"/>
      <c r="C2634" s="68"/>
      <c r="D2634" s="68"/>
      <c r="E2634" s="77"/>
      <c r="F2634" s="66"/>
      <c r="G2634" s="66"/>
    </row>
    <row r="2635" spans="1:7" ht="13" x14ac:dyDescent="0.3">
      <c r="A2635" s="49"/>
      <c r="B2635" s="67" t="s">
        <v>78</v>
      </c>
      <c r="C2635" s="68"/>
      <c r="D2635" s="68"/>
      <c r="E2635" s="77"/>
      <c r="F2635" s="66"/>
      <c r="G2635" s="66"/>
    </row>
    <row r="2636" spans="1:7" ht="13" x14ac:dyDescent="0.3">
      <c r="A2636" s="49"/>
      <c r="B2636" s="67" t="s">
        <v>77</v>
      </c>
      <c r="C2636" s="68"/>
      <c r="D2636" s="68"/>
      <c r="E2636" s="77"/>
      <c r="F2636" s="66"/>
      <c r="G2636" s="66"/>
    </row>
    <row r="2637" spans="1:7" x14ac:dyDescent="0.25">
      <c r="A2637" s="49"/>
      <c r="B2637" s="49" t="s">
        <v>76</v>
      </c>
      <c r="C2637" s="68"/>
      <c r="D2637" s="68"/>
      <c r="E2637" s="77"/>
      <c r="F2637" s="66"/>
      <c r="G2637" s="66"/>
    </row>
    <row r="2638" spans="1:7" x14ac:dyDescent="0.25">
      <c r="A2638" s="49"/>
      <c r="B2638" s="49" t="s">
        <v>75</v>
      </c>
      <c r="C2638" s="68"/>
      <c r="D2638" s="68"/>
      <c r="E2638" s="77"/>
      <c r="F2638" s="66"/>
      <c r="G2638" s="66"/>
    </row>
    <row r="2639" spans="1:7" ht="14.5" x14ac:dyDescent="0.25">
      <c r="A2639" s="49"/>
      <c r="B2639" s="49" t="s">
        <v>74</v>
      </c>
      <c r="C2639" s="68" t="s">
        <v>621</v>
      </c>
      <c r="D2639" s="90">
        <f>D2631</f>
        <v>81</v>
      </c>
      <c r="E2639" s="77">
        <v>250</v>
      </c>
      <c r="F2639" s="66"/>
      <c r="G2639" s="66">
        <f t="shared" ref="G2639:G2648" si="97">E2639*D2639</f>
        <v>20250</v>
      </c>
    </row>
    <row r="2640" spans="1:7" x14ac:dyDescent="0.25">
      <c r="A2640" s="49"/>
      <c r="B2640" s="49"/>
      <c r="C2640" s="68"/>
      <c r="D2640" s="68"/>
      <c r="E2640" s="77"/>
      <c r="F2640" s="66"/>
      <c r="G2640" s="66"/>
    </row>
    <row r="2641" spans="1:7" x14ac:dyDescent="0.25">
      <c r="A2641" s="49"/>
      <c r="B2641" s="49" t="s">
        <v>541</v>
      </c>
      <c r="C2641" s="68"/>
      <c r="D2641" s="68"/>
      <c r="E2641" s="77"/>
      <c r="F2641" s="66"/>
      <c r="G2641" s="66"/>
    </row>
    <row r="2642" spans="1:7" x14ac:dyDescent="0.25">
      <c r="A2642" s="49"/>
      <c r="B2642" s="49" t="s">
        <v>72</v>
      </c>
      <c r="C2642" s="68"/>
      <c r="D2642" s="68"/>
      <c r="E2642" s="77"/>
      <c r="F2642" s="66"/>
      <c r="G2642" s="66"/>
    </row>
    <row r="2643" spans="1:7" x14ac:dyDescent="0.25">
      <c r="A2643" s="49"/>
      <c r="B2643" s="49" t="s">
        <v>71</v>
      </c>
      <c r="C2643" s="68"/>
      <c r="D2643" s="68"/>
      <c r="E2643" s="77"/>
      <c r="F2643" s="66"/>
      <c r="G2643" s="66"/>
    </row>
    <row r="2644" spans="1:7" x14ac:dyDescent="0.25">
      <c r="A2644" s="49"/>
      <c r="B2644" s="49" t="s">
        <v>70</v>
      </c>
      <c r="C2644" s="68" t="s">
        <v>2</v>
      </c>
      <c r="D2644" s="68">
        <v>4</v>
      </c>
      <c r="E2644" s="77">
        <v>650</v>
      </c>
      <c r="F2644" s="66"/>
      <c r="G2644" s="66">
        <f t="shared" si="97"/>
        <v>2600</v>
      </c>
    </row>
    <row r="2645" spans="1:7" x14ac:dyDescent="0.25">
      <c r="A2645" s="49"/>
      <c r="B2645" s="49"/>
      <c r="C2645" s="68"/>
      <c r="D2645" s="68"/>
      <c r="E2645" s="77"/>
      <c r="F2645" s="66"/>
      <c r="G2645" s="66"/>
    </row>
    <row r="2646" spans="1:7" ht="13" x14ac:dyDescent="0.3">
      <c r="A2646" s="49"/>
      <c r="B2646" s="67" t="s">
        <v>69</v>
      </c>
      <c r="C2646" s="68"/>
      <c r="D2646" s="68"/>
      <c r="E2646" s="77"/>
      <c r="F2646" s="66"/>
      <c r="G2646" s="66"/>
    </row>
    <row r="2647" spans="1:7" x14ac:dyDescent="0.25">
      <c r="A2647" s="49"/>
      <c r="B2647" s="49"/>
      <c r="C2647" s="68"/>
      <c r="D2647" s="68"/>
      <c r="E2647" s="77"/>
      <c r="F2647" s="66"/>
      <c r="G2647" s="66"/>
    </row>
    <row r="2648" spans="1:7" x14ac:dyDescent="0.25">
      <c r="A2648" s="49"/>
      <c r="B2648" s="49" t="s">
        <v>68</v>
      </c>
      <c r="C2648" s="68" t="s">
        <v>11</v>
      </c>
      <c r="D2648" s="68">
        <v>123</v>
      </c>
      <c r="E2648" s="77">
        <v>65</v>
      </c>
      <c r="F2648" s="66"/>
      <c r="G2648" s="66">
        <f t="shared" si="97"/>
        <v>7995</v>
      </c>
    </row>
    <row r="2649" spans="1:7" x14ac:dyDescent="0.25">
      <c r="A2649" s="49"/>
      <c r="B2649" s="49"/>
      <c r="C2649" s="68"/>
      <c r="D2649" s="68"/>
      <c r="E2649" s="77"/>
      <c r="F2649" s="66"/>
      <c r="G2649" s="66"/>
    </row>
    <row r="2650" spans="1:7" ht="13" x14ac:dyDescent="0.3">
      <c r="A2650" s="115"/>
      <c r="B2650" s="111" t="s">
        <v>283</v>
      </c>
      <c r="C2650" s="112"/>
      <c r="D2650" s="112"/>
      <c r="E2650" s="113"/>
      <c r="F2650" s="114"/>
      <c r="G2650" s="114">
        <f>SUM(G2631:G2649)</f>
        <v>30845</v>
      </c>
    </row>
    <row r="2651" spans="1:7" x14ac:dyDescent="0.25">
      <c r="A2651" s="49"/>
      <c r="B2651" s="49"/>
      <c r="C2651" s="68"/>
      <c r="D2651" s="68"/>
      <c r="E2651" s="77"/>
      <c r="F2651" s="66"/>
      <c r="G2651" s="66"/>
    </row>
    <row r="2652" spans="1:7" ht="13" x14ac:dyDescent="0.3">
      <c r="A2652" s="49"/>
      <c r="B2652" s="79" t="s">
        <v>67</v>
      </c>
      <c r="C2652" s="68"/>
      <c r="D2652" s="68"/>
      <c r="E2652" s="77"/>
      <c r="F2652" s="66"/>
      <c r="G2652" s="66"/>
    </row>
    <row r="2653" spans="1:7" x14ac:dyDescent="0.25">
      <c r="A2653" s="49"/>
      <c r="B2653" s="49"/>
      <c r="C2653" s="68"/>
      <c r="D2653" s="68"/>
      <c r="E2653" s="77"/>
      <c r="F2653" s="66"/>
      <c r="G2653" s="66"/>
    </row>
    <row r="2654" spans="1:7" ht="13" x14ac:dyDescent="0.3">
      <c r="A2654" s="49"/>
      <c r="B2654" s="67" t="s">
        <v>66</v>
      </c>
      <c r="C2654" s="68"/>
      <c r="D2654" s="68"/>
      <c r="E2654" s="77"/>
      <c r="F2654" s="66"/>
      <c r="G2654" s="66"/>
    </row>
    <row r="2655" spans="1:7" x14ac:dyDescent="0.25">
      <c r="A2655" s="49"/>
      <c r="B2655" s="49"/>
      <c r="C2655" s="68"/>
      <c r="D2655" s="68"/>
      <c r="E2655" s="77"/>
      <c r="F2655" s="66"/>
      <c r="G2655" s="66"/>
    </row>
    <row r="2656" spans="1:7" ht="13" x14ac:dyDescent="0.3">
      <c r="A2656" s="86"/>
      <c r="B2656" s="87" t="s">
        <v>510</v>
      </c>
      <c r="C2656" s="70"/>
      <c r="D2656" s="70"/>
      <c r="E2656" s="88"/>
      <c r="F2656" s="88"/>
      <c r="G2656" s="88"/>
    </row>
    <row r="2657" spans="1:7" ht="14.5" x14ac:dyDescent="0.3">
      <c r="A2657" s="86"/>
      <c r="B2657" s="71" t="s">
        <v>602</v>
      </c>
      <c r="C2657" s="89" t="s">
        <v>621</v>
      </c>
      <c r="D2657" s="89">
        <v>81</v>
      </c>
      <c r="E2657" s="77">
        <v>280</v>
      </c>
      <c r="F2657" s="88"/>
      <c r="G2657" s="88">
        <f>D2657*E2657</f>
        <v>22680</v>
      </c>
    </row>
    <row r="2658" spans="1:7" ht="13" x14ac:dyDescent="0.3">
      <c r="A2658" s="86"/>
      <c r="B2658" s="71"/>
      <c r="C2658" s="89"/>
      <c r="D2658" s="89"/>
      <c r="E2658" s="77"/>
      <c r="F2658" s="88"/>
      <c r="G2658" s="88"/>
    </row>
    <row r="2659" spans="1:7" x14ac:dyDescent="0.25">
      <c r="A2659" s="49"/>
      <c r="B2659" s="49"/>
      <c r="C2659" s="68"/>
      <c r="D2659" s="68"/>
      <c r="E2659" s="77"/>
      <c r="F2659" s="66"/>
      <c r="G2659" s="66"/>
    </row>
    <row r="2660" spans="1:7" ht="13" x14ac:dyDescent="0.3">
      <c r="A2660" s="115"/>
      <c r="B2660" s="111" t="s">
        <v>283</v>
      </c>
      <c r="C2660" s="112"/>
      <c r="D2660" s="112"/>
      <c r="E2660" s="113"/>
      <c r="F2660" s="114"/>
      <c r="G2660" s="114">
        <f>SUM(G2654:G2659)</f>
        <v>22680</v>
      </c>
    </row>
    <row r="2661" spans="1:7" x14ac:dyDescent="0.25">
      <c r="A2661" s="49"/>
      <c r="B2661" s="49"/>
      <c r="C2661" s="68"/>
      <c r="D2661" s="68"/>
      <c r="E2661" s="77"/>
      <c r="F2661" s="66"/>
      <c r="G2661" s="66"/>
    </row>
    <row r="2662" spans="1:7" ht="13" x14ac:dyDescent="0.3">
      <c r="A2662" s="49"/>
      <c r="B2662" s="79" t="s">
        <v>63</v>
      </c>
      <c r="C2662" s="68"/>
      <c r="D2662" s="68"/>
      <c r="E2662" s="77"/>
      <c r="F2662" s="66"/>
      <c r="G2662" s="66"/>
    </row>
    <row r="2663" spans="1:7" x14ac:dyDescent="0.25">
      <c r="A2663" s="49"/>
      <c r="B2663" s="49"/>
      <c r="C2663" s="68"/>
      <c r="D2663" s="68"/>
      <c r="E2663" s="77"/>
      <c r="F2663" s="66"/>
      <c r="G2663" s="66"/>
    </row>
    <row r="2664" spans="1:7" ht="13" x14ac:dyDescent="0.3">
      <c r="A2664" s="49"/>
      <c r="B2664" s="67" t="s">
        <v>62</v>
      </c>
      <c r="C2664" s="68"/>
      <c r="D2664" s="68"/>
      <c r="E2664" s="77"/>
      <c r="F2664" s="66"/>
      <c r="G2664" s="66"/>
    </row>
    <row r="2665" spans="1:7" x14ac:dyDescent="0.25">
      <c r="A2665" s="49"/>
      <c r="B2665" s="49"/>
      <c r="C2665" s="68"/>
      <c r="D2665" s="68"/>
      <c r="E2665" s="77"/>
      <c r="F2665" s="66"/>
      <c r="G2665" s="66"/>
    </row>
    <row r="2666" spans="1:7" x14ac:dyDescent="0.25">
      <c r="A2666" s="49"/>
      <c r="B2666" s="49" t="s">
        <v>59</v>
      </c>
      <c r="C2666" s="68"/>
      <c r="D2666" s="68"/>
      <c r="E2666" s="77"/>
      <c r="F2666" s="66"/>
      <c r="G2666" s="66"/>
    </row>
    <row r="2667" spans="1:7" x14ac:dyDescent="0.25">
      <c r="A2667" s="49"/>
      <c r="B2667" s="49" t="s">
        <v>56</v>
      </c>
      <c r="C2667" s="68" t="s">
        <v>2</v>
      </c>
      <c r="D2667" s="68">
        <v>4</v>
      </c>
      <c r="E2667" s="77">
        <v>450</v>
      </c>
      <c r="F2667" s="66"/>
      <c r="G2667" s="66">
        <f t="shared" ref="G2667:G2680" si="98">E2667*D2667</f>
        <v>1800</v>
      </c>
    </row>
    <row r="2668" spans="1:7" x14ac:dyDescent="0.25">
      <c r="A2668" s="49"/>
      <c r="B2668" s="49"/>
      <c r="C2668" s="68"/>
      <c r="D2668" s="68"/>
      <c r="E2668" s="77"/>
      <c r="F2668" s="66"/>
      <c r="G2668" s="66"/>
    </row>
    <row r="2669" spans="1:7" ht="13" x14ac:dyDescent="0.3">
      <c r="A2669" s="86"/>
      <c r="B2669" s="71" t="s">
        <v>519</v>
      </c>
      <c r="C2669" s="70">
        <v>1</v>
      </c>
      <c r="D2669" s="89" t="s">
        <v>518</v>
      </c>
      <c r="E2669" s="88">
        <v>10000</v>
      </c>
      <c r="G2669" s="88">
        <f>C2669*E2669</f>
        <v>10000</v>
      </c>
    </row>
    <row r="2670" spans="1:7" ht="13" x14ac:dyDescent="0.3">
      <c r="A2670" s="86"/>
      <c r="B2670" s="71"/>
      <c r="C2670" s="70"/>
      <c r="D2670" s="89"/>
      <c r="E2670" s="88"/>
      <c r="F2670" s="88"/>
      <c r="G2670" s="88"/>
    </row>
    <row r="2671" spans="1:7" ht="13" x14ac:dyDescent="0.3">
      <c r="A2671" s="49"/>
      <c r="B2671" s="67" t="s">
        <v>55</v>
      </c>
      <c r="C2671" s="68"/>
      <c r="D2671" s="68"/>
      <c r="E2671" s="77"/>
      <c r="F2671" s="66"/>
      <c r="G2671" s="66"/>
    </row>
    <row r="2672" spans="1:7" x14ac:dyDescent="0.25">
      <c r="A2672" s="49"/>
      <c r="B2672" s="49"/>
      <c r="C2672" s="68"/>
      <c r="D2672" s="68"/>
      <c r="E2672" s="77"/>
      <c r="F2672" s="66"/>
      <c r="G2672" s="66"/>
    </row>
    <row r="2673" spans="1:7" ht="13" x14ac:dyDescent="0.3">
      <c r="A2673" s="49"/>
      <c r="B2673" s="67" t="s">
        <v>52</v>
      </c>
      <c r="C2673" s="68"/>
      <c r="D2673" s="68"/>
      <c r="E2673" s="77"/>
      <c r="F2673" s="66"/>
      <c r="G2673" s="66"/>
    </row>
    <row r="2674" spans="1:7" ht="13" x14ac:dyDescent="0.3">
      <c r="A2674" s="49"/>
      <c r="B2674" s="67" t="s">
        <v>51</v>
      </c>
      <c r="C2674" s="68"/>
      <c r="D2674" s="68"/>
      <c r="E2674" s="77"/>
      <c r="F2674" s="66"/>
      <c r="G2674" s="66"/>
    </row>
    <row r="2675" spans="1:7" ht="13" x14ac:dyDescent="0.3">
      <c r="A2675" s="49"/>
      <c r="B2675" s="67" t="s">
        <v>50</v>
      </c>
      <c r="C2675" s="68"/>
      <c r="D2675" s="68"/>
      <c r="E2675" s="77"/>
      <c r="F2675" s="66"/>
      <c r="G2675" s="66"/>
    </row>
    <row r="2676" spans="1:7" x14ac:dyDescent="0.25">
      <c r="A2676" s="49"/>
      <c r="B2676" s="49"/>
      <c r="C2676" s="68"/>
      <c r="D2676" s="68"/>
      <c r="E2676" s="77"/>
      <c r="F2676" s="66"/>
      <c r="G2676" s="66"/>
    </row>
    <row r="2677" spans="1:7" x14ac:dyDescent="0.25">
      <c r="A2677" s="49"/>
      <c r="B2677" s="49" t="s">
        <v>49</v>
      </c>
      <c r="C2677" s="68" t="s">
        <v>2</v>
      </c>
      <c r="D2677" s="68">
        <v>3</v>
      </c>
      <c r="E2677" s="77">
        <v>150</v>
      </c>
      <c r="F2677" s="66"/>
      <c r="G2677" s="66">
        <f t="shared" si="98"/>
        <v>450</v>
      </c>
    </row>
    <row r="2678" spans="1:7" x14ac:dyDescent="0.25">
      <c r="A2678" s="49"/>
      <c r="B2678" s="49"/>
      <c r="C2678" s="68"/>
      <c r="D2678" s="68"/>
      <c r="E2678" s="77"/>
      <c r="F2678" s="66"/>
      <c r="G2678" s="66"/>
    </row>
    <row r="2679" spans="1:7" x14ac:dyDescent="0.25">
      <c r="A2679" s="49"/>
      <c r="B2679" s="49" t="s">
        <v>48</v>
      </c>
      <c r="C2679" s="68"/>
      <c r="D2679" s="68"/>
      <c r="E2679" s="77"/>
      <c r="F2679" s="66"/>
      <c r="G2679" s="66"/>
    </row>
    <row r="2680" spans="1:7" x14ac:dyDescent="0.25">
      <c r="A2680" s="49"/>
      <c r="B2680" s="49" t="s">
        <v>47</v>
      </c>
      <c r="C2680" s="68" t="s">
        <v>2</v>
      </c>
      <c r="D2680" s="68">
        <v>4</v>
      </c>
      <c r="E2680" s="77">
        <v>45</v>
      </c>
      <c r="F2680" s="66"/>
      <c r="G2680" s="66">
        <f t="shared" si="98"/>
        <v>180</v>
      </c>
    </row>
    <row r="2681" spans="1:7" x14ac:dyDescent="0.25">
      <c r="A2681" s="49"/>
      <c r="B2681" s="49"/>
      <c r="C2681" s="68"/>
      <c r="D2681" s="68"/>
      <c r="E2681" s="77"/>
      <c r="F2681" s="66"/>
      <c r="G2681" s="66"/>
    </row>
    <row r="2682" spans="1:7" x14ac:dyDescent="0.25">
      <c r="A2682" s="49"/>
      <c r="B2682" s="98" t="s">
        <v>603</v>
      </c>
      <c r="C2682" s="68" t="s">
        <v>2</v>
      </c>
      <c r="D2682" s="68">
        <v>18</v>
      </c>
      <c r="E2682" s="77">
        <v>450</v>
      </c>
      <c r="F2682" s="66"/>
      <c r="G2682" s="66">
        <f t="shared" ref="G2682" si="99">E2682*D2682</f>
        <v>8100</v>
      </c>
    </row>
    <row r="2683" spans="1:7" x14ac:dyDescent="0.25">
      <c r="A2683" s="49"/>
      <c r="B2683" s="49" t="s">
        <v>604</v>
      </c>
      <c r="C2683" s="68"/>
      <c r="D2683" s="68"/>
      <c r="E2683" s="77"/>
      <c r="F2683" s="66"/>
      <c r="G2683" s="66"/>
    </row>
    <row r="2684" spans="1:7" x14ac:dyDescent="0.25">
      <c r="A2684" s="49"/>
      <c r="B2684" s="49"/>
      <c r="C2684" s="68"/>
      <c r="D2684" s="68"/>
      <c r="E2684" s="77"/>
      <c r="F2684" s="66"/>
      <c r="G2684" s="66"/>
    </row>
    <row r="2685" spans="1:7" ht="13" x14ac:dyDescent="0.3">
      <c r="A2685" s="115"/>
      <c r="B2685" s="111" t="s">
        <v>283</v>
      </c>
      <c r="C2685" s="112"/>
      <c r="D2685" s="112"/>
      <c r="E2685" s="113"/>
      <c r="F2685" s="114"/>
      <c r="G2685" s="114">
        <f>SUM(G2661:G2684)</f>
        <v>20530</v>
      </c>
    </row>
    <row r="2686" spans="1:7" x14ac:dyDescent="0.25">
      <c r="A2686" s="49"/>
      <c r="B2686" s="49"/>
      <c r="C2686" s="68"/>
      <c r="D2686" s="68"/>
      <c r="E2686" s="77"/>
      <c r="F2686" s="66"/>
      <c r="G2686" s="66"/>
    </row>
    <row r="2687" spans="1:7" ht="13" x14ac:dyDescent="0.3">
      <c r="A2687" s="49"/>
      <c r="B2687" s="79" t="s">
        <v>20</v>
      </c>
      <c r="C2687" s="68"/>
      <c r="D2687" s="68"/>
      <c r="E2687" s="77"/>
      <c r="F2687" s="66"/>
      <c r="G2687" s="66"/>
    </row>
    <row r="2688" spans="1:7" x14ac:dyDescent="0.25">
      <c r="A2688" s="49"/>
      <c r="B2688" s="49"/>
      <c r="C2688" s="68"/>
      <c r="D2688" s="68"/>
      <c r="E2688" s="77"/>
      <c r="F2688" s="66"/>
      <c r="G2688" s="66"/>
    </row>
    <row r="2689" spans="1:7" ht="13" x14ac:dyDescent="0.3">
      <c r="A2689" s="49"/>
      <c r="B2689" s="67" t="s">
        <v>19</v>
      </c>
      <c r="C2689" s="68"/>
      <c r="D2689" s="68"/>
      <c r="E2689" s="77"/>
      <c r="F2689" s="66"/>
      <c r="G2689" s="66"/>
    </row>
    <row r="2690" spans="1:7" x14ac:dyDescent="0.25">
      <c r="A2690" s="49"/>
      <c r="B2690" s="49"/>
      <c r="C2690" s="68"/>
      <c r="D2690" s="68"/>
      <c r="E2690" s="77"/>
      <c r="F2690" s="66"/>
      <c r="G2690" s="66"/>
    </row>
    <row r="2691" spans="1:7" ht="13" x14ac:dyDescent="0.3">
      <c r="A2691" s="49"/>
      <c r="B2691" s="67" t="s">
        <v>18</v>
      </c>
      <c r="C2691" s="68"/>
      <c r="D2691" s="68"/>
      <c r="E2691" s="77"/>
      <c r="F2691" s="66"/>
      <c r="G2691" s="66"/>
    </row>
    <row r="2692" spans="1:7" x14ac:dyDescent="0.25">
      <c r="A2692" s="49"/>
      <c r="B2692" s="49"/>
      <c r="C2692" s="68"/>
      <c r="D2692" s="68"/>
      <c r="E2692" s="77"/>
      <c r="F2692" s="66"/>
      <c r="G2692" s="66"/>
    </row>
    <row r="2693" spans="1:7" ht="14.5" x14ac:dyDescent="0.25">
      <c r="A2693" s="49"/>
      <c r="B2693" s="49" t="s">
        <v>465</v>
      </c>
      <c r="C2693" s="68" t="s">
        <v>621</v>
      </c>
      <c r="D2693" s="90">
        <f>D2657</f>
        <v>81</v>
      </c>
      <c r="E2693" s="77">
        <v>75</v>
      </c>
      <c r="F2693" s="66"/>
      <c r="G2693" s="66">
        <f t="shared" ref="G2693:G2720" si="100">E2693*D2693</f>
        <v>6075</v>
      </c>
    </row>
    <row r="2694" spans="1:7" x14ac:dyDescent="0.25">
      <c r="A2694" s="49"/>
      <c r="B2694" s="49"/>
      <c r="C2694" s="68"/>
      <c r="D2694" s="68"/>
      <c r="E2694" s="77"/>
      <c r="F2694" s="66"/>
      <c r="G2694" s="66"/>
    </row>
    <row r="2695" spans="1:7" ht="13" x14ac:dyDescent="0.3">
      <c r="A2695" s="49"/>
      <c r="B2695" s="67" t="s">
        <v>17</v>
      </c>
      <c r="C2695" s="68"/>
      <c r="D2695" s="68"/>
      <c r="E2695" s="77"/>
      <c r="F2695" s="66"/>
      <c r="G2695" s="66"/>
    </row>
    <row r="2696" spans="1:7" x14ac:dyDescent="0.25">
      <c r="A2696" s="49"/>
      <c r="B2696" s="49"/>
      <c r="C2696" s="68"/>
      <c r="D2696" s="68"/>
      <c r="E2696" s="77"/>
      <c r="F2696" s="66"/>
      <c r="G2696" s="66"/>
    </row>
    <row r="2697" spans="1:7" ht="13" x14ac:dyDescent="0.3">
      <c r="A2697" s="49"/>
      <c r="B2697" s="67" t="s">
        <v>16</v>
      </c>
      <c r="C2697" s="68"/>
      <c r="D2697" s="68"/>
      <c r="E2697" s="77"/>
      <c r="F2697" s="66"/>
      <c r="G2697" s="66"/>
    </row>
    <row r="2698" spans="1:7" x14ac:dyDescent="0.25">
      <c r="A2698" s="49"/>
      <c r="B2698" s="49"/>
      <c r="C2698" s="68"/>
      <c r="D2698" s="68"/>
      <c r="E2698" s="77"/>
      <c r="F2698" s="66"/>
      <c r="G2698" s="66"/>
    </row>
    <row r="2699" spans="1:7" ht="14.5" x14ac:dyDescent="0.25">
      <c r="A2699" s="49"/>
      <c r="B2699" s="49" t="s">
        <v>525</v>
      </c>
      <c r="C2699" s="68" t="s">
        <v>621</v>
      </c>
      <c r="D2699" s="68">
        <v>20</v>
      </c>
      <c r="E2699" s="77">
        <v>75</v>
      </c>
      <c r="F2699" s="66"/>
      <c r="G2699" s="66">
        <f t="shared" si="100"/>
        <v>1500</v>
      </c>
    </row>
    <row r="2700" spans="1:7" x14ac:dyDescent="0.25">
      <c r="A2700" s="49"/>
      <c r="B2700" s="49"/>
      <c r="C2700" s="68"/>
      <c r="D2700" s="68"/>
      <c r="E2700" s="77"/>
      <c r="F2700" s="66"/>
      <c r="G2700" s="66"/>
    </row>
    <row r="2701" spans="1:7" ht="14.5" x14ac:dyDescent="0.25">
      <c r="A2701" s="49"/>
      <c r="B2701" s="49" t="s">
        <v>295</v>
      </c>
      <c r="C2701" s="68" t="s">
        <v>621</v>
      </c>
      <c r="D2701" s="68">
        <v>3</v>
      </c>
      <c r="E2701" s="77">
        <v>75</v>
      </c>
      <c r="F2701" s="66"/>
      <c r="G2701" s="66">
        <f t="shared" si="100"/>
        <v>225</v>
      </c>
    </row>
    <row r="2702" spans="1:7" x14ac:dyDescent="0.25">
      <c r="A2702" s="49"/>
      <c r="B2702" s="49"/>
      <c r="C2702" s="68"/>
      <c r="D2702" s="68"/>
      <c r="E2702" s="77"/>
      <c r="F2702" s="66"/>
      <c r="G2702" s="66"/>
    </row>
    <row r="2703" spans="1:7" ht="13" x14ac:dyDescent="0.3">
      <c r="A2703" s="115"/>
      <c r="B2703" s="111" t="s">
        <v>283</v>
      </c>
      <c r="C2703" s="112"/>
      <c r="D2703" s="112"/>
      <c r="E2703" s="113"/>
      <c r="F2703" s="114"/>
      <c r="G2703" s="114">
        <f>SUM(G2688:G2702)</f>
        <v>7800</v>
      </c>
    </row>
    <row r="2704" spans="1:7" x14ac:dyDescent="0.25">
      <c r="A2704" s="49"/>
      <c r="B2704" s="49"/>
      <c r="C2704" s="68"/>
      <c r="D2704" s="68"/>
      <c r="E2704" s="77"/>
      <c r="F2704" s="66"/>
      <c r="G2704" s="66"/>
    </row>
    <row r="2705" spans="1:7" ht="13" x14ac:dyDescent="0.3">
      <c r="A2705" s="49"/>
      <c r="B2705" s="79" t="s">
        <v>296</v>
      </c>
      <c r="C2705" s="68"/>
      <c r="D2705" s="68"/>
      <c r="E2705" s="77"/>
      <c r="F2705" s="66"/>
      <c r="G2705" s="66"/>
    </row>
    <row r="2706" spans="1:7" x14ac:dyDescent="0.25">
      <c r="A2706" s="49"/>
      <c r="B2706" s="49"/>
      <c r="C2706" s="68"/>
      <c r="D2706" s="68"/>
      <c r="E2706" s="77"/>
      <c r="F2706" s="66"/>
      <c r="G2706" s="66"/>
    </row>
    <row r="2707" spans="1:7" ht="13" x14ac:dyDescent="0.3">
      <c r="A2707" s="49"/>
      <c r="B2707" s="67" t="s">
        <v>297</v>
      </c>
      <c r="C2707" s="68"/>
      <c r="D2707" s="68"/>
      <c r="E2707" s="77"/>
      <c r="F2707" s="66"/>
      <c r="G2707" s="66"/>
    </row>
    <row r="2708" spans="1:7" x14ac:dyDescent="0.25">
      <c r="A2708" s="49"/>
      <c r="B2708" s="49"/>
      <c r="C2708" s="68"/>
      <c r="D2708" s="68"/>
      <c r="E2708" s="77"/>
      <c r="F2708" s="66"/>
      <c r="G2708" s="66"/>
    </row>
    <row r="2709" spans="1:7" ht="13" x14ac:dyDescent="0.3">
      <c r="A2709" s="49"/>
      <c r="B2709" s="67" t="s">
        <v>298</v>
      </c>
      <c r="C2709" s="68"/>
      <c r="D2709" s="68"/>
      <c r="E2709" s="77"/>
      <c r="F2709" s="66"/>
      <c r="G2709" s="66"/>
    </row>
    <row r="2710" spans="1:7" x14ac:dyDescent="0.25">
      <c r="A2710" s="49"/>
      <c r="B2710" s="49"/>
      <c r="C2710" s="68"/>
      <c r="D2710" s="68"/>
      <c r="E2710" s="77"/>
      <c r="F2710" s="66"/>
      <c r="G2710" s="66"/>
    </row>
    <row r="2711" spans="1:7" x14ac:dyDescent="0.25">
      <c r="A2711" s="49"/>
      <c r="B2711" s="49" t="s">
        <v>299</v>
      </c>
      <c r="C2711" s="68"/>
      <c r="D2711" s="68"/>
      <c r="E2711" s="77"/>
      <c r="F2711" s="66"/>
      <c r="G2711" s="66"/>
    </row>
    <row r="2712" spans="1:7" x14ac:dyDescent="0.25">
      <c r="A2712" s="49"/>
      <c r="B2712" s="49" t="s">
        <v>300</v>
      </c>
      <c r="C2712" s="68" t="s">
        <v>11</v>
      </c>
      <c r="D2712" s="68">
        <f>6*3*2</f>
        <v>36</v>
      </c>
      <c r="E2712" s="77">
        <v>110</v>
      </c>
      <c r="F2712" s="66"/>
      <c r="G2712" s="66">
        <f t="shared" si="100"/>
        <v>3960</v>
      </c>
    </row>
    <row r="2713" spans="1:7" x14ac:dyDescent="0.25">
      <c r="A2713" s="49"/>
      <c r="B2713" s="49"/>
      <c r="C2713" s="68"/>
      <c r="D2713" s="68"/>
      <c r="E2713" s="77"/>
      <c r="F2713" s="66"/>
      <c r="G2713" s="66"/>
    </row>
    <row r="2714" spans="1:7" x14ac:dyDescent="0.25">
      <c r="A2714" s="49"/>
      <c r="B2714" s="49" t="s">
        <v>301</v>
      </c>
      <c r="C2714" s="68"/>
      <c r="D2714" s="68"/>
      <c r="E2714" s="77"/>
      <c r="F2714" s="66"/>
      <c r="G2714" s="66"/>
    </row>
    <row r="2715" spans="1:7" x14ac:dyDescent="0.25">
      <c r="A2715" s="49"/>
      <c r="B2715" s="49" t="s">
        <v>302</v>
      </c>
      <c r="C2715" s="68" t="s">
        <v>11</v>
      </c>
      <c r="D2715" s="68">
        <v>38</v>
      </c>
      <c r="E2715" s="77">
        <v>100</v>
      </c>
      <c r="F2715" s="66"/>
      <c r="G2715" s="66">
        <f t="shared" si="100"/>
        <v>3800</v>
      </c>
    </row>
    <row r="2716" spans="1:7" x14ac:dyDescent="0.25">
      <c r="A2716" s="49"/>
      <c r="B2716" s="49"/>
      <c r="C2716" s="68"/>
      <c r="D2716" s="68"/>
      <c r="E2716" s="77"/>
      <c r="F2716" s="66"/>
      <c r="G2716" s="66"/>
    </row>
    <row r="2717" spans="1:7" x14ac:dyDescent="0.25">
      <c r="A2717" s="49"/>
      <c r="B2717" s="49" t="s">
        <v>303</v>
      </c>
      <c r="C2717" s="68" t="s">
        <v>2</v>
      </c>
      <c r="D2717" s="68">
        <v>12</v>
      </c>
      <c r="E2717" s="77">
        <v>250</v>
      </c>
      <c r="F2717" s="66"/>
      <c r="G2717" s="66">
        <f t="shared" si="100"/>
        <v>3000</v>
      </c>
    </row>
    <row r="2718" spans="1:7" x14ac:dyDescent="0.25">
      <c r="A2718" s="49"/>
      <c r="B2718" s="49" t="s">
        <v>304</v>
      </c>
      <c r="C2718" s="68" t="s">
        <v>2</v>
      </c>
      <c r="D2718" s="68">
        <v>12</v>
      </c>
      <c r="E2718" s="77">
        <v>250</v>
      </c>
      <c r="F2718" s="66"/>
      <c r="G2718" s="66">
        <f t="shared" si="100"/>
        <v>3000</v>
      </c>
    </row>
    <row r="2719" spans="1:7" x14ac:dyDescent="0.25">
      <c r="A2719" s="49"/>
      <c r="B2719" s="49" t="s">
        <v>305</v>
      </c>
      <c r="C2719" s="68" t="s">
        <v>2</v>
      </c>
      <c r="D2719" s="68">
        <v>12</v>
      </c>
      <c r="E2719" s="77">
        <v>250</v>
      </c>
      <c r="F2719" s="66"/>
      <c r="G2719" s="66">
        <f t="shared" si="100"/>
        <v>3000</v>
      </c>
    </row>
    <row r="2720" spans="1:7" x14ac:dyDescent="0.25">
      <c r="A2720" s="49"/>
      <c r="B2720" s="49" t="s">
        <v>306</v>
      </c>
      <c r="C2720" s="68" t="s">
        <v>2</v>
      </c>
      <c r="D2720" s="68">
        <v>12</v>
      </c>
      <c r="E2720" s="77">
        <v>250</v>
      </c>
      <c r="F2720" s="66"/>
      <c r="G2720" s="66">
        <f t="shared" si="100"/>
        <v>3000</v>
      </c>
    </row>
    <row r="2721" spans="1:7" x14ac:dyDescent="0.25">
      <c r="A2721" s="49"/>
      <c r="B2721" s="49"/>
      <c r="C2721" s="68"/>
      <c r="D2721" s="68"/>
      <c r="E2721" s="77"/>
      <c r="F2721" s="66"/>
      <c r="G2721" s="66"/>
    </row>
    <row r="2722" spans="1:7" x14ac:dyDescent="0.25">
      <c r="A2722" s="49"/>
      <c r="B2722" s="49" t="s">
        <v>605</v>
      </c>
      <c r="C2722" s="68" t="s">
        <v>2</v>
      </c>
      <c r="D2722" s="68">
        <v>18</v>
      </c>
      <c r="E2722" s="77">
        <v>3500</v>
      </c>
      <c r="F2722" s="66"/>
      <c r="G2722" s="66">
        <f t="shared" ref="G2722" si="101">E2722*D2722</f>
        <v>63000</v>
      </c>
    </row>
    <row r="2723" spans="1:7" x14ac:dyDescent="0.25">
      <c r="A2723" s="49"/>
      <c r="B2723" s="49"/>
      <c r="C2723" s="68"/>
      <c r="D2723" s="68"/>
      <c r="E2723" s="77"/>
      <c r="F2723" s="66"/>
      <c r="G2723" s="66"/>
    </row>
    <row r="2724" spans="1:7" ht="13" x14ac:dyDescent="0.3">
      <c r="A2724" s="49"/>
      <c r="B2724" s="67" t="s">
        <v>312</v>
      </c>
      <c r="C2724" s="68"/>
      <c r="D2724" s="68"/>
      <c r="E2724" s="77"/>
      <c r="F2724" s="66"/>
      <c r="G2724" s="66"/>
    </row>
    <row r="2725" spans="1:7" ht="13" x14ac:dyDescent="0.3">
      <c r="A2725" s="49"/>
      <c r="B2725" s="67" t="s">
        <v>313</v>
      </c>
      <c r="C2725" s="68"/>
      <c r="D2725" s="68"/>
      <c r="E2725" s="77"/>
      <c r="F2725" s="66"/>
      <c r="G2725" s="66"/>
    </row>
    <row r="2726" spans="1:7" x14ac:dyDescent="0.25">
      <c r="A2726" s="49"/>
      <c r="B2726" s="49" t="s">
        <v>314</v>
      </c>
      <c r="C2726" s="68"/>
      <c r="D2726" s="68"/>
      <c r="E2726" s="77"/>
      <c r="F2726" s="66"/>
      <c r="G2726" s="66"/>
    </row>
    <row r="2727" spans="1:7" x14ac:dyDescent="0.25">
      <c r="A2727" s="49"/>
      <c r="B2727" s="49" t="s">
        <v>315</v>
      </c>
      <c r="C2727" s="68"/>
      <c r="D2727" s="68"/>
      <c r="E2727" s="77"/>
      <c r="F2727" s="66"/>
      <c r="G2727" s="66"/>
    </row>
    <row r="2728" spans="1:7" x14ac:dyDescent="0.25">
      <c r="A2728" s="49"/>
      <c r="B2728" s="49" t="s">
        <v>316</v>
      </c>
      <c r="C2728" s="68"/>
      <c r="D2728" s="68"/>
      <c r="E2728" s="77"/>
      <c r="F2728" s="66"/>
      <c r="G2728" s="66"/>
    </row>
    <row r="2729" spans="1:7" x14ac:dyDescent="0.25">
      <c r="A2729" s="49"/>
      <c r="B2729" s="49" t="s">
        <v>317</v>
      </c>
      <c r="C2729" s="68"/>
      <c r="D2729" s="68"/>
      <c r="E2729" s="77"/>
      <c r="F2729" s="66"/>
      <c r="G2729" s="66"/>
    </row>
    <row r="2730" spans="1:7" x14ac:dyDescent="0.25">
      <c r="A2730" s="49"/>
      <c r="B2730" s="49" t="s">
        <v>318</v>
      </c>
      <c r="C2730" s="68"/>
      <c r="D2730" s="68"/>
      <c r="E2730" s="77"/>
      <c r="F2730" s="66"/>
      <c r="G2730" s="66"/>
    </row>
    <row r="2731" spans="1:7" x14ac:dyDescent="0.25">
      <c r="A2731" s="49"/>
      <c r="B2731" s="49" t="s">
        <v>466</v>
      </c>
      <c r="C2731" s="68"/>
      <c r="D2731" s="68"/>
      <c r="E2731" s="77"/>
      <c r="F2731" s="66"/>
      <c r="G2731" s="66"/>
    </row>
    <row r="2732" spans="1:7" x14ac:dyDescent="0.25">
      <c r="A2732" s="49"/>
      <c r="B2732" s="49" t="s">
        <v>319</v>
      </c>
      <c r="C2732" s="68" t="s">
        <v>2</v>
      </c>
      <c r="D2732" s="68">
        <v>1</v>
      </c>
      <c r="E2732" s="77">
        <v>10000</v>
      </c>
      <c r="F2732" s="66"/>
      <c r="G2732" s="66">
        <f t="shared" ref="G2732:G2776" si="102">E2732*D2732</f>
        <v>10000</v>
      </c>
    </row>
    <row r="2733" spans="1:7" x14ac:dyDescent="0.25">
      <c r="A2733" s="49"/>
      <c r="B2733" s="49"/>
      <c r="C2733" s="68"/>
      <c r="D2733" s="68"/>
      <c r="E2733" s="77"/>
      <c r="F2733" s="66"/>
      <c r="G2733" s="66"/>
    </row>
    <row r="2734" spans="1:7" ht="13" x14ac:dyDescent="0.3">
      <c r="A2734" s="115"/>
      <c r="B2734" s="111" t="s">
        <v>283</v>
      </c>
      <c r="C2734" s="112"/>
      <c r="D2734" s="112"/>
      <c r="E2734" s="113"/>
      <c r="F2734" s="114"/>
      <c r="G2734" s="114">
        <f>SUM(G2707:G2733)</f>
        <v>92760</v>
      </c>
    </row>
    <row r="2735" spans="1:7" x14ac:dyDescent="0.25">
      <c r="A2735" s="49"/>
      <c r="B2735" s="49"/>
      <c r="C2735" s="68"/>
      <c r="D2735" s="68"/>
      <c r="E2735" s="77"/>
      <c r="F2735" s="66"/>
      <c r="G2735" s="66"/>
    </row>
    <row r="2736" spans="1:7" ht="13" x14ac:dyDescent="0.3">
      <c r="A2736" s="49"/>
      <c r="B2736" s="79" t="s">
        <v>320</v>
      </c>
      <c r="C2736" s="68"/>
      <c r="D2736" s="68"/>
      <c r="E2736" s="77"/>
      <c r="F2736" s="66"/>
      <c r="G2736" s="66"/>
    </row>
    <row r="2737" spans="1:7" ht="13" x14ac:dyDescent="0.3">
      <c r="A2737" s="49"/>
      <c r="B2737" s="91"/>
      <c r="C2737" s="92"/>
      <c r="D2737" s="68"/>
      <c r="E2737" s="77"/>
      <c r="F2737" s="66"/>
      <c r="G2737" s="66"/>
    </row>
    <row r="2738" spans="1:7" ht="13" x14ac:dyDescent="0.3">
      <c r="A2738" s="49"/>
      <c r="B2738" s="67" t="s">
        <v>321</v>
      </c>
      <c r="C2738" s="68"/>
      <c r="D2738" s="68"/>
      <c r="E2738" s="77"/>
      <c r="F2738" s="66"/>
      <c r="G2738" s="66"/>
    </row>
    <row r="2739" spans="1:7" ht="13" x14ac:dyDescent="0.3">
      <c r="A2739" s="49"/>
      <c r="B2739" s="67" t="s">
        <v>322</v>
      </c>
      <c r="C2739" s="68"/>
      <c r="D2739" s="68"/>
      <c r="E2739" s="77"/>
      <c r="F2739" s="66"/>
      <c r="G2739" s="66"/>
    </row>
    <row r="2740" spans="1:7" ht="14.5" x14ac:dyDescent="0.25">
      <c r="A2740" s="49"/>
      <c r="B2740" s="49" t="s">
        <v>323</v>
      </c>
      <c r="C2740" s="68" t="s">
        <v>621</v>
      </c>
      <c r="D2740" s="68">
        <v>5</v>
      </c>
      <c r="E2740" s="77">
        <v>400</v>
      </c>
      <c r="F2740" s="66"/>
      <c r="G2740" s="66">
        <f t="shared" si="102"/>
        <v>2000</v>
      </c>
    </row>
    <row r="2741" spans="1:7" x14ac:dyDescent="0.25">
      <c r="A2741" s="49"/>
      <c r="B2741" s="49"/>
      <c r="C2741" s="68"/>
      <c r="D2741" s="68"/>
      <c r="E2741" s="77"/>
      <c r="F2741" s="66"/>
      <c r="G2741" s="66"/>
    </row>
    <row r="2742" spans="1:7" ht="13" x14ac:dyDescent="0.3">
      <c r="A2742" s="115"/>
      <c r="B2742" s="111" t="s">
        <v>283</v>
      </c>
      <c r="C2742" s="112"/>
      <c r="D2742" s="112"/>
      <c r="E2742" s="113"/>
      <c r="F2742" s="114"/>
      <c r="G2742" s="114">
        <f>SUM(G2737:G2741)</f>
        <v>2000</v>
      </c>
    </row>
    <row r="2743" spans="1:7" x14ac:dyDescent="0.25">
      <c r="A2743" s="49"/>
      <c r="B2743" s="49"/>
      <c r="C2743" s="68"/>
      <c r="D2743" s="68"/>
      <c r="E2743" s="77"/>
      <c r="F2743" s="66"/>
      <c r="G2743" s="66"/>
    </row>
    <row r="2744" spans="1:7" ht="13" x14ac:dyDescent="0.3">
      <c r="A2744" s="49"/>
      <c r="B2744" s="79" t="s">
        <v>324</v>
      </c>
      <c r="C2744" s="68"/>
      <c r="D2744" s="68"/>
      <c r="E2744" s="77"/>
      <c r="F2744" s="66"/>
      <c r="G2744" s="66"/>
    </row>
    <row r="2745" spans="1:7" x14ac:dyDescent="0.25">
      <c r="A2745" s="49"/>
      <c r="B2745" s="49"/>
      <c r="C2745" s="68"/>
      <c r="D2745" s="68"/>
      <c r="E2745" s="77"/>
      <c r="F2745" s="66"/>
      <c r="G2745" s="66"/>
    </row>
    <row r="2746" spans="1:7" ht="13" x14ac:dyDescent="0.3">
      <c r="A2746" s="49"/>
      <c r="B2746" s="67" t="s">
        <v>325</v>
      </c>
      <c r="C2746" s="68"/>
      <c r="D2746" s="68"/>
      <c r="E2746" s="77"/>
      <c r="F2746" s="66"/>
      <c r="G2746" s="66"/>
    </row>
    <row r="2747" spans="1:7" ht="13" x14ac:dyDescent="0.3">
      <c r="A2747" s="49"/>
      <c r="B2747" s="67" t="s">
        <v>326</v>
      </c>
      <c r="C2747" s="68"/>
      <c r="D2747" s="68"/>
      <c r="E2747" s="77"/>
      <c r="F2747" s="66"/>
      <c r="G2747" s="66"/>
    </row>
    <row r="2748" spans="1:7" ht="13" x14ac:dyDescent="0.3">
      <c r="A2748" s="49"/>
      <c r="B2748" s="67" t="s">
        <v>528</v>
      </c>
      <c r="C2748" s="68"/>
      <c r="D2748" s="68"/>
      <c r="E2748" s="77"/>
      <c r="F2748" s="66"/>
      <c r="G2748" s="66"/>
    </row>
    <row r="2749" spans="1:7" x14ac:dyDescent="0.25">
      <c r="A2749" s="49"/>
      <c r="B2749" s="49"/>
      <c r="C2749" s="68"/>
      <c r="D2749" s="68"/>
      <c r="E2749" s="77"/>
      <c r="F2749" s="66"/>
      <c r="G2749" s="66"/>
    </row>
    <row r="2750" spans="1:7" ht="14.5" x14ac:dyDescent="0.25">
      <c r="A2750" s="49"/>
      <c r="B2750" s="49" t="s">
        <v>526</v>
      </c>
      <c r="C2750" s="68" t="s">
        <v>621</v>
      </c>
      <c r="D2750" s="74">
        <f>(((6+4.5)*2)*3.1+(2*2.9*2*4))*3</f>
        <v>334.5</v>
      </c>
      <c r="E2750" s="77">
        <v>70</v>
      </c>
      <c r="F2750" s="66"/>
      <c r="G2750" s="66">
        <f t="shared" si="102"/>
        <v>23415</v>
      </c>
    </row>
    <row r="2751" spans="1:7" ht="14.5" x14ac:dyDescent="0.25">
      <c r="A2751" s="49"/>
      <c r="B2751" s="49" t="s">
        <v>589</v>
      </c>
      <c r="C2751" s="68" t="s">
        <v>621</v>
      </c>
      <c r="D2751" s="74">
        <f>D2693</f>
        <v>81</v>
      </c>
      <c r="E2751" s="77">
        <v>70</v>
      </c>
      <c r="F2751" s="66"/>
      <c r="G2751" s="66">
        <f t="shared" si="102"/>
        <v>5670</v>
      </c>
    </row>
    <row r="2752" spans="1:7" x14ac:dyDescent="0.25">
      <c r="A2752" s="49"/>
      <c r="B2752" s="49"/>
      <c r="C2752" s="68"/>
      <c r="D2752" s="68"/>
      <c r="E2752" s="77"/>
      <c r="F2752" s="66"/>
      <c r="G2752" s="66"/>
    </row>
    <row r="2753" spans="1:7" ht="13" x14ac:dyDescent="0.3">
      <c r="A2753" s="49"/>
      <c r="B2753" s="67" t="s">
        <v>329</v>
      </c>
      <c r="C2753" s="68"/>
      <c r="D2753" s="68"/>
      <c r="E2753" s="77"/>
      <c r="F2753" s="66"/>
      <c r="G2753" s="66"/>
    </row>
    <row r="2754" spans="1:7" ht="13" x14ac:dyDescent="0.3">
      <c r="A2754" s="49"/>
      <c r="B2754" s="67" t="s">
        <v>330</v>
      </c>
      <c r="C2754" s="68"/>
      <c r="D2754" s="68"/>
      <c r="E2754" s="77"/>
      <c r="F2754" s="66"/>
      <c r="G2754" s="66"/>
    </row>
    <row r="2755" spans="1:7" ht="13" x14ac:dyDescent="0.3">
      <c r="A2755" s="49"/>
      <c r="B2755" s="67" t="s">
        <v>529</v>
      </c>
      <c r="C2755" s="68"/>
      <c r="D2755" s="68"/>
      <c r="E2755" s="77"/>
      <c r="F2755" s="66"/>
      <c r="G2755" s="66"/>
    </row>
    <row r="2756" spans="1:7" ht="13" x14ac:dyDescent="0.3">
      <c r="A2756" s="49"/>
      <c r="B2756" s="67"/>
      <c r="C2756" s="68"/>
      <c r="D2756" s="68"/>
      <c r="E2756" s="77"/>
      <c r="F2756" s="66"/>
      <c r="G2756" s="66"/>
    </row>
    <row r="2757" spans="1:7" x14ac:dyDescent="0.25">
      <c r="A2757" s="49"/>
      <c r="B2757" s="49" t="s">
        <v>332</v>
      </c>
      <c r="C2757" s="68" t="s">
        <v>11</v>
      </c>
      <c r="D2757" s="68">
        <f>D2608+D2614</f>
        <v>54</v>
      </c>
      <c r="E2757" s="77">
        <v>20</v>
      </c>
      <c r="F2757" s="66"/>
      <c r="G2757" s="66">
        <f t="shared" si="102"/>
        <v>1080</v>
      </c>
    </row>
    <row r="2758" spans="1:7" x14ac:dyDescent="0.25">
      <c r="A2758" s="49"/>
      <c r="B2758" s="49"/>
      <c r="C2758" s="68"/>
      <c r="D2758" s="68"/>
      <c r="E2758" s="77"/>
      <c r="F2758" s="66"/>
      <c r="G2758" s="66"/>
    </row>
    <row r="2759" spans="1:7" ht="13" x14ac:dyDescent="0.3">
      <c r="A2759" s="49"/>
      <c r="B2759" s="67" t="s">
        <v>530</v>
      </c>
      <c r="C2759" s="68"/>
      <c r="D2759" s="68"/>
      <c r="E2759" s="77"/>
      <c r="F2759" s="66"/>
      <c r="G2759" s="66"/>
    </row>
    <row r="2760" spans="1:7" ht="13" x14ac:dyDescent="0.3">
      <c r="A2760" s="49"/>
      <c r="B2760" s="67" t="s">
        <v>334</v>
      </c>
      <c r="C2760" s="68"/>
      <c r="D2760" s="68"/>
      <c r="E2760" s="77"/>
      <c r="F2760" s="66"/>
      <c r="G2760" s="66"/>
    </row>
    <row r="2761" spans="1:7" ht="13" x14ac:dyDescent="0.3">
      <c r="A2761" s="49"/>
      <c r="B2761" s="67" t="s">
        <v>335</v>
      </c>
      <c r="C2761" s="68"/>
      <c r="D2761" s="68"/>
      <c r="E2761" s="77"/>
      <c r="F2761" s="66"/>
      <c r="G2761" s="66"/>
    </row>
    <row r="2762" spans="1:7" x14ac:dyDescent="0.25">
      <c r="A2762" s="49"/>
      <c r="B2762" s="49"/>
      <c r="C2762" s="68"/>
      <c r="D2762" s="68"/>
      <c r="E2762" s="77"/>
      <c r="F2762" s="66"/>
      <c r="G2762" s="66"/>
    </row>
    <row r="2763" spans="1:7" ht="14.5" x14ac:dyDescent="0.25">
      <c r="A2763" s="49"/>
      <c r="B2763" s="49" t="s">
        <v>336</v>
      </c>
      <c r="C2763" s="68" t="s">
        <v>621</v>
      </c>
      <c r="D2763" s="68">
        <v>45</v>
      </c>
      <c r="E2763" s="77">
        <v>70</v>
      </c>
      <c r="F2763" s="66"/>
      <c r="G2763" s="66">
        <f t="shared" si="102"/>
        <v>3150</v>
      </c>
    </row>
    <row r="2764" spans="1:7" ht="14.5" x14ac:dyDescent="0.25">
      <c r="A2764" s="49"/>
      <c r="B2764" s="49" t="s">
        <v>287</v>
      </c>
      <c r="C2764" s="68" t="s">
        <v>621</v>
      </c>
      <c r="D2764" s="68">
        <v>87</v>
      </c>
      <c r="E2764" s="77">
        <v>70</v>
      </c>
      <c r="F2764" s="66"/>
      <c r="G2764" s="66">
        <f t="shared" si="102"/>
        <v>6090</v>
      </c>
    </row>
    <row r="2765" spans="1:7" x14ac:dyDescent="0.25">
      <c r="A2765" s="49"/>
      <c r="B2765" s="49"/>
      <c r="C2765" s="68"/>
      <c r="D2765" s="68"/>
      <c r="E2765" s="77"/>
      <c r="F2765" s="66"/>
      <c r="G2765" s="66"/>
    </row>
    <row r="2766" spans="1:7" ht="13" x14ac:dyDescent="0.3">
      <c r="A2766" s="49"/>
      <c r="B2766" s="67" t="s">
        <v>337</v>
      </c>
      <c r="C2766" s="68"/>
      <c r="D2766" s="68"/>
      <c r="E2766" s="77"/>
      <c r="F2766" s="66"/>
      <c r="G2766" s="66"/>
    </row>
    <row r="2767" spans="1:7" ht="13" x14ac:dyDescent="0.3">
      <c r="A2767" s="49"/>
      <c r="B2767" s="67" t="s">
        <v>338</v>
      </c>
      <c r="C2767" s="68"/>
      <c r="D2767" s="68"/>
      <c r="E2767" s="77"/>
      <c r="F2767" s="66"/>
      <c r="G2767" s="66"/>
    </row>
    <row r="2768" spans="1:7" x14ac:dyDescent="0.25">
      <c r="A2768" s="49"/>
      <c r="B2768" s="49"/>
      <c r="C2768" s="68"/>
      <c r="D2768" s="68"/>
      <c r="E2768" s="77"/>
      <c r="F2768" s="66"/>
      <c r="G2768" s="66"/>
    </row>
    <row r="2769" spans="1:7" ht="14.5" x14ac:dyDescent="0.25">
      <c r="A2769" s="49"/>
      <c r="B2769" s="49" t="s">
        <v>285</v>
      </c>
      <c r="C2769" s="68" t="s">
        <v>621</v>
      </c>
      <c r="D2769" s="68">
        <v>50</v>
      </c>
      <c r="E2769" s="77">
        <v>70</v>
      </c>
      <c r="F2769" s="66"/>
      <c r="G2769" s="66">
        <f t="shared" si="102"/>
        <v>3500</v>
      </c>
    </row>
    <row r="2770" spans="1:7" x14ac:dyDescent="0.25">
      <c r="A2770" s="49"/>
      <c r="B2770" s="49" t="s">
        <v>531</v>
      </c>
      <c r="C2770" s="68" t="s">
        <v>11</v>
      </c>
      <c r="D2770" s="68">
        <v>56</v>
      </c>
      <c r="E2770" s="77">
        <v>20</v>
      </c>
      <c r="F2770" s="66"/>
      <c r="G2770" s="66">
        <f t="shared" si="102"/>
        <v>1120</v>
      </c>
    </row>
    <row r="2771" spans="1:7" ht="13" x14ac:dyDescent="0.3">
      <c r="A2771" s="49"/>
      <c r="B2771" s="67"/>
      <c r="C2771" s="68"/>
      <c r="D2771" s="68"/>
      <c r="E2771" s="77"/>
      <c r="F2771" s="66"/>
      <c r="G2771" s="66"/>
    </row>
    <row r="2772" spans="1:7" ht="13" x14ac:dyDescent="0.3">
      <c r="A2772" s="49"/>
      <c r="B2772" s="67" t="s">
        <v>339</v>
      </c>
      <c r="C2772" s="68"/>
      <c r="D2772" s="68"/>
      <c r="E2772" s="77"/>
      <c r="F2772" s="66"/>
      <c r="G2772" s="66"/>
    </row>
    <row r="2773" spans="1:7" ht="13" x14ac:dyDescent="0.3">
      <c r="A2773" s="49"/>
      <c r="B2773" s="67" t="s">
        <v>532</v>
      </c>
      <c r="C2773" s="68"/>
      <c r="D2773" s="68"/>
      <c r="E2773" s="77"/>
      <c r="F2773" s="66"/>
      <c r="G2773" s="66"/>
    </row>
    <row r="2774" spans="1:7" x14ac:dyDescent="0.25">
      <c r="A2774" s="49"/>
      <c r="B2774" s="49"/>
      <c r="C2774" s="68"/>
      <c r="D2774" s="68"/>
      <c r="E2774" s="77"/>
      <c r="F2774" s="66"/>
      <c r="G2774" s="66"/>
    </row>
    <row r="2775" spans="1:7" x14ac:dyDescent="0.25">
      <c r="A2775" s="49"/>
      <c r="B2775" s="49" t="s">
        <v>341</v>
      </c>
      <c r="C2775" s="68" t="s">
        <v>11</v>
      </c>
      <c r="D2775" s="68">
        <v>56</v>
      </c>
      <c r="E2775" s="77">
        <v>20</v>
      </c>
      <c r="F2775" s="66"/>
      <c r="G2775" s="66">
        <f t="shared" si="102"/>
        <v>1120</v>
      </c>
    </row>
    <row r="2776" spans="1:7" ht="14.5" x14ac:dyDescent="0.25">
      <c r="A2776" s="49"/>
      <c r="B2776" s="49" t="s">
        <v>285</v>
      </c>
      <c r="C2776" s="68" t="s">
        <v>621</v>
      </c>
      <c r="D2776" s="68">
        <v>50</v>
      </c>
      <c r="E2776" s="77">
        <v>70</v>
      </c>
      <c r="F2776" s="66"/>
      <c r="G2776" s="66">
        <f t="shared" si="102"/>
        <v>3500</v>
      </c>
    </row>
    <row r="2777" spans="1:7" x14ac:dyDescent="0.25">
      <c r="A2777" s="49"/>
      <c r="B2777" s="49"/>
      <c r="C2777" s="68"/>
      <c r="D2777" s="68"/>
      <c r="E2777" s="77"/>
      <c r="F2777" s="66"/>
      <c r="G2777" s="66"/>
    </row>
    <row r="2778" spans="1:7" ht="13" x14ac:dyDescent="0.3">
      <c r="A2778" s="115"/>
      <c r="B2778" s="111" t="s">
        <v>283</v>
      </c>
      <c r="C2778" s="112"/>
      <c r="D2778" s="112"/>
      <c r="E2778" s="113"/>
      <c r="F2778" s="114"/>
      <c r="G2778" s="114">
        <f>SUM(G2750:G2777)</f>
        <v>48645</v>
      </c>
    </row>
    <row r="2779" spans="1:7" ht="13" x14ac:dyDescent="0.3">
      <c r="A2779" s="49"/>
      <c r="B2779" s="76"/>
      <c r="C2779" s="68"/>
      <c r="D2779" s="68"/>
      <c r="E2779" s="77"/>
      <c r="F2779" s="97"/>
      <c r="G2779" s="97"/>
    </row>
    <row r="2780" spans="1:7" ht="13" x14ac:dyDescent="0.3">
      <c r="A2780" s="49"/>
      <c r="B2780" s="79" t="s">
        <v>586</v>
      </c>
      <c r="C2780" s="68"/>
      <c r="D2780" s="68"/>
      <c r="E2780" s="77"/>
      <c r="F2780" s="66"/>
      <c r="G2780" s="66"/>
    </row>
    <row r="2781" spans="1:7" x14ac:dyDescent="0.25">
      <c r="A2781" s="49"/>
      <c r="B2781" s="49"/>
      <c r="C2781" s="68"/>
      <c r="D2781" s="68"/>
      <c r="E2781" s="77"/>
      <c r="F2781" s="66"/>
      <c r="G2781" s="66"/>
    </row>
    <row r="2782" spans="1:7" ht="13" x14ac:dyDescent="0.3">
      <c r="A2782" s="49"/>
      <c r="B2782" s="67" t="s">
        <v>587</v>
      </c>
      <c r="C2782" s="68"/>
      <c r="D2782" s="68"/>
      <c r="E2782" s="77"/>
      <c r="F2782" s="66"/>
      <c r="G2782" s="66"/>
    </row>
    <row r="2783" spans="1:7" x14ac:dyDescent="0.25">
      <c r="A2783" s="49"/>
      <c r="B2783" s="49"/>
      <c r="C2783" s="68"/>
      <c r="D2783" s="68"/>
      <c r="E2783" s="77"/>
      <c r="F2783" s="66"/>
      <c r="G2783" s="66"/>
    </row>
    <row r="2784" spans="1:7" x14ac:dyDescent="0.25">
      <c r="A2784" s="49"/>
      <c r="B2784" s="49" t="s">
        <v>588</v>
      </c>
      <c r="C2784" s="68" t="s">
        <v>518</v>
      </c>
      <c r="D2784" s="74">
        <v>1</v>
      </c>
      <c r="E2784" s="77">
        <v>20000</v>
      </c>
      <c r="F2784" s="66"/>
      <c r="G2784" s="66"/>
    </row>
    <row r="2785" spans="1:7" x14ac:dyDescent="0.25">
      <c r="A2785" s="49"/>
      <c r="B2785" s="49"/>
      <c r="C2785" s="68"/>
      <c r="D2785" s="68"/>
      <c r="E2785" s="77"/>
      <c r="F2785" s="66"/>
      <c r="G2785" s="66"/>
    </row>
    <row r="2786" spans="1:7" ht="13" x14ac:dyDescent="0.3">
      <c r="A2786" s="115"/>
      <c r="B2786" s="111" t="s">
        <v>283</v>
      </c>
      <c r="C2786" s="112"/>
      <c r="D2786" s="112"/>
      <c r="E2786" s="113"/>
      <c r="F2786" s="114"/>
      <c r="G2786" s="114">
        <f>SUM(G2784:G2785)</f>
        <v>0</v>
      </c>
    </row>
    <row r="2787" spans="1:7" x14ac:dyDescent="0.25">
      <c r="A2787" s="49"/>
      <c r="B2787" s="49"/>
      <c r="C2787" s="49"/>
      <c r="D2787" s="49"/>
      <c r="E2787" s="48"/>
      <c r="F2787" s="66"/>
      <c r="G2787" s="66"/>
    </row>
    <row r="2788" spans="1:7" ht="13" x14ac:dyDescent="0.3">
      <c r="A2788" s="115"/>
      <c r="B2788" s="111" t="s">
        <v>357</v>
      </c>
      <c r="C2788" s="115"/>
      <c r="D2788" s="115"/>
      <c r="E2788" s="116"/>
      <c r="F2788" s="116"/>
      <c r="G2788" s="116"/>
    </row>
    <row r="2789" spans="1:7" x14ac:dyDescent="0.25">
      <c r="A2789" s="49"/>
      <c r="B2789" s="49"/>
      <c r="C2789" s="49"/>
      <c r="D2789" s="49"/>
      <c r="E2789" s="48"/>
      <c r="F2789" s="48"/>
      <c r="G2789" s="48"/>
    </row>
    <row r="2790" spans="1:7" ht="13" x14ac:dyDescent="0.3">
      <c r="A2790" s="49"/>
      <c r="B2790" s="93" t="s">
        <v>467</v>
      </c>
      <c r="C2790" s="49"/>
      <c r="D2790" s="49"/>
      <c r="E2790" s="48"/>
      <c r="F2790" s="48"/>
      <c r="G2790" s="94">
        <f>G2596</f>
        <v>30476.799999999999</v>
      </c>
    </row>
    <row r="2791" spans="1:7" ht="13" x14ac:dyDescent="0.3">
      <c r="A2791" s="49"/>
      <c r="B2791" s="49"/>
      <c r="C2791" s="49"/>
      <c r="D2791" s="49"/>
      <c r="E2791" s="48"/>
      <c r="F2791" s="94"/>
      <c r="G2791" s="48"/>
    </row>
    <row r="2792" spans="1:7" ht="13" x14ac:dyDescent="0.3">
      <c r="A2792" s="49"/>
      <c r="B2792" s="93" t="s">
        <v>348</v>
      </c>
      <c r="C2792" s="49"/>
      <c r="D2792" s="49"/>
      <c r="E2792" s="48"/>
      <c r="F2792" s="94">
        <f>F2650</f>
        <v>0</v>
      </c>
      <c r="G2792" s="94">
        <f>G2650</f>
        <v>30845</v>
      </c>
    </row>
    <row r="2793" spans="1:7" ht="13" x14ac:dyDescent="0.3">
      <c r="A2793" s="49"/>
      <c r="B2793" s="93"/>
      <c r="C2793" s="49"/>
      <c r="D2793" s="49"/>
      <c r="E2793" s="48"/>
      <c r="F2793" s="94"/>
      <c r="G2793" s="94"/>
    </row>
    <row r="2794" spans="1:7" ht="13" x14ac:dyDescent="0.3">
      <c r="A2794" s="49"/>
      <c r="B2794" s="93" t="s">
        <v>349</v>
      </c>
      <c r="C2794" s="49"/>
      <c r="D2794" s="49"/>
      <c r="E2794" s="48"/>
      <c r="F2794" s="94">
        <f>F2660</f>
        <v>0</v>
      </c>
      <c r="G2794" s="94">
        <f>G2660</f>
        <v>22680</v>
      </c>
    </row>
    <row r="2795" spans="1:7" ht="13" x14ac:dyDescent="0.3">
      <c r="A2795" s="49"/>
      <c r="B2795" s="93"/>
      <c r="C2795" s="49"/>
      <c r="D2795" s="49"/>
      <c r="E2795" s="48"/>
      <c r="F2795" s="94"/>
      <c r="G2795" s="94"/>
    </row>
    <row r="2796" spans="1:7" ht="13" x14ac:dyDescent="0.3">
      <c r="A2796" s="49"/>
      <c r="B2796" s="93" t="s">
        <v>63</v>
      </c>
      <c r="C2796" s="49"/>
      <c r="D2796" s="49"/>
      <c r="E2796" s="48"/>
      <c r="F2796" s="94">
        <f>F2685</f>
        <v>0</v>
      </c>
      <c r="G2796" s="94">
        <f>G2685</f>
        <v>20530</v>
      </c>
    </row>
    <row r="2797" spans="1:7" ht="13" x14ac:dyDescent="0.3">
      <c r="A2797" s="49"/>
      <c r="B2797" s="93"/>
      <c r="C2797" s="49"/>
      <c r="D2797" s="49"/>
      <c r="E2797" s="48"/>
      <c r="F2797" s="94"/>
      <c r="G2797" s="94"/>
    </row>
    <row r="2798" spans="1:7" ht="13" x14ac:dyDescent="0.3">
      <c r="A2798" s="49"/>
      <c r="B2798" s="93" t="s">
        <v>20</v>
      </c>
      <c r="C2798" s="49"/>
      <c r="D2798" s="49"/>
      <c r="E2798" s="48"/>
      <c r="F2798" s="94">
        <f>F2703</f>
        <v>0</v>
      </c>
      <c r="G2798" s="94">
        <f>G2703</f>
        <v>7800</v>
      </c>
    </row>
    <row r="2799" spans="1:7" ht="13" x14ac:dyDescent="0.3">
      <c r="A2799" s="49"/>
      <c r="B2799" s="93"/>
      <c r="C2799" s="49"/>
      <c r="D2799" s="49"/>
      <c r="E2799" s="48"/>
      <c r="F2799" s="94"/>
      <c r="G2799" s="94"/>
    </row>
    <row r="2800" spans="1:7" ht="13" x14ac:dyDescent="0.3">
      <c r="A2800" s="49"/>
      <c r="B2800" s="93" t="s">
        <v>296</v>
      </c>
      <c r="C2800" s="49"/>
      <c r="D2800" s="49"/>
      <c r="E2800" s="48"/>
      <c r="F2800" s="94">
        <f>F2734</f>
        <v>0</v>
      </c>
      <c r="G2800" s="94">
        <f>G2734</f>
        <v>92760</v>
      </c>
    </row>
    <row r="2801" spans="1:7" ht="13" x14ac:dyDescent="0.3">
      <c r="A2801" s="49"/>
      <c r="B2801" s="93"/>
      <c r="C2801" s="49"/>
      <c r="D2801" s="49"/>
      <c r="E2801" s="48"/>
      <c r="F2801" s="94"/>
      <c r="G2801" s="94"/>
    </row>
    <row r="2802" spans="1:7" ht="13" x14ac:dyDescent="0.3">
      <c r="A2802" s="49"/>
      <c r="B2802" s="93" t="s">
        <v>320</v>
      </c>
      <c r="C2802" s="49"/>
      <c r="D2802" s="49"/>
      <c r="E2802" s="48"/>
      <c r="F2802" s="94">
        <f>F2742</f>
        <v>0</v>
      </c>
      <c r="G2802" s="94">
        <f>G2742</f>
        <v>2000</v>
      </c>
    </row>
    <row r="2803" spans="1:7" ht="13" x14ac:dyDescent="0.3">
      <c r="A2803" s="49"/>
      <c r="B2803" s="93"/>
      <c r="C2803" s="49"/>
      <c r="D2803" s="49"/>
      <c r="E2803" s="48"/>
      <c r="F2803" s="94"/>
      <c r="G2803" s="94"/>
    </row>
    <row r="2804" spans="1:7" ht="13" x14ac:dyDescent="0.3">
      <c r="A2804" s="49"/>
      <c r="B2804" s="93" t="s">
        <v>352</v>
      </c>
      <c r="C2804" s="49"/>
      <c r="D2804" s="49"/>
      <c r="E2804" s="48"/>
      <c r="F2804" s="94">
        <f>F2778</f>
        <v>0</v>
      </c>
      <c r="G2804" s="94">
        <f>G2778</f>
        <v>48645</v>
      </c>
    </row>
    <row r="2805" spans="1:7" ht="13" x14ac:dyDescent="0.3">
      <c r="A2805" s="49"/>
      <c r="B2805" s="93"/>
      <c r="C2805" s="49"/>
      <c r="D2805" s="49"/>
      <c r="E2805" s="48"/>
      <c r="F2805" s="48"/>
      <c r="G2805" s="48"/>
    </row>
    <row r="2806" spans="1:7" ht="13" x14ac:dyDescent="0.3">
      <c r="A2806" s="49"/>
      <c r="B2806" s="93" t="s">
        <v>586</v>
      </c>
      <c r="C2806" s="49"/>
      <c r="D2806" s="49"/>
      <c r="E2806" s="48"/>
      <c r="F2806" s="94">
        <f>F2780</f>
        <v>0</v>
      </c>
      <c r="G2806" s="94">
        <f>G2786</f>
        <v>0</v>
      </c>
    </row>
    <row r="2807" spans="1:7" ht="13" x14ac:dyDescent="0.3">
      <c r="A2807" s="49"/>
      <c r="B2807" s="93"/>
      <c r="C2807" s="49"/>
      <c r="D2807" s="49"/>
      <c r="E2807" s="48"/>
      <c r="F2807" s="48"/>
      <c r="G2807" s="48"/>
    </row>
    <row r="2808" spans="1:7" x14ac:dyDescent="0.25">
      <c r="A2808" s="49"/>
      <c r="B2808" s="49"/>
      <c r="C2808" s="49"/>
      <c r="D2808" s="49"/>
      <c r="E2808" s="48"/>
      <c r="F2808" s="48"/>
      <c r="G2808" s="48"/>
    </row>
    <row r="2809" spans="1:7" ht="13" x14ac:dyDescent="0.3">
      <c r="A2809" s="115"/>
      <c r="B2809" s="111" t="s">
        <v>353</v>
      </c>
      <c r="C2809" s="115"/>
      <c r="D2809" s="115"/>
      <c r="E2809" s="116"/>
      <c r="F2809" s="117">
        <f>SUM(F2790:F2808)</f>
        <v>0</v>
      </c>
      <c r="G2809" s="117">
        <f>SUM(G2792:G2808)</f>
        <v>225260</v>
      </c>
    </row>
    <row r="2810" spans="1:7" x14ac:dyDescent="0.25">
      <c r="A2810" s="51"/>
      <c r="B2810" s="51"/>
      <c r="C2810" s="51"/>
      <c r="D2810" s="51"/>
      <c r="E2810" s="95"/>
      <c r="F2810" s="95"/>
      <c r="G2810" s="95"/>
    </row>
    <row r="2812" spans="1:7" ht="13" x14ac:dyDescent="0.3">
      <c r="A2812" s="99"/>
      <c r="B2812" s="100"/>
      <c r="C2812" s="99"/>
      <c r="D2812" s="99"/>
      <c r="E2812" s="99"/>
      <c r="F2812" s="101"/>
      <c r="G2812" s="99"/>
    </row>
    <row r="2813" spans="1:7" ht="13" x14ac:dyDescent="0.3">
      <c r="A2813" s="49"/>
      <c r="B2813" s="47" t="s">
        <v>484</v>
      </c>
      <c r="C2813" s="49"/>
      <c r="D2813" s="49"/>
      <c r="E2813" s="49"/>
      <c r="F2813" s="49"/>
      <c r="G2813" s="49"/>
    </row>
    <row r="2814" spans="1:7" x14ac:dyDescent="0.25">
      <c r="A2814" s="49"/>
      <c r="B2814" s="53"/>
      <c r="C2814" s="49"/>
      <c r="D2814" s="49"/>
      <c r="E2814" s="49"/>
      <c r="F2814" s="49"/>
      <c r="G2814" s="49"/>
    </row>
    <row r="2815" spans="1:7" ht="13" x14ac:dyDescent="0.3">
      <c r="A2815" s="49"/>
      <c r="B2815" s="102" t="s">
        <v>342</v>
      </c>
      <c r="C2815" s="68"/>
      <c r="D2815" s="68"/>
      <c r="E2815" s="103"/>
      <c r="F2815" s="88">
        <f>E2815*D2815</f>
        <v>0</v>
      </c>
      <c r="G2815" s="88">
        <f>F2815*E2815</f>
        <v>0</v>
      </c>
    </row>
    <row r="2816" spans="1:7" x14ac:dyDescent="0.25">
      <c r="A2816" s="49"/>
      <c r="B2816" s="53"/>
      <c r="C2816" s="68"/>
      <c r="D2816" s="68"/>
      <c r="E2816" s="103"/>
      <c r="F2816" s="88"/>
      <c r="G2816" s="88">
        <f>F2816*E2816</f>
        <v>0</v>
      </c>
    </row>
    <row r="2817" spans="1:7" ht="13" x14ac:dyDescent="0.3">
      <c r="A2817" s="49"/>
      <c r="B2817" s="47" t="s">
        <v>488</v>
      </c>
      <c r="C2817" s="68"/>
      <c r="D2817" s="68"/>
      <c r="E2817" s="103"/>
      <c r="F2817" s="88"/>
      <c r="G2817" s="88"/>
    </row>
    <row r="2818" spans="1:7" x14ac:dyDescent="0.25">
      <c r="A2818" s="49"/>
      <c r="B2818" s="53" t="s">
        <v>485</v>
      </c>
      <c r="C2818" s="68" t="s">
        <v>360</v>
      </c>
      <c r="D2818" s="68">
        <v>1</v>
      </c>
      <c r="E2818" s="103">
        <v>350000</v>
      </c>
      <c r="F2818" s="88"/>
      <c r="G2818" s="88">
        <f>E2818*D2818</f>
        <v>350000</v>
      </c>
    </row>
    <row r="2819" spans="1:7" x14ac:dyDescent="0.25">
      <c r="A2819" s="49"/>
      <c r="B2819" s="53" t="s">
        <v>343</v>
      </c>
      <c r="C2819" s="68"/>
      <c r="D2819" s="68"/>
      <c r="E2819" s="103"/>
      <c r="F2819" s="88"/>
      <c r="G2819" s="88">
        <f>F2819*E2819</f>
        <v>0</v>
      </c>
    </row>
    <row r="2820" spans="1:7" x14ac:dyDescent="0.25">
      <c r="A2820" s="49"/>
      <c r="B2820" s="53"/>
      <c r="C2820" s="68"/>
      <c r="D2820" s="68"/>
      <c r="E2820" s="103"/>
      <c r="F2820" s="88"/>
      <c r="G2820" s="88">
        <f>F2820*E2820</f>
        <v>0</v>
      </c>
    </row>
    <row r="2821" spans="1:7" x14ac:dyDescent="0.25">
      <c r="A2821" s="49"/>
      <c r="B2821" s="53" t="s">
        <v>344</v>
      </c>
      <c r="C2821" s="68"/>
      <c r="D2821" s="68">
        <v>0.1</v>
      </c>
      <c r="E2821" s="103">
        <v>350000</v>
      </c>
      <c r="F2821" s="88"/>
      <c r="G2821" s="88">
        <f>E2821*D2821</f>
        <v>35000</v>
      </c>
    </row>
    <row r="2822" spans="1:7" x14ac:dyDescent="0.25">
      <c r="A2822" s="49"/>
      <c r="B2822" s="53"/>
      <c r="C2822" s="68"/>
      <c r="D2822" s="68"/>
      <c r="E2822" s="103"/>
      <c r="F2822" s="88"/>
      <c r="G2822" s="88"/>
    </row>
    <row r="2823" spans="1:7" ht="13" x14ac:dyDescent="0.3">
      <c r="A2823" s="49"/>
      <c r="B2823" s="47" t="s">
        <v>487</v>
      </c>
      <c r="C2823" s="68"/>
      <c r="D2823" s="68"/>
      <c r="E2823" s="88"/>
      <c r="F2823" s="88"/>
      <c r="G2823" s="88"/>
    </row>
    <row r="2824" spans="1:7" ht="25" x14ac:dyDescent="0.25">
      <c r="A2824" s="49"/>
      <c r="B2824" s="53" t="s">
        <v>616</v>
      </c>
      <c r="C2824" s="68" t="s">
        <v>360</v>
      </c>
      <c r="D2824" s="68">
        <v>1</v>
      </c>
      <c r="E2824" s="103">
        <f>(88+62)*2*650+50000</f>
        <v>245000</v>
      </c>
      <c r="F2824" s="88"/>
      <c r="G2824" s="88">
        <f>E2824*D2824</f>
        <v>245000</v>
      </c>
    </row>
    <row r="2825" spans="1:7" x14ac:dyDescent="0.25">
      <c r="A2825" s="49"/>
      <c r="B2825" s="53" t="s">
        <v>486</v>
      </c>
      <c r="C2825" s="68"/>
      <c r="D2825" s="68"/>
      <c r="E2825" s="103"/>
      <c r="F2825" s="88"/>
      <c r="G2825" s="88">
        <f>F2825*E2825</f>
        <v>0</v>
      </c>
    </row>
    <row r="2826" spans="1:7" x14ac:dyDescent="0.25">
      <c r="A2826" s="49"/>
      <c r="B2826" s="53"/>
      <c r="C2826" s="68"/>
      <c r="D2826" s="68"/>
      <c r="E2826" s="103"/>
      <c r="F2826" s="88"/>
      <c r="G2826" s="88">
        <f>F2826*E2826</f>
        <v>0</v>
      </c>
    </row>
    <row r="2827" spans="1:7" x14ac:dyDescent="0.25">
      <c r="A2827" s="49"/>
      <c r="B2827" s="53" t="s">
        <v>344</v>
      </c>
      <c r="C2827" s="68"/>
      <c r="D2827" s="68">
        <v>0.1</v>
      </c>
      <c r="E2827" s="103">
        <f>E2824</f>
        <v>245000</v>
      </c>
      <c r="F2827" s="88"/>
      <c r="G2827" s="88">
        <f>E2827*D2827</f>
        <v>24500</v>
      </c>
    </row>
    <row r="2828" spans="1:7" x14ac:dyDescent="0.25">
      <c r="A2828" s="49"/>
      <c r="B2828" s="53"/>
      <c r="C2828" s="68"/>
      <c r="D2828" s="68"/>
      <c r="E2828" s="103"/>
      <c r="F2828" s="88"/>
      <c r="G2828" s="88"/>
    </row>
    <row r="2829" spans="1:7" ht="13" x14ac:dyDescent="0.3">
      <c r="A2829" s="49"/>
      <c r="B2829" s="47" t="s">
        <v>617</v>
      </c>
      <c r="C2829" s="68"/>
      <c r="D2829" s="68"/>
      <c r="E2829" s="88"/>
      <c r="F2829" s="88"/>
      <c r="G2829" s="88"/>
    </row>
    <row r="2830" spans="1:7" x14ac:dyDescent="0.25">
      <c r="A2830" s="49"/>
      <c r="B2830" s="53" t="s">
        <v>618</v>
      </c>
      <c r="C2830" s="68" t="s">
        <v>360</v>
      </c>
      <c r="D2830" s="68">
        <v>1</v>
      </c>
      <c r="E2830" s="103">
        <v>100000</v>
      </c>
      <c r="F2830" s="88"/>
      <c r="G2830" s="88">
        <f>E2830*D2830</f>
        <v>100000</v>
      </c>
    </row>
    <row r="2831" spans="1:7" x14ac:dyDescent="0.25">
      <c r="A2831" s="49"/>
      <c r="B2831" s="53"/>
      <c r="C2831" s="68"/>
      <c r="D2831" s="68"/>
      <c r="E2831" s="103"/>
      <c r="F2831" s="88"/>
      <c r="G2831" s="88"/>
    </row>
    <row r="2832" spans="1:7" x14ac:dyDescent="0.25">
      <c r="A2832" s="49"/>
      <c r="B2832" s="53" t="s">
        <v>344</v>
      </c>
      <c r="C2832" s="68"/>
      <c r="D2832" s="68">
        <v>0.1</v>
      </c>
      <c r="E2832" s="103">
        <f>E2830</f>
        <v>100000</v>
      </c>
      <c r="F2832" s="88"/>
      <c r="G2832" s="88">
        <f>E2832*D2832</f>
        <v>10000</v>
      </c>
    </row>
    <row r="2833" spans="1:10" x14ac:dyDescent="0.25">
      <c r="A2833" s="49"/>
      <c r="B2833" s="53"/>
      <c r="C2833" s="68"/>
      <c r="D2833" s="68"/>
      <c r="E2833" s="88"/>
      <c r="F2833" s="88"/>
      <c r="G2833" s="88"/>
    </row>
    <row r="2834" spans="1:10" ht="13" x14ac:dyDescent="0.3">
      <c r="A2834" s="115"/>
      <c r="B2834" s="120" t="s">
        <v>489</v>
      </c>
      <c r="C2834" s="112"/>
      <c r="D2834" s="112"/>
      <c r="E2834" s="121"/>
      <c r="F2834" s="122">
        <f>SUM(F2818:F2822)</f>
        <v>0</v>
      </c>
      <c r="G2834" s="122">
        <f>SUM(G2815:G2833)</f>
        <v>764500</v>
      </c>
    </row>
    <row r="2835" spans="1:10" x14ac:dyDescent="0.25">
      <c r="A2835" s="51"/>
      <c r="B2835" s="54"/>
      <c r="C2835" s="51"/>
      <c r="D2835" s="51"/>
      <c r="E2835" s="51"/>
      <c r="F2835" s="51"/>
      <c r="G2835" s="51"/>
    </row>
    <row r="2837" spans="1:10" ht="13" x14ac:dyDescent="0.3">
      <c r="A2837" s="58" t="s">
        <v>4</v>
      </c>
      <c r="B2837" s="118" t="s">
        <v>294</v>
      </c>
      <c r="C2837" s="58" t="s">
        <v>293</v>
      </c>
      <c r="D2837" s="58" t="s">
        <v>292</v>
      </c>
      <c r="E2837" s="58" t="s">
        <v>291</v>
      </c>
      <c r="F2837" s="119" t="s">
        <v>290</v>
      </c>
      <c r="G2837" s="58" t="s">
        <v>289</v>
      </c>
    </row>
    <row r="2838" spans="1:10" ht="13" x14ac:dyDescent="0.3">
      <c r="A2838" s="49"/>
      <c r="B2838" s="104" t="s">
        <v>356</v>
      </c>
      <c r="C2838" s="49"/>
      <c r="D2838" s="49"/>
      <c r="E2838" s="49"/>
      <c r="F2838" s="88"/>
      <c r="G2838" s="49"/>
    </row>
    <row r="2839" spans="1:10" x14ac:dyDescent="0.25">
      <c r="A2839" s="49"/>
      <c r="B2839" s="53"/>
      <c r="C2839" s="49"/>
      <c r="D2839" s="49"/>
      <c r="E2839" s="49"/>
      <c r="F2839" s="88"/>
      <c r="G2839" s="88"/>
      <c r="J2839" s="55"/>
    </row>
    <row r="2840" spans="1:10" x14ac:dyDescent="0.25">
      <c r="A2840" s="49"/>
      <c r="B2840" s="105" t="s">
        <v>3</v>
      </c>
      <c r="C2840" s="49"/>
      <c r="D2840" s="49"/>
      <c r="E2840" s="49"/>
      <c r="F2840" s="88">
        <v>310000</v>
      </c>
      <c r="G2840" s="88">
        <v>275000</v>
      </c>
    </row>
    <row r="2841" spans="1:10" x14ac:dyDescent="0.25">
      <c r="A2841" s="49"/>
      <c r="B2841" s="105"/>
      <c r="C2841" s="49"/>
      <c r="D2841" s="49"/>
      <c r="E2841" s="49"/>
      <c r="F2841" s="88"/>
      <c r="G2841" s="88"/>
    </row>
    <row r="2842" spans="1:10" x14ac:dyDescent="0.25">
      <c r="A2842" s="49"/>
      <c r="B2842" s="105" t="s">
        <v>608</v>
      </c>
      <c r="C2842" s="49"/>
      <c r="D2842" s="49"/>
      <c r="E2842" s="49"/>
      <c r="F2842" s="88">
        <f>F588</f>
        <v>1304662.2</v>
      </c>
      <c r="G2842" s="88">
        <f>G588</f>
        <v>0</v>
      </c>
    </row>
    <row r="2843" spans="1:10" x14ac:dyDescent="0.25">
      <c r="A2843" s="49"/>
      <c r="B2843" s="105"/>
      <c r="C2843" s="49"/>
      <c r="D2843" s="49"/>
      <c r="E2843" s="49"/>
      <c r="F2843" s="88"/>
      <c r="G2843" s="88"/>
    </row>
    <row r="2844" spans="1:10" x14ac:dyDescent="0.25">
      <c r="A2844" s="49"/>
      <c r="B2844" s="105" t="s">
        <v>543</v>
      </c>
      <c r="C2844" s="49"/>
      <c r="D2844" s="49"/>
      <c r="E2844" s="49"/>
      <c r="F2844" s="88">
        <f>F1108</f>
        <v>1279694.2</v>
      </c>
      <c r="G2844" s="88">
        <f>G1108</f>
        <v>0</v>
      </c>
    </row>
    <row r="2845" spans="1:10" x14ac:dyDescent="0.25">
      <c r="A2845" s="49"/>
      <c r="B2845" s="105"/>
      <c r="C2845" s="49"/>
      <c r="D2845" s="49"/>
      <c r="E2845" s="49"/>
      <c r="F2845" s="88"/>
      <c r="G2845" s="88"/>
    </row>
    <row r="2846" spans="1:10" x14ac:dyDescent="0.25">
      <c r="A2846" s="49"/>
      <c r="B2846" s="105" t="s">
        <v>611</v>
      </c>
      <c r="C2846" s="49"/>
      <c r="D2846" s="49"/>
      <c r="E2846" s="49"/>
      <c r="F2846" s="88">
        <f>F1523</f>
        <v>0</v>
      </c>
      <c r="G2846" s="88">
        <f>G1523</f>
        <v>536763.80000000005</v>
      </c>
    </row>
    <row r="2847" spans="1:10" x14ac:dyDescent="0.25">
      <c r="A2847" s="49"/>
      <c r="B2847" s="105"/>
      <c r="C2847" s="49"/>
      <c r="D2847" s="49"/>
      <c r="E2847" s="49"/>
      <c r="F2847" s="88"/>
      <c r="G2847" s="88"/>
    </row>
    <row r="2848" spans="1:10" x14ac:dyDescent="0.25">
      <c r="A2848" s="49"/>
      <c r="B2848" s="105" t="s">
        <v>609</v>
      </c>
      <c r="C2848" s="49"/>
      <c r="D2848" s="49"/>
      <c r="E2848" s="49"/>
      <c r="F2848" s="88">
        <f>F1919</f>
        <v>0</v>
      </c>
      <c r="G2848" s="88">
        <f>G1919</f>
        <v>533627.6</v>
      </c>
    </row>
    <row r="2849" spans="1:9" x14ac:dyDescent="0.25">
      <c r="A2849" s="49"/>
      <c r="B2849" s="105"/>
      <c r="C2849" s="49"/>
      <c r="D2849" s="49"/>
      <c r="E2849" s="49"/>
      <c r="F2849" s="88"/>
      <c r="G2849" s="88"/>
    </row>
    <row r="2850" spans="1:9" x14ac:dyDescent="0.25">
      <c r="A2850" s="49"/>
      <c r="B2850" s="105" t="s">
        <v>610</v>
      </c>
      <c r="C2850" s="49"/>
      <c r="D2850" s="49"/>
      <c r="E2850" s="49"/>
      <c r="F2850" s="88">
        <f>F2241</f>
        <v>0</v>
      </c>
      <c r="G2850" s="88">
        <f>G2241</f>
        <v>148449.1</v>
      </c>
    </row>
    <row r="2851" spans="1:9" x14ac:dyDescent="0.25">
      <c r="A2851" s="49"/>
      <c r="B2851" s="105"/>
      <c r="C2851" s="49"/>
      <c r="D2851" s="49"/>
      <c r="E2851" s="49"/>
      <c r="F2851" s="88"/>
      <c r="G2851" s="88"/>
    </row>
    <row r="2852" spans="1:9" x14ac:dyDescent="0.25">
      <c r="A2852" s="49"/>
      <c r="B2852" s="105" t="s">
        <v>612</v>
      </c>
      <c r="C2852" s="49"/>
      <c r="D2852" s="49"/>
      <c r="E2852" s="49"/>
      <c r="F2852" s="88">
        <f>F2550</f>
        <v>0</v>
      </c>
      <c r="G2852" s="88">
        <f>G2550</f>
        <v>78860</v>
      </c>
    </row>
    <row r="2853" spans="1:9" x14ac:dyDescent="0.25">
      <c r="A2853" s="49"/>
      <c r="B2853" s="105"/>
      <c r="C2853" s="49"/>
      <c r="D2853" s="49"/>
      <c r="E2853" s="49"/>
      <c r="F2853" s="88"/>
      <c r="G2853" s="88"/>
    </row>
    <row r="2854" spans="1:9" x14ac:dyDescent="0.25">
      <c r="A2854" s="49"/>
      <c r="B2854" s="105" t="s">
        <v>613</v>
      </c>
      <c r="C2854" s="49"/>
      <c r="D2854" s="49"/>
      <c r="E2854" s="49"/>
      <c r="F2854" s="88">
        <f>F2809</f>
        <v>0</v>
      </c>
      <c r="G2854" s="88">
        <f>G2809</f>
        <v>225260</v>
      </c>
    </row>
    <row r="2855" spans="1:9" x14ac:dyDescent="0.25">
      <c r="A2855" s="49"/>
      <c r="B2855" s="105"/>
      <c r="C2855" s="49"/>
      <c r="D2855" s="49"/>
      <c r="E2855" s="49"/>
      <c r="F2855" s="88"/>
      <c r="G2855" s="88"/>
    </row>
    <row r="2856" spans="1:9" x14ac:dyDescent="0.25">
      <c r="A2856" s="49"/>
      <c r="B2856" s="105" t="s">
        <v>342</v>
      </c>
      <c r="C2856" s="49"/>
      <c r="D2856" s="49"/>
      <c r="E2856" s="49"/>
      <c r="F2856" s="88">
        <f>F2834</f>
        <v>0</v>
      </c>
      <c r="G2856" s="88">
        <f>G2834</f>
        <v>764500</v>
      </c>
    </row>
    <row r="2857" spans="1:9" x14ac:dyDescent="0.25">
      <c r="A2857" s="49"/>
      <c r="B2857" s="105"/>
      <c r="C2857" s="49"/>
      <c r="D2857" s="49"/>
      <c r="E2857" s="49"/>
      <c r="F2857" s="88"/>
      <c r="G2857" s="49"/>
    </row>
    <row r="2858" spans="1:9" ht="13" x14ac:dyDescent="0.3">
      <c r="A2858" s="123"/>
      <c r="B2858" s="124" t="s">
        <v>282</v>
      </c>
      <c r="C2858" s="123"/>
      <c r="D2858" s="123"/>
      <c r="E2858" s="123"/>
      <c r="F2858" s="125">
        <f>SUM(F2839:F2857)</f>
        <v>2894356.4</v>
      </c>
      <c r="G2858" s="126">
        <f>SUM(G2839:G2857)</f>
        <v>2562460.5</v>
      </c>
      <c r="H2858" s="55">
        <f>F2858*12%</f>
        <v>347322.76799999998</v>
      </c>
      <c r="I2858" s="55">
        <f>G2858*12%</f>
        <v>307495.26</v>
      </c>
    </row>
    <row r="2859" spans="1:9" x14ac:dyDescent="0.25">
      <c r="A2859" s="49"/>
      <c r="B2859" s="105"/>
      <c r="C2859" s="49"/>
      <c r="D2859" s="49"/>
      <c r="E2859" s="49"/>
      <c r="F2859" s="88"/>
      <c r="G2859" s="49"/>
    </row>
    <row r="2860" spans="1:9" x14ac:dyDescent="0.25">
      <c r="A2860" s="49"/>
      <c r="B2860" s="105" t="s">
        <v>354</v>
      </c>
      <c r="C2860" s="49"/>
      <c r="D2860" s="49"/>
      <c r="E2860" s="49"/>
      <c r="F2860" s="88">
        <f>F2858*10%</f>
        <v>289435.64</v>
      </c>
      <c r="G2860" s="107">
        <f>G2858*10%</f>
        <v>256246.05000000002</v>
      </c>
    </row>
    <row r="2861" spans="1:9" x14ac:dyDescent="0.25">
      <c r="A2861" s="51"/>
      <c r="B2861" s="127"/>
      <c r="C2861" s="51"/>
      <c r="D2861" s="51"/>
      <c r="E2861" s="51"/>
      <c r="F2861" s="128"/>
      <c r="G2861" s="51"/>
    </row>
    <row r="2862" spans="1:9" ht="13" x14ac:dyDescent="0.3">
      <c r="A2862" s="123"/>
      <c r="B2862" s="124" t="s">
        <v>282</v>
      </c>
      <c r="C2862" s="123"/>
      <c r="D2862" s="123"/>
      <c r="E2862" s="123"/>
      <c r="F2862" s="125">
        <f>F2860+F2858</f>
        <v>3183792.04</v>
      </c>
      <c r="G2862" s="126">
        <f>G2860+G2858</f>
        <v>2818706.55</v>
      </c>
    </row>
    <row r="2863" spans="1:9" ht="13" x14ac:dyDescent="0.3">
      <c r="A2863" s="49"/>
      <c r="B2863" s="106"/>
      <c r="C2863" s="49"/>
      <c r="D2863" s="49"/>
      <c r="E2863" s="49"/>
      <c r="F2863" s="88"/>
      <c r="G2863" s="49"/>
    </row>
    <row r="2864" spans="1:9" x14ac:dyDescent="0.25">
      <c r="A2864" s="49"/>
      <c r="B2864" s="105" t="s">
        <v>1020</v>
      </c>
      <c r="C2864" s="49"/>
      <c r="D2864" s="49"/>
      <c r="E2864" s="49"/>
      <c r="F2864" s="88">
        <f>F2862*15%</f>
        <v>477568.80599999998</v>
      </c>
      <c r="G2864" s="107">
        <f>G2862*15%</f>
        <v>422805.98249999998</v>
      </c>
    </row>
    <row r="2865" spans="1:7" x14ac:dyDescent="0.25">
      <c r="A2865" s="51"/>
      <c r="B2865" s="127"/>
      <c r="C2865" s="51"/>
      <c r="D2865" s="51"/>
      <c r="E2865" s="51"/>
      <c r="F2865" s="128"/>
      <c r="G2865" s="51"/>
    </row>
    <row r="2866" spans="1:7" ht="13" x14ac:dyDescent="0.3">
      <c r="A2866" s="51"/>
      <c r="B2866" s="108" t="s">
        <v>490</v>
      </c>
      <c r="C2866" s="51"/>
      <c r="D2866" s="51"/>
      <c r="E2866" s="51"/>
      <c r="F2866" s="109">
        <f>F2864+F2862</f>
        <v>3661360.8459999999</v>
      </c>
      <c r="G2866" s="110">
        <f>G2864+G2862</f>
        <v>3241512.5324999997</v>
      </c>
    </row>
    <row r="2867" spans="1:7" ht="13" thickBot="1" x14ac:dyDescent="0.3">
      <c r="A2867" s="50"/>
      <c r="B2867" s="56"/>
      <c r="C2867" s="50"/>
      <c r="D2867" s="50"/>
      <c r="E2867" s="50"/>
      <c r="F2867" s="57"/>
      <c r="G2867" s="50"/>
    </row>
    <row r="2868" spans="1:7" ht="18.5" thickBot="1" x14ac:dyDescent="0.45">
      <c r="A2868" s="29"/>
      <c r="B2868" s="129" t="s">
        <v>355</v>
      </c>
      <c r="C2868" s="30"/>
      <c r="D2868" s="30"/>
      <c r="E2868" s="30"/>
      <c r="F2868" s="313">
        <f>G2866+F2866</f>
        <v>6902873.3784999996</v>
      </c>
      <c r="G2868" s="314"/>
    </row>
  </sheetData>
  <mergeCells count="1">
    <mergeCell ref="F2868:G2868"/>
  </mergeCells>
  <pageMargins left="0.23622047244094491" right="0.15748031496062992" top="1.1417322834645669" bottom="0.59055118110236227" header="0.15748031496062992" footer="0.15748031496062992"/>
  <pageSetup orientation="landscape" r:id="rId1"/>
  <headerFooter alignWithMargins="0">
    <oddHeader>&amp;R 
REPAIR AND RENOVATIONS OF SCHOOLS
IMPLEMENTING AGENT: DBSA
CLIENT: KZN DEPARTMENT OF EDUCATION
GEM NTSHEBE PRIMARY SCHOOL</oddHeader>
  </headerFooter>
  <rowBreaks count="60" manualBreakCount="60">
    <brk id="38" max="6" man="1"/>
    <brk id="71" max="6" man="1"/>
    <brk id="102" max="6" man="1"/>
    <brk id="131" max="6" man="1"/>
    <brk id="203" max="6" man="1"/>
    <brk id="275" max="6" man="1"/>
    <brk id="307" max="6" man="1"/>
    <brk id="377" max="6" man="1"/>
    <brk id="405" max="6" man="1"/>
    <brk id="438" max="6" man="1"/>
    <brk id="472" max="6" man="1"/>
    <brk id="504" max="6" man="1"/>
    <brk id="538" max="6" man="1"/>
    <brk id="556" max="6" man="1"/>
    <brk id="590" max="6" man="1"/>
    <brk id="694" max="6" man="1"/>
    <brk id="728" max="6" man="1"/>
    <brk id="762" max="6" man="1"/>
    <brk id="794" max="6" man="1"/>
    <brk id="826" max="6" man="1"/>
    <brk id="895" max="6" man="1"/>
    <brk id="922" max="6" man="1"/>
    <brk id="956" max="6" man="1"/>
    <brk id="990" max="6" man="1"/>
    <brk id="1023" max="6" man="1"/>
    <brk id="1058" max="6" man="1"/>
    <brk id="1076" max="6" man="1"/>
    <brk id="1110" max="6" man="1"/>
    <brk id="1217" max="6" man="1"/>
    <brk id="1252" max="6" man="1"/>
    <brk id="1288" max="6" man="1"/>
    <brk id="1321" max="6" man="1"/>
    <brk id="1356" max="6" man="1"/>
    <brk id="1386" max="6" man="1"/>
    <brk id="1421" max="6" man="1"/>
    <brk id="1527" max="6" man="1"/>
    <brk id="1742" max="6" man="1"/>
    <brk id="1776" max="6" man="1"/>
    <brk id="1811" max="6" man="1"/>
    <brk id="1891" max="6" man="1"/>
    <brk id="1921" max="6" man="1"/>
    <brk id="1954" max="6" man="1"/>
    <brk id="2064" max="6" man="1"/>
    <brk id="2135" max="6" man="1"/>
    <brk id="2215" max="6" man="1"/>
    <brk id="2244" max="6" man="1"/>
    <brk id="2279" max="6" man="1"/>
    <brk id="2312" max="6" man="1"/>
    <brk id="2383" max="6" man="1"/>
    <brk id="2454" max="6" man="1"/>
    <brk id="2489" max="6" man="1"/>
    <brk id="2553" max="6" man="1"/>
    <brk id="2589" max="6" man="1"/>
    <brk id="2625" max="6" man="1"/>
    <brk id="2694" max="6" man="1"/>
    <brk id="2724" max="6" man="1"/>
    <brk id="2758" max="6" man="1"/>
    <brk id="2787" max="6" man="1"/>
    <brk id="2811" max="6" man="1"/>
    <brk id="283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91"/>
  <sheetViews>
    <sheetView topLeftCell="A652" zoomScale="140" zoomScaleNormal="140" zoomScalePageLayoutView="85" workbookViewId="0">
      <selection activeCell="B652" sqref="B652"/>
    </sheetView>
  </sheetViews>
  <sheetFormatPr defaultColWidth="9.1796875" defaultRowHeight="12.5" x14ac:dyDescent="0.25"/>
  <cols>
    <col min="1" max="1" width="5.453125" style="1" customWidth="1"/>
    <col min="2" max="2" width="65.26953125" style="1" customWidth="1"/>
    <col min="3" max="3" width="5.81640625" style="1" customWidth="1"/>
    <col min="4" max="4" width="5.54296875" style="1" customWidth="1"/>
    <col min="5" max="5" width="11.453125" style="45" customWidth="1"/>
    <col min="6" max="6" width="13" style="45" customWidth="1"/>
    <col min="7" max="7" width="16.453125" style="45" customWidth="1"/>
    <col min="8" max="8" width="8" style="1" customWidth="1"/>
    <col min="9" max="16384" width="9.1796875" style="1"/>
  </cols>
  <sheetData>
    <row r="1" spans="1:7" ht="13" x14ac:dyDescent="0.3">
      <c r="A1" s="31" t="s">
        <v>4</v>
      </c>
      <c r="B1" s="31" t="s">
        <v>294</v>
      </c>
      <c r="C1" s="31" t="s">
        <v>293</v>
      </c>
      <c r="D1" s="31" t="s">
        <v>292</v>
      </c>
      <c r="E1" s="32" t="s">
        <v>291</v>
      </c>
      <c r="F1" s="33" t="s">
        <v>290</v>
      </c>
      <c r="G1" s="32" t="s">
        <v>289</v>
      </c>
    </row>
    <row r="2" spans="1:7" ht="13" x14ac:dyDescent="0.3">
      <c r="A2" s="14"/>
      <c r="B2" s="14"/>
      <c r="C2" s="14"/>
      <c r="D2" s="14"/>
      <c r="E2" s="34"/>
      <c r="F2" s="34"/>
      <c r="G2" s="35"/>
    </row>
    <row r="3" spans="1:7" ht="13" x14ac:dyDescent="0.3">
      <c r="A3" s="8" t="s">
        <v>288</v>
      </c>
      <c r="B3" s="12" t="s">
        <v>475</v>
      </c>
      <c r="C3" s="3"/>
      <c r="D3" s="3"/>
      <c r="E3" s="36"/>
      <c r="F3" s="36"/>
      <c r="G3" s="37"/>
    </row>
    <row r="4" spans="1:7" ht="13" x14ac:dyDescent="0.3">
      <c r="A4" s="8">
        <v>1</v>
      </c>
      <c r="B4" s="4" t="s">
        <v>284</v>
      </c>
      <c r="C4" s="7"/>
      <c r="D4" s="7"/>
      <c r="E4" s="37"/>
      <c r="F4" s="37"/>
      <c r="G4" s="37"/>
    </row>
    <row r="5" spans="1:7" ht="13" x14ac:dyDescent="0.3">
      <c r="A5" s="8"/>
      <c r="B5" s="18" t="s">
        <v>361</v>
      </c>
      <c r="C5" s="19"/>
      <c r="D5" s="7"/>
      <c r="E5" s="37"/>
      <c r="F5" s="37"/>
      <c r="G5" s="37"/>
    </row>
    <row r="6" spans="1:7" ht="13" x14ac:dyDescent="0.3">
      <c r="A6" s="8"/>
      <c r="B6" s="20"/>
      <c r="C6" s="19"/>
      <c r="D6" s="7"/>
      <c r="E6" s="37"/>
      <c r="F6" s="37"/>
      <c r="G6" s="37"/>
    </row>
    <row r="7" spans="1:7" ht="13" x14ac:dyDescent="0.3">
      <c r="A7" s="8"/>
      <c r="B7" s="20" t="s">
        <v>362</v>
      </c>
      <c r="C7" s="19" t="s">
        <v>11</v>
      </c>
      <c r="D7" s="7"/>
      <c r="E7" s="37">
        <v>80</v>
      </c>
      <c r="F7" s="37"/>
      <c r="G7" s="37">
        <f>E7*D7</f>
        <v>0</v>
      </c>
    </row>
    <row r="8" spans="1:7" ht="13" x14ac:dyDescent="0.3">
      <c r="A8" s="8"/>
      <c r="B8" s="20"/>
      <c r="C8" s="19"/>
      <c r="D8" s="7"/>
      <c r="E8" s="37"/>
      <c r="F8" s="37"/>
      <c r="G8" s="37"/>
    </row>
    <row r="9" spans="1:7" ht="13" x14ac:dyDescent="0.3">
      <c r="A9" s="8"/>
      <c r="B9" s="20" t="s">
        <v>363</v>
      </c>
      <c r="C9" s="19" t="s">
        <v>11</v>
      </c>
      <c r="D9" s="7"/>
      <c r="E9" s="37"/>
      <c r="F9" s="37"/>
      <c r="G9" s="37">
        <f t="shared" ref="G9:G68" si="0">E9*D9</f>
        <v>0</v>
      </c>
    </row>
    <row r="10" spans="1:7" ht="13" x14ac:dyDescent="0.3">
      <c r="A10" s="8"/>
      <c r="B10" s="20" t="s">
        <v>364</v>
      </c>
      <c r="C10" s="19"/>
      <c r="D10" s="7"/>
      <c r="E10" s="37"/>
      <c r="F10" s="37"/>
      <c r="G10" s="37"/>
    </row>
    <row r="11" spans="1:7" ht="13" x14ac:dyDescent="0.3">
      <c r="A11" s="8"/>
      <c r="B11" s="20" t="s">
        <v>365</v>
      </c>
      <c r="C11" s="19"/>
      <c r="D11" s="7"/>
      <c r="E11" s="37"/>
      <c r="F11" s="37"/>
      <c r="G11" s="37"/>
    </row>
    <row r="12" spans="1:7" ht="13" x14ac:dyDescent="0.3">
      <c r="A12" s="8"/>
      <c r="B12" s="20"/>
      <c r="C12" s="19"/>
      <c r="D12" s="7"/>
      <c r="E12" s="37"/>
      <c r="F12" s="37"/>
      <c r="G12" s="37"/>
    </row>
    <row r="13" spans="1:7" ht="13" x14ac:dyDescent="0.3">
      <c r="A13" s="8"/>
      <c r="B13" s="20" t="s">
        <v>366</v>
      </c>
      <c r="C13" s="19" t="s">
        <v>2</v>
      </c>
      <c r="D13" s="7"/>
      <c r="E13" s="37"/>
      <c r="F13" s="37"/>
      <c r="G13" s="37">
        <f t="shared" si="0"/>
        <v>0</v>
      </c>
    </row>
    <row r="14" spans="1:7" ht="13" x14ac:dyDescent="0.3">
      <c r="A14" s="8"/>
      <c r="B14" s="20" t="s">
        <v>367</v>
      </c>
      <c r="C14" s="19"/>
      <c r="D14" s="7"/>
      <c r="E14" s="37"/>
      <c r="F14" s="37"/>
      <c r="G14" s="37"/>
    </row>
    <row r="15" spans="1:7" ht="13" x14ac:dyDescent="0.3">
      <c r="A15" s="8"/>
      <c r="B15" s="20" t="s">
        <v>368</v>
      </c>
      <c r="C15" s="19"/>
      <c r="D15" s="7"/>
      <c r="E15" s="37"/>
      <c r="F15" s="37"/>
      <c r="G15" s="37"/>
    </row>
    <row r="16" spans="1:7" ht="13" x14ac:dyDescent="0.3">
      <c r="A16" s="8"/>
      <c r="B16" s="20" t="s">
        <v>369</v>
      </c>
      <c r="C16" s="19"/>
      <c r="D16" s="7"/>
      <c r="E16" s="37"/>
      <c r="F16" s="37"/>
      <c r="G16" s="37"/>
    </row>
    <row r="17" spans="1:7" ht="13" x14ac:dyDescent="0.3">
      <c r="A17" s="8"/>
      <c r="B17" s="20"/>
      <c r="C17" s="19"/>
      <c r="D17" s="7"/>
      <c r="E17" s="37"/>
      <c r="F17" s="37"/>
      <c r="G17" s="37"/>
    </row>
    <row r="18" spans="1:7" ht="13" x14ac:dyDescent="0.3">
      <c r="A18" s="8"/>
      <c r="B18" s="21" t="s">
        <v>370</v>
      </c>
      <c r="C18" s="19"/>
      <c r="D18" s="7"/>
      <c r="E18" s="37"/>
      <c r="F18" s="37"/>
      <c r="G18" s="37"/>
    </row>
    <row r="19" spans="1:7" ht="13" x14ac:dyDescent="0.3">
      <c r="A19" s="8"/>
      <c r="B19" s="20"/>
      <c r="C19" s="19"/>
      <c r="D19" s="7"/>
      <c r="E19" s="37"/>
      <c r="F19" s="37"/>
      <c r="G19" s="37"/>
    </row>
    <row r="20" spans="1:7" ht="13" x14ac:dyDescent="0.3">
      <c r="A20" s="8"/>
      <c r="B20" s="21" t="s">
        <v>371</v>
      </c>
      <c r="C20" s="19"/>
      <c r="D20" s="7"/>
      <c r="E20" s="37"/>
      <c r="F20" s="37"/>
      <c r="G20" s="37"/>
    </row>
    <row r="21" spans="1:7" ht="13" x14ac:dyDescent="0.3">
      <c r="A21" s="8"/>
      <c r="B21" s="20"/>
      <c r="C21" s="19"/>
      <c r="D21" s="7"/>
      <c r="E21" s="37"/>
      <c r="F21" s="37"/>
      <c r="G21" s="37"/>
    </row>
    <row r="22" spans="1:7" ht="13" x14ac:dyDescent="0.3">
      <c r="A22" s="8"/>
      <c r="B22" s="20" t="s">
        <v>372</v>
      </c>
      <c r="C22" s="19" t="s">
        <v>457</v>
      </c>
      <c r="D22" s="7"/>
      <c r="E22" s="37"/>
      <c r="F22" s="37"/>
      <c r="G22" s="37">
        <f t="shared" si="0"/>
        <v>0</v>
      </c>
    </row>
    <row r="23" spans="1:7" ht="13" x14ac:dyDescent="0.3">
      <c r="A23" s="8"/>
      <c r="B23" s="20"/>
      <c r="C23" s="19"/>
      <c r="D23" s="7"/>
      <c r="E23" s="37"/>
      <c r="F23" s="37"/>
      <c r="G23" s="37"/>
    </row>
    <row r="24" spans="1:7" ht="13" x14ac:dyDescent="0.3">
      <c r="A24" s="8"/>
      <c r="B24" s="20" t="s">
        <v>191</v>
      </c>
      <c r="C24" s="19" t="s">
        <v>457</v>
      </c>
      <c r="D24" s="7"/>
      <c r="E24" s="37"/>
      <c r="F24" s="37"/>
      <c r="G24" s="37">
        <f t="shared" si="0"/>
        <v>0</v>
      </c>
    </row>
    <row r="25" spans="1:7" ht="13" x14ac:dyDescent="0.3">
      <c r="A25" s="8"/>
      <c r="B25" s="20"/>
      <c r="C25" s="19"/>
      <c r="D25" s="7"/>
      <c r="E25" s="37"/>
      <c r="F25" s="37"/>
      <c r="G25" s="37"/>
    </row>
    <row r="26" spans="1:7" ht="13" x14ac:dyDescent="0.3">
      <c r="A26" s="8"/>
      <c r="B26" s="21" t="s">
        <v>373</v>
      </c>
      <c r="C26" s="19"/>
      <c r="D26" s="7"/>
      <c r="E26" s="37"/>
      <c r="F26" s="37"/>
      <c r="G26" s="37"/>
    </row>
    <row r="27" spans="1:7" ht="13" x14ac:dyDescent="0.3">
      <c r="A27" s="8"/>
      <c r="B27" s="21" t="s">
        <v>374</v>
      </c>
      <c r="C27" s="19"/>
      <c r="D27" s="7"/>
      <c r="E27" s="37"/>
      <c r="F27" s="37"/>
      <c r="G27" s="37"/>
    </row>
    <row r="28" spans="1:7" ht="13" x14ac:dyDescent="0.3">
      <c r="A28" s="8"/>
      <c r="B28" s="21" t="s">
        <v>375</v>
      </c>
      <c r="C28" s="19"/>
      <c r="D28" s="7"/>
      <c r="E28" s="37"/>
      <c r="F28" s="37"/>
      <c r="G28" s="37"/>
    </row>
    <row r="29" spans="1:7" ht="13" x14ac:dyDescent="0.3">
      <c r="A29" s="8"/>
      <c r="B29" s="21" t="s">
        <v>376</v>
      </c>
      <c r="C29" s="19"/>
      <c r="D29" s="7"/>
      <c r="E29" s="37"/>
      <c r="F29" s="37"/>
      <c r="G29" s="37"/>
    </row>
    <row r="30" spans="1:7" ht="13" x14ac:dyDescent="0.3">
      <c r="A30" s="8"/>
      <c r="B30" s="21" t="s">
        <v>377</v>
      </c>
      <c r="C30" s="19"/>
      <c r="D30" s="7"/>
      <c r="E30" s="37"/>
      <c r="F30" s="37"/>
      <c r="G30" s="37"/>
    </row>
    <row r="31" spans="1:7" ht="13" x14ac:dyDescent="0.3">
      <c r="A31" s="8"/>
      <c r="B31" s="21" t="s">
        <v>378</v>
      </c>
      <c r="C31" s="19"/>
      <c r="D31" s="7"/>
      <c r="E31" s="37"/>
      <c r="F31" s="37"/>
      <c r="G31" s="37"/>
    </row>
    <row r="32" spans="1:7" ht="13" x14ac:dyDescent="0.3">
      <c r="A32" s="8"/>
      <c r="B32" s="20"/>
      <c r="C32" s="19"/>
      <c r="D32" s="7"/>
      <c r="E32" s="37"/>
      <c r="F32" s="37"/>
      <c r="G32" s="37"/>
    </row>
    <row r="33" spans="1:7" ht="13" x14ac:dyDescent="0.3">
      <c r="A33" s="8"/>
      <c r="B33" s="20" t="s">
        <v>379</v>
      </c>
      <c r="C33" s="19" t="s">
        <v>2</v>
      </c>
      <c r="D33" s="7"/>
      <c r="E33" s="37"/>
      <c r="F33" s="37"/>
      <c r="G33" s="37">
        <f t="shared" si="0"/>
        <v>0</v>
      </c>
    </row>
    <row r="34" spans="1:7" ht="13" x14ac:dyDescent="0.3">
      <c r="A34" s="8"/>
      <c r="B34" s="20"/>
      <c r="C34" s="19"/>
      <c r="D34" s="7"/>
      <c r="E34" s="37"/>
      <c r="F34" s="37"/>
      <c r="G34" s="37"/>
    </row>
    <row r="35" spans="1:7" ht="13" x14ac:dyDescent="0.3">
      <c r="A35" s="8"/>
      <c r="B35" s="20" t="s">
        <v>380</v>
      </c>
      <c r="C35" s="19" t="s">
        <v>2</v>
      </c>
      <c r="D35" s="7"/>
      <c r="E35" s="37"/>
      <c r="F35" s="37"/>
      <c r="G35" s="37">
        <f t="shared" si="0"/>
        <v>0</v>
      </c>
    </row>
    <row r="36" spans="1:7" ht="13" x14ac:dyDescent="0.3">
      <c r="A36" s="8"/>
      <c r="B36" s="20"/>
      <c r="C36" s="19"/>
      <c r="D36" s="7"/>
      <c r="E36" s="37"/>
      <c r="F36" s="37"/>
      <c r="G36" s="37"/>
    </row>
    <row r="37" spans="1:7" ht="13" x14ac:dyDescent="0.3">
      <c r="A37" s="8"/>
      <c r="B37" s="20" t="s">
        <v>381</v>
      </c>
      <c r="C37" s="19" t="s">
        <v>2</v>
      </c>
      <c r="D37" s="7"/>
      <c r="E37" s="37"/>
      <c r="F37" s="37"/>
      <c r="G37" s="37">
        <f t="shared" si="0"/>
        <v>0</v>
      </c>
    </row>
    <row r="38" spans="1:7" ht="13" x14ac:dyDescent="0.3">
      <c r="A38" s="8"/>
      <c r="B38" s="20"/>
      <c r="C38" s="19"/>
      <c r="D38" s="7"/>
      <c r="E38" s="37"/>
      <c r="F38" s="37"/>
      <c r="G38" s="37"/>
    </row>
    <row r="39" spans="1:7" ht="13" x14ac:dyDescent="0.3">
      <c r="A39" s="8"/>
      <c r="B39" s="21" t="s">
        <v>382</v>
      </c>
      <c r="C39" s="19"/>
      <c r="D39" s="7"/>
      <c r="E39" s="37"/>
      <c r="F39" s="37"/>
      <c r="G39" s="37"/>
    </row>
    <row r="40" spans="1:7" ht="13" x14ac:dyDescent="0.3">
      <c r="A40" s="8"/>
      <c r="B40" s="20"/>
      <c r="C40" s="19"/>
      <c r="D40" s="7"/>
      <c r="E40" s="37"/>
      <c r="F40" s="37"/>
      <c r="G40" s="37"/>
    </row>
    <row r="41" spans="1:7" ht="13" x14ac:dyDescent="0.3">
      <c r="A41" s="8"/>
      <c r="B41" s="20" t="s">
        <v>383</v>
      </c>
      <c r="C41" s="19"/>
      <c r="D41" s="7"/>
      <c r="E41" s="37"/>
      <c r="F41" s="37"/>
      <c r="G41" s="37"/>
    </row>
    <row r="42" spans="1:7" ht="13" x14ac:dyDescent="0.3">
      <c r="A42" s="8"/>
      <c r="B42" s="20" t="s">
        <v>384</v>
      </c>
      <c r="C42" s="19"/>
      <c r="D42" s="7"/>
      <c r="E42" s="37"/>
      <c r="F42" s="37"/>
      <c r="G42" s="37"/>
    </row>
    <row r="43" spans="1:7" ht="13" x14ac:dyDescent="0.3">
      <c r="A43" s="8"/>
      <c r="B43" s="20" t="s">
        <v>385</v>
      </c>
      <c r="C43" s="19"/>
      <c r="D43" s="7"/>
      <c r="E43" s="37"/>
      <c r="F43" s="37"/>
      <c r="G43" s="37"/>
    </row>
    <row r="44" spans="1:7" ht="13" x14ac:dyDescent="0.3">
      <c r="A44" s="8"/>
      <c r="B44" s="20"/>
      <c r="C44" s="19"/>
      <c r="D44" s="7"/>
      <c r="E44" s="37"/>
      <c r="F44" s="37"/>
      <c r="G44" s="37"/>
    </row>
    <row r="45" spans="1:7" ht="13" x14ac:dyDescent="0.3">
      <c r="A45" s="8"/>
      <c r="B45" s="20" t="s">
        <v>386</v>
      </c>
      <c r="C45" s="19" t="s">
        <v>457</v>
      </c>
      <c r="D45" s="7"/>
      <c r="E45" s="37"/>
      <c r="F45" s="37"/>
      <c r="G45" s="37">
        <f t="shared" si="0"/>
        <v>0</v>
      </c>
    </row>
    <row r="46" spans="1:7" ht="13" x14ac:dyDescent="0.3">
      <c r="A46" s="8"/>
      <c r="B46" s="20"/>
      <c r="C46" s="19"/>
      <c r="D46" s="7"/>
      <c r="E46" s="37"/>
      <c r="F46" s="37"/>
      <c r="G46" s="37"/>
    </row>
    <row r="47" spans="1:7" ht="13" x14ac:dyDescent="0.3">
      <c r="A47" s="8"/>
      <c r="B47" s="20" t="s">
        <v>387</v>
      </c>
      <c r="C47" s="19"/>
      <c r="D47" s="7"/>
      <c r="E47" s="37"/>
      <c r="F47" s="37"/>
      <c r="G47" s="37"/>
    </row>
    <row r="48" spans="1:7" ht="13" x14ac:dyDescent="0.3">
      <c r="A48" s="8"/>
      <c r="B48" s="20" t="s">
        <v>388</v>
      </c>
      <c r="C48" s="19"/>
      <c r="D48" s="7"/>
      <c r="E48" s="37"/>
      <c r="F48" s="37"/>
      <c r="G48" s="37"/>
    </row>
    <row r="49" spans="1:7" ht="13" x14ac:dyDescent="0.3">
      <c r="A49" s="8"/>
      <c r="B49" s="20"/>
      <c r="C49" s="19"/>
      <c r="D49" s="7"/>
      <c r="E49" s="37"/>
      <c r="F49" s="37"/>
      <c r="G49" s="37"/>
    </row>
    <row r="50" spans="1:7" ht="13" x14ac:dyDescent="0.3">
      <c r="A50" s="8"/>
      <c r="B50" s="20" t="s">
        <v>389</v>
      </c>
      <c r="C50" s="19" t="s">
        <v>2</v>
      </c>
      <c r="D50" s="7"/>
      <c r="E50" s="37">
        <v>50</v>
      </c>
      <c r="F50" s="37"/>
      <c r="G50" s="37">
        <f t="shared" si="0"/>
        <v>0</v>
      </c>
    </row>
    <row r="51" spans="1:7" ht="13" x14ac:dyDescent="0.3">
      <c r="A51" s="8"/>
      <c r="B51" s="20"/>
      <c r="C51" s="19"/>
      <c r="D51" s="7"/>
      <c r="E51" s="37"/>
      <c r="F51" s="37"/>
      <c r="G51" s="37"/>
    </row>
    <row r="52" spans="1:7" ht="13" x14ac:dyDescent="0.3">
      <c r="A52" s="8"/>
      <c r="B52" s="20" t="s">
        <v>390</v>
      </c>
      <c r="C52" s="19"/>
      <c r="D52" s="7"/>
      <c r="E52" s="37"/>
      <c r="F52" s="37"/>
      <c r="G52" s="37"/>
    </row>
    <row r="53" spans="1:7" ht="13" x14ac:dyDescent="0.3">
      <c r="A53" s="8"/>
      <c r="B53" s="20" t="s">
        <v>391</v>
      </c>
      <c r="C53" s="19"/>
      <c r="D53" s="7"/>
      <c r="E53" s="37"/>
      <c r="F53" s="37"/>
      <c r="G53" s="37"/>
    </row>
    <row r="54" spans="1:7" ht="13" x14ac:dyDescent="0.3">
      <c r="A54" s="8"/>
      <c r="B54" s="20"/>
      <c r="C54" s="19"/>
      <c r="D54" s="7"/>
      <c r="E54" s="37"/>
      <c r="F54" s="37"/>
      <c r="G54" s="37"/>
    </row>
    <row r="55" spans="1:7" ht="13" x14ac:dyDescent="0.3">
      <c r="A55" s="8"/>
      <c r="B55" s="20" t="s">
        <v>460</v>
      </c>
      <c r="C55" s="9" t="s">
        <v>0</v>
      </c>
      <c r="D55" s="9">
        <v>13</v>
      </c>
      <c r="E55" s="37">
        <v>50</v>
      </c>
      <c r="F55" s="37"/>
      <c r="G55" s="37">
        <f t="shared" si="0"/>
        <v>650</v>
      </c>
    </row>
    <row r="56" spans="1:7" ht="13" x14ac:dyDescent="0.3">
      <c r="A56" s="8"/>
      <c r="B56" s="20" t="s">
        <v>392</v>
      </c>
      <c r="C56" s="19"/>
      <c r="D56" s="7"/>
      <c r="E56" s="37"/>
      <c r="F56" s="37"/>
      <c r="G56" s="37"/>
    </row>
    <row r="57" spans="1:7" ht="13" x14ac:dyDescent="0.3">
      <c r="A57" s="8"/>
      <c r="B57" s="20" t="s">
        <v>393</v>
      </c>
      <c r="C57" s="19"/>
      <c r="D57" s="7"/>
      <c r="E57" s="37"/>
      <c r="F57" s="37"/>
      <c r="G57" s="37"/>
    </row>
    <row r="58" spans="1:7" ht="13" x14ac:dyDescent="0.3">
      <c r="A58" s="8"/>
      <c r="B58" s="20"/>
      <c r="C58" s="19"/>
      <c r="D58" s="7"/>
      <c r="E58" s="37"/>
      <c r="F58" s="37"/>
      <c r="G58" s="37"/>
    </row>
    <row r="59" spans="1:7" ht="13" x14ac:dyDescent="0.3">
      <c r="A59" s="8"/>
      <c r="B59" s="20" t="s">
        <v>394</v>
      </c>
      <c r="C59" s="19" t="s">
        <v>457</v>
      </c>
      <c r="D59" s="7"/>
      <c r="E59" s="37"/>
      <c r="F59" s="37"/>
      <c r="G59" s="37">
        <f t="shared" si="0"/>
        <v>0</v>
      </c>
    </row>
    <row r="60" spans="1:7" ht="13" x14ac:dyDescent="0.3">
      <c r="A60" s="8"/>
      <c r="B60" s="20"/>
      <c r="C60" s="19"/>
      <c r="D60" s="7"/>
      <c r="E60" s="37"/>
      <c r="F60" s="37"/>
      <c r="G60" s="37"/>
    </row>
    <row r="61" spans="1:7" ht="13" x14ac:dyDescent="0.3">
      <c r="A61" s="8"/>
      <c r="B61" s="20" t="s">
        <v>395</v>
      </c>
      <c r="C61" s="19" t="s">
        <v>457</v>
      </c>
      <c r="D61" s="7"/>
      <c r="E61" s="37"/>
      <c r="F61" s="37"/>
      <c r="G61" s="37">
        <f t="shared" si="0"/>
        <v>0</v>
      </c>
    </row>
    <row r="62" spans="1:7" ht="13" x14ac:dyDescent="0.3">
      <c r="A62" s="8"/>
      <c r="B62" s="20" t="s">
        <v>396</v>
      </c>
      <c r="C62" s="19"/>
      <c r="D62" s="7"/>
      <c r="E62" s="37"/>
      <c r="F62" s="37"/>
      <c r="G62" s="37"/>
    </row>
    <row r="63" spans="1:7" ht="13" x14ac:dyDescent="0.3">
      <c r="A63" s="8"/>
      <c r="B63" s="20"/>
      <c r="C63" s="19"/>
      <c r="D63" s="7"/>
      <c r="E63" s="37"/>
      <c r="F63" s="37"/>
      <c r="G63" s="37"/>
    </row>
    <row r="64" spans="1:7" ht="13" x14ac:dyDescent="0.3">
      <c r="A64" s="8"/>
      <c r="B64" s="20" t="s">
        <v>397</v>
      </c>
      <c r="C64" s="19"/>
      <c r="D64" s="7"/>
      <c r="E64" s="37"/>
      <c r="F64" s="37"/>
      <c r="G64" s="37"/>
    </row>
    <row r="65" spans="1:7" ht="13" x14ac:dyDescent="0.3">
      <c r="A65" s="8"/>
      <c r="B65" s="20"/>
      <c r="C65" s="19"/>
      <c r="D65" s="7"/>
      <c r="E65" s="37"/>
      <c r="F65" s="37"/>
      <c r="G65" s="37"/>
    </row>
    <row r="66" spans="1:7" ht="13" x14ac:dyDescent="0.3">
      <c r="A66" s="8"/>
      <c r="B66" s="20" t="s">
        <v>398</v>
      </c>
      <c r="C66" s="19" t="s">
        <v>2</v>
      </c>
      <c r="D66" s="7"/>
      <c r="E66" s="37"/>
      <c r="F66" s="37"/>
      <c r="G66" s="37">
        <f t="shared" si="0"/>
        <v>0</v>
      </c>
    </row>
    <row r="67" spans="1:7" ht="13" x14ac:dyDescent="0.3">
      <c r="A67" s="8"/>
      <c r="B67" s="20"/>
      <c r="C67" s="19"/>
      <c r="D67" s="7"/>
      <c r="E67" s="37"/>
      <c r="F67" s="37"/>
      <c r="G67" s="37"/>
    </row>
    <row r="68" spans="1:7" ht="13" x14ac:dyDescent="0.3">
      <c r="A68" s="8"/>
      <c r="B68" s="20" t="s">
        <v>399</v>
      </c>
      <c r="C68" s="19" t="s">
        <v>2</v>
      </c>
      <c r="D68" s="7">
        <v>3</v>
      </c>
      <c r="E68" s="37">
        <v>150</v>
      </c>
      <c r="F68" s="37"/>
      <c r="G68" s="37">
        <f t="shared" si="0"/>
        <v>450</v>
      </c>
    </row>
    <row r="69" spans="1:7" ht="13" x14ac:dyDescent="0.3">
      <c r="A69" s="8"/>
      <c r="B69" s="20"/>
      <c r="C69" s="19"/>
      <c r="D69" s="7"/>
      <c r="E69" s="37"/>
      <c r="F69" s="37"/>
      <c r="G69" s="37"/>
    </row>
    <row r="70" spans="1:7" ht="13" x14ac:dyDescent="0.3">
      <c r="A70" s="8"/>
      <c r="B70" s="20" t="s">
        <v>400</v>
      </c>
      <c r="C70" s="19"/>
      <c r="D70" s="7"/>
      <c r="E70" s="37"/>
      <c r="F70" s="37"/>
      <c r="G70" s="37"/>
    </row>
    <row r="71" spans="1:7" ht="13" x14ac:dyDescent="0.3">
      <c r="A71" s="8"/>
      <c r="B71" s="20" t="s">
        <v>401</v>
      </c>
      <c r="C71" s="19"/>
      <c r="D71" s="7"/>
      <c r="E71" s="37"/>
      <c r="F71" s="37"/>
      <c r="G71" s="37"/>
    </row>
    <row r="72" spans="1:7" ht="13" x14ac:dyDescent="0.3">
      <c r="A72" s="8"/>
      <c r="B72" s="20"/>
      <c r="C72" s="19"/>
      <c r="D72" s="7"/>
      <c r="E72" s="37"/>
      <c r="F72" s="37"/>
      <c r="G72" s="37"/>
    </row>
    <row r="73" spans="1:7" ht="13" x14ac:dyDescent="0.3">
      <c r="A73" s="8"/>
      <c r="B73" s="20" t="s">
        <v>402</v>
      </c>
      <c r="C73" s="19" t="s">
        <v>457</v>
      </c>
      <c r="D73" s="7"/>
      <c r="E73" s="37"/>
      <c r="F73" s="37"/>
      <c r="G73" s="37">
        <f t="shared" ref="G73:G141" si="1">E73*D73</f>
        <v>0</v>
      </c>
    </row>
    <row r="74" spans="1:7" ht="13" x14ac:dyDescent="0.3">
      <c r="A74" s="8"/>
      <c r="B74" s="20" t="s">
        <v>403</v>
      </c>
      <c r="C74" s="19"/>
      <c r="D74" s="7"/>
      <c r="E74" s="37"/>
      <c r="F74" s="37"/>
      <c r="G74" s="37"/>
    </row>
    <row r="75" spans="1:7" ht="13" x14ac:dyDescent="0.3">
      <c r="A75" s="8"/>
      <c r="B75" s="20"/>
      <c r="C75" s="19"/>
      <c r="D75" s="7"/>
      <c r="E75" s="37"/>
      <c r="F75" s="37"/>
      <c r="G75" s="37"/>
    </row>
    <row r="76" spans="1:7" ht="13" x14ac:dyDescent="0.3">
      <c r="A76" s="8"/>
      <c r="B76" s="22" t="s">
        <v>404</v>
      </c>
      <c r="C76" s="19"/>
      <c r="D76" s="7"/>
      <c r="E76" s="37"/>
      <c r="F76" s="37"/>
      <c r="G76" s="37"/>
    </row>
    <row r="77" spans="1:7" ht="13" x14ac:dyDescent="0.3">
      <c r="A77" s="8"/>
      <c r="B77" s="20"/>
      <c r="C77" s="19"/>
      <c r="D77" s="7"/>
      <c r="E77" s="37"/>
      <c r="F77" s="37"/>
      <c r="G77" s="37"/>
    </row>
    <row r="78" spans="1:7" ht="13" x14ac:dyDescent="0.3">
      <c r="A78" s="8"/>
      <c r="B78" s="20" t="s">
        <v>405</v>
      </c>
      <c r="C78" s="19" t="s">
        <v>2</v>
      </c>
      <c r="D78" s="7"/>
      <c r="E78" s="37">
        <v>50</v>
      </c>
      <c r="F78" s="37"/>
      <c r="G78" s="37">
        <f t="shared" si="1"/>
        <v>0</v>
      </c>
    </row>
    <row r="79" spans="1:7" ht="13" x14ac:dyDescent="0.3">
      <c r="A79" s="8"/>
      <c r="B79" s="20"/>
      <c r="C79" s="19"/>
      <c r="D79" s="7"/>
      <c r="E79" s="37"/>
      <c r="F79" s="37"/>
      <c r="G79" s="37"/>
    </row>
    <row r="80" spans="1:7" ht="13" x14ac:dyDescent="0.3">
      <c r="A80" s="8"/>
      <c r="B80" s="20" t="s">
        <v>406</v>
      </c>
      <c r="C80" s="19" t="s">
        <v>2</v>
      </c>
      <c r="D80" s="7"/>
      <c r="E80" s="37"/>
      <c r="F80" s="37"/>
      <c r="G80" s="37">
        <f t="shared" si="1"/>
        <v>0</v>
      </c>
    </row>
    <row r="81" spans="1:7" ht="13" x14ac:dyDescent="0.3">
      <c r="A81" s="8"/>
      <c r="B81" s="20"/>
      <c r="C81" s="19"/>
      <c r="D81" s="7"/>
      <c r="E81" s="37"/>
      <c r="F81" s="37"/>
      <c r="G81" s="37"/>
    </row>
    <row r="82" spans="1:7" ht="13" x14ac:dyDescent="0.3">
      <c r="A82" s="8"/>
      <c r="B82" s="20" t="s">
        <v>468</v>
      </c>
      <c r="C82" s="19" t="s">
        <v>2</v>
      </c>
      <c r="D82" s="7"/>
      <c r="E82" s="37">
        <v>50</v>
      </c>
      <c r="F82" s="37"/>
      <c r="G82" s="37">
        <f t="shared" ref="G82" si="2">E82*D82</f>
        <v>0</v>
      </c>
    </row>
    <row r="83" spans="1:7" ht="13" x14ac:dyDescent="0.3">
      <c r="A83" s="8"/>
      <c r="B83" s="20"/>
      <c r="C83" s="19"/>
      <c r="D83" s="7"/>
      <c r="E83" s="37"/>
      <c r="F83" s="37"/>
      <c r="G83" s="37"/>
    </row>
    <row r="84" spans="1:7" ht="13" x14ac:dyDescent="0.3">
      <c r="A84" s="8"/>
      <c r="B84" s="20" t="s">
        <v>286</v>
      </c>
      <c r="C84" s="19" t="s">
        <v>11</v>
      </c>
      <c r="D84" s="7"/>
      <c r="E84" s="37">
        <v>10</v>
      </c>
      <c r="F84" s="37"/>
      <c r="G84" s="37">
        <f t="shared" ref="G84" si="3">E84*D84</f>
        <v>0</v>
      </c>
    </row>
    <row r="85" spans="1:7" ht="13" x14ac:dyDescent="0.3">
      <c r="A85" s="8"/>
      <c r="B85" s="20"/>
      <c r="C85" s="19"/>
      <c r="D85" s="7"/>
      <c r="E85" s="37"/>
      <c r="F85" s="37"/>
      <c r="G85" s="37"/>
    </row>
    <row r="86" spans="1:7" ht="13" x14ac:dyDescent="0.3">
      <c r="A86" s="8"/>
      <c r="B86" s="20" t="s">
        <v>469</v>
      </c>
      <c r="C86" s="19" t="s">
        <v>11</v>
      </c>
      <c r="D86" s="7"/>
      <c r="E86" s="37">
        <v>10</v>
      </c>
      <c r="F86" s="37"/>
      <c r="G86" s="37">
        <f t="shared" ref="G86" si="4">E86*D86</f>
        <v>0</v>
      </c>
    </row>
    <row r="87" spans="1:7" ht="13" x14ac:dyDescent="0.3">
      <c r="A87" s="8"/>
      <c r="B87" s="20"/>
      <c r="C87" s="19"/>
      <c r="D87" s="7"/>
      <c r="E87" s="37"/>
      <c r="F87" s="37"/>
      <c r="G87" s="37"/>
    </row>
    <row r="88" spans="1:7" ht="13" x14ac:dyDescent="0.3">
      <c r="A88" s="8"/>
      <c r="B88" s="20" t="s">
        <v>470</v>
      </c>
      <c r="C88" s="19" t="s">
        <v>11</v>
      </c>
      <c r="D88" s="7"/>
      <c r="E88" s="37">
        <v>10</v>
      </c>
      <c r="F88" s="37"/>
      <c r="G88" s="37">
        <f t="shared" ref="G88" si="5">E88*D88</f>
        <v>0</v>
      </c>
    </row>
    <row r="89" spans="1:7" ht="13" x14ac:dyDescent="0.3">
      <c r="A89" s="8"/>
      <c r="B89" s="20"/>
      <c r="C89" s="19"/>
      <c r="D89" s="7"/>
      <c r="E89" s="37"/>
      <c r="F89" s="37"/>
      <c r="G89" s="37"/>
    </row>
    <row r="90" spans="1:7" ht="13" x14ac:dyDescent="0.3">
      <c r="A90" s="8"/>
      <c r="B90" s="21" t="s">
        <v>407</v>
      </c>
      <c r="C90" s="19"/>
      <c r="D90" s="7"/>
      <c r="E90" s="37"/>
      <c r="F90" s="37"/>
      <c r="G90" s="37"/>
    </row>
    <row r="91" spans="1:7" ht="13" x14ac:dyDescent="0.3">
      <c r="A91" s="8"/>
      <c r="B91" s="21" t="s">
        <v>408</v>
      </c>
      <c r="C91" s="19"/>
      <c r="D91" s="7"/>
      <c r="E91" s="37"/>
      <c r="F91" s="37"/>
      <c r="G91" s="37"/>
    </row>
    <row r="92" spans="1:7" ht="13" x14ac:dyDescent="0.3">
      <c r="A92" s="8"/>
      <c r="B92" s="21" t="s">
        <v>409</v>
      </c>
      <c r="C92" s="19"/>
      <c r="D92" s="7"/>
      <c r="E92" s="37"/>
      <c r="F92" s="37"/>
      <c r="G92" s="37"/>
    </row>
    <row r="93" spans="1:7" ht="13" x14ac:dyDescent="0.3">
      <c r="A93" s="8"/>
      <c r="B93" s="21" t="s">
        <v>410</v>
      </c>
      <c r="C93" s="19"/>
      <c r="D93" s="7"/>
      <c r="E93" s="37"/>
      <c r="F93" s="37"/>
      <c r="G93" s="37"/>
    </row>
    <row r="94" spans="1:7" ht="13" x14ac:dyDescent="0.3">
      <c r="A94" s="8"/>
      <c r="B94" s="20"/>
      <c r="C94" s="19"/>
      <c r="D94" s="7"/>
      <c r="E94" s="37"/>
      <c r="F94" s="37"/>
      <c r="G94" s="37"/>
    </row>
    <row r="95" spans="1:7" ht="13" x14ac:dyDescent="0.3">
      <c r="A95" s="8"/>
      <c r="B95" s="20" t="s">
        <v>411</v>
      </c>
      <c r="C95" s="19" t="s">
        <v>11</v>
      </c>
      <c r="D95" s="7"/>
      <c r="E95" s="37"/>
      <c r="F95" s="37"/>
      <c r="G95" s="37">
        <f t="shared" si="1"/>
        <v>0</v>
      </c>
    </row>
    <row r="96" spans="1:7" ht="13" x14ac:dyDescent="0.3">
      <c r="A96" s="8"/>
      <c r="B96" s="20"/>
      <c r="C96" s="19"/>
      <c r="D96" s="7"/>
      <c r="E96" s="37"/>
      <c r="F96" s="37"/>
      <c r="G96" s="37"/>
    </row>
    <row r="97" spans="1:7" ht="13" x14ac:dyDescent="0.3">
      <c r="A97" s="8"/>
      <c r="B97" s="20" t="s">
        <v>412</v>
      </c>
      <c r="C97" s="19" t="s">
        <v>11</v>
      </c>
      <c r="D97" s="7"/>
      <c r="E97" s="37"/>
      <c r="F97" s="37"/>
      <c r="G97" s="37">
        <f t="shared" si="1"/>
        <v>0</v>
      </c>
    </row>
    <row r="98" spans="1:7" ht="13" x14ac:dyDescent="0.3">
      <c r="A98" s="8"/>
      <c r="B98" s="20" t="s">
        <v>413</v>
      </c>
      <c r="C98" s="19"/>
      <c r="D98" s="7"/>
      <c r="E98" s="37"/>
      <c r="F98" s="37"/>
      <c r="G98" s="37"/>
    </row>
    <row r="99" spans="1:7" ht="13" x14ac:dyDescent="0.3">
      <c r="A99" s="8"/>
      <c r="B99" s="20"/>
      <c r="C99" s="19"/>
      <c r="D99" s="7"/>
      <c r="E99" s="37"/>
      <c r="F99" s="37"/>
      <c r="G99" s="37"/>
    </row>
    <row r="100" spans="1:7" ht="13" x14ac:dyDescent="0.3">
      <c r="A100" s="8"/>
      <c r="B100" s="20" t="s">
        <v>414</v>
      </c>
      <c r="C100" s="19" t="s">
        <v>11</v>
      </c>
      <c r="D100" s="7"/>
      <c r="E100" s="37"/>
      <c r="F100" s="37"/>
      <c r="G100" s="37">
        <f t="shared" si="1"/>
        <v>0</v>
      </c>
    </row>
    <row r="101" spans="1:7" ht="13" x14ac:dyDescent="0.3">
      <c r="A101" s="8"/>
      <c r="B101" s="20"/>
      <c r="C101" s="19"/>
      <c r="D101" s="7"/>
      <c r="E101" s="37"/>
      <c r="F101" s="37"/>
      <c r="G101" s="37"/>
    </row>
    <row r="102" spans="1:7" ht="13" x14ac:dyDescent="0.3">
      <c r="A102" s="8"/>
      <c r="B102" s="20" t="s">
        <v>415</v>
      </c>
      <c r="C102" s="19" t="s">
        <v>11</v>
      </c>
      <c r="D102" s="7"/>
      <c r="E102" s="37"/>
      <c r="F102" s="37"/>
      <c r="G102" s="37">
        <f t="shared" si="1"/>
        <v>0</v>
      </c>
    </row>
    <row r="103" spans="1:7" ht="13" x14ac:dyDescent="0.3">
      <c r="A103" s="8"/>
      <c r="B103" s="20"/>
      <c r="C103" s="19"/>
      <c r="D103" s="7"/>
      <c r="E103" s="37"/>
      <c r="F103" s="37"/>
      <c r="G103" s="37"/>
    </row>
    <row r="104" spans="1:7" ht="13" x14ac:dyDescent="0.3">
      <c r="A104" s="8"/>
      <c r="B104" s="20" t="s">
        <v>416</v>
      </c>
      <c r="C104" s="19" t="s">
        <v>2</v>
      </c>
      <c r="D104" s="7"/>
      <c r="E104" s="37"/>
      <c r="F104" s="37"/>
      <c r="G104" s="37">
        <f t="shared" si="1"/>
        <v>0</v>
      </c>
    </row>
    <row r="105" spans="1:7" ht="13" x14ac:dyDescent="0.3">
      <c r="A105" s="8"/>
      <c r="B105" s="20"/>
      <c r="C105" s="19"/>
      <c r="D105" s="7"/>
      <c r="E105" s="37"/>
      <c r="F105" s="37"/>
      <c r="G105" s="37"/>
    </row>
    <row r="106" spans="1:7" ht="13" x14ac:dyDescent="0.3">
      <c r="A106" s="8"/>
      <c r="B106" s="20" t="s">
        <v>417</v>
      </c>
      <c r="C106" s="19" t="s">
        <v>2</v>
      </c>
      <c r="D106" s="7"/>
      <c r="E106" s="37"/>
      <c r="F106" s="37"/>
      <c r="G106" s="37">
        <f t="shared" si="1"/>
        <v>0</v>
      </c>
    </row>
    <row r="107" spans="1:7" ht="13" x14ac:dyDescent="0.3">
      <c r="A107" s="8"/>
      <c r="B107" s="20"/>
      <c r="C107" s="19"/>
      <c r="D107" s="7"/>
      <c r="E107" s="37"/>
      <c r="F107" s="37"/>
      <c r="G107" s="37"/>
    </row>
    <row r="108" spans="1:7" ht="13" x14ac:dyDescent="0.3">
      <c r="A108" s="8"/>
      <c r="B108" s="20" t="s">
        <v>418</v>
      </c>
      <c r="C108" s="19" t="s">
        <v>2</v>
      </c>
      <c r="D108" s="7"/>
      <c r="E108" s="37"/>
      <c r="F108" s="37"/>
      <c r="G108" s="37">
        <f t="shared" si="1"/>
        <v>0</v>
      </c>
    </row>
    <row r="109" spans="1:7" ht="13" x14ac:dyDescent="0.3">
      <c r="A109" s="8"/>
      <c r="B109" s="20" t="s">
        <v>419</v>
      </c>
      <c r="C109" s="19"/>
      <c r="D109" s="7"/>
      <c r="E109" s="37"/>
      <c r="F109" s="37"/>
      <c r="G109" s="37"/>
    </row>
    <row r="110" spans="1:7" ht="13" x14ac:dyDescent="0.3">
      <c r="A110" s="8"/>
      <c r="B110" s="20"/>
      <c r="C110" s="19"/>
      <c r="D110" s="7"/>
      <c r="E110" s="37"/>
      <c r="F110" s="37"/>
      <c r="G110" s="37"/>
    </row>
    <row r="111" spans="1:7" ht="13" x14ac:dyDescent="0.3">
      <c r="A111" s="8"/>
      <c r="B111" s="21" t="s">
        <v>420</v>
      </c>
      <c r="C111" s="19"/>
      <c r="D111" s="7"/>
      <c r="E111" s="37"/>
      <c r="F111" s="37"/>
      <c r="G111" s="37"/>
    </row>
    <row r="112" spans="1:7" ht="13" x14ac:dyDescent="0.3">
      <c r="A112" s="8"/>
      <c r="B112" s="20"/>
      <c r="C112" s="19"/>
      <c r="D112" s="7"/>
      <c r="E112" s="37"/>
      <c r="F112" s="37"/>
      <c r="G112" s="37"/>
    </row>
    <row r="113" spans="1:14" ht="13" x14ac:dyDescent="0.3">
      <c r="A113" s="8"/>
      <c r="B113" s="20" t="s">
        <v>461</v>
      </c>
      <c r="C113" s="19" t="s">
        <v>457</v>
      </c>
      <c r="D113" s="9"/>
      <c r="E113" s="37"/>
      <c r="F113" s="37"/>
      <c r="G113" s="37">
        <f t="shared" si="1"/>
        <v>0</v>
      </c>
    </row>
    <row r="114" spans="1:14" ht="13" x14ac:dyDescent="0.3">
      <c r="A114" s="8"/>
      <c r="B114" s="20" t="s">
        <v>421</v>
      </c>
      <c r="C114" s="19"/>
      <c r="D114" s="7"/>
      <c r="E114" s="37"/>
      <c r="F114" s="37"/>
      <c r="G114" s="37"/>
    </row>
    <row r="115" spans="1:14" ht="13" x14ac:dyDescent="0.3">
      <c r="A115" s="8"/>
      <c r="B115" s="20"/>
      <c r="C115" s="19"/>
      <c r="D115" s="7"/>
      <c r="E115" s="37"/>
      <c r="F115" s="37"/>
      <c r="G115" s="37"/>
      <c r="K115" s="1">
        <v>17</v>
      </c>
      <c r="L115" s="1">
        <v>17</v>
      </c>
      <c r="N115" s="1">
        <f>L115+K115</f>
        <v>34</v>
      </c>
    </row>
    <row r="116" spans="1:14" ht="13" x14ac:dyDescent="0.3">
      <c r="A116" s="8"/>
      <c r="B116" s="20" t="s">
        <v>422</v>
      </c>
      <c r="C116" s="19" t="s">
        <v>457</v>
      </c>
      <c r="D116" s="9">
        <v>13</v>
      </c>
      <c r="E116" s="37">
        <v>50</v>
      </c>
      <c r="F116" s="37"/>
      <c r="G116" s="37">
        <f t="shared" si="1"/>
        <v>650</v>
      </c>
      <c r="K116" s="1">
        <v>8</v>
      </c>
      <c r="L116" s="1">
        <v>8</v>
      </c>
      <c r="M116" s="1">
        <v>8</v>
      </c>
      <c r="N116" s="1">
        <f>M116+L116+K116</f>
        <v>24</v>
      </c>
    </row>
    <row r="117" spans="1:14" ht="13" x14ac:dyDescent="0.3">
      <c r="A117" s="8"/>
      <c r="B117" s="20"/>
      <c r="C117" s="19"/>
      <c r="D117" s="7"/>
      <c r="E117" s="37"/>
      <c r="F117" s="37"/>
      <c r="G117" s="37"/>
      <c r="N117" s="1">
        <f>N115+N116</f>
        <v>58</v>
      </c>
    </row>
    <row r="118" spans="1:14" ht="13" x14ac:dyDescent="0.3">
      <c r="A118" s="8"/>
      <c r="B118" s="20" t="s">
        <v>423</v>
      </c>
      <c r="C118" s="19" t="s">
        <v>457</v>
      </c>
      <c r="D118" s="9"/>
      <c r="E118" s="37">
        <v>20</v>
      </c>
      <c r="F118" s="37"/>
      <c r="G118" s="37">
        <f t="shared" si="1"/>
        <v>0</v>
      </c>
      <c r="N118" s="1">
        <f>N117*2</f>
        <v>116</v>
      </c>
    </row>
    <row r="119" spans="1:14" ht="13" x14ac:dyDescent="0.3">
      <c r="A119" s="8"/>
      <c r="B119" s="20"/>
      <c r="C119" s="19"/>
      <c r="D119" s="7"/>
      <c r="E119" s="37"/>
      <c r="F119" s="37"/>
      <c r="G119" s="37"/>
      <c r="N119" s="1">
        <f>N118*3</f>
        <v>348</v>
      </c>
    </row>
    <row r="120" spans="1:14" ht="13" x14ac:dyDescent="0.3">
      <c r="A120" s="8"/>
      <c r="B120" s="20" t="s">
        <v>424</v>
      </c>
      <c r="C120" s="19" t="s">
        <v>457</v>
      </c>
      <c r="D120" s="7"/>
      <c r="E120" s="37">
        <v>20</v>
      </c>
      <c r="F120" s="37"/>
      <c r="G120" s="37">
        <f t="shared" si="1"/>
        <v>0</v>
      </c>
    </row>
    <row r="121" spans="1:14" ht="13" x14ac:dyDescent="0.3">
      <c r="A121" s="8"/>
      <c r="B121" s="20"/>
      <c r="C121" s="19"/>
      <c r="D121" s="7"/>
      <c r="E121" s="37"/>
      <c r="F121" s="37"/>
      <c r="G121" s="37"/>
    </row>
    <row r="122" spans="1:14" ht="13" x14ac:dyDescent="0.3">
      <c r="A122" s="8"/>
      <c r="B122" s="21" t="s">
        <v>425</v>
      </c>
      <c r="C122" s="19"/>
      <c r="D122" s="7"/>
      <c r="E122" s="37"/>
      <c r="F122" s="37"/>
      <c r="G122" s="37"/>
    </row>
    <row r="123" spans="1:14" ht="13" x14ac:dyDescent="0.3">
      <c r="A123" s="8"/>
      <c r="B123" s="20"/>
      <c r="C123" s="19"/>
      <c r="D123" s="7"/>
      <c r="E123" s="37"/>
      <c r="F123" s="37"/>
      <c r="G123" s="37"/>
    </row>
    <row r="124" spans="1:14" ht="13" x14ac:dyDescent="0.3">
      <c r="A124" s="8"/>
      <c r="B124" s="21" t="s">
        <v>426</v>
      </c>
      <c r="C124" s="19"/>
      <c r="D124" s="7"/>
      <c r="E124" s="37"/>
      <c r="F124" s="37"/>
      <c r="G124" s="37"/>
    </row>
    <row r="125" spans="1:14" ht="13" x14ac:dyDescent="0.3">
      <c r="A125" s="8"/>
      <c r="B125" s="21" t="s">
        <v>427</v>
      </c>
      <c r="C125" s="19"/>
      <c r="D125" s="7"/>
      <c r="E125" s="37"/>
      <c r="F125" s="37"/>
      <c r="G125" s="37"/>
    </row>
    <row r="126" spans="1:14" ht="13" x14ac:dyDescent="0.3">
      <c r="A126" s="8"/>
      <c r="B126" s="21" t="s">
        <v>428</v>
      </c>
      <c r="C126" s="19"/>
      <c r="D126" s="7"/>
      <c r="E126" s="37"/>
      <c r="F126" s="37"/>
      <c r="G126" s="37"/>
    </row>
    <row r="127" spans="1:14" ht="13" x14ac:dyDescent="0.3">
      <c r="A127" s="8"/>
      <c r="B127" s="21" t="s">
        <v>429</v>
      </c>
      <c r="C127" s="19"/>
      <c r="D127" s="7"/>
      <c r="E127" s="37"/>
      <c r="F127" s="37"/>
      <c r="G127" s="37"/>
    </row>
    <row r="128" spans="1:14" ht="13" x14ac:dyDescent="0.3">
      <c r="A128" s="8"/>
      <c r="B128" s="21" t="s">
        <v>410</v>
      </c>
      <c r="C128" s="19"/>
      <c r="D128" s="7"/>
      <c r="E128" s="37"/>
      <c r="F128" s="37"/>
      <c r="G128" s="37"/>
    </row>
    <row r="129" spans="1:7" ht="13" x14ac:dyDescent="0.3">
      <c r="A129" s="8"/>
      <c r="B129" s="20"/>
      <c r="C129" s="19"/>
      <c r="D129" s="7"/>
      <c r="E129" s="37"/>
      <c r="F129" s="37"/>
      <c r="G129" s="37"/>
    </row>
    <row r="130" spans="1:7" ht="13" x14ac:dyDescent="0.3">
      <c r="A130" s="8"/>
      <c r="B130" s="20" t="s">
        <v>430</v>
      </c>
      <c r="C130" s="19" t="s">
        <v>2</v>
      </c>
      <c r="D130" s="7"/>
      <c r="E130" s="37"/>
      <c r="F130" s="37"/>
      <c r="G130" s="37">
        <f t="shared" si="1"/>
        <v>0</v>
      </c>
    </row>
    <row r="131" spans="1:7" ht="13" x14ac:dyDescent="0.3">
      <c r="A131" s="8"/>
      <c r="B131" s="20" t="s">
        <v>431</v>
      </c>
      <c r="C131" s="19"/>
      <c r="D131" s="7"/>
      <c r="E131" s="37"/>
      <c r="F131" s="37"/>
      <c r="G131" s="37"/>
    </row>
    <row r="132" spans="1:7" ht="13" x14ac:dyDescent="0.3">
      <c r="A132" s="8"/>
      <c r="B132" s="20"/>
      <c r="C132" s="19"/>
      <c r="D132" s="7"/>
      <c r="E132" s="37"/>
      <c r="F132" s="37"/>
      <c r="G132" s="37"/>
    </row>
    <row r="133" spans="1:7" ht="13" x14ac:dyDescent="0.3">
      <c r="A133" s="8"/>
      <c r="B133" s="21" t="s">
        <v>426</v>
      </c>
      <c r="C133" s="19"/>
      <c r="D133" s="7"/>
      <c r="E133" s="37"/>
      <c r="F133" s="37"/>
      <c r="G133" s="37"/>
    </row>
    <row r="134" spans="1:7" ht="13" x14ac:dyDescent="0.3">
      <c r="A134" s="8"/>
      <c r="B134" s="21" t="s">
        <v>432</v>
      </c>
      <c r="C134" s="19"/>
      <c r="D134" s="7"/>
      <c r="E134" s="37"/>
      <c r="F134" s="37"/>
      <c r="G134" s="37"/>
    </row>
    <row r="135" spans="1:7" ht="13" x14ac:dyDescent="0.3">
      <c r="A135" s="8"/>
      <c r="B135" s="21" t="s">
        <v>433</v>
      </c>
      <c r="C135" s="19"/>
      <c r="D135" s="7"/>
      <c r="E135" s="37"/>
      <c r="F135" s="37"/>
      <c r="G135" s="37"/>
    </row>
    <row r="136" spans="1:7" ht="13" x14ac:dyDescent="0.3">
      <c r="A136" s="8"/>
      <c r="B136" s="21" t="s">
        <v>434</v>
      </c>
      <c r="C136" s="19"/>
      <c r="D136" s="7"/>
      <c r="E136" s="37"/>
      <c r="F136" s="37"/>
      <c r="G136" s="37"/>
    </row>
    <row r="137" spans="1:7" ht="13" x14ac:dyDescent="0.3">
      <c r="A137" s="8"/>
      <c r="B137" s="21" t="s">
        <v>435</v>
      </c>
      <c r="C137" s="19"/>
      <c r="D137" s="7"/>
      <c r="E137" s="37"/>
      <c r="F137" s="37"/>
      <c r="G137" s="37"/>
    </row>
    <row r="138" spans="1:7" ht="13" x14ac:dyDescent="0.3">
      <c r="A138" s="8"/>
      <c r="B138" s="21" t="s">
        <v>436</v>
      </c>
      <c r="C138" s="19"/>
      <c r="D138" s="7"/>
      <c r="E138" s="37"/>
      <c r="F138" s="37"/>
      <c r="G138" s="37"/>
    </row>
    <row r="139" spans="1:7" ht="13" x14ac:dyDescent="0.3">
      <c r="A139" s="8"/>
      <c r="B139" s="21" t="s">
        <v>437</v>
      </c>
      <c r="C139" s="19"/>
      <c r="D139" s="7"/>
      <c r="E139" s="37"/>
      <c r="F139" s="37"/>
      <c r="G139" s="37"/>
    </row>
    <row r="140" spans="1:7" ht="13" x14ac:dyDescent="0.3">
      <c r="A140" s="8"/>
      <c r="B140" s="20"/>
      <c r="C140" s="19"/>
      <c r="D140" s="7"/>
      <c r="E140" s="37"/>
      <c r="F140" s="37"/>
      <c r="G140" s="37"/>
    </row>
    <row r="141" spans="1:7" ht="13" x14ac:dyDescent="0.3">
      <c r="A141" s="8"/>
      <c r="B141" s="20" t="s">
        <v>438</v>
      </c>
      <c r="C141" s="19" t="s">
        <v>2</v>
      </c>
      <c r="D141" s="7"/>
      <c r="E141" s="37"/>
      <c r="F141" s="37"/>
      <c r="G141" s="37">
        <f t="shared" si="1"/>
        <v>0</v>
      </c>
    </row>
    <row r="142" spans="1:7" ht="13" x14ac:dyDescent="0.3">
      <c r="A142" s="8"/>
      <c r="B142" s="20"/>
      <c r="C142" s="19"/>
      <c r="D142" s="7"/>
      <c r="E142" s="37"/>
      <c r="F142" s="37"/>
      <c r="G142" s="37"/>
    </row>
    <row r="143" spans="1:7" ht="13" x14ac:dyDescent="0.3">
      <c r="A143" s="8"/>
      <c r="B143" s="21" t="s">
        <v>439</v>
      </c>
      <c r="C143" s="19"/>
      <c r="D143" s="7"/>
      <c r="E143" s="37"/>
      <c r="F143" s="37"/>
      <c r="G143" s="37"/>
    </row>
    <row r="144" spans="1:7" ht="13" x14ac:dyDescent="0.3">
      <c r="A144" s="8"/>
      <c r="B144" s="20"/>
      <c r="C144" s="19"/>
      <c r="D144" s="7"/>
      <c r="E144" s="37"/>
      <c r="F144" s="37"/>
      <c r="G144" s="37"/>
    </row>
    <row r="145" spans="1:7" ht="13" x14ac:dyDescent="0.3">
      <c r="A145" s="8"/>
      <c r="B145" s="20" t="s">
        <v>440</v>
      </c>
      <c r="C145" s="19" t="s">
        <v>11</v>
      </c>
      <c r="D145" s="7"/>
      <c r="E145" s="37"/>
      <c r="F145" s="37"/>
      <c r="G145" s="37">
        <f t="shared" ref="G145:G169" si="6">E145*D145</f>
        <v>0</v>
      </c>
    </row>
    <row r="146" spans="1:7" ht="13" x14ac:dyDescent="0.3">
      <c r="A146" s="8"/>
      <c r="B146" s="20" t="s">
        <v>441</v>
      </c>
      <c r="C146" s="19"/>
      <c r="D146" s="7"/>
      <c r="E146" s="37"/>
      <c r="F146" s="37"/>
      <c r="G146" s="37"/>
    </row>
    <row r="147" spans="1:7" ht="13" x14ac:dyDescent="0.3">
      <c r="A147" s="8"/>
      <c r="B147" s="20"/>
      <c r="C147" s="19"/>
      <c r="D147" s="7"/>
      <c r="E147" s="37"/>
      <c r="F147" s="37"/>
      <c r="G147" s="37"/>
    </row>
    <row r="148" spans="1:7" ht="13" x14ac:dyDescent="0.3">
      <c r="A148" s="8"/>
      <c r="B148" s="20" t="s">
        <v>442</v>
      </c>
      <c r="C148" s="19" t="s">
        <v>11</v>
      </c>
      <c r="D148" s="7"/>
      <c r="E148" s="37"/>
      <c r="F148" s="37"/>
      <c r="G148" s="37">
        <f t="shared" si="6"/>
        <v>0</v>
      </c>
    </row>
    <row r="149" spans="1:7" ht="13" x14ac:dyDescent="0.3">
      <c r="A149" s="8"/>
      <c r="B149" s="20" t="s">
        <v>443</v>
      </c>
      <c r="C149" s="19"/>
      <c r="D149" s="7"/>
      <c r="E149" s="37"/>
      <c r="F149" s="37"/>
      <c r="G149" s="37"/>
    </row>
    <row r="150" spans="1:7" ht="13" x14ac:dyDescent="0.3">
      <c r="A150" s="8"/>
      <c r="B150" s="20"/>
      <c r="C150" s="19"/>
      <c r="D150" s="7"/>
      <c r="E150" s="37"/>
      <c r="F150" s="37"/>
      <c r="G150" s="37"/>
    </row>
    <row r="151" spans="1:7" ht="13" x14ac:dyDescent="0.3">
      <c r="A151" s="8"/>
      <c r="B151" s="21" t="s">
        <v>444</v>
      </c>
      <c r="C151" s="19"/>
      <c r="D151" s="7"/>
      <c r="E151" s="37"/>
      <c r="F151" s="37"/>
      <c r="G151" s="37"/>
    </row>
    <row r="152" spans="1:7" ht="13" x14ac:dyDescent="0.3">
      <c r="A152" s="8"/>
      <c r="B152" s="21" t="s">
        <v>445</v>
      </c>
      <c r="C152" s="19"/>
      <c r="D152" s="7"/>
      <c r="E152" s="37"/>
      <c r="F152" s="37"/>
      <c r="G152" s="37"/>
    </row>
    <row r="153" spans="1:7" ht="13" x14ac:dyDescent="0.3">
      <c r="A153" s="8"/>
      <c r="B153" s="21" t="s">
        <v>446</v>
      </c>
      <c r="C153" s="19"/>
      <c r="D153" s="7"/>
      <c r="E153" s="37"/>
      <c r="F153" s="37"/>
      <c r="G153" s="37"/>
    </row>
    <row r="154" spans="1:7" ht="13" x14ac:dyDescent="0.3">
      <c r="A154" s="8"/>
      <c r="B154" s="21" t="s">
        <v>447</v>
      </c>
      <c r="C154" s="19"/>
      <c r="D154" s="7"/>
      <c r="E154" s="37"/>
      <c r="F154" s="37"/>
      <c r="G154" s="37"/>
    </row>
    <row r="155" spans="1:7" ht="13" x14ac:dyDescent="0.3">
      <c r="A155" s="8"/>
      <c r="B155" s="20"/>
      <c r="C155" s="19"/>
      <c r="D155" s="7"/>
      <c r="E155" s="37"/>
      <c r="F155" s="37"/>
      <c r="G155" s="37"/>
    </row>
    <row r="156" spans="1:7" ht="13" x14ac:dyDescent="0.3">
      <c r="A156" s="8"/>
      <c r="B156" s="20" t="s">
        <v>448</v>
      </c>
      <c r="C156" s="19" t="s">
        <v>4</v>
      </c>
      <c r="D156" s="7">
        <v>1</v>
      </c>
      <c r="E156" s="37"/>
      <c r="F156" s="37"/>
      <c r="G156" s="37">
        <f t="shared" si="6"/>
        <v>0</v>
      </c>
    </row>
    <row r="157" spans="1:7" ht="13" x14ac:dyDescent="0.3">
      <c r="A157" s="8"/>
      <c r="B157" s="20" t="s">
        <v>449</v>
      </c>
      <c r="C157" s="19"/>
      <c r="D157" s="7"/>
      <c r="E157" s="37"/>
      <c r="F157" s="37"/>
      <c r="G157" s="37"/>
    </row>
    <row r="158" spans="1:7" ht="13" x14ac:dyDescent="0.3">
      <c r="A158" s="8"/>
      <c r="B158" s="20" t="s">
        <v>450</v>
      </c>
      <c r="C158" s="19"/>
      <c r="D158" s="7"/>
      <c r="E158" s="37"/>
      <c r="F158" s="37"/>
      <c r="G158" s="37"/>
    </row>
    <row r="159" spans="1:7" ht="13" x14ac:dyDescent="0.3">
      <c r="A159" s="8"/>
      <c r="B159" s="20"/>
      <c r="C159" s="19"/>
      <c r="D159" s="7"/>
      <c r="E159" s="37"/>
      <c r="F159" s="37"/>
      <c r="G159" s="37"/>
    </row>
    <row r="160" spans="1:7" ht="13" x14ac:dyDescent="0.3">
      <c r="A160" s="8"/>
      <c r="B160" s="21" t="s">
        <v>451</v>
      </c>
      <c r="C160" s="19"/>
      <c r="D160" s="7"/>
      <c r="E160" s="37"/>
      <c r="F160" s="37"/>
      <c r="G160" s="37"/>
    </row>
    <row r="161" spans="1:7" ht="13" x14ac:dyDescent="0.3">
      <c r="A161" s="8"/>
      <c r="B161" s="21" t="s">
        <v>452</v>
      </c>
      <c r="C161" s="19"/>
      <c r="D161" s="7"/>
      <c r="E161" s="37"/>
      <c r="F161" s="37"/>
      <c r="G161" s="37"/>
    </row>
    <row r="162" spans="1:7" ht="13" x14ac:dyDescent="0.3">
      <c r="A162" s="8"/>
      <c r="B162" s="20"/>
      <c r="C162" s="19"/>
      <c r="D162" s="7"/>
      <c r="E162" s="37"/>
      <c r="F162" s="37"/>
      <c r="G162" s="37"/>
    </row>
    <row r="163" spans="1:7" ht="13" x14ac:dyDescent="0.3">
      <c r="A163" s="8"/>
      <c r="B163" s="20" t="s">
        <v>453</v>
      </c>
      <c r="C163" s="19" t="s">
        <v>457</v>
      </c>
      <c r="D163" s="7"/>
      <c r="E163" s="37"/>
      <c r="F163" s="37"/>
      <c r="G163" s="37">
        <f t="shared" si="6"/>
        <v>0</v>
      </c>
    </row>
    <row r="164" spans="1:7" ht="13" x14ac:dyDescent="0.3">
      <c r="A164" s="8"/>
      <c r="B164" s="20" t="s">
        <v>454</v>
      </c>
      <c r="C164" s="19"/>
      <c r="D164" s="7"/>
      <c r="E164" s="37"/>
      <c r="F164" s="37"/>
      <c r="G164" s="37"/>
    </row>
    <row r="165" spans="1:7" ht="13" x14ac:dyDescent="0.3">
      <c r="A165" s="8"/>
      <c r="B165" s="20"/>
      <c r="C165" s="19"/>
      <c r="D165" s="7"/>
      <c r="E165" s="37"/>
      <c r="F165" s="37"/>
      <c r="G165" s="37"/>
    </row>
    <row r="166" spans="1:7" ht="13" x14ac:dyDescent="0.3">
      <c r="A166" s="8"/>
      <c r="B166" s="20" t="s">
        <v>455</v>
      </c>
      <c r="C166" s="19"/>
      <c r="D166" s="7"/>
      <c r="E166" s="37"/>
      <c r="F166" s="37"/>
      <c r="G166" s="37"/>
    </row>
    <row r="167" spans="1:7" ht="13" x14ac:dyDescent="0.3">
      <c r="A167" s="8"/>
      <c r="B167" s="20" t="s">
        <v>456</v>
      </c>
      <c r="C167" s="19"/>
      <c r="D167" s="7"/>
      <c r="E167" s="37"/>
      <c r="F167" s="37"/>
      <c r="G167" s="37"/>
    </row>
    <row r="168" spans="1:7" ht="13" x14ac:dyDescent="0.3">
      <c r="A168" s="8"/>
      <c r="B168" s="20"/>
      <c r="C168" s="19"/>
      <c r="D168" s="7"/>
      <c r="E168" s="37"/>
      <c r="F168" s="37"/>
      <c r="G168" s="37"/>
    </row>
    <row r="169" spans="1:7" ht="13" x14ac:dyDescent="0.3">
      <c r="A169" s="8"/>
      <c r="B169" s="20" t="s">
        <v>458</v>
      </c>
      <c r="C169" s="19" t="s">
        <v>457</v>
      </c>
      <c r="D169" s="7"/>
      <c r="E169" s="37"/>
      <c r="F169" s="37"/>
      <c r="G169" s="37">
        <f t="shared" si="6"/>
        <v>0</v>
      </c>
    </row>
    <row r="170" spans="1:7" ht="13" x14ac:dyDescent="0.3">
      <c r="A170" s="8"/>
      <c r="B170" s="20"/>
      <c r="C170" s="19"/>
      <c r="D170" s="7"/>
      <c r="E170" s="37"/>
      <c r="F170" s="37"/>
      <c r="G170" s="37"/>
    </row>
    <row r="171" spans="1:7" ht="13" x14ac:dyDescent="0.3">
      <c r="A171" s="8"/>
      <c r="B171" s="5" t="s">
        <v>283</v>
      </c>
      <c r="C171" s="7"/>
      <c r="D171" s="7"/>
      <c r="E171" s="38"/>
      <c r="F171" s="39"/>
      <c r="G171" s="39">
        <f>SUM(G5:G170)</f>
        <v>1750</v>
      </c>
    </row>
    <row r="172" spans="1:7" ht="13" x14ac:dyDescent="0.3">
      <c r="A172" s="8"/>
      <c r="B172" s="3"/>
      <c r="C172" s="7"/>
      <c r="D172" s="7"/>
      <c r="E172" s="37"/>
      <c r="F172" s="37"/>
      <c r="G172" s="37"/>
    </row>
    <row r="173" spans="1:7" ht="13" x14ac:dyDescent="0.3">
      <c r="A173" s="8"/>
      <c r="B173" s="25" t="s">
        <v>459</v>
      </c>
      <c r="C173" s="26"/>
      <c r="D173" s="26"/>
      <c r="E173" s="46"/>
      <c r="F173" s="46"/>
      <c r="G173" s="46"/>
    </row>
    <row r="174" spans="1:7" ht="13" x14ac:dyDescent="0.3">
      <c r="A174" s="3"/>
      <c r="B174" s="3"/>
      <c r="C174" s="3"/>
      <c r="D174" s="3"/>
      <c r="E174" s="37"/>
      <c r="F174" s="36"/>
      <c r="G174" s="36"/>
    </row>
    <row r="175" spans="1:7" ht="13" x14ac:dyDescent="0.3">
      <c r="A175" s="3"/>
      <c r="B175" s="17" t="s">
        <v>358</v>
      </c>
      <c r="C175" s="3"/>
      <c r="D175" s="3"/>
      <c r="E175" s="37"/>
      <c r="F175" s="36"/>
      <c r="G175" s="36"/>
    </row>
    <row r="176" spans="1:7" ht="13" x14ac:dyDescent="0.3">
      <c r="A176" s="3"/>
      <c r="B176" s="3"/>
      <c r="C176" s="3"/>
      <c r="D176" s="3"/>
      <c r="E176" s="37"/>
      <c r="F176" s="36"/>
      <c r="G176" s="36"/>
    </row>
    <row r="177" spans="1:15" ht="13" x14ac:dyDescent="0.3">
      <c r="A177" s="3"/>
      <c r="B177" s="4" t="s">
        <v>281</v>
      </c>
      <c r="C177" s="3"/>
      <c r="D177" s="3"/>
      <c r="E177" s="37"/>
      <c r="F177" s="36"/>
      <c r="G177" s="36"/>
    </row>
    <row r="178" spans="1:15" ht="13" x14ac:dyDescent="0.3">
      <c r="A178" s="3"/>
      <c r="B178" s="3" t="s">
        <v>280</v>
      </c>
      <c r="C178" s="3"/>
      <c r="D178" s="3"/>
      <c r="E178" s="37"/>
      <c r="F178" s="36"/>
      <c r="G178" s="36"/>
    </row>
    <row r="179" spans="1:15" ht="13" x14ac:dyDescent="0.3">
      <c r="A179" s="3"/>
      <c r="B179" s="3" t="s">
        <v>279</v>
      </c>
      <c r="C179" s="7" t="s">
        <v>0</v>
      </c>
      <c r="D179" s="7"/>
      <c r="E179" s="38">
        <v>15</v>
      </c>
      <c r="F179" s="37"/>
      <c r="G179" s="37">
        <f>E179*D179</f>
        <v>0</v>
      </c>
    </row>
    <row r="180" spans="1:15" ht="13" x14ac:dyDescent="0.3">
      <c r="A180" s="3"/>
      <c r="B180" s="3"/>
      <c r="C180" s="7"/>
      <c r="D180" s="7"/>
      <c r="E180" s="38"/>
      <c r="F180" s="37"/>
      <c r="G180" s="37"/>
    </row>
    <row r="181" spans="1:15" ht="13" x14ac:dyDescent="0.3">
      <c r="A181" s="3"/>
      <c r="B181" s="3" t="s">
        <v>278</v>
      </c>
      <c r="C181" s="7"/>
      <c r="D181" s="7"/>
      <c r="E181" s="38"/>
      <c r="F181" s="37"/>
      <c r="G181" s="37"/>
    </row>
    <row r="182" spans="1:15" ht="13" x14ac:dyDescent="0.3">
      <c r="A182" s="3"/>
      <c r="B182" s="3" t="s">
        <v>277</v>
      </c>
      <c r="C182" s="7" t="s">
        <v>0</v>
      </c>
      <c r="D182" s="7"/>
      <c r="E182" s="38">
        <v>25</v>
      </c>
      <c r="F182" s="37"/>
      <c r="G182" s="37">
        <f t="shared" ref="G182:G233" si="7">E182*D182</f>
        <v>0</v>
      </c>
    </row>
    <row r="183" spans="1:15" ht="13" x14ac:dyDescent="0.3">
      <c r="A183" s="3"/>
      <c r="B183" s="3"/>
      <c r="C183" s="7"/>
      <c r="D183" s="7"/>
      <c r="E183" s="38"/>
      <c r="F183" s="37"/>
      <c r="G183" s="37"/>
    </row>
    <row r="184" spans="1:15" ht="13" x14ac:dyDescent="0.3">
      <c r="A184" s="3"/>
      <c r="B184" s="4" t="s">
        <v>276</v>
      </c>
      <c r="C184" s="7"/>
      <c r="D184" s="7"/>
      <c r="E184" s="38"/>
      <c r="F184" s="37"/>
      <c r="G184" s="37"/>
    </row>
    <row r="185" spans="1:15" ht="13" x14ac:dyDescent="0.3">
      <c r="A185" s="3"/>
      <c r="B185" s="4"/>
      <c r="C185" s="7"/>
      <c r="D185" s="7"/>
      <c r="E185" s="38"/>
      <c r="F185" s="37"/>
      <c r="G185" s="37"/>
    </row>
    <row r="186" spans="1:15" ht="13" x14ac:dyDescent="0.3">
      <c r="A186" s="3"/>
      <c r="B186" s="3" t="s">
        <v>275</v>
      </c>
      <c r="C186" s="7" t="s">
        <v>1</v>
      </c>
      <c r="D186" s="7">
        <v>3</v>
      </c>
      <c r="E186" s="38">
        <v>50</v>
      </c>
      <c r="F186" s="37"/>
      <c r="G186" s="37">
        <f t="shared" si="7"/>
        <v>150</v>
      </c>
    </row>
    <row r="187" spans="1:15" ht="13" x14ac:dyDescent="0.3">
      <c r="A187" s="3"/>
      <c r="B187" s="3"/>
      <c r="C187" s="7"/>
      <c r="D187" s="7"/>
      <c r="E187" s="38"/>
      <c r="F187" s="37"/>
      <c r="G187" s="37"/>
    </row>
    <row r="188" spans="1:15" ht="13" x14ac:dyDescent="0.3">
      <c r="A188" s="3"/>
      <c r="B188" s="4" t="s">
        <v>274</v>
      </c>
      <c r="C188" s="7"/>
      <c r="D188" s="7"/>
      <c r="E188" s="38"/>
      <c r="F188" s="37"/>
      <c r="G188" s="37"/>
    </row>
    <row r="189" spans="1:15" ht="13" x14ac:dyDescent="0.3">
      <c r="A189" s="3"/>
      <c r="B189" s="3" t="s">
        <v>462</v>
      </c>
      <c r="C189" s="7" t="s">
        <v>1</v>
      </c>
      <c r="D189" s="7">
        <v>4</v>
      </c>
      <c r="E189" s="38">
        <v>50</v>
      </c>
      <c r="F189" s="37"/>
      <c r="G189" s="37">
        <f t="shared" si="7"/>
        <v>200</v>
      </c>
      <c r="J189" s="1">
        <v>34</v>
      </c>
      <c r="K189" s="1">
        <v>20</v>
      </c>
      <c r="L189" s="1">
        <f>K189+J189</f>
        <v>54</v>
      </c>
      <c r="M189" s="1">
        <v>0.6</v>
      </c>
      <c r="N189" s="1">
        <v>0.7</v>
      </c>
      <c r="O189" s="1">
        <f>N189*M189*L189</f>
        <v>22.68</v>
      </c>
    </row>
    <row r="190" spans="1:15" ht="13" x14ac:dyDescent="0.3">
      <c r="A190" s="3"/>
      <c r="B190" s="3"/>
      <c r="C190" s="7"/>
      <c r="D190" s="7"/>
      <c r="E190" s="38"/>
      <c r="F190" s="37"/>
      <c r="G190" s="37"/>
      <c r="O190" s="1">
        <f>O189*2</f>
        <v>45.36</v>
      </c>
    </row>
    <row r="191" spans="1:15" ht="13" x14ac:dyDescent="0.3">
      <c r="A191" s="3"/>
      <c r="B191" s="4" t="s">
        <v>273</v>
      </c>
      <c r="C191" s="7"/>
      <c r="D191" s="7"/>
      <c r="E191" s="38"/>
      <c r="F191" s="37"/>
      <c r="G191" s="37"/>
    </row>
    <row r="192" spans="1:15" ht="13" x14ac:dyDescent="0.3">
      <c r="A192" s="3"/>
      <c r="B192" s="4" t="s">
        <v>272</v>
      </c>
      <c r="C192" s="7"/>
      <c r="D192" s="7"/>
      <c r="E192" s="38"/>
      <c r="F192" s="37"/>
      <c r="G192" s="37"/>
      <c r="L192" s="1">
        <v>54</v>
      </c>
      <c r="M192" s="1">
        <v>0.6</v>
      </c>
      <c r="N192" s="1">
        <f>M192*L192</f>
        <v>32.4</v>
      </c>
    </row>
    <row r="193" spans="1:7" ht="13" x14ac:dyDescent="0.3">
      <c r="A193" s="3"/>
      <c r="B193" s="3" t="s">
        <v>271</v>
      </c>
      <c r="C193" s="7" t="s">
        <v>1</v>
      </c>
      <c r="D193" s="7">
        <v>1</v>
      </c>
      <c r="E193" s="38">
        <v>150</v>
      </c>
      <c r="F193" s="37"/>
      <c r="G193" s="37">
        <f t="shared" si="7"/>
        <v>150</v>
      </c>
    </row>
    <row r="194" spans="1:7" ht="13" x14ac:dyDescent="0.3">
      <c r="A194" s="3"/>
      <c r="B194" s="3"/>
      <c r="C194" s="7"/>
      <c r="D194" s="7"/>
      <c r="E194" s="38"/>
      <c r="F194" s="37"/>
      <c r="G194" s="37"/>
    </row>
    <row r="195" spans="1:7" ht="13" x14ac:dyDescent="0.3">
      <c r="A195" s="3"/>
      <c r="B195" s="3" t="s">
        <v>270</v>
      </c>
      <c r="C195" s="7" t="s">
        <v>1</v>
      </c>
      <c r="D195" s="7">
        <v>1</v>
      </c>
      <c r="E195" s="38">
        <v>250</v>
      </c>
      <c r="F195" s="37"/>
      <c r="G195" s="37">
        <f t="shared" si="7"/>
        <v>250</v>
      </c>
    </row>
    <row r="196" spans="1:7" ht="13" x14ac:dyDescent="0.3">
      <c r="A196" s="3"/>
      <c r="B196" s="3"/>
      <c r="C196" s="7"/>
      <c r="D196" s="7"/>
      <c r="E196" s="38"/>
      <c r="F196" s="37"/>
      <c r="G196" s="37"/>
    </row>
    <row r="197" spans="1:7" ht="13" x14ac:dyDescent="0.3">
      <c r="A197" s="3"/>
      <c r="B197" s="4" t="s">
        <v>269</v>
      </c>
      <c r="C197" s="7"/>
      <c r="D197" s="7"/>
      <c r="E197" s="38"/>
      <c r="F197" s="37"/>
      <c r="G197" s="37"/>
    </row>
    <row r="198" spans="1:7" ht="13" x14ac:dyDescent="0.3">
      <c r="A198" s="3"/>
      <c r="B198" s="3" t="s">
        <v>268</v>
      </c>
      <c r="C198" s="7"/>
      <c r="D198" s="7"/>
      <c r="E198" s="38"/>
      <c r="F198" s="37"/>
      <c r="G198" s="37"/>
    </row>
    <row r="199" spans="1:7" ht="13" x14ac:dyDescent="0.3">
      <c r="A199" s="3"/>
      <c r="B199" s="3" t="s">
        <v>267</v>
      </c>
      <c r="C199" s="7" t="s">
        <v>1</v>
      </c>
      <c r="D199" s="7"/>
      <c r="E199" s="38">
        <v>50</v>
      </c>
      <c r="F199" s="37"/>
      <c r="G199" s="37">
        <f t="shared" si="7"/>
        <v>0</v>
      </c>
    </row>
    <row r="200" spans="1:7" ht="13" x14ac:dyDescent="0.3">
      <c r="A200" s="3"/>
      <c r="B200" s="3"/>
      <c r="C200" s="7"/>
      <c r="D200" s="7"/>
      <c r="E200" s="38"/>
      <c r="F200" s="37"/>
      <c r="G200" s="37"/>
    </row>
    <row r="201" spans="1:7" ht="13" x14ac:dyDescent="0.3">
      <c r="A201" s="3"/>
      <c r="B201" s="4" t="s">
        <v>266</v>
      </c>
      <c r="C201" s="7"/>
      <c r="D201" s="7"/>
      <c r="E201" s="38"/>
      <c r="F201" s="37"/>
      <c r="G201" s="37"/>
    </row>
    <row r="202" spans="1:7" ht="13" x14ac:dyDescent="0.3">
      <c r="A202" s="3"/>
      <c r="B202" s="3" t="s">
        <v>5</v>
      </c>
      <c r="C202" s="7" t="s">
        <v>0</v>
      </c>
      <c r="D202" s="7">
        <v>13</v>
      </c>
      <c r="E202" s="38">
        <v>45</v>
      </c>
      <c r="F202" s="37"/>
      <c r="G202" s="37">
        <f t="shared" si="7"/>
        <v>585</v>
      </c>
    </row>
    <row r="203" spans="1:7" ht="13" x14ac:dyDescent="0.3">
      <c r="A203" s="3"/>
      <c r="B203" s="3"/>
      <c r="C203" s="7"/>
      <c r="D203" s="7"/>
      <c r="E203" s="38"/>
      <c r="F203" s="37"/>
      <c r="G203" s="37"/>
    </row>
    <row r="204" spans="1:7" ht="13" x14ac:dyDescent="0.3">
      <c r="A204" s="3"/>
      <c r="B204" s="3" t="s">
        <v>265</v>
      </c>
      <c r="C204" s="7"/>
      <c r="D204" s="7"/>
      <c r="E204" s="38"/>
      <c r="F204" s="37"/>
      <c r="G204" s="37"/>
    </row>
    <row r="205" spans="1:7" ht="13" x14ac:dyDescent="0.3">
      <c r="A205" s="3"/>
      <c r="B205" s="3" t="s">
        <v>264</v>
      </c>
      <c r="C205" s="7" t="s">
        <v>4</v>
      </c>
      <c r="D205" s="7">
        <v>1</v>
      </c>
      <c r="E205" s="38">
        <v>200</v>
      </c>
      <c r="F205" s="37"/>
      <c r="G205" s="37">
        <f t="shared" si="7"/>
        <v>200</v>
      </c>
    </row>
    <row r="206" spans="1:7" ht="13" x14ac:dyDescent="0.3">
      <c r="A206" s="3"/>
      <c r="B206" s="3"/>
      <c r="C206" s="7"/>
      <c r="D206" s="7"/>
      <c r="E206" s="38"/>
      <c r="F206" s="37"/>
      <c r="G206" s="37"/>
    </row>
    <row r="207" spans="1:7" ht="13" x14ac:dyDescent="0.3">
      <c r="A207" s="3"/>
      <c r="B207" s="4" t="s">
        <v>359</v>
      </c>
      <c r="C207" s="7"/>
      <c r="D207" s="7"/>
      <c r="E207" s="38"/>
      <c r="F207" s="37"/>
      <c r="G207" s="37"/>
    </row>
    <row r="208" spans="1:7" ht="13" x14ac:dyDescent="0.3">
      <c r="A208" s="3"/>
      <c r="B208" s="4"/>
      <c r="C208" s="7"/>
      <c r="D208" s="7"/>
      <c r="E208" s="38"/>
      <c r="F208" s="37"/>
      <c r="G208" s="37"/>
    </row>
    <row r="209" spans="1:7" ht="13" x14ac:dyDescent="0.3">
      <c r="A209" s="3"/>
      <c r="B209" s="4" t="s">
        <v>263</v>
      </c>
      <c r="C209" s="7"/>
      <c r="D209" s="7"/>
      <c r="E209" s="38"/>
      <c r="F209" s="37"/>
      <c r="G209" s="37"/>
    </row>
    <row r="210" spans="1:7" ht="13" x14ac:dyDescent="0.3">
      <c r="A210" s="3"/>
      <c r="B210" s="4" t="s">
        <v>262</v>
      </c>
      <c r="C210" s="7"/>
      <c r="D210" s="7"/>
      <c r="E210" s="38"/>
      <c r="F210" s="37"/>
      <c r="G210" s="37"/>
    </row>
    <row r="211" spans="1:7" ht="13" x14ac:dyDescent="0.3">
      <c r="A211" s="3"/>
      <c r="B211" s="3"/>
      <c r="C211" s="7"/>
      <c r="D211" s="7"/>
      <c r="E211" s="38"/>
      <c r="F211" s="37"/>
      <c r="G211" s="37"/>
    </row>
    <row r="212" spans="1:7" ht="13" x14ac:dyDescent="0.3">
      <c r="A212" s="3"/>
      <c r="B212" s="3" t="s">
        <v>261</v>
      </c>
      <c r="C212" s="7" t="s">
        <v>1</v>
      </c>
      <c r="D212" s="7"/>
      <c r="E212" s="38">
        <v>350</v>
      </c>
      <c r="F212" s="37"/>
      <c r="G212" s="37">
        <f t="shared" si="7"/>
        <v>0</v>
      </c>
    </row>
    <row r="213" spans="1:7" ht="13" x14ac:dyDescent="0.3">
      <c r="A213" s="3"/>
      <c r="B213" s="3"/>
      <c r="C213" s="7"/>
      <c r="D213" s="7"/>
      <c r="E213" s="38"/>
      <c r="F213" s="37"/>
      <c r="G213" s="37"/>
    </row>
    <row r="214" spans="1:7" ht="13" x14ac:dyDescent="0.3">
      <c r="A214" s="3"/>
      <c r="B214" s="3" t="s">
        <v>6</v>
      </c>
      <c r="C214" s="7" t="s">
        <v>1</v>
      </c>
      <c r="D214" s="7"/>
      <c r="E214" s="38">
        <v>350</v>
      </c>
      <c r="F214" s="37"/>
      <c r="G214" s="37">
        <f t="shared" si="7"/>
        <v>0</v>
      </c>
    </row>
    <row r="215" spans="1:7" ht="13" x14ac:dyDescent="0.3">
      <c r="A215" s="3"/>
      <c r="B215" s="3"/>
      <c r="C215" s="7"/>
      <c r="D215" s="7"/>
      <c r="E215" s="38"/>
      <c r="F215" s="37"/>
      <c r="G215" s="37"/>
    </row>
    <row r="216" spans="1:7" ht="13" x14ac:dyDescent="0.3">
      <c r="A216" s="3"/>
      <c r="B216" s="4" t="s">
        <v>260</v>
      </c>
      <c r="C216" s="7"/>
      <c r="D216" s="7"/>
      <c r="E216" s="38"/>
      <c r="F216" s="37"/>
      <c r="G216" s="37"/>
    </row>
    <row r="217" spans="1:7" ht="13" x14ac:dyDescent="0.3">
      <c r="A217" s="3"/>
      <c r="B217" s="4" t="s">
        <v>259</v>
      </c>
      <c r="C217" s="7"/>
      <c r="D217" s="7"/>
      <c r="E217" s="38"/>
      <c r="F217" s="37"/>
      <c r="G217" s="37"/>
    </row>
    <row r="218" spans="1:7" ht="13" x14ac:dyDescent="0.3">
      <c r="A218" s="3"/>
      <c r="B218" s="3" t="s">
        <v>258</v>
      </c>
      <c r="C218" s="7" t="s">
        <v>1</v>
      </c>
      <c r="D218" s="7"/>
      <c r="E218" s="38">
        <v>350</v>
      </c>
      <c r="F218" s="37"/>
      <c r="G218" s="37">
        <f t="shared" si="7"/>
        <v>0</v>
      </c>
    </row>
    <row r="219" spans="1:7" ht="13" x14ac:dyDescent="0.3">
      <c r="A219" s="3"/>
      <c r="B219" s="3"/>
      <c r="C219" s="7"/>
      <c r="D219" s="7"/>
      <c r="E219" s="38"/>
      <c r="F219" s="37"/>
      <c r="G219" s="37"/>
    </row>
    <row r="220" spans="1:7" ht="13" x14ac:dyDescent="0.3">
      <c r="A220" s="3"/>
      <c r="B220" s="4" t="s">
        <v>257</v>
      </c>
      <c r="C220" s="7"/>
      <c r="D220" s="7"/>
      <c r="E220" s="38"/>
      <c r="F220" s="37"/>
      <c r="G220" s="37"/>
    </row>
    <row r="221" spans="1:7" ht="13" x14ac:dyDescent="0.3">
      <c r="A221" s="3"/>
      <c r="B221" s="3" t="s">
        <v>256</v>
      </c>
      <c r="C221" s="7"/>
      <c r="D221" s="7"/>
      <c r="E221" s="38"/>
      <c r="F221" s="37"/>
      <c r="G221" s="37"/>
    </row>
    <row r="222" spans="1:7" ht="13" x14ac:dyDescent="0.3">
      <c r="A222" s="3"/>
      <c r="B222" s="3" t="s">
        <v>255</v>
      </c>
      <c r="C222" s="7"/>
      <c r="D222" s="7"/>
      <c r="E222" s="38"/>
      <c r="F222" s="37"/>
      <c r="G222" s="37"/>
    </row>
    <row r="223" spans="1:7" ht="13" x14ac:dyDescent="0.3">
      <c r="A223" s="3"/>
      <c r="B223" s="3" t="s">
        <v>254</v>
      </c>
      <c r="C223" s="7"/>
      <c r="D223" s="7"/>
      <c r="E223" s="38"/>
      <c r="F223" s="37"/>
      <c r="G223" s="37"/>
    </row>
    <row r="224" spans="1:7" ht="13" x14ac:dyDescent="0.3">
      <c r="A224" s="3"/>
      <c r="B224" s="3" t="s">
        <v>253</v>
      </c>
      <c r="C224" s="7" t="s">
        <v>0</v>
      </c>
      <c r="D224" s="7">
        <v>13</v>
      </c>
      <c r="E224" s="38">
        <v>45</v>
      </c>
      <c r="F224" s="37"/>
      <c r="G224" s="37">
        <f t="shared" si="7"/>
        <v>585</v>
      </c>
    </row>
    <row r="225" spans="1:7" ht="13" x14ac:dyDescent="0.3">
      <c r="A225" s="3"/>
      <c r="B225" s="3"/>
      <c r="C225" s="7"/>
      <c r="D225" s="7"/>
      <c r="E225" s="38"/>
      <c r="F225" s="37"/>
      <c r="G225" s="37"/>
    </row>
    <row r="226" spans="1:7" ht="13" x14ac:dyDescent="0.3">
      <c r="A226" s="3"/>
      <c r="B226" s="4" t="s">
        <v>252</v>
      </c>
      <c r="C226" s="7"/>
      <c r="D226" s="7"/>
      <c r="E226" s="38"/>
      <c r="F226" s="37"/>
      <c r="G226" s="37"/>
    </row>
    <row r="227" spans="1:7" ht="13" x14ac:dyDescent="0.3">
      <c r="A227" s="3"/>
      <c r="B227" s="4" t="s">
        <v>251</v>
      </c>
      <c r="C227" s="7"/>
      <c r="D227" s="7"/>
      <c r="E227" s="38"/>
      <c r="F227" s="37"/>
      <c r="G227" s="37"/>
    </row>
    <row r="228" spans="1:7" ht="13" x14ac:dyDescent="0.3">
      <c r="A228" s="3"/>
      <c r="B228" s="3"/>
      <c r="C228" s="7"/>
      <c r="D228" s="7"/>
      <c r="E228" s="38"/>
      <c r="F228" s="37"/>
      <c r="G228" s="37"/>
    </row>
    <row r="229" spans="1:7" ht="13" x14ac:dyDescent="0.3">
      <c r="A229" s="3"/>
      <c r="B229" s="3" t="s">
        <v>250</v>
      </c>
      <c r="C229" s="7"/>
      <c r="D229" s="7"/>
      <c r="E229" s="38"/>
      <c r="F229" s="37"/>
      <c r="G229" s="37"/>
    </row>
    <row r="230" spans="1:7" ht="13" x14ac:dyDescent="0.3">
      <c r="A230" s="3"/>
      <c r="B230" s="3" t="s">
        <v>249</v>
      </c>
      <c r="C230" s="7"/>
      <c r="D230" s="7"/>
      <c r="E230" s="38"/>
      <c r="F230" s="37"/>
      <c r="G230" s="37"/>
    </row>
    <row r="231" spans="1:7" ht="13" x14ac:dyDescent="0.3">
      <c r="A231" s="3"/>
      <c r="B231" s="3" t="s">
        <v>248</v>
      </c>
      <c r="C231" s="7" t="s">
        <v>0</v>
      </c>
      <c r="D231" s="7">
        <v>13</v>
      </c>
      <c r="E231" s="38">
        <v>20</v>
      </c>
      <c r="F231" s="37"/>
      <c r="G231" s="37">
        <f t="shared" si="7"/>
        <v>260</v>
      </c>
    </row>
    <row r="232" spans="1:7" ht="13" x14ac:dyDescent="0.3">
      <c r="A232" s="3"/>
      <c r="B232" s="3"/>
      <c r="C232" s="7"/>
      <c r="D232" s="7"/>
      <c r="E232" s="38"/>
      <c r="F232" s="37"/>
      <c r="G232" s="37"/>
    </row>
    <row r="233" spans="1:7" ht="13" x14ac:dyDescent="0.3">
      <c r="A233" s="3"/>
      <c r="B233" s="3" t="s">
        <v>247</v>
      </c>
      <c r="C233" s="7" t="s">
        <v>0</v>
      </c>
      <c r="D233" s="7">
        <v>13</v>
      </c>
      <c r="E233" s="38">
        <v>20</v>
      </c>
      <c r="F233" s="37"/>
      <c r="G233" s="37">
        <f t="shared" si="7"/>
        <v>260</v>
      </c>
    </row>
    <row r="234" spans="1:7" ht="13" x14ac:dyDescent="0.3">
      <c r="A234" s="3"/>
      <c r="B234" s="3"/>
      <c r="C234" s="7"/>
      <c r="D234" s="7"/>
      <c r="E234" s="38"/>
      <c r="F234" s="37"/>
      <c r="G234" s="37"/>
    </row>
    <row r="235" spans="1:7" ht="13" x14ac:dyDescent="0.3">
      <c r="A235" s="3"/>
      <c r="B235" s="5" t="s">
        <v>283</v>
      </c>
      <c r="C235" s="7"/>
      <c r="D235" s="7"/>
      <c r="E235" s="38"/>
      <c r="F235" s="39"/>
      <c r="G235" s="39">
        <f>SUM(G179:G234)</f>
        <v>2640</v>
      </c>
    </row>
    <row r="236" spans="1:7" ht="13" x14ac:dyDescent="0.3">
      <c r="A236" s="3"/>
      <c r="B236" s="3"/>
      <c r="C236" s="7"/>
      <c r="D236" s="7"/>
      <c r="E236" s="38"/>
      <c r="F236" s="37"/>
      <c r="G236" s="37"/>
    </row>
    <row r="237" spans="1:7" ht="13" x14ac:dyDescent="0.3">
      <c r="A237" s="3"/>
      <c r="B237" s="3"/>
      <c r="C237" s="7"/>
      <c r="D237" s="7"/>
      <c r="E237" s="38"/>
      <c r="F237" s="37"/>
      <c r="G237" s="37"/>
    </row>
    <row r="238" spans="1:7" ht="13" x14ac:dyDescent="0.3">
      <c r="A238" s="3"/>
      <c r="B238" s="17" t="s">
        <v>246</v>
      </c>
      <c r="C238" s="7"/>
      <c r="D238" s="7"/>
      <c r="E238" s="38"/>
      <c r="F238" s="37"/>
      <c r="G238" s="37"/>
    </row>
    <row r="239" spans="1:7" ht="13" x14ac:dyDescent="0.3">
      <c r="A239" s="3"/>
      <c r="B239" s="17" t="s">
        <v>245</v>
      </c>
      <c r="C239" s="7"/>
      <c r="D239" s="7"/>
      <c r="E239" s="38"/>
      <c r="F239" s="37"/>
      <c r="G239" s="37"/>
    </row>
    <row r="240" spans="1:7" ht="13" x14ac:dyDescent="0.3">
      <c r="A240" s="3"/>
      <c r="B240" s="3"/>
      <c r="C240" s="7"/>
      <c r="D240" s="7"/>
      <c r="E240" s="38"/>
      <c r="F240" s="37"/>
      <c r="G240" s="37"/>
    </row>
    <row r="241" spans="1:14" ht="13" x14ac:dyDescent="0.3">
      <c r="A241" s="3"/>
      <c r="B241" s="4" t="s">
        <v>244</v>
      </c>
      <c r="C241" s="7"/>
      <c r="D241" s="7"/>
      <c r="E241" s="38"/>
      <c r="F241" s="37"/>
      <c r="G241" s="37"/>
    </row>
    <row r="242" spans="1:14" ht="13" x14ac:dyDescent="0.3">
      <c r="A242" s="3"/>
      <c r="B242" s="3"/>
      <c r="C242" s="7"/>
      <c r="D242" s="7"/>
      <c r="E242" s="38"/>
      <c r="F242" s="37"/>
      <c r="G242" s="37"/>
    </row>
    <row r="243" spans="1:14" ht="13" x14ac:dyDescent="0.3">
      <c r="A243" s="3"/>
      <c r="B243" s="3" t="s">
        <v>243</v>
      </c>
      <c r="C243" s="7"/>
      <c r="D243" s="7"/>
      <c r="E243" s="38"/>
      <c r="F243" s="37"/>
      <c r="G243" s="37"/>
    </row>
    <row r="244" spans="1:14" ht="13" x14ac:dyDescent="0.3">
      <c r="A244" s="3"/>
      <c r="B244" s="3" t="s">
        <v>242</v>
      </c>
      <c r="C244" s="7" t="s">
        <v>1</v>
      </c>
      <c r="D244" s="7"/>
      <c r="E244" s="38">
        <v>1800</v>
      </c>
      <c r="F244" s="37"/>
      <c r="G244" s="37">
        <f t="shared" ref="G244:G304" si="8">E244*D244</f>
        <v>0</v>
      </c>
    </row>
    <row r="245" spans="1:14" ht="13" x14ac:dyDescent="0.3">
      <c r="A245" s="3"/>
      <c r="B245" s="3"/>
      <c r="C245" s="7"/>
      <c r="D245" s="7"/>
      <c r="E245" s="38"/>
      <c r="F245" s="37"/>
      <c r="G245" s="37"/>
      <c r="K245" s="1">
        <v>54</v>
      </c>
      <c r="L245" s="1">
        <v>0.6</v>
      </c>
      <c r="M245" s="1">
        <v>0.25</v>
      </c>
      <c r="N245" s="1">
        <f>M245*L245*K245</f>
        <v>8.1</v>
      </c>
    </row>
    <row r="246" spans="1:14" ht="13" x14ac:dyDescent="0.3">
      <c r="A246" s="3"/>
      <c r="B246" s="3" t="s">
        <v>241</v>
      </c>
      <c r="C246" s="7"/>
      <c r="D246" s="7"/>
      <c r="E246" s="38"/>
      <c r="F246" s="37"/>
      <c r="G246" s="37"/>
    </row>
    <row r="247" spans="1:14" ht="13" x14ac:dyDescent="0.3">
      <c r="A247" s="3"/>
      <c r="B247" s="3" t="s">
        <v>240</v>
      </c>
      <c r="C247" s="7" t="s">
        <v>1</v>
      </c>
      <c r="D247" s="7">
        <v>3</v>
      </c>
      <c r="E247" s="38">
        <v>1800</v>
      </c>
      <c r="F247" s="37"/>
      <c r="G247" s="37">
        <f t="shared" si="8"/>
        <v>5400</v>
      </c>
    </row>
    <row r="248" spans="1:14" ht="13" x14ac:dyDescent="0.3">
      <c r="A248" s="3"/>
      <c r="B248" s="3"/>
      <c r="C248" s="7"/>
      <c r="D248" s="7"/>
      <c r="E248" s="38"/>
      <c r="F248" s="37"/>
      <c r="G248" s="37"/>
    </row>
    <row r="249" spans="1:14" ht="13" x14ac:dyDescent="0.3">
      <c r="A249" s="3"/>
      <c r="B249" s="4" t="s">
        <v>239</v>
      </c>
      <c r="C249" s="7"/>
      <c r="D249" s="7"/>
      <c r="E249" s="38"/>
      <c r="F249" s="37"/>
      <c r="G249" s="37"/>
    </row>
    <row r="250" spans="1:14" ht="13" x14ac:dyDescent="0.3">
      <c r="A250" s="3"/>
      <c r="B250" s="4" t="s">
        <v>238</v>
      </c>
      <c r="C250" s="7"/>
      <c r="D250" s="7"/>
      <c r="E250" s="38"/>
      <c r="F250" s="37"/>
      <c r="G250" s="37"/>
    </row>
    <row r="251" spans="1:14" ht="13" x14ac:dyDescent="0.3">
      <c r="A251" s="3"/>
      <c r="B251" s="3"/>
      <c r="C251" s="7"/>
      <c r="D251" s="7"/>
      <c r="E251" s="38"/>
      <c r="F251" s="37"/>
      <c r="G251" s="37"/>
    </row>
    <row r="252" spans="1:14" ht="13" x14ac:dyDescent="0.3">
      <c r="A252" s="3"/>
      <c r="B252" s="4" t="s">
        <v>237</v>
      </c>
      <c r="C252" s="7"/>
      <c r="D252" s="7"/>
      <c r="E252" s="38"/>
      <c r="F252" s="37"/>
      <c r="G252" s="37"/>
    </row>
    <row r="253" spans="1:14" ht="13" x14ac:dyDescent="0.3">
      <c r="A253" s="3"/>
      <c r="B253" s="3"/>
      <c r="C253" s="7"/>
      <c r="D253" s="7"/>
      <c r="E253" s="38"/>
      <c r="F253" s="37"/>
      <c r="G253" s="37"/>
    </row>
    <row r="254" spans="1:14" ht="13" x14ac:dyDescent="0.3">
      <c r="A254" s="3"/>
      <c r="B254" s="3" t="s">
        <v>236</v>
      </c>
      <c r="C254" s="7" t="s">
        <v>1</v>
      </c>
      <c r="D254" s="7"/>
      <c r="E254" s="38">
        <v>1800</v>
      </c>
      <c r="F254" s="37"/>
      <c r="G254" s="37">
        <f t="shared" si="8"/>
        <v>0</v>
      </c>
    </row>
    <row r="255" spans="1:14" ht="13" x14ac:dyDescent="0.3">
      <c r="A255" s="3"/>
      <c r="B255" s="3"/>
      <c r="C255" s="7"/>
      <c r="D255" s="7"/>
      <c r="E255" s="38"/>
      <c r="F255" s="37"/>
      <c r="G255" s="37"/>
    </row>
    <row r="256" spans="1:14" ht="13" x14ac:dyDescent="0.3">
      <c r="A256" s="3"/>
      <c r="B256" s="3" t="s">
        <v>235</v>
      </c>
      <c r="C256" s="7" t="s">
        <v>1</v>
      </c>
      <c r="D256" s="7"/>
      <c r="E256" s="38">
        <v>1800</v>
      </c>
      <c r="F256" s="37"/>
      <c r="G256" s="37">
        <f t="shared" si="8"/>
        <v>0</v>
      </c>
    </row>
    <row r="257" spans="1:13" ht="13" x14ac:dyDescent="0.3">
      <c r="A257" s="3"/>
      <c r="B257" s="3"/>
      <c r="C257" s="7"/>
      <c r="D257" s="7"/>
      <c r="E257" s="38"/>
      <c r="F257" s="37"/>
      <c r="G257" s="37"/>
    </row>
    <row r="258" spans="1:13" ht="13" x14ac:dyDescent="0.3">
      <c r="A258" s="3"/>
      <c r="B258" s="4" t="s">
        <v>234</v>
      </c>
      <c r="C258" s="7"/>
      <c r="D258" s="7"/>
      <c r="E258" s="38"/>
      <c r="F258" s="37"/>
      <c r="G258" s="37"/>
      <c r="K258" s="1">
        <v>54</v>
      </c>
      <c r="L258" s="1">
        <f>K258/2.4</f>
        <v>22.5</v>
      </c>
      <c r="M258" s="1">
        <f>L258*0.6</f>
        <v>13.5</v>
      </c>
    </row>
    <row r="259" spans="1:13" ht="13" x14ac:dyDescent="0.3">
      <c r="A259" s="3"/>
      <c r="B259" s="3" t="s">
        <v>233</v>
      </c>
      <c r="C259" s="7"/>
      <c r="D259" s="7"/>
      <c r="E259" s="38"/>
      <c r="F259" s="37"/>
      <c r="G259" s="37"/>
    </row>
    <row r="260" spans="1:13" ht="13" x14ac:dyDescent="0.3">
      <c r="A260" s="3"/>
      <c r="B260" s="3" t="s">
        <v>232</v>
      </c>
      <c r="C260" s="7" t="s">
        <v>2</v>
      </c>
      <c r="D260" s="7">
        <v>1</v>
      </c>
      <c r="E260" s="38">
        <v>150</v>
      </c>
      <c r="F260" s="37"/>
      <c r="G260" s="37">
        <f t="shared" si="8"/>
        <v>150</v>
      </c>
    </row>
    <row r="261" spans="1:13" ht="13" x14ac:dyDescent="0.3">
      <c r="A261" s="3"/>
      <c r="B261" s="3"/>
      <c r="C261" s="7"/>
      <c r="D261" s="7"/>
      <c r="E261" s="38"/>
      <c r="F261" s="37"/>
      <c r="G261" s="37"/>
      <c r="K261" s="1">
        <v>54</v>
      </c>
      <c r="L261" s="1">
        <v>0.6</v>
      </c>
      <c r="M261" s="1">
        <f>L261*K261</f>
        <v>32.4</v>
      </c>
    </row>
    <row r="262" spans="1:13" ht="13" x14ac:dyDescent="0.3">
      <c r="A262" s="3"/>
      <c r="B262" s="4" t="s">
        <v>231</v>
      </c>
      <c r="C262" s="7"/>
      <c r="D262" s="7"/>
      <c r="E262" s="38"/>
      <c r="F262" s="37"/>
      <c r="G262" s="37"/>
    </row>
    <row r="263" spans="1:13" ht="13" x14ac:dyDescent="0.3">
      <c r="A263" s="3"/>
      <c r="B263" s="3"/>
      <c r="C263" s="7"/>
      <c r="D263" s="7"/>
      <c r="E263" s="38"/>
      <c r="F263" s="37"/>
      <c r="G263" s="37"/>
    </row>
    <row r="264" spans="1:13" ht="13" x14ac:dyDescent="0.3">
      <c r="A264" s="3"/>
      <c r="B264" s="3" t="s">
        <v>230</v>
      </c>
      <c r="C264" s="7"/>
      <c r="D264" s="7"/>
      <c r="E264" s="38"/>
      <c r="F264" s="37"/>
      <c r="G264" s="37"/>
    </row>
    <row r="265" spans="1:13" ht="13" x14ac:dyDescent="0.3">
      <c r="A265" s="3"/>
      <c r="B265" s="3" t="s">
        <v>229</v>
      </c>
      <c r="C265" s="7"/>
      <c r="D265" s="7"/>
      <c r="E265" s="38"/>
      <c r="F265" s="37"/>
      <c r="G265" s="37"/>
    </row>
    <row r="266" spans="1:13" ht="13" x14ac:dyDescent="0.3">
      <c r="A266" s="3"/>
      <c r="B266" s="3"/>
      <c r="C266" s="7"/>
      <c r="D266" s="7"/>
      <c r="E266" s="38"/>
      <c r="F266" s="37"/>
      <c r="G266" s="37"/>
    </row>
    <row r="267" spans="1:13" ht="13" x14ac:dyDescent="0.3">
      <c r="A267" s="3"/>
      <c r="B267" s="3" t="s">
        <v>228</v>
      </c>
      <c r="C267" s="7" t="s">
        <v>0</v>
      </c>
      <c r="D267" s="7">
        <v>10</v>
      </c>
      <c r="E267" s="38">
        <v>45</v>
      </c>
      <c r="F267" s="37"/>
      <c r="G267" s="37">
        <f t="shared" si="8"/>
        <v>450</v>
      </c>
    </row>
    <row r="268" spans="1:13" ht="13" x14ac:dyDescent="0.3">
      <c r="A268" s="3"/>
      <c r="B268" s="3"/>
      <c r="C268" s="7"/>
      <c r="D268" s="7"/>
      <c r="E268" s="38"/>
      <c r="F268" s="37"/>
      <c r="G268" s="37"/>
    </row>
    <row r="269" spans="1:13" ht="13" x14ac:dyDescent="0.3">
      <c r="A269" s="3"/>
      <c r="B269" s="4" t="s">
        <v>227</v>
      </c>
      <c r="C269" s="7"/>
      <c r="D269" s="7"/>
      <c r="E269" s="38"/>
      <c r="F269" s="37"/>
      <c r="G269" s="37"/>
    </row>
    <row r="270" spans="1:13" ht="13" x14ac:dyDescent="0.3">
      <c r="A270" s="3"/>
      <c r="B270" s="3"/>
      <c r="C270" s="7"/>
      <c r="D270" s="7"/>
      <c r="E270" s="38"/>
      <c r="F270" s="37"/>
      <c r="G270" s="37"/>
    </row>
    <row r="271" spans="1:13" ht="13" x14ac:dyDescent="0.3">
      <c r="A271" s="3"/>
      <c r="B271" s="3" t="s">
        <v>226</v>
      </c>
      <c r="C271" s="7"/>
      <c r="D271" s="7"/>
      <c r="E271" s="38"/>
      <c r="F271" s="37"/>
      <c r="G271" s="37"/>
    </row>
    <row r="272" spans="1:13" ht="13" x14ac:dyDescent="0.3">
      <c r="A272" s="3"/>
      <c r="B272" s="3" t="s">
        <v>225</v>
      </c>
      <c r="C272" s="7" t="s">
        <v>0</v>
      </c>
      <c r="D272" s="7">
        <v>16</v>
      </c>
      <c r="E272" s="38">
        <v>65</v>
      </c>
      <c r="F272" s="37"/>
      <c r="G272" s="37">
        <f t="shared" si="8"/>
        <v>1040</v>
      </c>
    </row>
    <row r="273" spans="1:7" ht="13" x14ac:dyDescent="0.3">
      <c r="A273" s="3"/>
      <c r="B273" s="3"/>
      <c r="C273" s="7"/>
      <c r="D273" s="7"/>
      <c r="E273" s="38"/>
      <c r="F273" s="37"/>
      <c r="G273" s="37"/>
    </row>
    <row r="274" spans="1:7" ht="13" x14ac:dyDescent="0.3">
      <c r="A274" s="3"/>
      <c r="B274" s="4" t="s">
        <v>224</v>
      </c>
      <c r="C274" s="7"/>
      <c r="D274" s="7"/>
      <c r="E274" s="38"/>
      <c r="F274" s="37"/>
      <c r="G274" s="37"/>
    </row>
    <row r="275" spans="1:7" ht="13" x14ac:dyDescent="0.3">
      <c r="A275" s="3"/>
      <c r="B275" s="3"/>
      <c r="C275" s="7"/>
      <c r="D275" s="7"/>
      <c r="E275" s="38"/>
      <c r="F275" s="37"/>
      <c r="G275" s="37"/>
    </row>
    <row r="276" spans="1:7" ht="13" x14ac:dyDescent="0.3">
      <c r="A276" s="3"/>
      <c r="B276" s="4" t="s">
        <v>223</v>
      </c>
      <c r="C276" s="7"/>
      <c r="D276" s="7"/>
      <c r="E276" s="38"/>
      <c r="F276" s="37"/>
      <c r="G276" s="37"/>
    </row>
    <row r="277" spans="1:7" ht="13" x14ac:dyDescent="0.3">
      <c r="A277" s="3"/>
      <c r="B277" s="4" t="s">
        <v>222</v>
      </c>
      <c r="C277" s="7"/>
      <c r="D277" s="7"/>
      <c r="E277" s="38"/>
      <c r="F277" s="37"/>
      <c r="G277" s="37"/>
    </row>
    <row r="278" spans="1:7" ht="13" x14ac:dyDescent="0.3">
      <c r="A278" s="3"/>
      <c r="B278" s="3"/>
      <c r="C278" s="7"/>
      <c r="D278" s="7"/>
      <c r="E278" s="38"/>
      <c r="F278" s="37"/>
      <c r="G278" s="37"/>
    </row>
    <row r="279" spans="1:7" ht="13" x14ac:dyDescent="0.3">
      <c r="A279" s="3"/>
      <c r="B279" s="3" t="s">
        <v>221</v>
      </c>
      <c r="C279" s="7" t="s">
        <v>11</v>
      </c>
      <c r="D279" s="7">
        <v>4</v>
      </c>
      <c r="E279" s="38">
        <v>15</v>
      </c>
      <c r="F279" s="37"/>
      <c r="G279" s="37">
        <f t="shared" si="8"/>
        <v>60</v>
      </c>
    </row>
    <row r="280" spans="1:7" ht="13" x14ac:dyDescent="0.3">
      <c r="A280" s="3"/>
      <c r="B280" s="3"/>
      <c r="C280" s="7"/>
      <c r="D280" s="7"/>
      <c r="E280" s="38"/>
      <c r="F280" s="37"/>
      <c r="G280" s="37"/>
    </row>
    <row r="281" spans="1:7" ht="13" x14ac:dyDescent="0.3">
      <c r="A281" s="3"/>
      <c r="B281" s="4" t="s">
        <v>220</v>
      </c>
      <c r="C281" s="7"/>
      <c r="D281" s="7"/>
      <c r="E281" s="38"/>
      <c r="F281" s="37"/>
      <c r="G281" s="37"/>
    </row>
    <row r="282" spans="1:7" ht="13" x14ac:dyDescent="0.3">
      <c r="A282" s="3"/>
      <c r="B282" s="4" t="s">
        <v>219</v>
      </c>
      <c r="C282" s="7"/>
      <c r="D282" s="7"/>
      <c r="E282" s="38"/>
      <c r="F282" s="37"/>
      <c r="G282" s="37"/>
    </row>
    <row r="283" spans="1:7" ht="13" x14ac:dyDescent="0.3">
      <c r="A283" s="3"/>
      <c r="B283" s="3"/>
      <c r="C283" s="7"/>
      <c r="D283" s="7"/>
      <c r="E283" s="38"/>
      <c r="F283" s="37"/>
      <c r="G283" s="37"/>
    </row>
    <row r="284" spans="1:7" ht="13" x14ac:dyDescent="0.3">
      <c r="A284" s="3"/>
      <c r="B284" s="3" t="s">
        <v>218</v>
      </c>
      <c r="C284" s="7" t="s">
        <v>11</v>
      </c>
      <c r="D284" s="7">
        <v>4</v>
      </c>
      <c r="E284" s="38">
        <v>15</v>
      </c>
      <c r="F284" s="37"/>
      <c r="G284" s="37">
        <f t="shared" si="8"/>
        <v>60</v>
      </c>
    </row>
    <row r="285" spans="1:7" ht="13" x14ac:dyDescent="0.3">
      <c r="A285" s="3"/>
      <c r="B285" s="3"/>
      <c r="C285" s="7"/>
      <c r="D285" s="7"/>
      <c r="E285" s="38"/>
      <c r="F285" s="37"/>
      <c r="G285" s="37"/>
    </row>
    <row r="286" spans="1:7" ht="13" x14ac:dyDescent="0.3">
      <c r="A286" s="3"/>
      <c r="B286" s="4" t="s">
        <v>217</v>
      </c>
      <c r="C286" s="7"/>
      <c r="D286" s="7"/>
      <c r="E286" s="38"/>
      <c r="F286" s="37"/>
      <c r="G286" s="37"/>
    </row>
    <row r="287" spans="1:7" ht="13" x14ac:dyDescent="0.3">
      <c r="A287" s="3"/>
      <c r="B287" s="3" t="s">
        <v>216</v>
      </c>
      <c r="C287" s="7" t="s">
        <v>11</v>
      </c>
      <c r="D287" s="7">
        <v>4</v>
      </c>
      <c r="E287" s="38">
        <v>15</v>
      </c>
      <c r="F287" s="37"/>
      <c r="G287" s="37">
        <f t="shared" si="8"/>
        <v>60</v>
      </c>
    </row>
    <row r="288" spans="1:7" ht="13" x14ac:dyDescent="0.3">
      <c r="A288" s="3"/>
      <c r="B288" s="3"/>
      <c r="C288" s="7"/>
      <c r="D288" s="7"/>
      <c r="E288" s="38"/>
      <c r="F288" s="37"/>
      <c r="G288" s="37"/>
    </row>
    <row r="289" spans="1:7" ht="13" x14ac:dyDescent="0.3">
      <c r="A289" s="3"/>
      <c r="B289" s="4" t="s">
        <v>215</v>
      </c>
      <c r="C289" s="7"/>
      <c r="D289" s="7"/>
      <c r="E289" s="38"/>
      <c r="F289" s="37"/>
      <c r="G289" s="37"/>
    </row>
    <row r="290" spans="1:7" ht="13" x14ac:dyDescent="0.3">
      <c r="A290" s="3"/>
      <c r="B290" s="4" t="s">
        <v>214</v>
      </c>
      <c r="C290" s="7"/>
      <c r="D290" s="7"/>
      <c r="E290" s="38"/>
      <c r="F290" s="37"/>
      <c r="G290" s="37"/>
    </row>
    <row r="291" spans="1:7" ht="13" x14ac:dyDescent="0.3">
      <c r="A291" s="3"/>
      <c r="B291" s="3"/>
      <c r="C291" s="7"/>
      <c r="D291" s="7"/>
      <c r="E291" s="38"/>
      <c r="F291" s="37"/>
      <c r="G291" s="37"/>
    </row>
    <row r="292" spans="1:7" ht="13" x14ac:dyDescent="0.3">
      <c r="A292" s="3"/>
      <c r="B292" s="4" t="s">
        <v>213</v>
      </c>
      <c r="C292" s="7"/>
      <c r="D292" s="7"/>
      <c r="E292" s="38"/>
      <c r="F292" s="37"/>
      <c r="G292" s="37"/>
    </row>
    <row r="293" spans="1:7" ht="13" x14ac:dyDescent="0.3">
      <c r="A293" s="3"/>
      <c r="B293" s="3"/>
      <c r="C293" s="7"/>
      <c r="D293" s="7"/>
      <c r="E293" s="38"/>
      <c r="F293" s="37"/>
      <c r="G293" s="37"/>
    </row>
    <row r="294" spans="1:7" ht="13" x14ac:dyDescent="0.3">
      <c r="A294" s="3"/>
      <c r="B294" s="3" t="s">
        <v>9</v>
      </c>
      <c r="C294" s="7" t="s">
        <v>8</v>
      </c>
      <c r="D294" s="7"/>
      <c r="E294" s="38">
        <v>13000</v>
      </c>
      <c r="F294" s="37"/>
      <c r="G294" s="37">
        <f t="shared" si="8"/>
        <v>0</v>
      </c>
    </row>
    <row r="295" spans="1:7" ht="13" x14ac:dyDescent="0.3">
      <c r="A295" s="3"/>
      <c r="B295" s="3"/>
      <c r="C295" s="7"/>
      <c r="D295" s="7"/>
      <c r="E295" s="38"/>
      <c r="F295" s="37"/>
      <c r="G295" s="37"/>
    </row>
    <row r="296" spans="1:7" ht="13" x14ac:dyDescent="0.3">
      <c r="A296" s="3"/>
      <c r="B296" s="3" t="s">
        <v>7</v>
      </c>
      <c r="C296" s="7" t="s">
        <v>8</v>
      </c>
      <c r="D296" s="7"/>
      <c r="E296" s="38">
        <v>13000</v>
      </c>
      <c r="F296" s="37"/>
      <c r="G296" s="37">
        <f t="shared" si="8"/>
        <v>0</v>
      </c>
    </row>
    <row r="297" spans="1:7" ht="13" x14ac:dyDescent="0.3">
      <c r="A297" s="3"/>
      <c r="B297" s="3"/>
      <c r="C297" s="7"/>
      <c r="D297" s="7"/>
      <c r="E297" s="38"/>
      <c r="F297" s="37"/>
      <c r="G297" s="37"/>
    </row>
    <row r="298" spans="1:7" ht="13" x14ac:dyDescent="0.3">
      <c r="A298" s="3"/>
      <c r="B298" s="4" t="s">
        <v>212</v>
      </c>
      <c r="C298" s="7"/>
      <c r="D298" s="7"/>
      <c r="E298" s="38"/>
      <c r="F298" s="37"/>
      <c r="G298" s="37"/>
    </row>
    <row r="299" spans="1:7" ht="13" x14ac:dyDescent="0.3">
      <c r="A299" s="3"/>
      <c r="B299" s="4" t="s">
        <v>211</v>
      </c>
      <c r="C299" s="7"/>
      <c r="D299" s="7"/>
      <c r="E299" s="38"/>
      <c r="F299" s="37"/>
      <c r="G299" s="37"/>
    </row>
    <row r="300" spans="1:7" ht="13" x14ac:dyDescent="0.3">
      <c r="A300" s="3"/>
      <c r="B300" s="3" t="s">
        <v>210</v>
      </c>
      <c r="C300" s="7" t="s">
        <v>8</v>
      </c>
      <c r="D300" s="7"/>
      <c r="E300" s="38">
        <v>13000</v>
      </c>
      <c r="F300" s="37"/>
      <c r="G300" s="37">
        <f t="shared" si="8"/>
        <v>0</v>
      </c>
    </row>
    <row r="301" spans="1:7" ht="13" x14ac:dyDescent="0.3">
      <c r="A301" s="3"/>
      <c r="B301" s="3"/>
      <c r="C301" s="7"/>
      <c r="D301" s="7"/>
      <c r="E301" s="38"/>
      <c r="F301" s="37"/>
      <c r="G301" s="37"/>
    </row>
    <row r="302" spans="1:7" ht="13" x14ac:dyDescent="0.3">
      <c r="A302" s="3"/>
      <c r="B302" s="4" t="s">
        <v>209</v>
      </c>
      <c r="C302" s="7"/>
      <c r="D302" s="7"/>
      <c r="E302" s="38"/>
      <c r="F302" s="37"/>
      <c r="G302" s="37"/>
    </row>
    <row r="303" spans="1:7" ht="13" x14ac:dyDescent="0.3">
      <c r="A303" s="3"/>
      <c r="B303" s="3"/>
      <c r="C303" s="7"/>
      <c r="D303" s="7"/>
      <c r="E303" s="38"/>
      <c r="F303" s="37"/>
      <c r="G303" s="37"/>
    </row>
    <row r="304" spans="1:7" ht="13" x14ac:dyDescent="0.3">
      <c r="A304" s="3"/>
      <c r="B304" s="3" t="s">
        <v>208</v>
      </c>
      <c r="C304" s="7" t="s">
        <v>0</v>
      </c>
      <c r="D304" s="7">
        <v>10</v>
      </c>
      <c r="E304" s="38">
        <v>145</v>
      </c>
      <c r="F304" s="37"/>
      <c r="G304" s="37">
        <f t="shared" si="8"/>
        <v>1450</v>
      </c>
    </row>
    <row r="305" spans="1:7" ht="13" x14ac:dyDescent="0.3">
      <c r="A305" s="3"/>
      <c r="B305" s="3" t="s">
        <v>207</v>
      </c>
      <c r="C305" s="7"/>
      <c r="D305" s="7"/>
      <c r="E305" s="38"/>
      <c r="F305" s="37"/>
      <c r="G305" s="37"/>
    </row>
    <row r="306" spans="1:7" ht="13" x14ac:dyDescent="0.3">
      <c r="A306" s="3"/>
      <c r="B306" s="5" t="s">
        <v>283</v>
      </c>
      <c r="C306" s="7"/>
      <c r="D306" s="7"/>
      <c r="E306" s="38"/>
      <c r="F306" s="39"/>
      <c r="G306" s="39">
        <f>SUM(G243:G305)</f>
        <v>8670</v>
      </c>
    </row>
    <row r="307" spans="1:7" ht="13" x14ac:dyDescent="0.3">
      <c r="A307" s="3"/>
      <c r="B307" s="3"/>
      <c r="C307" s="7"/>
      <c r="D307" s="7"/>
      <c r="E307" s="38"/>
      <c r="F307" s="37"/>
      <c r="G307" s="37"/>
    </row>
    <row r="308" spans="1:7" ht="13" x14ac:dyDescent="0.3">
      <c r="A308" s="3"/>
      <c r="B308" s="3"/>
      <c r="C308" s="7"/>
      <c r="D308" s="7"/>
      <c r="E308" s="38"/>
      <c r="F308" s="37"/>
      <c r="G308" s="37"/>
    </row>
    <row r="309" spans="1:7" ht="13" x14ac:dyDescent="0.3">
      <c r="A309" s="3"/>
      <c r="B309" s="3"/>
      <c r="C309" s="7"/>
      <c r="D309" s="7"/>
      <c r="E309" s="38"/>
      <c r="F309" s="37"/>
      <c r="G309" s="37"/>
    </row>
    <row r="310" spans="1:7" ht="13" x14ac:dyDescent="0.3">
      <c r="A310" s="3"/>
      <c r="B310" s="17" t="s">
        <v>206</v>
      </c>
      <c r="C310" s="7"/>
      <c r="D310" s="7"/>
      <c r="E310" s="38"/>
      <c r="F310" s="37"/>
      <c r="G310" s="37"/>
    </row>
    <row r="311" spans="1:7" ht="13" x14ac:dyDescent="0.3">
      <c r="A311" s="3"/>
      <c r="B311" s="3"/>
      <c r="C311" s="7"/>
      <c r="D311" s="7"/>
      <c r="E311" s="38"/>
      <c r="F311" s="37"/>
      <c r="G311" s="37"/>
    </row>
    <row r="312" spans="1:7" ht="13" x14ac:dyDescent="0.3">
      <c r="A312" s="3"/>
      <c r="B312" s="3" t="s">
        <v>205</v>
      </c>
      <c r="C312" s="7" t="s">
        <v>2</v>
      </c>
      <c r="D312" s="7"/>
      <c r="E312" s="38"/>
      <c r="F312" s="37"/>
      <c r="G312" s="37">
        <f t="shared" ref="G312:G367" si="9">E312*D312</f>
        <v>0</v>
      </c>
    </row>
    <row r="313" spans="1:7" ht="13" x14ac:dyDescent="0.3">
      <c r="A313" s="3"/>
      <c r="B313" s="3"/>
      <c r="C313" s="7"/>
      <c r="D313" s="7"/>
      <c r="E313" s="38"/>
      <c r="F313" s="37"/>
      <c r="G313" s="37"/>
    </row>
    <row r="314" spans="1:7" ht="13" x14ac:dyDescent="0.3">
      <c r="A314" s="3"/>
      <c r="B314" s="4" t="s">
        <v>204</v>
      </c>
      <c r="C314" s="7"/>
      <c r="D314" s="7"/>
      <c r="E314" s="38"/>
      <c r="F314" s="37"/>
      <c r="G314" s="37"/>
    </row>
    <row r="315" spans="1:7" ht="13" x14ac:dyDescent="0.3">
      <c r="A315" s="3"/>
      <c r="B315" s="3"/>
      <c r="C315" s="7"/>
      <c r="D315" s="7"/>
      <c r="E315" s="38"/>
      <c r="F315" s="37"/>
      <c r="G315" s="37"/>
    </row>
    <row r="316" spans="1:7" ht="13" x14ac:dyDescent="0.3">
      <c r="A316" s="3"/>
      <c r="B316" s="4" t="s">
        <v>203</v>
      </c>
      <c r="C316" s="7"/>
      <c r="D316" s="7"/>
      <c r="E316" s="38"/>
      <c r="F316" s="37"/>
      <c r="G316" s="37"/>
    </row>
    <row r="317" spans="1:7" ht="13" x14ac:dyDescent="0.3">
      <c r="A317" s="3"/>
      <c r="B317" s="4" t="s">
        <v>202</v>
      </c>
      <c r="C317" s="7"/>
      <c r="D317" s="7"/>
      <c r="E317" s="38"/>
      <c r="F317" s="37"/>
      <c r="G317" s="37"/>
    </row>
    <row r="318" spans="1:7" ht="13" x14ac:dyDescent="0.3">
      <c r="A318" s="3"/>
      <c r="B318" s="3"/>
      <c r="C318" s="7"/>
      <c r="D318" s="7"/>
      <c r="E318" s="38"/>
      <c r="F318" s="37"/>
      <c r="G318" s="37"/>
    </row>
    <row r="319" spans="1:7" ht="13" x14ac:dyDescent="0.3">
      <c r="A319" s="3"/>
      <c r="B319" s="3" t="s">
        <v>201</v>
      </c>
      <c r="C319" s="7" t="s">
        <v>2</v>
      </c>
      <c r="D319" s="7"/>
      <c r="E319" s="38">
        <v>250</v>
      </c>
      <c r="F319" s="37"/>
      <c r="G319" s="37">
        <f t="shared" si="9"/>
        <v>0</v>
      </c>
    </row>
    <row r="320" spans="1:7" ht="13" x14ac:dyDescent="0.3">
      <c r="A320" s="3"/>
      <c r="B320" s="3"/>
      <c r="C320" s="7"/>
      <c r="D320" s="7"/>
      <c r="E320" s="38"/>
      <c r="F320" s="37"/>
      <c r="G320" s="37"/>
    </row>
    <row r="321" spans="1:7" ht="13" x14ac:dyDescent="0.3">
      <c r="A321" s="3"/>
      <c r="B321" s="5" t="s">
        <v>283</v>
      </c>
      <c r="C321" s="7"/>
      <c r="D321" s="7"/>
      <c r="E321" s="38"/>
      <c r="F321" s="39"/>
      <c r="G321" s="39">
        <f>SUM(G311:G320)</f>
        <v>0</v>
      </c>
    </row>
    <row r="322" spans="1:7" ht="13" x14ac:dyDescent="0.3">
      <c r="A322" s="3"/>
      <c r="B322" s="3"/>
      <c r="C322" s="7"/>
      <c r="D322" s="7"/>
      <c r="E322" s="38"/>
      <c r="F322" s="37"/>
      <c r="G322" s="37"/>
    </row>
    <row r="323" spans="1:7" ht="13" x14ac:dyDescent="0.3">
      <c r="A323" s="3"/>
      <c r="B323" s="3"/>
      <c r="C323" s="7"/>
      <c r="D323" s="7"/>
      <c r="E323" s="38"/>
      <c r="F323" s="37"/>
      <c r="G323" s="37"/>
    </row>
    <row r="324" spans="1:7" ht="13" x14ac:dyDescent="0.3">
      <c r="A324" s="3"/>
      <c r="B324" s="17" t="s">
        <v>200</v>
      </c>
      <c r="C324" s="7"/>
      <c r="D324" s="7"/>
      <c r="E324" s="38"/>
      <c r="F324" s="37"/>
      <c r="G324" s="37"/>
    </row>
    <row r="325" spans="1:7" ht="13" x14ac:dyDescent="0.3">
      <c r="A325" s="3"/>
      <c r="B325" s="3"/>
      <c r="C325" s="7"/>
      <c r="D325" s="7"/>
      <c r="E325" s="38"/>
      <c r="F325" s="37"/>
      <c r="G325" s="37"/>
    </row>
    <row r="326" spans="1:7" ht="13" x14ac:dyDescent="0.3">
      <c r="A326" s="3"/>
      <c r="B326" s="4" t="s">
        <v>199</v>
      </c>
      <c r="C326" s="7"/>
      <c r="D326" s="7"/>
      <c r="E326" s="38"/>
      <c r="F326" s="37"/>
      <c r="G326" s="37"/>
    </row>
    <row r="327" spans="1:7" ht="13" x14ac:dyDescent="0.3">
      <c r="A327" s="3"/>
      <c r="B327" s="3"/>
      <c r="C327" s="7"/>
      <c r="D327" s="7"/>
      <c r="E327" s="38"/>
      <c r="F327" s="37"/>
      <c r="G327" s="37"/>
    </row>
    <row r="328" spans="1:7" ht="13" x14ac:dyDescent="0.3">
      <c r="A328" s="3"/>
      <c r="B328" s="4" t="s">
        <v>198</v>
      </c>
      <c r="C328" s="7"/>
      <c r="D328" s="7"/>
      <c r="E328" s="38"/>
      <c r="F328" s="37"/>
      <c r="G328" s="37"/>
    </row>
    <row r="329" spans="1:7" ht="13" x14ac:dyDescent="0.3">
      <c r="A329" s="3"/>
      <c r="B329" s="4" t="s">
        <v>197</v>
      </c>
      <c r="C329" s="7"/>
      <c r="D329" s="7"/>
      <c r="E329" s="38"/>
      <c r="F329" s="37"/>
      <c r="G329" s="37"/>
    </row>
    <row r="330" spans="1:7" ht="13" x14ac:dyDescent="0.3">
      <c r="A330" s="3"/>
      <c r="B330" s="4" t="s">
        <v>196</v>
      </c>
      <c r="C330" s="7"/>
      <c r="D330" s="7"/>
      <c r="E330" s="38"/>
      <c r="F330" s="37"/>
      <c r="G330" s="37"/>
    </row>
    <row r="331" spans="1:7" ht="13" x14ac:dyDescent="0.3">
      <c r="A331" s="3"/>
      <c r="B331" s="3"/>
      <c r="C331" s="7"/>
      <c r="D331" s="7"/>
      <c r="E331" s="38"/>
      <c r="F331" s="37"/>
      <c r="G331" s="37"/>
    </row>
    <row r="332" spans="1:7" ht="13" x14ac:dyDescent="0.3">
      <c r="A332" s="3"/>
      <c r="B332" s="3" t="s">
        <v>10</v>
      </c>
      <c r="C332" s="7" t="s">
        <v>0</v>
      </c>
      <c r="D332" s="7"/>
      <c r="E332" s="38">
        <v>380</v>
      </c>
      <c r="F332" s="37"/>
      <c r="G332" s="37">
        <f t="shared" si="9"/>
        <v>0</v>
      </c>
    </row>
    <row r="333" spans="1:7" ht="13" x14ac:dyDescent="0.3">
      <c r="A333" s="3"/>
      <c r="B333" s="3"/>
      <c r="C333" s="7"/>
      <c r="D333" s="7"/>
      <c r="E333" s="38"/>
      <c r="F333" s="37"/>
      <c r="G333" s="37"/>
    </row>
    <row r="334" spans="1:7" ht="13" x14ac:dyDescent="0.3">
      <c r="A334" s="3"/>
      <c r="B334" s="3" t="s">
        <v>191</v>
      </c>
      <c r="C334" s="7" t="s">
        <v>0</v>
      </c>
      <c r="D334" s="7"/>
      <c r="E334" s="38">
        <v>480</v>
      </c>
      <c r="F334" s="37"/>
      <c r="G334" s="37">
        <f t="shared" si="9"/>
        <v>0</v>
      </c>
    </row>
    <row r="335" spans="1:7" ht="13" x14ac:dyDescent="0.3">
      <c r="A335" s="3"/>
      <c r="B335" s="3"/>
      <c r="C335" s="7"/>
      <c r="D335" s="7"/>
      <c r="E335" s="38"/>
      <c r="F335" s="37"/>
      <c r="G335" s="37"/>
    </row>
    <row r="336" spans="1:7" ht="13" x14ac:dyDescent="0.3">
      <c r="A336" s="3"/>
      <c r="B336" s="4" t="s">
        <v>195</v>
      </c>
      <c r="C336" s="7"/>
      <c r="D336" s="7"/>
      <c r="E336" s="38"/>
      <c r="F336" s="37"/>
      <c r="G336" s="37"/>
    </row>
    <row r="337" spans="1:7" ht="13" x14ac:dyDescent="0.3">
      <c r="A337" s="3"/>
      <c r="B337" s="3"/>
      <c r="C337" s="7"/>
      <c r="D337" s="7"/>
      <c r="E337" s="38"/>
      <c r="F337" s="37"/>
      <c r="G337" s="37"/>
    </row>
    <row r="338" spans="1:7" ht="13" x14ac:dyDescent="0.3">
      <c r="A338" s="3"/>
      <c r="B338" s="4" t="s">
        <v>194</v>
      </c>
      <c r="C338" s="7"/>
      <c r="D338" s="7"/>
      <c r="E338" s="38"/>
      <c r="F338" s="37"/>
      <c r="G338" s="37"/>
    </row>
    <row r="339" spans="1:7" ht="13" x14ac:dyDescent="0.3">
      <c r="A339" s="3"/>
      <c r="B339" s="4" t="s">
        <v>193</v>
      </c>
      <c r="C339" s="7"/>
      <c r="D339" s="7"/>
      <c r="E339" s="38"/>
      <c r="F339" s="37"/>
      <c r="G339" s="37"/>
    </row>
    <row r="340" spans="1:7" ht="13" x14ac:dyDescent="0.3">
      <c r="A340" s="3"/>
      <c r="B340" s="3"/>
      <c r="C340" s="7"/>
      <c r="D340" s="7"/>
      <c r="E340" s="38"/>
      <c r="F340" s="37"/>
      <c r="G340" s="37"/>
    </row>
    <row r="341" spans="1:7" ht="13" x14ac:dyDescent="0.3">
      <c r="A341" s="3"/>
      <c r="B341" s="3" t="s">
        <v>10</v>
      </c>
      <c r="C341" s="7" t="s">
        <v>0</v>
      </c>
      <c r="D341" s="7"/>
      <c r="E341" s="38">
        <v>380</v>
      </c>
      <c r="F341" s="37"/>
      <c r="G341" s="37">
        <f t="shared" si="9"/>
        <v>0</v>
      </c>
    </row>
    <row r="342" spans="1:7" ht="13" x14ac:dyDescent="0.3">
      <c r="A342" s="3"/>
      <c r="B342" s="3" t="s">
        <v>192</v>
      </c>
      <c r="C342" s="7" t="s">
        <v>0</v>
      </c>
      <c r="D342" s="7"/>
      <c r="E342" s="38">
        <v>380</v>
      </c>
      <c r="F342" s="37"/>
      <c r="G342" s="37">
        <f t="shared" si="9"/>
        <v>0</v>
      </c>
    </row>
    <row r="343" spans="1:7" ht="13" x14ac:dyDescent="0.3">
      <c r="A343" s="3"/>
      <c r="B343" s="3" t="s">
        <v>191</v>
      </c>
      <c r="C343" s="7" t="s">
        <v>0</v>
      </c>
      <c r="D343" s="7"/>
      <c r="E343" s="38">
        <v>480</v>
      </c>
      <c r="F343" s="37"/>
      <c r="G343" s="37">
        <f t="shared" si="9"/>
        <v>0</v>
      </c>
    </row>
    <row r="344" spans="1:7" ht="13" x14ac:dyDescent="0.3">
      <c r="A344" s="3"/>
      <c r="B344" s="3"/>
      <c r="C344" s="7"/>
      <c r="D344" s="7"/>
      <c r="E344" s="38"/>
      <c r="F344" s="37"/>
      <c r="G344" s="37"/>
    </row>
    <row r="345" spans="1:7" ht="13" x14ac:dyDescent="0.3">
      <c r="A345" s="3"/>
      <c r="B345" s="4" t="s">
        <v>190</v>
      </c>
      <c r="C345" s="7"/>
      <c r="D345" s="7"/>
      <c r="E345" s="38"/>
      <c r="F345" s="37"/>
      <c r="G345" s="37"/>
    </row>
    <row r="346" spans="1:7" ht="13" x14ac:dyDescent="0.3">
      <c r="A346" s="3"/>
      <c r="B346" s="3"/>
      <c r="C346" s="7"/>
      <c r="D346" s="7"/>
      <c r="E346" s="38"/>
      <c r="F346" s="37"/>
      <c r="G346" s="37"/>
    </row>
    <row r="347" spans="1:7" ht="13" x14ac:dyDescent="0.3">
      <c r="A347" s="3"/>
      <c r="B347" s="4" t="s">
        <v>189</v>
      </c>
      <c r="C347" s="7"/>
      <c r="D347" s="7"/>
      <c r="E347" s="38"/>
      <c r="F347" s="37"/>
      <c r="G347" s="37"/>
    </row>
    <row r="348" spans="1:7" ht="13" x14ac:dyDescent="0.3">
      <c r="A348" s="3"/>
      <c r="B348" s="3"/>
      <c r="C348" s="7"/>
      <c r="D348" s="7"/>
      <c r="E348" s="38"/>
      <c r="F348" s="37"/>
      <c r="G348" s="37"/>
    </row>
    <row r="349" spans="1:7" ht="13" x14ac:dyDescent="0.3">
      <c r="A349" s="3"/>
      <c r="B349" s="3" t="s">
        <v>188</v>
      </c>
      <c r="C349" s="7" t="s">
        <v>0</v>
      </c>
      <c r="D349" s="7"/>
      <c r="E349" s="38">
        <v>65</v>
      </c>
      <c r="F349" s="37"/>
      <c r="G349" s="37">
        <f t="shared" si="9"/>
        <v>0</v>
      </c>
    </row>
    <row r="350" spans="1:7" ht="13" x14ac:dyDescent="0.3">
      <c r="A350" s="3"/>
      <c r="B350" s="3" t="s">
        <v>187</v>
      </c>
      <c r="C350" s="7" t="s">
        <v>11</v>
      </c>
      <c r="D350" s="7"/>
      <c r="E350" s="38">
        <v>45</v>
      </c>
      <c r="F350" s="37"/>
      <c r="G350" s="37">
        <f t="shared" si="9"/>
        <v>0</v>
      </c>
    </row>
    <row r="351" spans="1:7" ht="13" x14ac:dyDescent="0.3">
      <c r="A351" s="3"/>
      <c r="B351" s="3" t="s">
        <v>13</v>
      </c>
      <c r="C351" s="7" t="s">
        <v>11</v>
      </c>
      <c r="D351" s="7"/>
      <c r="E351" s="38">
        <v>45</v>
      </c>
      <c r="F351" s="37"/>
      <c r="G351" s="37">
        <f t="shared" si="9"/>
        <v>0</v>
      </c>
    </row>
    <row r="352" spans="1:7" ht="13" x14ac:dyDescent="0.3">
      <c r="A352" s="3"/>
      <c r="B352" s="3"/>
      <c r="C352" s="7"/>
      <c r="D352" s="7"/>
      <c r="E352" s="38"/>
      <c r="F352" s="37"/>
      <c r="G352" s="37"/>
    </row>
    <row r="353" spans="1:7" ht="13" x14ac:dyDescent="0.3">
      <c r="A353" s="3"/>
      <c r="B353" s="4" t="s">
        <v>186</v>
      </c>
      <c r="C353" s="7"/>
      <c r="D353" s="7"/>
      <c r="E353" s="38"/>
      <c r="F353" s="37"/>
      <c r="G353" s="37"/>
    </row>
    <row r="354" spans="1:7" ht="13" x14ac:dyDescent="0.3">
      <c r="A354" s="3"/>
      <c r="B354" s="3" t="s">
        <v>185</v>
      </c>
      <c r="C354" s="7" t="s">
        <v>11</v>
      </c>
      <c r="D354" s="7"/>
      <c r="E354" s="38">
        <v>150</v>
      </c>
      <c r="F354" s="37"/>
      <c r="G354" s="37">
        <f t="shared" si="9"/>
        <v>0</v>
      </c>
    </row>
    <row r="355" spans="1:7" ht="13" x14ac:dyDescent="0.3">
      <c r="A355" s="3"/>
      <c r="B355" s="3"/>
      <c r="C355" s="7"/>
      <c r="D355" s="7"/>
      <c r="E355" s="38"/>
      <c r="F355" s="37"/>
      <c r="G355" s="37"/>
    </row>
    <row r="356" spans="1:7" ht="13" x14ac:dyDescent="0.3">
      <c r="A356" s="3"/>
      <c r="B356" s="4" t="s">
        <v>184</v>
      </c>
      <c r="C356" s="7"/>
      <c r="D356" s="7"/>
      <c r="E356" s="38"/>
      <c r="F356" s="37"/>
      <c r="G356" s="37"/>
    </row>
    <row r="357" spans="1:7" ht="13" x14ac:dyDescent="0.3">
      <c r="A357" s="3"/>
      <c r="B357" s="3" t="s">
        <v>183</v>
      </c>
      <c r="C357" s="7"/>
      <c r="D357" s="7"/>
      <c r="E357" s="38"/>
      <c r="F357" s="37"/>
      <c r="G357" s="37"/>
    </row>
    <row r="358" spans="1:7" ht="13" x14ac:dyDescent="0.3">
      <c r="A358" s="3"/>
      <c r="B358" s="3" t="s">
        <v>182</v>
      </c>
      <c r="C358" s="7" t="s">
        <v>2</v>
      </c>
      <c r="D358" s="7"/>
      <c r="E358" s="38">
        <v>150</v>
      </c>
      <c r="F358" s="37"/>
      <c r="G358" s="37">
        <f t="shared" si="9"/>
        <v>0</v>
      </c>
    </row>
    <row r="359" spans="1:7" ht="13" x14ac:dyDescent="0.3">
      <c r="A359" s="3"/>
      <c r="B359" s="3"/>
      <c r="C359" s="7"/>
      <c r="D359" s="7"/>
      <c r="E359" s="38"/>
      <c r="F359" s="37"/>
      <c r="G359" s="37"/>
    </row>
    <row r="360" spans="1:7" ht="13" x14ac:dyDescent="0.3">
      <c r="A360" s="3"/>
      <c r="B360" s="4" t="s">
        <v>181</v>
      </c>
      <c r="C360" s="7"/>
      <c r="D360" s="7"/>
      <c r="E360" s="38"/>
      <c r="F360" s="37"/>
      <c r="G360" s="37"/>
    </row>
    <row r="361" spans="1:7" ht="13" x14ac:dyDescent="0.3">
      <c r="A361" s="3"/>
      <c r="B361" s="3" t="s">
        <v>180</v>
      </c>
      <c r="C361" s="7" t="s">
        <v>2</v>
      </c>
      <c r="D361" s="7"/>
      <c r="E361" s="38">
        <v>150</v>
      </c>
      <c r="F361" s="37"/>
      <c r="G361" s="37">
        <f t="shared" si="9"/>
        <v>0</v>
      </c>
    </row>
    <row r="362" spans="1:7" ht="13" x14ac:dyDescent="0.3">
      <c r="A362" s="3"/>
      <c r="B362" s="3"/>
      <c r="C362" s="7"/>
      <c r="D362" s="7"/>
      <c r="E362" s="38"/>
      <c r="F362" s="37"/>
      <c r="G362" s="37"/>
    </row>
    <row r="363" spans="1:7" ht="13" x14ac:dyDescent="0.3">
      <c r="A363" s="3"/>
      <c r="B363" s="4" t="s">
        <v>179</v>
      </c>
      <c r="C363" s="7"/>
      <c r="D363" s="7"/>
      <c r="E363" s="38"/>
      <c r="F363" s="37"/>
      <c r="G363" s="37"/>
    </row>
    <row r="364" spans="1:7" ht="13" x14ac:dyDescent="0.3">
      <c r="A364" s="3"/>
      <c r="B364" s="4" t="s">
        <v>178</v>
      </c>
      <c r="C364" s="7"/>
      <c r="D364" s="7"/>
      <c r="E364" s="38"/>
      <c r="F364" s="37"/>
      <c r="G364" s="37"/>
    </row>
    <row r="365" spans="1:7" ht="13" x14ac:dyDescent="0.3">
      <c r="A365" s="3"/>
      <c r="B365" s="4" t="s">
        <v>177</v>
      </c>
      <c r="C365" s="7"/>
      <c r="D365" s="7"/>
      <c r="E365" s="38"/>
      <c r="F365" s="37"/>
      <c r="G365" s="37"/>
    </row>
    <row r="366" spans="1:7" ht="13" x14ac:dyDescent="0.3">
      <c r="A366" s="3"/>
      <c r="B366" s="3" t="s">
        <v>12</v>
      </c>
      <c r="C366" s="7" t="s">
        <v>0</v>
      </c>
      <c r="D366" s="7"/>
      <c r="E366" s="38">
        <v>480</v>
      </c>
      <c r="F366" s="37"/>
      <c r="G366" s="37">
        <f t="shared" si="9"/>
        <v>0</v>
      </c>
    </row>
    <row r="367" spans="1:7" ht="13" x14ac:dyDescent="0.3">
      <c r="A367" s="3"/>
      <c r="B367" s="3" t="s">
        <v>176</v>
      </c>
      <c r="C367" s="7" t="s">
        <v>11</v>
      </c>
      <c r="D367" s="7"/>
      <c r="E367" s="38">
        <v>150</v>
      </c>
      <c r="F367" s="37"/>
      <c r="G367" s="37">
        <f t="shared" si="9"/>
        <v>0</v>
      </c>
    </row>
    <row r="368" spans="1:7" ht="13" x14ac:dyDescent="0.3">
      <c r="A368" s="3"/>
      <c r="B368" s="3"/>
      <c r="C368" s="7"/>
      <c r="D368" s="7"/>
      <c r="E368" s="38"/>
      <c r="F368" s="37"/>
      <c r="G368" s="37"/>
    </row>
    <row r="369" spans="1:7" ht="13" x14ac:dyDescent="0.3">
      <c r="A369" s="3"/>
      <c r="B369" s="4" t="s">
        <v>175</v>
      </c>
      <c r="C369" s="7"/>
      <c r="D369" s="7"/>
      <c r="E369" s="38"/>
      <c r="F369" s="37"/>
      <c r="G369" s="37"/>
    </row>
    <row r="370" spans="1:7" ht="13" x14ac:dyDescent="0.3">
      <c r="A370" s="3"/>
      <c r="B370" s="4" t="s">
        <v>174</v>
      </c>
      <c r="C370" s="7"/>
      <c r="D370" s="7"/>
      <c r="E370" s="38"/>
      <c r="F370" s="37"/>
      <c r="G370" s="37"/>
    </row>
    <row r="371" spans="1:7" ht="13" x14ac:dyDescent="0.3">
      <c r="A371" s="3"/>
      <c r="B371" s="4" t="s">
        <v>173</v>
      </c>
      <c r="C371" s="7"/>
      <c r="D371" s="7"/>
      <c r="E371" s="38"/>
      <c r="F371" s="37"/>
      <c r="G371" s="37"/>
    </row>
    <row r="372" spans="1:7" ht="13" x14ac:dyDescent="0.3">
      <c r="A372" s="3"/>
      <c r="B372" s="3"/>
      <c r="C372" s="7"/>
      <c r="D372" s="7"/>
      <c r="E372" s="38"/>
      <c r="F372" s="37"/>
      <c r="G372" s="37"/>
    </row>
    <row r="373" spans="1:7" ht="13" x14ac:dyDescent="0.3">
      <c r="A373" s="3"/>
      <c r="B373" s="3" t="s">
        <v>172</v>
      </c>
      <c r="C373" s="7"/>
      <c r="D373" s="7"/>
      <c r="E373" s="38"/>
      <c r="F373" s="37"/>
      <c r="G373" s="37"/>
    </row>
    <row r="374" spans="1:7" ht="13" x14ac:dyDescent="0.3">
      <c r="A374" s="3"/>
      <c r="B374" s="3" t="s">
        <v>171</v>
      </c>
      <c r="C374" s="7" t="s">
        <v>11</v>
      </c>
      <c r="D374" s="7"/>
      <c r="E374" s="38">
        <v>85</v>
      </c>
      <c r="F374" s="37"/>
      <c r="G374" s="37">
        <f t="shared" ref="G374:G428" si="10">E374*D374</f>
        <v>0</v>
      </c>
    </row>
    <row r="375" spans="1:7" ht="13" x14ac:dyDescent="0.3">
      <c r="A375" s="3"/>
      <c r="B375" s="3"/>
      <c r="C375" s="7"/>
      <c r="D375" s="7"/>
      <c r="E375" s="38"/>
      <c r="F375" s="37"/>
      <c r="G375" s="37"/>
    </row>
    <row r="376" spans="1:7" ht="13" x14ac:dyDescent="0.3">
      <c r="A376" s="3"/>
      <c r="B376" s="5" t="s">
        <v>283</v>
      </c>
      <c r="C376" s="7"/>
      <c r="D376" s="7"/>
      <c r="E376" s="38"/>
      <c r="F376" s="39"/>
      <c r="G376" s="39"/>
    </row>
    <row r="377" spans="1:7" ht="13" x14ac:dyDescent="0.3">
      <c r="A377" s="3"/>
      <c r="B377" s="3"/>
      <c r="C377" s="7"/>
      <c r="D377" s="7"/>
      <c r="E377" s="38"/>
      <c r="F377" s="37"/>
      <c r="G377" s="37"/>
    </row>
    <row r="378" spans="1:7" ht="13" x14ac:dyDescent="0.3">
      <c r="A378" s="3"/>
      <c r="B378" s="3"/>
      <c r="C378" s="7"/>
      <c r="D378" s="7"/>
      <c r="E378" s="38"/>
      <c r="F378" s="37"/>
      <c r="G378" s="37"/>
    </row>
    <row r="379" spans="1:7" ht="13" x14ac:dyDescent="0.3">
      <c r="A379" s="3"/>
      <c r="B379" s="17" t="s">
        <v>170</v>
      </c>
      <c r="C379" s="7"/>
      <c r="D379" s="7"/>
      <c r="E379" s="38"/>
      <c r="F379" s="37"/>
      <c r="G379" s="37"/>
    </row>
    <row r="380" spans="1:7" ht="13" x14ac:dyDescent="0.3">
      <c r="A380" s="3"/>
      <c r="B380" s="3"/>
      <c r="C380" s="7"/>
      <c r="D380" s="7"/>
      <c r="E380" s="38"/>
      <c r="F380" s="37"/>
      <c r="G380" s="37"/>
    </row>
    <row r="381" spans="1:7" ht="13" x14ac:dyDescent="0.3">
      <c r="A381" s="3"/>
      <c r="B381" s="4" t="s">
        <v>169</v>
      </c>
      <c r="C381" s="7"/>
      <c r="D381" s="7"/>
      <c r="E381" s="38"/>
      <c r="F381" s="37"/>
      <c r="G381" s="37"/>
    </row>
    <row r="382" spans="1:7" ht="13" x14ac:dyDescent="0.3">
      <c r="A382" s="3"/>
      <c r="B382" s="4" t="s">
        <v>168</v>
      </c>
      <c r="C382" s="7"/>
      <c r="D382" s="7"/>
      <c r="E382" s="38"/>
      <c r="F382" s="37"/>
      <c r="G382" s="37"/>
    </row>
    <row r="383" spans="1:7" ht="13" x14ac:dyDescent="0.3">
      <c r="A383" s="3"/>
      <c r="B383" s="3" t="s">
        <v>167</v>
      </c>
      <c r="C383" s="7" t="s">
        <v>0</v>
      </c>
      <c r="D383" s="7"/>
      <c r="E383" s="38">
        <v>25</v>
      </c>
      <c r="F383" s="37"/>
      <c r="G383" s="37">
        <f t="shared" si="10"/>
        <v>0</v>
      </c>
    </row>
    <row r="384" spans="1:7" ht="13" x14ac:dyDescent="0.3">
      <c r="A384" s="3"/>
      <c r="B384" s="3"/>
      <c r="C384" s="7"/>
      <c r="D384" s="7"/>
      <c r="E384" s="38"/>
      <c r="F384" s="37"/>
      <c r="G384" s="37"/>
    </row>
    <row r="385" spans="1:10" ht="13" x14ac:dyDescent="0.3">
      <c r="A385" s="3"/>
      <c r="B385" s="4" t="s">
        <v>166</v>
      </c>
      <c r="C385" s="7"/>
      <c r="D385" s="7"/>
      <c r="E385" s="38"/>
      <c r="F385" s="37"/>
      <c r="G385" s="37"/>
    </row>
    <row r="386" spans="1:10" ht="13" x14ac:dyDescent="0.3">
      <c r="A386" s="3"/>
      <c r="B386" s="4" t="s">
        <v>165</v>
      </c>
      <c r="C386" s="7"/>
      <c r="D386" s="7"/>
      <c r="E386" s="38"/>
      <c r="F386" s="37"/>
      <c r="G386" s="37"/>
    </row>
    <row r="387" spans="1:10" ht="13" x14ac:dyDescent="0.3">
      <c r="A387" s="3"/>
      <c r="B387" s="4" t="s">
        <v>164</v>
      </c>
      <c r="C387" s="7"/>
      <c r="D387" s="7"/>
      <c r="E387" s="38"/>
      <c r="F387" s="37"/>
      <c r="G387" s="37"/>
    </row>
    <row r="388" spans="1:10" ht="13" x14ac:dyDescent="0.3">
      <c r="A388" s="3"/>
      <c r="B388" s="3"/>
      <c r="C388" s="7"/>
      <c r="D388" s="7"/>
      <c r="E388" s="38"/>
      <c r="F388" s="37"/>
      <c r="G388" s="37"/>
    </row>
    <row r="389" spans="1:10" ht="13" x14ac:dyDescent="0.3">
      <c r="A389" s="3"/>
      <c r="B389" s="3" t="s">
        <v>163</v>
      </c>
      <c r="C389" s="7" t="s">
        <v>0</v>
      </c>
      <c r="D389" s="7">
        <v>13</v>
      </c>
      <c r="E389" s="38">
        <v>25</v>
      </c>
      <c r="F389" s="37"/>
      <c r="G389" s="37">
        <f t="shared" si="10"/>
        <v>325</v>
      </c>
    </row>
    <row r="390" spans="1:10" ht="13" x14ac:dyDescent="0.3">
      <c r="A390" s="3"/>
      <c r="B390" s="3"/>
      <c r="C390" s="7"/>
      <c r="D390" s="7"/>
      <c r="E390" s="38"/>
      <c r="F390" s="37"/>
      <c r="G390" s="37"/>
    </row>
    <row r="391" spans="1:10" ht="13" x14ac:dyDescent="0.3">
      <c r="A391" s="3"/>
      <c r="B391" s="3" t="s">
        <v>162</v>
      </c>
      <c r="C391" s="7"/>
      <c r="D391" s="7"/>
      <c r="E391" s="38"/>
      <c r="F391" s="37"/>
      <c r="G391" s="37"/>
    </row>
    <row r="392" spans="1:10" ht="13" x14ac:dyDescent="0.3">
      <c r="A392" s="3"/>
      <c r="B392" s="3" t="s">
        <v>161</v>
      </c>
      <c r="C392" s="7"/>
      <c r="D392" s="7"/>
      <c r="E392" s="38"/>
      <c r="F392" s="37"/>
      <c r="G392" s="37"/>
    </row>
    <row r="393" spans="1:10" ht="13" x14ac:dyDescent="0.3">
      <c r="A393" s="3"/>
      <c r="B393" s="3" t="s">
        <v>14</v>
      </c>
      <c r="C393" s="7" t="s">
        <v>0</v>
      </c>
      <c r="D393" s="7"/>
      <c r="E393" s="38">
        <v>25</v>
      </c>
      <c r="F393" s="37"/>
      <c r="G393" s="37">
        <f t="shared" si="10"/>
        <v>0</v>
      </c>
    </row>
    <row r="394" spans="1:10" ht="13" x14ac:dyDescent="0.3">
      <c r="A394" s="3"/>
      <c r="B394" s="3"/>
      <c r="C394" s="7"/>
      <c r="D394" s="7"/>
      <c r="E394" s="38"/>
      <c r="F394" s="37"/>
      <c r="G394" s="37"/>
    </row>
    <row r="395" spans="1:10" ht="13" x14ac:dyDescent="0.3">
      <c r="A395" s="3"/>
      <c r="B395" s="4" t="s">
        <v>160</v>
      </c>
      <c r="C395" s="7"/>
      <c r="D395" s="7"/>
      <c r="E395" s="38"/>
      <c r="F395" s="37"/>
      <c r="G395" s="37"/>
    </row>
    <row r="396" spans="1:10" ht="13" x14ac:dyDescent="0.3">
      <c r="A396" s="3"/>
      <c r="B396" s="3"/>
      <c r="C396" s="7"/>
      <c r="D396" s="7"/>
      <c r="E396" s="38"/>
      <c r="F396" s="37"/>
      <c r="G396" s="37"/>
    </row>
    <row r="397" spans="1:10" ht="13" x14ac:dyDescent="0.3">
      <c r="A397" s="3"/>
      <c r="B397" s="4" t="s">
        <v>159</v>
      </c>
      <c r="C397" s="7"/>
      <c r="D397" s="7"/>
      <c r="E397" s="38"/>
      <c r="F397" s="37"/>
      <c r="G397" s="37"/>
    </row>
    <row r="398" spans="1:10" ht="13" x14ac:dyDescent="0.3">
      <c r="A398" s="3"/>
      <c r="B398" s="3" t="s">
        <v>158</v>
      </c>
      <c r="C398" s="7" t="s">
        <v>11</v>
      </c>
      <c r="D398" s="7"/>
      <c r="E398" s="38">
        <v>35</v>
      </c>
      <c r="F398" s="37"/>
      <c r="G398" s="37">
        <f t="shared" si="10"/>
        <v>0</v>
      </c>
    </row>
    <row r="399" spans="1:10" ht="13" x14ac:dyDescent="0.3">
      <c r="A399" s="3"/>
      <c r="B399" s="3"/>
      <c r="C399" s="7"/>
      <c r="D399" s="7"/>
      <c r="E399" s="38"/>
      <c r="F399" s="37"/>
      <c r="G399" s="37"/>
    </row>
    <row r="400" spans="1:10" ht="13" x14ac:dyDescent="0.3">
      <c r="A400" s="3"/>
      <c r="B400" s="4" t="s">
        <v>157</v>
      </c>
      <c r="C400" s="7"/>
      <c r="D400" s="7"/>
      <c r="E400" s="38"/>
      <c r="F400" s="37"/>
      <c r="G400" s="37"/>
      <c r="J400" s="1">
        <v>2.4</v>
      </c>
    </row>
    <row r="401" spans="1:7" ht="13" x14ac:dyDescent="0.3">
      <c r="A401" s="3"/>
      <c r="B401" s="4" t="s">
        <v>156</v>
      </c>
      <c r="C401" s="7"/>
      <c r="D401" s="7"/>
      <c r="E401" s="38"/>
      <c r="F401" s="37"/>
      <c r="G401" s="37"/>
    </row>
    <row r="402" spans="1:7" ht="13" x14ac:dyDescent="0.3">
      <c r="A402" s="3"/>
      <c r="B402" s="3"/>
      <c r="C402" s="7"/>
      <c r="D402" s="7"/>
      <c r="E402" s="38"/>
      <c r="F402" s="37"/>
      <c r="G402" s="37"/>
    </row>
    <row r="403" spans="1:7" ht="13" x14ac:dyDescent="0.3">
      <c r="A403" s="3"/>
      <c r="B403" s="3" t="s">
        <v>155</v>
      </c>
      <c r="C403" s="7" t="s">
        <v>11</v>
      </c>
      <c r="D403" s="7"/>
      <c r="E403" s="38">
        <v>15</v>
      </c>
      <c r="F403" s="37"/>
      <c r="G403" s="37">
        <f t="shared" si="10"/>
        <v>0</v>
      </c>
    </row>
    <row r="404" spans="1:7" ht="13" x14ac:dyDescent="0.3">
      <c r="A404" s="3"/>
      <c r="B404" s="3" t="s">
        <v>154</v>
      </c>
      <c r="C404" s="7" t="s">
        <v>11</v>
      </c>
      <c r="D404" s="7"/>
      <c r="E404" s="38">
        <v>15</v>
      </c>
      <c r="F404" s="37"/>
      <c r="G404" s="37">
        <f t="shared" si="10"/>
        <v>0</v>
      </c>
    </row>
    <row r="405" spans="1:7" ht="13" x14ac:dyDescent="0.3">
      <c r="A405" s="3"/>
      <c r="B405" s="3"/>
      <c r="C405" s="7"/>
      <c r="D405" s="7"/>
      <c r="E405" s="38"/>
      <c r="F405" s="37"/>
      <c r="G405" s="37"/>
    </row>
    <row r="406" spans="1:7" ht="13" x14ac:dyDescent="0.3">
      <c r="A406" s="3"/>
      <c r="B406" s="5" t="s">
        <v>283</v>
      </c>
      <c r="C406" s="7"/>
      <c r="D406" s="7"/>
      <c r="E406" s="38"/>
      <c r="F406" s="39"/>
      <c r="G406" s="39">
        <f>SUM(G381:G405)</f>
        <v>325</v>
      </c>
    </row>
    <row r="407" spans="1:7" ht="13" x14ac:dyDescent="0.3">
      <c r="A407" s="3"/>
      <c r="B407" s="3"/>
      <c r="C407" s="7"/>
      <c r="D407" s="7"/>
      <c r="E407" s="38"/>
      <c r="F407" s="37"/>
      <c r="G407" s="37"/>
    </row>
    <row r="408" spans="1:7" ht="13" x14ac:dyDescent="0.3">
      <c r="A408" s="3"/>
      <c r="B408" s="3"/>
      <c r="C408" s="7"/>
      <c r="D408" s="7"/>
      <c r="E408" s="38"/>
      <c r="F408" s="37"/>
      <c r="G408" s="37"/>
    </row>
    <row r="409" spans="1:7" ht="13" x14ac:dyDescent="0.3">
      <c r="A409" s="3"/>
      <c r="B409" s="17" t="s">
        <v>153</v>
      </c>
      <c r="C409" s="7"/>
      <c r="D409" s="7"/>
      <c r="E409" s="38"/>
      <c r="F409" s="37"/>
      <c r="G409" s="37"/>
    </row>
    <row r="410" spans="1:7" ht="13" x14ac:dyDescent="0.3">
      <c r="A410" s="3"/>
      <c r="B410" s="3"/>
      <c r="C410" s="7"/>
      <c r="D410" s="7"/>
      <c r="E410" s="38"/>
      <c r="F410" s="37"/>
      <c r="G410" s="37"/>
    </row>
    <row r="411" spans="1:7" ht="13" x14ac:dyDescent="0.3">
      <c r="A411" s="3"/>
      <c r="B411" s="4" t="s">
        <v>152</v>
      </c>
      <c r="C411" s="7"/>
      <c r="D411" s="7"/>
      <c r="E411" s="38"/>
      <c r="F411" s="37"/>
      <c r="G411" s="37"/>
    </row>
    <row r="412" spans="1:7" ht="13" x14ac:dyDescent="0.3">
      <c r="A412" s="3"/>
      <c r="B412" s="3"/>
      <c r="C412" s="7"/>
      <c r="D412" s="7"/>
      <c r="E412" s="38"/>
      <c r="F412" s="37"/>
      <c r="G412" s="37"/>
    </row>
    <row r="413" spans="1:7" ht="13" x14ac:dyDescent="0.3">
      <c r="A413" s="3"/>
      <c r="B413" s="4" t="s">
        <v>151</v>
      </c>
      <c r="C413" s="7"/>
      <c r="D413" s="7"/>
      <c r="E413" s="38"/>
      <c r="F413" s="37"/>
      <c r="G413" s="37"/>
    </row>
    <row r="414" spans="1:7" ht="13" x14ac:dyDescent="0.3">
      <c r="A414" s="3"/>
      <c r="B414" s="4" t="s">
        <v>150</v>
      </c>
      <c r="C414" s="7"/>
      <c r="D414" s="7"/>
      <c r="E414" s="38"/>
      <c r="F414" s="37"/>
      <c r="G414" s="37"/>
    </row>
    <row r="415" spans="1:7" ht="13" x14ac:dyDescent="0.3">
      <c r="A415" s="3"/>
      <c r="B415" s="4" t="s">
        <v>149</v>
      </c>
      <c r="C415" s="7"/>
      <c r="D415" s="7"/>
      <c r="E415" s="38"/>
      <c r="F415" s="37"/>
      <c r="G415" s="37"/>
    </row>
    <row r="416" spans="1:7" ht="13" x14ac:dyDescent="0.3">
      <c r="A416" s="3"/>
      <c r="B416" s="4" t="s">
        <v>148</v>
      </c>
      <c r="C416" s="7"/>
      <c r="D416" s="7"/>
      <c r="E416" s="38"/>
      <c r="F416" s="37"/>
      <c r="G416" s="37"/>
    </row>
    <row r="417" spans="1:7" ht="13" x14ac:dyDescent="0.3">
      <c r="A417" s="3"/>
      <c r="B417" s="4" t="s">
        <v>147</v>
      </c>
      <c r="C417" s="7"/>
      <c r="D417" s="7"/>
      <c r="E417" s="38"/>
      <c r="F417" s="37"/>
      <c r="G417" s="37"/>
    </row>
    <row r="418" spans="1:7" ht="13" x14ac:dyDescent="0.3">
      <c r="A418" s="3"/>
      <c r="B418" s="4" t="s">
        <v>146</v>
      </c>
      <c r="C418" s="7"/>
      <c r="D418" s="7"/>
      <c r="E418" s="38"/>
      <c r="F418" s="37"/>
      <c r="G418" s="37"/>
    </row>
    <row r="419" spans="1:7" ht="13" x14ac:dyDescent="0.3">
      <c r="A419" s="3"/>
      <c r="B419" s="3"/>
      <c r="C419" s="7"/>
      <c r="D419" s="7"/>
      <c r="E419" s="38"/>
      <c r="F419" s="37"/>
      <c r="G419" s="37"/>
    </row>
    <row r="420" spans="1:7" ht="13" x14ac:dyDescent="0.3">
      <c r="A420" s="3"/>
      <c r="B420" s="3" t="s">
        <v>145</v>
      </c>
      <c r="C420" s="7"/>
      <c r="D420" s="7"/>
      <c r="E420" s="38"/>
      <c r="F420" s="37"/>
      <c r="G420" s="37"/>
    </row>
    <row r="421" spans="1:7" ht="13" x14ac:dyDescent="0.3">
      <c r="A421" s="3"/>
      <c r="B421" s="3" t="s">
        <v>144</v>
      </c>
      <c r="C421" s="7" t="s">
        <v>0</v>
      </c>
      <c r="D421" s="7">
        <v>16</v>
      </c>
      <c r="E421" s="38">
        <v>350</v>
      </c>
      <c r="F421" s="37"/>
      <c r="G421" s="37">
        <f t="shared" si="10"/>
        <v>5600</v>
      </c>
    </row>
    <row r="422" spans="1:7" ht="13" x14ac:dyDescent="0.3">
      <c r="A422" s="3"/>
      <c r="B422" s="3"/>
      <c r="C422" s="7"/>
      <c r="D422" s="7"/>
      <c r="E422" s="38"/>
      <c r="F422" s="37"/>
      <c r="G422" s="37"/>
    </row>
    <row r="423" spans="1:7" ht="13" x14ac:dyDescent="0.3">
      <c r="A423" s="3"/>
      <c r="B423" s="3" t="s">
        <v>143</v>
      </c>
      <c r="C423" s="7"/>
      <c r="D423" s="7"/>
      <c r="E423" s="38"/>
      <c r="F423" s="37"/>
      <c r="G423" s="37"/>
    </row>
    <row r="424" spans="1:7" ht="13" x14ac:dyDescent="0.3">
      <c r="A424" s="3"/>
      <c r="B424" s="3" t="s">
        <v>142</v>
      </c>
      <c r="C424" s="7" t="s">
        <v>11</v>
      </c>
      <c r="D424" s="7"/>
      <c r="E424" s="38">
        <v>65</v>
      </c>
      <c r="F424" s="37"/>
      <c r="G424" s="37">
        <f t="shared" si="10"/>
        <v>0</v>
      </c>
    </row>
    <row r="425" spans="1:7" ht="13" x14ac:dyDescent="0.3">
      <c r="A425" s="3"/>
      <c r="B425" s="3"/>
      <c r="C425" s="7"/>
      <c r="D425" s="7"/>
      <c r="E425" s="38"/>
      <c r="F425" s="37"/>
      <c r="G425" s="37"/>
    </row>
    <row r="426" spans="1:7" ht="13" x14ac:dyDescent="0.3">
      <c r="A426" s="3"/>
      <c r="B426" s="3" t="s">
        <v>141</v>
      </c>
      <c r="C426" s="7" t="s">
        <v>11</v>
      </c>
      <c r="D426" s="7"/>
      <c r="E426" s="38">
        <v>65</v>
      </c>
      <c r="F426" s="37"/>
      <c r="G426" s="37">
        <f t="shared" si="10"/>
        <v>0</v>
      </c>
    </row>
    <row r="427" spans="1:7" ht="13" x14ac:dyDescent="0.3">
      <c r="A427" s="3"/>
      <c r="B427" s="3"/>
      <c r="C427" s="7"/>
      <c r="D427" s="7"/>
      <c r="E427" s="38"/>
      <c r="F427" s="37"/>
      <c r="G427" s="37"/>
    </row>
    <row r="428" spans="1:7" ht="13" x14ac:dyDescent="0.3">
      <c r="A428" s="3"/>
      <c r="B428" s="3" t="s">
        <v>140</v>
      </c>
      <c r="C428" s="7" t="s">
        <v>11</v>
      </c>
      <c r="D428" s="7"/>
      <c r="E428" s="38">
        <v>65</v>
      </c>
      <c r="F428" s="37"/>
      <c r="G428" s="37">
        <f t="shared" si="10"/>
        <v>0</v>
      </c>
    </row>
    <row r="429" spans="1:7" ht="13" x14ac:dyDescent="0.3">
      <c r="A429" s="3"/>
      <c r="B429" s="3"/>
      <c r="C429" s="7"/>
      <c r="D429" s="7"/>
      <c r="E429" s="38"/>
      <c r="F429" s="37"/>
      <c r="G429" s="37"/>
    </row>
    <row r="430" spans="1:7" ht="13" x14ac:dyDescent="0.3">
      <c r="A430" s="3"/>
      <c r="B430" s="4" t="s">
        <v>139</v>
      </c>
      <c r="C430" s="7"/>
      <c r="D430" s="7"/>
      <c r="E430" s="38"/>
      <c r="F430" s="37"/>
      <c r="G430" s="37"/>
    </row>
    <row r="431" spans="1:7" ht="13" x14ac:dyDescent="0.3">
      <c r="A431" s="3"/>
      <c r="B431" s="3"/>
      <c r="C431" s="7"/>
      <c r="D431" s="7"/>
      <c r="E431" s="38"/>
      <c r="F431" s="37"/>
      <c r="G431" s="37"/>
    </row>
    <row r="432" spans="1:7" ht="13" x14ac:dyDescent="0.3">
      <c r="A432" s="3"/>
      <c r="B432" s="4" t="s">
        <v>138</v>
      </c>
      <c r="C432" s="7"/>
      <c r="D432" s="7"/>
      <c r="E432" s="38"/>
      <c r="F432" s="37"/>
      <c r="G432" s="37"/>
    </row>
    <row r="433" spans="1:7" ht="13" x14ac:dyDescent="0.3">
      <c r="A433" s="3"/>
      <c r="B433" s="4" t="s">
        <v>137</v>
      </c>
      <c r="C433" s="7"/>
      <c r="D433" s="7"/>
      <c r="E433" s="38"/>
      <c r="F433" s="37"/>
      <c r="G433" s="37"/>
    </row>
    <row r="434" spans="1:7" ht="13" x14ac:dyDescent="0.3">
      <c r="A434" s="3"/>
      <c r="B434" s="3"/>
      <c r="C434" s="7"/>
      <c r="D434" s="7"/>
      <c r="E434" s="38"/>
      <c r="F434" s="37"/>
      <c r="G434" s="37"/>
    </row>
    <row r="435" spans="1:7" ht="13" x14ac:dyDescent="0.3">
      <c r="A435" s="3"/>
      <c r="B435" s="3" t="s">
        <v>136</v>
      </c>
      <c r="C435" s="7"/>
      <c r="D435" s="7"/>
      <c r="E435" s="38"/>
      <c r="F435" s="37"/>
      <c r="G435" s="37"/>
    </row>
    <row r="436" spans="1:7" ht="13" x14ac:dyDescent="0.3">
      <c r="A436" s="3"/>
      <c r="B436" s="3" t="s">
        <v>135</v>
      </c>
      <c r="C436" s="7"/>
      <c r="D436" s="7"/>
      <c r="E436" s="38"/>
      <c r="F436" s="37"/>
      <c r="G436" s="37"/>
    </row>
    <row r="437" spans="1:7" ht="13" x14ac:dyDescent="0.3">
      <c r="A437" s="3"/>
      <c r="B437" s="3" t="s">
        <v>134</v>
      </c>
      <c r="C437" s="7" t="s">
        <v>0</v>
      </c>
      <c r="D437" s="7">
        <v>14</v>
      </c>
      <c r="E437" s="38">
        <v>25</v>
      </c>
      <c r="F437" s="37"/>
      <c r="G437" s="37">
        <f t="shared" ref="G437:G501" si="11">E437*D437</f>
        <v>350</v>
      </c>
    </row>
    <row r="438" spans="1:7" ht="13" x14ac:dyDescent="0.3">
      <c r="A438" s="3"/>
      <c r="B438" s="3"/>
      <c r="C438" s="7"/>
      <c r="D438" s="7"/>
      <c r="E438" s="38"/>
      <c r="F438" s="37"/>
      <c r="G438" s="37"/>
    </row>
    <row r="439" spans="1:7" ht="13" x14ac:dyDescent="0.3">
      <c r="A439" s="3"/>
      <c r="B439" s="5" t="s">
        <v>283</v>
      </c>
      <c r="C439" s="7"/>
      <c r="D439" s="7"/>
      <c r="E439" s="38"/>
      <c r="F439" s="39"/>
      <c r="G439" s="39">
        <f>SUM(G412:G438)</f>
        <v>5950</v>
      </c>
    </row>
    <row r="440" spans="1:7" ht="13" x14ac:dyDescent="0.3">
      <c r="A440" s="3"/>
      <c r="B440" s="3"/>
      <c r="C440" s="7"/>
      <c r="D440" s="7"/>
      <c r="E440" s="38"/>
      <c r="F440" s="37"/>
      <c r="G440" s="37"/>
    </row>
    <row r="441" spans="1:7" ht="13" x14ac:dyDescent="0.3">
      <c r="A441" s="3"/>
      <c r="B441" s="17" t="s">
        <v>133</v>
      </c>
      <c r="C441" s="7"/>
      <c r="D441" s="7"/>
      <c r="E441" s="38"/>
      <c r="F441" s="37"/>
      <c r="G441" s="37"/>
    </row>
    <row r="442" spans="1:7" ht="13" x14ac:dyDescent="0.3">
      <c r="A442" s="3"/>
      <c r="B442" s="3"/>
      <c r="C442" s="7"/>
      <c r="D442" s="7"/>
      <c r="E442" s="38"/>
      <c r="F442" s="37"/>
      <c r="G442" s="37"/>
    </row>
    <row r="443" spans="1:7" ht="13" x14ac:dyDescent="0.3">
      <c r="A443" s="3"/>
      <c r="B443" s="4" t="s">
        <v>132</v>
      </c>
      <c r="C443" s="7"/>
      <c r="D443" s="7"/>
      <c r="E443" s="38"/>
      <c r="F443" s="37"/>
      <c r="G443" s="37"/>
    </row>
    <row r="444" spans="1:7" ht="13" x14ac:dyDescent="0.3">
      <c r="A444" s="3"/>
      <c r="B444" s="3" t="s">
        <v>131</v>
      </c>
      <c r="C444" s="7" t="s">
        <v>11</v>
      </c>
      <c r="D444" s="7">
        <v>9</v>
      </c>
      <c r="E444" s="38">
        <v>65</v>
      </c>
      <c r="F444" s="37"/>
      <c r="G444" s="37">
        <f t="shared" si="11"/>
        <v>585</v>
      </c>
    </row>
    <row r="445" spans="1:7" ht="13" x14ac:dyDescent="0.3">
      <c r="A445" s="3"/>
      <c r="B445" s="3"/>
      <c r="C445" s="7"/>
      <c r="D445" s="7"/>
      <c r="E445" s="38"/>
      <c r="F445" s="37"/>
      <c r="G445" s="37"/>
    </row>
    <row r="446" spans="1:7" ht="13" x14ac:dyDescent="0.3">
      <c r="A446" s="3"/>
      <c r="B446" s="3" t="s">
        <v>130</v>
      </c>
      <c r="C446" s="7"/>
      <c r="D446" s="7"/>
      <c r="E446" s="38"/>
      <c r="F446" s="37"/>
      <c r="G446" s="37"/>
    </row>
    <row r="447" spans="1:7" ht="13" x14ac:dyDescent="0.3">
      <c r="A447" s="3"/>
      <c r="B447" s="3" t="s">
        <v>129</v>
      </c>
      <c r="C447" s="7" t="s">
        <v>11</v>
      </c>
      <c r="D447" s="7">
        <v>25</v>
      </c>
      <c r="E447" s="38">
        <v>85</v>
      </c>
      <c r="F447" s="37"/>
      <c r="G447" s="37">
        <f t="shared" si="11"/>
        <v>2125</v>
      </c>
    </row>
    <row r="448" spans="1:7" ht="13" x14ac:dyDescent="0.3">
      <c r="A448" s="3"/>
      <c r="B448" s="3"/>
      <c r="C448" s="7"/>
      <c r="D448" s="7"/>
      <c r="E448" s="38"/>
      <c r="F448" s="37"/>
      <c r="G448" s="37"/>
    </row>
    <row r="449" spans="1:7" ht="13" x14ac:dyDescent="0.3">
      <c r="A449" s="3"/>
      <c r="B449" s="4" t="s">
        <v>128</v>
      </c>
      <c r="C449" s="7"/>
      <c r="D449" s="7"/>
      <c r="E449" s="38"/>
      <c r="F449" s="37"/>
      <c r="G449" s="37"/>
    </row>
    <row r="450" spans="1:7" ht="13" x14ac:dyDescent="0.3">
      <c r="A450" s="3"/>
      <c r="B450" s="3" t="s">
        <v>127</v>
      </c>
      <c r="C450" s="7" t="s">
        <v>0</v>
      </c>
      <c r="D450" s="7"/>
      <c r="E450" s="38">
        <v>150</v>
      </c>
      <c r="F450" s="37"/>
      <c r="G450" s="37">
        <f t="shared" si="11"/>
        <v>0</v>
      </c>
    </row>
    <row r="451" spans="1:7" ht="13" x14ac:dyDescent="0.3">
      <c r="A451" s="3"/>
      <c r="B451" s="3"/>
      <c r="C451" s="7"/>
      <c r="D451" s="7"/>
      <c r="E451" s="38"/>
      <c r="F451" s="37"/>
      <c r="G451" s="37"/>
    </row>
    <row r="452" spans="1:7" ht="13" x14ac:dyDescent="0.3">
      <c r="A452" s="3"/>
      <c r="B452" s="3" t="s">
        <v>126</v>
      </c>
      <c r="C452" s="7"/>
      <c r="D452" s="7"/>
      <c r="E452" s="38"/>
      <c r="F452" s="37"/>
      <c r="G452" s="37"/>
    </row>
    <row r="453" spans="1:7" ht="13" x14ac:dyDescent="0.3">
      <c r="A453" s="3"/>
      <c r="B453" s="3" t="s">
        <v>125</v>
      </c>
      <c r="C453" s="7"/>
      <c r="D453" s="7"/>
      <c r="E453" s="38"/>
      <c r="F453" s="37"/>
      <c r="G453" s="37"/>
    </row>
    <row r="454" spans="1:7" ht="13" x14ac:dyDescent="0.3">
      <c r="A454" s="3"/>
      <c r="B454" s="3" t="s">
        <v>124</v>
      </c>
      <c r="C454" s="7" t="s">
        <v>2</v>
      </c>
      <c r="D454" s="7">
        <v>12</v>
      </c>
      <c r="E454" s="38">
        <v>25</v>
      </c>
      <c r="F454" s="37"/>
      <c r="G454" s="37">
        <f t="shared" si="11"/>
        <v>300</v>
      </c>
    </row>
    <row r="455" spans="1:7" ht="13" x14ac:dyDescent="0.3">
      <c r="A455" s="3"/>
      <c r="B455" s="3"/>
      <c r="C455" s="7"/>
      <c r="D455" s="7"/>
      <c r="E455" s="38"/>
      <c r="F455" s="37"/>
      <c r="G455" s="37"/>
    </row>
    <row r="456" spans="1:7" ht="13" x14ac:dyDescent="0.3">
      <c r="A456" s="3"/>
      <c r="B456" s="4" t="s">
        <v>123</v>
      </c>
      <c r="C456" s="7"/>
      <c r="D456" s="7"/>
      <c r="E456" s="38"/>
      <c r="F456" s="37"/>
      <c r="G456" s="37"/>
    </row>
    <row r="457" spans="1:7" ht="13" x14ac:dyDescent="0.3">
      <c r="A457" s="3"/>
      <c r="B457" s="3"/>
      <c r="C457" s="7"/>
      <c r="D457" s="7"/>
      <c r="E457" s="38"/>
      <c r="F457" s="37"/>
      <c r="G457" s="37"/>
    </row>
    <row r="458" spans="1:7" ht="13" x14ac:dyDescent="0.3">
      <c r="A458" s="3"/>
      <c r="B458" s="3" t="s">
        <v>463</v>
      </c>
      <c r="C458" s="7"/>
      <c r="D458" s="7"/>
      <c r="E458" s="38"/>
      <c r="F458" s="37"/>
      <c r="G458" s="37"/>
    </row>
    <row r="459" spans="1:7" ht="13" x14ac:dyDescent="0.3">
      <c r="A459" s="3"/>
      <c r="B459" s="3" t="s">
        <v>122</v>
      </c>
      <c r="C459" s="7"/>
      <c r="D459" s="7"/>
      <c r="E459" s="38"/>
      <c r="F459" s="37"/>
      <c r="G459" s="37"/>
    </row>
    <row r="460" spans="1:7" ht="13" x14ac:dyDescent="0.3">
      <c r="A460" s="3"/>
      <c r="B460" s="3" t="s">
        <v>121</v>
      </c>
      <c r="C460" s="7"/>
      <c r="D460" s="7"/>
      <c r="E460" s="38"/>
      <c r="F460" s="37"/>
      <c r="G460" s="37"/>
    </row>
    <row r="461" spans="1:7" ht="13" x14ac:dyDescent="0.3">
      <c r="A461" s="3"/>
      <c r="B461" s="3" t="s">
        <v>120</v>
      </c>
      <c r="C461" s="7" t="s">
        <v>2</v>
      </c>
      <c r="D461" s="7"/>
      <c r="E461" s="38">
        <v>2500</v>
      </c>
      <c r="F461" s="37"/>
      <c r="G461" s="37">
        <f t="shared" si="11"/>
        <v>0</v>
      </c>
    </row>
    <row r="462" spans="1:7" ht="13" x14ac:dyDescent="0.3">
      <c r="A462" s="3"/>
      <c r="B462" s="3" t="s">
        <v>119</v>
      </c>
      <c r="C462" s="7"/>
      <c r="D462" s="7"/>
      <c r="E462" s="38"/>
      <c r="F462" s="37"/>
      <c r="G462" s="37"/>
    </row>
    <row r="463" spans="1:7" ht="13" x14ac:dyDescent="0.3">
      <c r="A463" s="3"/>
      <c r="B463" s="3"/>
      <c r="C463" s="7"/>
      <c r="D463" s="7"/>
      <c r="E463" s="38"/>
      <c r="F463" s="37"/>
      <c r="G463" s="37"/>
    </row>
    <row r="464" spans="1:7" ht="13" x14ac:dyDescent="0.3">
      <c r="A464" s="3"/>
      <c r="B464" s="3" t="s">
        <v>474</v>
      </c>
      <c r="C464" s="7"/>
      <c r="D464" s="7"/>
      <c r="E464" s="38"/>
      <c r="F464" s="37"/>
      <c r="G464" s="37"/>
    </row>
    <row r="465" spans="1:7" ht="13" x14ac:dyDescent="0.3">
      <c r="A465" s="3"/>
      <c r="B465" s="3" t="s">
        <v>122</v>
      </c>
      <c r="C465" s="7"/>
      <c r="D465" s="7"/>
      <c r="E465" s="38"/>
      <c r="F465" s="37"/>
      <c r="G465" s="37"/>
    </row>
    <row r="466" spans="1:7" ht="13" x14ac:dyDescent="0.3">
      <c r="A466" s="3"/>
      <c r="B466" s="3" t="s">
        <v>121</v>
      </c>
      <c r="C466" s="7"/>
      <c r="D466" s="7"/>
      <c r="E466" s="38"/>
      <c r="F466" s="37"/>
      <c r="G466" s="37"/>
    </row>
    <row r="467" spans="1:7" ht="13" x14ac:dyDescent="0.3">
      <c r="A467" s="3"/>
      <c r="B467" s="3" t="s">
        <v>120</v>
      </c>
      <c r="C467" s="7" t="s">
        <v>2</v>
      </c>
      <c r="D467" s="7">
        <v>6</v>
      </c>
      <c r="E467" s="38">
        <v>1200</v>
      </c>
      <c r="F467" s="37"/>
      <c r="G467" s="37">
        <f t="shared" si="11"/>
        <v>7200</v>
      </c>
    </row>
    <row r="468" spans="1:7" ht="13" x14ac:dyDescent="0.3">
      <c r="A468" s="3"/>
      <c r="B468" s="3"/>
      <c r="C468" s="7"/>
      <c r="D468" s="7"/>
      <c r="E468" s="38"/>
      <c r="F468" s="37"/>
      <c r="G468" s="37"/>
    </row>
    <row r="469" spans="1:7" ht="13" x14ac:dyDescent="0.3">
      <c r="A469" s="3"/>
      <c r="B469" s="3" t="s">
        <v>118</v>
      </c>
      <c r="C469" s="7"/>
      <c r="D469" s="7"/>
      <c r="E469" s="38"/>
      <c r="F469" s="37"/>
      <c r="G469" s="37"/>
    </row>
    <row r="470" spans="1:7" ht="13" x14ac:dyDescent="0.3">
      <c r="A470" s="3"/>
      <c r="B470" s="3" t="s">
        <v>117</v>
      </c>
      <c r="C470" s="7"/>
      <c r="D470" s="7"/>
      <c r="E470" s="38"/>
      <c r="F470" s="37"/>
      <c r="G470" s="37"/>
    </row>
    <row r="471" spans="1:7" ht="13" x14ac:dyDescent="0.3">
      <c r="A471" s="3"/>
      <c r="B471" s="3" t="s">
        <v>116</v>
      </c>
      <c r="C471" s="7" t="s">
        <v>2</v>
      </c>
      <c r="D471" s="7"/>
      <c r="E471" s="38">
        <v>3000</v>
      </c>
      <c r="F471" s="37"/>
      <c r="G471" s="37">
        <f t="shared" si="11"/>
        <v>0</v>
      </c>
    </row>
    <row r="472" spans="1:7" ht="13" x14ac:dyDescent="0.3">
      <c r="A472" s="3"/>
      <c r="B472" s="3" t="s">
        <v>115</v>
      </c>
      <c r="C472" s="7"/>
      <c r="D472" s="7"/>
      <c r="E472" s="38"/>
      <c r="F472" s="37"/>
      <c r="G472" s="37"/>
    </row>
    <row r="473" spans="1:7" ht="13" x14ac:dyDescent="0.3">
      <c r="A473" s="3"/>
      <c r="B473" s="3"/>
      <c r="C473" s="7"/>
      <c r="D473" s="7"/>
      <c r="E473" s="38"/>
      <c r="F473" s="37"/>
      <c r="G473" s="37"/>
    </row>
    <row r="474" spans="1:7" ht="13" x14ac:dyDescent="0.3">
      <c r="A474" s="3"/>
      <c r="B474" s="4" t="s">
        <v>114</v>
      </c>
      <c r="C474" s="7"/>
      <c r="D474" s="7"/>
      <c r="E474" s="38"/>
      <c r="F474" s="37"/>
      <c r="G474" s="37"/>
    </row>
    <row r="475" spans="1:7" ht="13" x14ac:dyDescent="0.3">
      <c r="A475" s="3"/>
      <c r="B475" s="3"/>
      <c r="C475" s="7"/>
      <c r="D475" s="7"/>
      <c r="E475" s="38"/>
      <c r="F475" s="37"/>
      <c r="G475" s="37"/>
    </row>
    <row r="476" spans="1:7" ht="13" x14ac:dyDescent="0.3">
      <c r="A476" s="3"/>
      <c r="B476" s="4" t="s">
        <v>113</v>
      </c>
      <c r="C476" s="7"/>
      <c r="D476" s="7"/>
      <c r="E476" s="38"/>
      <c r="F476" s="37"/>
      <c r="G476" s="37"/>
    </row>
    <row r="477" spans="1:7" ht="13" x14ac:dyDescent="0.3">
      <c r="A477" s="3"/>
      <c r="B477" s="3"/>
      <c r="C477" s="7"/>
      <c r="D477" s="7"/>
      <c r="E477" s="38"/>
      <c r="F477" s="37"/>
      <c r="G477" s="37"/>
    </row>
    <row r="478" spans="1:7" ht="13" x14ac:dyDescent="0.3">
      <c r="A478" s="3"/>
      <c r="B478" s="3" t="s">
        <v>112</v>
      </c>
      <c r="C478" s="7"/>
      <c r="D478" s="7"/>
      <c r="E478" s="38"/>
      <c r="F478" s="37"/>
      <c r="G478" s="37"/>
    </row>
    <row r="479" spans="1:7" ht="13" x14ac:dyDescent="0.3">
      <c r="A479" s="3"/>
      <c r="B479" s="3" t="s">
        <v>111</v>
      </c>
      <c r="C479" s="7"/>
      <c r="D479" s="7"/>
      <c r="E479" s="38"/>
      <c r="F479" s="37"/>
      <c r="G479" s="37"/>
    </row>
    <row r="480" spans="1:7" ht="13" x14ac:dyDescent="0.3">
      <c r="A480" s="3"/>
      <c r="B480" s="3" t="s">
        <v>110</v>
      </c>
      <c r="C480" s="7" t="s">
        <v>11</v>
      </c>
      <c r="D480" s="7">
        <v>10</v>
      </c>
      <c r="E480" s="38">
        <v>110</v>
      </c>
      <c r="F480" s="37"/>
      <c r="G480" s="37">
        <f t="shared" si="11"/>
        <v>1100</v>
      </c>
    </row>
    <row r="481" spans="1:7" ht="13" x14ac:dyDescent="0.3">
      <c r="A481" s="3"/>
      <c r="B481" s="3" t="s">
        <v>109</v>
      </c>
      <c r="C481" s="7"/>
      <c r="D481" s="7"/>
      <c r="E481" s="38"/>
      <c r="F481" s="37"/>
      <c r="G481" s="37"/>
    </row>
    <row r="482" spans="1:7" ht="13" x14ac:dyDescent="0.3">
      <c r="A482" s="3"/>
      <c r="B482" s="3"/>
      <c r="C482" s="7"/>
      <c r="D482" s="7"/>
      <c r="E482" s="38"/>
      <c r="F482" s="37"/>
      <c r="G482" s="37"/>
    </row>
    <row r="483" spans="1:7" ht="13" x14ac:dyDescent="0.3">
      <c r="A483" s="3"/>
      <c r="B483" s="3" t="s">
        <v>108</v>
      </c>
      <c r="C483" s="7"/>
      <c r="D483" s="7"/>
      <c r="E483" s="38"/>
      <c r="F483" s="37"/>
      <c r="G483" s="37"/>
    </row>
    <row r="484" spans="1:7" ht="13" x14ac:dyDescent="0.3">
      <c r="A484" s="3"/>
      <c r="B484" s="3" t="s">
        <v>107</v>
      </c>
      <c r="C484" s="7"/>
      <c r="D484" s="7"/>
      <c r="E484" s="38"/>
      <c r="F484" s="37"/>
      <c r="G484" s="37"/>
    </row>
    <row r="485" spans="1:7" ht="13" x14ac:dyDescent="0.3">
      <c r="A485" s="3"/>
      <c r="B485" s="3" t="s">
        <v>106</v>
      </c>
      <c r="C485" s="7"/>
      <c r="D485" s="7"/>
      <c r="E485" s="38"/>
      <c r="F485" s="37"/>
      <c r="G485" s="37"/>
    </row>
    <row r="486" spans="1:7" ht="13" x14ac:dyDescent="0.3">
      <c r="A486" s="3"/>
      <c r="B486" s="3" t="s">
        <v>105</v>
      </c>
      <c r="C486" s="7" t="s">
        <v>11</v>
      </c>
      <c r="D486" s="7">
        <v>6</v>
      </c>
      <c r="E486" s="38">
        <v>100</v>
      </c>
      <c r="F486" s="37"/>
      <c r="G486" s="37">
        <f t="shared" si="11"/>
        <v>600</v>
      </c>
    </row>
    <row r="487" spans="1:7" ht="13" x14ac:dyDescent="0.3">
      <c r="A487" s="3"/>
      <c r="B487" s="3"/>
      <c r="C487" s="7"/>
      <c r="D487" s="7"/>
      <c r="E487" s="38"/>
      <c r="F487" s="37"/>
      <c r="G487" s="37"/>
    </row>
    <row r="488" spans="1:7" ht="13" x14ac:dyDescent="0.3">
      <c r="A488" s="3"/>
      <c r="B488" s="4" t="s">
        <v>104</v>
      </c>
      <c r="C488" s="7"/>
      <c r="D488" s="7"/>
      <c r="E488" s="38"/>
      <c r="F488" s="37"/>
      <c r="G488" s="37"/>
    </row>
    <row r="489" spans="1:7" ht="13" x14ac:dyDescent="0.3">
      <c r="A489" s="3"/>
      <c r="B489" s="4" t="s">
        <v>103</v>
      </c>
      <c r="C489" s="7"/>
      <c r="D489" s="7"/>
      <c r="E489" s="38"/>
      <c r="F489" s="37"/>
      <c r="G489" s="37"/>
    </row>
    <row r="490" spans="1:7" ht="13" x14ac:dyDescent="0.3">
      <c r="A490" s="3"/>
      <c r="B490" s="3" t="s">
        <v>102</v>
      </c>
      <c r="C490" s="7" t="s">
        <v>11</v>
      </c>
      <c r="D490" s="7"/>
      <c r="E490" s="38">
        <v>45</v>
      </c>
      <c r="F490" s="37"/>
      <c r="G490" s="37">
        <f t="shared" si="11"/>
        <v>0</v>
      </c>
    </row>
    <row r="491" spans="1:7" ht="13" x14ac:dyDescent="0.3">
      <c r="A491" s="3"/>
      <c r="B491" s="3"/>
      <c r="C491" s="7"/>
      <c r="D491" s="7"/>
      <c r="E491" s="38"/>
      <c r="F491" s="37"/>
      <c r="G491" s="37"/>
    </row>
    <row r="492" spans="1:7" ht="13" x14ac:dyDescent="0.3">
      <c r="A492" s="3"/>
      <c r="B492" s="4" t="s">
        <v>101</v>
      </c>
      <c r="C492" s="7"/>
      <c r="D492" s="7"/>
      <c r="E492" s="38"/>
      <c r="F492" s="37"/>
      <c r="G492" s="37"/>
    </row>
    <row r="493" spans="1:7" ht="13" x14ac:dyDescent="0.3">
      <c r="A493" s="3"/>
      <c r="B493" s="4" t="s">
        <v>100</v>
      </c>
      <c r="C493" s="7"/>
      <c r="D493" s="7"/>
      <c r="E493" s="38"/>
      <c r="F493" s="37"/>
      <c r="G493" s="37"/>
    </row>
    <row r="494" spans="1:7" ht="13" x14ac:dyDescent="0.3">
      <c r="A494" s="3"/>
      <c r="B494" s="3"/>
      <c r="C494" s="7"/>
      <c r="D494" s="7"/>
      <c r="E494" s="38"/>
      <c r="F494" s="37"/>
      <c r="G494" s="37"/>
    </row>
    <row r="495" spans="1:7" ht="13" x14ac:dyDescent="0.3">
      <c r="A495" s="3"/>
      <c r="B495" s="3" t="s">
        <v>99</v>
      </c>
      <c r="C495" s="7"/>
      <c r="D495" s="7"/>
      <c r="E495" s="38"/>
      <c r="F495" s="37"/>
      <c r="G495" s="37"/>
    </row>
    <row r="496" spans="1:7" ht="13" x14ac:dyDescent="0.3">
      <c r="A496" s="3"/>
      <c r="B496" s="3" t="s">
        <v>98</v>
      </c>
      <c r="C496" s="7" t="s">
        <v>2</v>
      </c>
      <c r="D496" s="7"/>
      <c r="E496" s="38">
        <v>2000</v>
      </c>
      <c r="F496" s="37"/>
      <c r="G496" s="37">
        <f t="shared" si="11"/>
        <v>0</v>
      </c>
    </row>
    <row r="497" spans="1:7" ht="13" x14ac:dyDescent="0.3">
      <c r="A497" s="3"/>
      <c r="B497" s="3"/>
      <c r="C497" s="7"/>
      <c r="D497" s="7"/>
      <c r="E497" s="38"/>
      <c r="F497" s="37"/>
      <c r="G497" s="37"/>
    </row>
    <row r="498" spans="1:7" ht="13" x14ac:dyDescent="0.3">
      <c r="A498" s="3"/>
      <c r="B498" s="4" t="s">
        <v>97</v>
      </c>
      <c r="C498" s="7"/>
      <c r="D498" s="7"/>
      <c r="E498" s="38"/>
      <c r="F498" s="37"/>
      <c r="G498" s="37"/>
    </row>
    <row r="499" spans="1:7" ht="13" x14ac:dyDescent="0.3">
      <c r="A499" s="3"/>
      <c r="B499" s="3" t="s">
        <v>96</v>
      </c>
      <c r="C499" s="7"/>
      <c r="D499" s="7"/>
      <c r="E499" s="38"/>
      <c r="F499" s="37"/>
      <c r="G499" s="37"/>
    </row>
    <row r="500" spans="1:7" ht="13" x14ac:dyDescent="0.3">
      <c r="A500" s="3"/>
      <c r="B500" s="3" t="s">
        <v>95</v>
      </c>
      <c r="C500" s="7"/>
      <c r="D500" s="7"/>
      <c r="E500" s="38"/>
      <c r="F500" s="37"/>
      <c r="G500" s="37"/>
    </row>
    <row r="501" spans="1:7" ht="13" x14ac:dyDescent="0.3">
      <c r="A501" s="3"/>
      <c r="B501" s="3" t="s">
        <v>94</v>
      </c>
      <c r="C501" s="7" t="s">
        <v>2</v>
      </c>
      <c r="D501" s="7">
        <v>3</v>
      </c>
      <c r="E501" s="38">
        <v>1200</v>
      </c>
      <c r="F501" s="37"/>
      <c r="G501" s="37">
        <f t="shared" si="11"/>
        <v>3600</v>
      </c>
    </row>
    <row r="502" spans="1:7" ht="13" x14ac:dyDescent="0.3">
      <c r="A502" s="3"/>
      <c r="B502" s="3" t="s">
        <v>93</v>
      </c>
      <c r="C502" s="7"/>
      <c r="D502" s="7"/>
      <c r="E502" s="38"/>
      <c r="F502" s="37"/>
      <c r="G502" s="37"/>
    </row>
    <row r="503" spans="1:7" ht="13" x14ac:dyDescent="0.3">
      <c r="A503" s="3"/>
      <c r="B503" s="3"/>
      <c r="C503" s="7"/>
      <c r="D503" s="7"/>
      <c r="E503" s="38"/>
      <c r="F503" s="37"/>
      <c r="G503" s="37"/>
    </row>
    <row r="504" spans="1:7" ht="13" x14ac:dyDescent="0.3">
      <c r="A504" s="3"/>
      <c r="B504" s="4" t="s">
        <v>92</v>
      </c>
      <c r="C504" s="7"/>
      <c r="D504" s="7"/>
      <c r="E504" s="38"/>
      <c r="F504" s="37"/>
      <c r="G504" s="37"/>
    </row>
    <row r="505" spans="1:7" ht="13" x14ac:dyDescent="0.3">
      <c r="A505" s="3"/>
      <c r="B505" s="4" t="s">
        <v>91</v>
      </c>
      <c r="C505" s="7"/>
      <c r="D505" s="7"/>
      <c r="E505" s="38"/>
      <c r="F505" s="37"/>
      <c r="G505" s="37"/>
    </row>
    <row r="506" spans="1:7" ht="13" x14ac:dyDescent="0.3">
      <c r="A506" s="3"/>
      <c r="B506" s="3"/>
      <c r="C506" s="7"/>
      <c r="D506" s="7"/>
      <c r="E506" s="38"/>
      <c r="F506" s="37"/>
      <c r="G506" s="37"/>
    </row>
    <row r="507" spans="1:7" ht="13" x14ac:dyDescent="0.3">
      <c r="A507" s="3"/>
      <c r="B507" s="3" t="s">
        <v>91</v>
      </c>
      <c r="C507" s="7" t="s">
        <v>2</v>
      </c>
      <c r="D507" s="7"/>
      <c r="E507" s="38">
        <v>4500</v>
      </c>
      <c r="F507" s="37"/>
      <c r="G507" s="37">
        <f t="shared" ref="G507:G568" si="12">E507*D507</f>
        <v>0</v>
      </c>
    </row>
    <row r="508" spans="1:7" ht="13" x14ac:dyDescent="0.3">
      <c r="A508" s="3"/>
      <c r="B508" s="3"/>
      <c r="C508" s="7"/>
      <c r="D508" s="7"/>
      <c r="E508" s="38"/>
      <c r="F508" s="37"/>
      <c r="G508" s="37"/>
    </row>
    <row r="509" spans="1:7" ht="13" x14ac:dyDescent="0.3">
      <c r="A509" s="3"/>
      <c r="B509" s="3" t="s">
        <v>471</v>
      </c>
      <c r="C509" s="7" t="s">
        <v>2</v>
      </c>
      <c r="D509" s="7"/>
      <c r="E509" s="38">
        <v>4500</v>
      </c>
      <c r="F509" s="37"/>
      <c r="G509" s="37">
        <f t="shared" si="12"/>
        <v>0</v>
      </c>
    </row>
    <row r="510" spans="1:7" ht="13" x14ac:dyDescent="0.3">
      <c r="A510" s="3"/>
      <c r="B510" s="3"/>
      <c r="C510" s="7"/>
      <c r="D510" s="7"/>
      <c r="E510" s="38"/>
      <c r="F510" s="37"/>
      <c r="G510" s="37"/>
    </row>
    <row r="511" spans="1:7" ht="13" x14ac:dyDescent="0.3">
      <c r="A511" s="3"/>
      <c r="B511" s="4" t="s">
        <v>90</v>
      </c>
      <c r="C511" s="7"/>
      <c r="D511" s="7"/>
      <c r="E511" s="38"/>
      <c r="F511" s="37"/>
      <c r="G511" s="37"/>
    </row>
    <row r="512" spans="1:7" ht="13" x14ac:dyDescent="0.3">
      <c r="A512" s="3"/>
      <c r="B512" s="4" t="s">
        <v>89</v>
      </c>
      <c r="C512" s="7"/>
      <c r="D512" s="7"/>
      <c r="E512" s="38"/>
      <c r="F512" s="37"/>
      <c r="G512" s="37"/>
    </row>
    <row r="513" spans="1:7" ht="13" x14ac:dyDescent="0.3">
      <c r="A513" s="3"/>
      <c r="B513" s="4" t="s">
        <v>88</v>
      </c>
      <c r="C513" s="7"/>
      <c r="D513" s="7"/>
      <c r="E513" s="38"/>
      <c r="F513" s="37"/>
      <c r="G513" s="37"/>
    </row>
    <row r="514" spans="1:7" ht="13" x14ac:dyDescent="0.3">
      <c r="A514" s="3"/>
      <c r="B514" s="4" t="s">
        <v>87</v>
      </c>
      <c r="C514" s="7"/>
      <c r="D514" s="7"/>
      <c r="E514" s="38"/>
      <c r="F514" s="37"/>
      <c r="G514" s="37"/>
    </row>
    <row r="515" spans="1:7" ht="13" x14ac:dyDescent="0.3">
      <c r="A515" s="3"/>
      <c r="B515" s="3"/>
      <c r="C515" s="7"/>
      <c r="D515" s="7"/>
      <c r="E515" s="38"/>
      <c r="F515" s="37"/>
      <c r="G515" s="37"/>
    </row>
    <row r="516" spans="1:7" ht="13" x14ac:dyDescent="0.3">
      <c r="A516" s="3"/>
      <c r="B516" s="3" t="s">
        <v>86</v>
      </c>
      <c r="C516" s="7" t="s">
        <v>2</v>
      </c>
      <c r="D516" s="7"/>
      <c r="E516" s="38">
        <v>0</v>
      </c>
      <c r="F516" s="37"/>
      <c r="G516" s="37">
        <f t="shared" si="12"/>
        <v>0</v>
      </c>
    </row>
    <row r="517" spans="1:7" ht="13" x14ac:dyDescent="0.3">
      <c r="A517" s="3"/>
      <c r="B517" s="3"/>
      <c r="C517" s="7"/>
      <c r="D517" s="7"/>
      <c r="E517" s="38"/>
      <c r="F517" s="37"/>
      <c r="G517" s="37"/>
    </row>
    <row r="518" spans="1:7" ht="13" x14ac:dyDescent="0.3">
      <c r="A518" s="3"/>
      <c r="B518" s="4" t="s">
        <v>85</v>
      </c>
      <c r="C518" s="7"/>
      <c r="D518" s="7"/>
      <c r="E518" s="38"/>
      <c r="F518" s="37"/>
      <c r="G518" s="37"/>
    </row>
    <row r="519" spans="1:7" ht="13" x14ac:dyDescent="0.3">
      <c r="A519" s="3"/>
      <c r="B519" s="3"/>
      <c r="C519" s="7"/>
      <c r="D519" s="7"/>
      <c r="E519" s="38"/>
      <c r="F519" s="37"/>
      <c r="G519" s="37"/>
    </row>
    <row r="520" spans="1:7" ht="13" x14ac:dyDescent="0.3">
      <c r="A520" s="3"/>
      <c r="B520" s="3"/>
      <c r="C520" s="7"/>
      <c r="D520" s="7"/>
      <c r="E520" s="38"/>
      <c r="F520" s="37"/>
      <c r="G520" s="37"/>
    </row>
    <row r="521" spans="1:7" ht="13" x14ac:dyDescent="0.3">
      <c r="A521" s="3"/>
      <c r="B521" s="5" t="s">
        <v>283</v>
      </c>
      <c r="C521" s="7"/>
      <c r="D521" s="7"/>
      <c r="E521" s="38"/>
      <c r="F521" s="39"/>
      <c r="G521" s="39">
        <f>SUM(G443:G520)</f>
        <v>15510</v>
      </c>
    </row>
    <row r="522" spans="1:7" ht="13" x14ac:dyDescent="0.3">
      <c r="A522" s="3"/>
      <c r="B522" s="3"/>
      <c r="C522" s="7"/>
      <c r="D522" s="7"/>
      <c r="E522" s="38"/>
      <c r="F522" s="37"/>
      <c r="G522" s="37"/>
    </row>
    <row r="523" spans="1:7" ht="13" x14ac:dyDescent="0.3">
      <c r="A523" s="3"/>
      <c r="B523" s="3"/>
      <c r="C523" s="7"/>
      <c r="D523" s="7"/>
      <c r="E523" s="38"/>
      <c r="F523" s="37"/>
      <c r="G523" s="37"/>
    </row>
    <row r="524" spans="1:7" ht="13" x14ac:dyDescent="0.3">
      <c r="A524" s="3"/>
      <c r="B524" s="17" t="s">
        <v>84</v>
      </c>
      <c r="C524" s="7"/>
      <c r="D524" s="7"/>
      <c r="E524" s="38"/>
      <c r="F524" s="37"/>
      <c r="G524" s="37"/>
    </row>
    <row r="525" spans="1:7" ht="13" x14ac:dyDescent="0.3">
      <c r="A525" s="3"/>
      <c r="B525" s="17" t="s">
        <v>83</v>
      </c>
      <c r="C525" s="7"/>
      <c r="D525" s="7"/>
      <c r="E525" s="38"/>
      <c r="F525" s="37"/>
      <c r="G525" s="37"/>
    </row>
    <row r="526" spans="1:7" ht="13" x14ac:dyDescent="0.3">
      <c r="A526" s="3"/>
      <c r="B526" s="3"/>
      <c r="C526" s="7"/>
      <c r="D526" s="7"/>
      <c r="E526" s="38"/>
      <c r="F526" s="37"/>
      <c r="G526" s="37"/>
    </row>
    <row r="527" spans="1:7" ht="13" x14ac:dyDescent="0.3">
      <c r="A527" s="3"/>
      <c r="B527" s="4" t="s">
        <v>82</v>
      </c>
      <c r="C527" s="7"/>
      <c r="D527" s="7"/>
      <c r="E527" s="38"/>
      <c r="F527" s="37"/>
      <c r="G527" s="37"/>
    </row>
    <row r="528" spans="1:7" ht="13" x14ac:dyDescent="0.3">
      <c r="A528" s="3"/>
      <c r="B528" s="3"/>
      <c r="C528" s="7"/>
      <c r="D528" s="7"/>
      <c r="E528" s="38"/>
      <c r="F528" s="37"/>
      <c r="G528" s="37"/>
    </row>
    <row r="529" spans="1:7" ht="13" x14ac:dyDescent="0.3">
      <c r="A529" s="3"/>
      <c r="B529" s="3" t="s">
        <v>81</v>
      </c>
      <c r="C529" s="7"/>
      <c r="D529" s="7"/>
      <c r="E529" s="38"/>
      <c r="F529" s="37"/>
      <c r="G529" s="37"/>
    </row>
    <row r="530" spans="1:7" ht="13" x14ac:dyDescent="0.3">
      <c r="A530" s="3"/>
      <c r="B530" s="3" t="s">
        <v>80</v>
      </c>
      <c r="C530" s="7" t="s">
        <v>0</v>
      </c>
      <c r="D530" s="7"/>
      <c r="E530" s="38">
        <v>35</v>
      </c>
      <c r="F530" s="37"/>
      <c r="G530" s="37">
        <f t="shared" si="12"/>
        <v>0</v>
      </c>
    </row>
    <row r="531" spans="1:7" ht="13" x14ac:dyDescent="0.3">
      <c r="A531" s="3"/>
      <c r="B531" s="3"/>
      <c r="C531" s="7"/>
      <c r="D531" s="7"/>
      <c r="E531" s="38"/>
      <c r="F531" s="37"/>
      <c r="G531" s="37"/>
    </row>
    <row r="532" spans="1:7" ht="13" x14ac:dyDescent="0.3">
      <c r="A532" s="3"/>
      <c r="B532" s="4" t="s">
        <v>79</v>
      </c>
      <c r="C532" s="7"/>
      <c r="D532" s="7"/>
      <c r="E532" s="38"/>
      <c r="F532" s="37"/>
      <c r="G532" s="37"/>
    </row>
    <row r="533" spans="1:7" ht="13" x14ac:dyDescent="0.3">
      <c r="A533" s="3"/>
      <c r="B533" s="3"/>
      <c r="C533" s="7"/>
      <c r="D533" s="7"/>
      <c r="E533" s="38"/>
      <c r="F533" s="37"/>
      <c r="G533" s="37"/>
    </row>
    <row r="534" spans="1:7" ht="13" x14ac:dyDescent="0.3">
      <c r="A534" s="3"/>
      <c r="B534" s="4" t="s">
        <v>78</v>
      </c>
      <c r="C534" s="7"/>
      <c r="D534" s="7"/>
      <c r="E534" s="38"/>
      <c r="F534" s="37"/>
      <c r="G534" s="37"/>
    </row>
    <row r="535" spans="1:7" ht="13" x14ac:dyDescent="0.3">
      <c r="A535" s="3"/>
      <c r="B535" s="4" t="s">
        <v>77</v>
      </c>
      <c r="C535" s="7"/>
      <c r="D535" s="7"/>
      <c r="E535" s="38"/>
      <c r="F535" s="37"/>
      <c r="G535" s="37"/>
    </row>
    <row r="536" spans="1:7" ht="13" x14ac:dyDescent="0.3">
      <c r="A536" s="3"/>
      <c r="B536" s="3" t="s">
        <v>76</v>
      </c>
      <c r="C536" s="7"/>
      <c r="D536" s="7"/>
      <c r="E536" s="38"/>
      <c r="F536" s="37"/>
      <c r="G536" s="37"/>
    </row>
    <row r="537" spans="1:7" ht="13" x14ac:dyDescent="0.3">
      <c r="A537" s="3"/>
      <c r="B537" s="3" t="s">
        <v>75</v>
      </c>
      <c r="C537" s="7"/>
      <c r="D537" s="7"/>
      <c r="E537" s="38"/>
      <c r="F537" s="37"/>
      <c r="G537" s="37"/>
    </row>
    <row r="538" spans="1:7" ht="13" x14ac:dyDescent="0.3">
      <c r="A538" s="3"/>
      <c r="B538" s="3" t="s">
        <v>74</v>
      </c>
      <c r="C538" s="7" t="s">
        <v>0</v>
      </c>
      <c r="D538" s="7"/>
      <c r="E538" s="38">
        <v>250</v>
      </c>
      <c r="F538" s="37"/>
      <c r="G538" s="37">
        <f t="shared" si="12"/>
        <v>0</v>
      </c>
    </row>
    <row r="539" spans="1:7" ht="13" x14ac:dyDescent="0.3">
      <c r="A539" s="3"/>
      <c r="B539" s="3"/>
      <c r="C539" s="7"/>
      <c r="D539" s="7"/>
      <c r="E539" s="38"/>
      <c r="F539" s="37"/>
      <c r="G539" s="37"/>
    </row>
    <row r="540" spans="1:7" ht="13" x14ac:dyDescent="0.3">
      <c r="A540" s="3"/>
      <c r="B540" s="3" t="s">
        <v>73</v>
      </c>
      <c r="C540" s="7"/>
      <c r="D540" s="7"/>
      <c r="E540" s="38"/>
      <c r="F540" s="37"/>
      <c r="G540" s="37"/>
    </row>
    <row r="541" spans="1:7" ht="13" x14ac:dyDescent="0.3">
      <c r="A541" s="3"/>
      <c r="B541" s="3" t="s">
        <v>72</v>
      </c>
      <c r="C541" s="7"/>
      <c r="D541" s="7"/>
      <c r="E541" s="38"/>
      <c r="F541" s="37"/>
      <c r="G541" s="37"/>
    </row>
    <row r="542" spans="1:7" ht="13" x14ac:dyDescent="0.3">
      <c r="A542" s="3"/>
      <c r="B542" s="3" t="s">
        <v>71</v>
      </c>
      <c r="C542" s="7"/>
      <c r="D542" s="7"/>
      <c r="E542" s="38"/>
      <c r="F542" s="37"/>
      <c r="G542" s="37"/>
    </row>
    <row r="543" spans="1:7" ht="13" x14ac:dyDescent="0.3">
      <c r="A543" s="3"/>
      <c r="B543" s="3" t="s">
        <v>70</v>
      </c>
      <c r="C543" s="7" t="s">
        <v>2</v>
      </c>
      <c r="D543" s="7"/>
      <c r="E543" s="38">
        <v>650</v>
      </c>
      <c r="F543" s="37"/>
      <c r="G543" s="37">
        <f t="shared" si="12"/>
        <v>0</v>
      </c>
    </row>
    <row r="544" spans="1:7" ht="13" x14ac:dyDescent="0.3">
      <c r="A544" s="3"/>
      <c r="B544" s="3"/>
      <c r="C544" s="7"/>
      <c r="D544" s="7"/>
      <c r="E544" s="38"/>
      <c r="F544" s="37"/>
      <c r="G544" s="37"/>
    </row>
    <row r="545" spans="1:7" ht="13" x14ac:dyDescent="0.3">
      <c r="A545" s="3"/>
      <c r="B545" s="4" t="s">
        <v>69</v>
      </c>
      <c r="C545" s="7"/>
      <c r="D545" s="7"/>
      <c r="E545" s="38"/>
      <c r="F545" s="37"/>
      <c r="G545" s="37"/>
    </row>
    <row r="546" spans="1:7" ht="13" x14ac:dyDescent="0.3">
      <c r="A546" s="3"/>
      <c r="B546" s="3"/>
      <c r="C546" s="7"/>
      <c r="D546" s="7"/>
      <c r="E546" s="38"/>
      <c r="F546" s="37"/>
      <c r="G546" s="37"/>
    </row>
    <row r="547" spans="1:7" ht="13" x14ac:dyDescent="0.3">
      <c r="A547" s="3"/>
      <c r="B547" s="3" t="s">
        <v>68</v>
      </c>
      <c r="C547" s="7" t="s">
        <v>11</v>
      </c>
      <c r="D547" s="7"/>
      <c r="E547" s="38">
        <v>65</v>
      </c>
      <c r="F547" s="37"/>
      <c r="G547" s="37">
        <f t="shared" si="12"/>
        <v>0</v>
      </c>
    </row>
    <row r="548" spans="1:7" ht="13" x14ac:dyDescent="0.3">
      <c r="A548" s="3"/>
      <c r="B548" s="3"/>
      <c r="C548" s="7"/>
      <c r="D548" s="7"/>
      <c r="E548" s="38"/>
      <c r="F548" s="37"/>
      <c r="G548" s="37"/>
    </row>
    <row r="549" spans="1:7" ht="13" x14ac:dyDescent="0.3">
      <c r="A549" s="3"/>
      <c r="B549" s="5" t="s">
        <v>283</v>
      </c>
      <c r="C549" s="7"/>
      <c r="D549" s="7"/>
      <c r="E549" s="38"/>
      <c r="F549" s="39"/>
      <c r="G549" s="39">
        <f>SUM(G526:G548)</f>
        <v>0</v>
      </c>
    </row>
    <row r="550" spans="1:7" ht="13" x14ac:dyDescent="0.3">
      <c r="A550" s="3"/>
      <c r="B550" s="3"/>
      <c r="C550" s="7"/>
      <c r="D550" s="7"/>
      <c r="E550" s="38"/>
      <c r="F550" s="37"/>
      <c r="G550" s="37"/>
    </row>
    <row r="551" spans="1:7" ht="13" x14ac:dyDescent="0.3">
      <c r="A551" s="3"/>
      <c r="B551" s="17" t="s">
        <v>67</v>
      </c>
      <c r="C551" s="7"/>
      <c r="D551" s="7"/>
      <c r="E551" s="38"/>
      <c r="F551" s="37"/>
      <c r="G551" s="37"/>
    </row>
    <row r="552" spans="1:7" ht="13" x14ac:dyDescent="0.3">
      <c r="A552" s="3"/>
      <c r="B552" s="3"/>
      <c r="C552" s="7"/>
      <c r="D552" s="7"/>
      <c r="E552" s="38"/>
      <c r="F552" s="37"/>
      <c r="G552" s="37"/>
    </row>
    <row r="553" spans="1:7" ht="13" x14ac:dyDescent="0.3">
      <c r="A553" s="3"/>
      <c r="B553" s="4" t="s">
        <v>66</v>
      </c>
      <c r="C553" s="7"/>
      <c r="D553" s="7"/>
      <c r="E553" s="38"/>
      <c r="F553" s="37"/>
      <c r="G553" s="37"/>
    </row>
    <row r="554" spans="1:7" ht="13" x14ac:dyDescent="0.3">
      <c r="A554" s="3"/>
      <c r="B554" s="3"/>
      <c r="C554" s="7"/>
      <c r="D554" s="7"/>
      <c r="E554" s="38"/>
      <c r="F554" s="37"/>
      <c r="G554" s="37"/>
    </row>
    <row r="555" spans="1:7" ht="13" x14ac:dyDescent="0.3">
      <c r="A555" s="3"/>
      <c r="B555" s="4"/>
      <c r="C555" s="7"/>
      <c r="D555" s="7"/>
      <c r="E555" s="38"/>
      <c r="F555" s="37"/>
      <c r="G555" s="37"/>
    </row>
    <row r="556" spans="1:7" ht="13" x14ac:dyDescent="0.3">
      <c r="A556" s="3"/>
      <c r="B556" s="3"/>
      <c r="C556" s="7" t="s">
        <v>0</v>
      </c>
      <c r="D556" s="7"/>
      <c r="E556" s="38">
        <v>280</v>
      </c>
      <c r="F556" s="37"/>
      <c r="G556" s="37">
        <f t="shared" si="12"/>
        <v>0</v>
      </c>
    </row>
    <row r="557" spans="1:7" ht="13" x14ac:dyDescent="0.3">
      <c r="A557" s="3"/>
      <c r="B557" s="3"/>
      <c r="C557" s="7"/>
      <c r="D557" s="7"/>
      <c r="E557" s="38"/>
      <c r="F557" s="37"/>
      <c r="G557" s="37"/>
    </row>
    <row r="558" spans="1:7" ht="13" x14ac:dyDescent="0.3">
      <c r="A558" s="3"/>
      <c r="B558" s="5" t="s">
        <v>283</v>
      </c>
      <c r="C558" s="7"/>
      <c r="D558" s="7"/>
      <c r="E558" s="38"/>
      <c r="F558" s="39"/>
      <c r="G558" s="39">
        <f>SUM(G553:G557)</f>
        <v>0</v>
      </c>
    </row>
    <row r="559" spans="1:7" ht="13" x14ac:dyDescent="0.3">
      <c r="A559" s="3"/>
      <c r="B559" s="3"/>
      <c r="C559" s="7"/>
      <c r="D559" s="7"/>
      <c r="E559" s="38"/>
      <c r="F559" s="37"/>
      <c r="G559" s="37"/>
    </row>
    <row r="560" spans="1:7" ht="13" x14ac:dyDescent="0.3">
      <c r="A560" s="3"/>
      <c r="B560" s="17" t="s">
        <v>63</v>
      </c>
      <c r="C560" s="7"/>
      <c r="D560" s="7"/>
      <c r="E560" s="38"/>
      <c r="F560" s="37"/>
      <c r="G560" s="37"/>
    </row>
    <row r="561" spans="1:7" ht="13" x14ac:dyDescent="0.3">
      <c r="A561" s="3"/>
      <c r="B561" s="3"/>
      <c r="C561" s="7"/>
      <c r="D561" s="7"/>
      <c r="E561" s="38"/>
      <c r="F561" s="37"/>
      <c r="G561" s="37"/>
    </row>
    <row r="562" spans="1:7" ht="13" x14ac:dyDescent="0.3">
      <c r="A562" s="3"/>
      <c r="B562" s="4" t="s">
        <v>62</v>
      </c>
      <c r="C562" s="7"/>
      <c r="D562" s="7"/>
      <c r="E562" s="38"/>
      <c r="F562" s="37"/>
      <c r="G562" s="37"/>
    </row>
    <row r="563" spans="1:7" ht="13" x14ac:dyDescent="0.3">
      <c r="A563" s="3"/>
      <c r="B563" s="3"/>
      <c r="C563" s="7"/>
      <c r="D563" s="7"/>
      <c r="E563" s="38"/>
      <c r="F563" s="37"/>
      <c r="G563" s="37"/>
    </row>
    <row r="564" spans="1:7" ht="13" x14ac:dyDescent="0.3">
      <c r="A564" s="3"/>
      <c r="B564" s="3" t="s">
        <v>61</v>
      </c>
      <c r="C564" s="7"/>
      <c r="D564" s="7"/>
      <c r="E564" s="38"/>
      <c r="F564" s="37"/>
      <c r="G564" s="37"/>
    </row>
    <row r="565" spans="1:7" ht="13" x14ac:dyDescent="0.3">
      <c r="A565" s="3"/>
      <c r="B565" s="3" t="s">
        <v>60</v>
      </c>
      <c r="C565" s="7" t="s">
        <v>2</v>
      </c>
      <c r="D565" s="7">
        <v>9</v>
      </c>
      <c r="E565" s="38">
        <v>250</v>
      </c>
      <c r="F565" s="37"/>
      <c r="G565" s="37">
        <f t="shared" si="12"/>
        <v>2250</v>
      </c>
    </row>
    <row r="566" spans="1:7" ht="13" x14ac:dyDescent="0.3">
      <c r="A566" s="3"/>
      <c r="B566" s="3"/>
      <c r="C566" s="7"/>
      <c r="D566" s="7"/>
      <c r="E566" s="38"/>
      <c r="F566" s="37"/>
      <c r="G566" s="37"/>
    </row>
    <row r="567" spans="1:7" ht="13" x14ac:dyDescent="0.3">
      <c r="A567" s="3"/>
      <c r="B567" s="3" t="s">
        <v>59</v>
      </c>
      <c r="C567" s="7"/>
      <c r="D567" s="7"/>
      <c r="E567" s="38"/>
      <c r="F567" s="37"/>
      <c r="G567" s="37"/>
    </row>
    <row r="568" spans="1:7" ht="13" x14ac:dyDescent="0.3">
      <c r="A568" s="3"/>
      <c r="B568" s="3" t="s">
        <v>56</v>
      </c>
      <c r="C568" s="7" t="s">
        <v>2</v>
      </c>
      <c r="D568" s="7"/>
      <c r="E568" s="38">
        <v>450</v>
      </c>
      <c r="F568" s="37"/>
      <c r="G568" s="37">
        <f t="shared" si="12"/>
        <v>0</v>
      </c>
    </row>
    <row r="569" spans="1:7" ht="13" x14ac:dyDescent="0.3">
      <c r="A569" s="3"/>
      <c r="B569" s="3"/>
      <c r="C569" s="7"/>
      <c r="D569" s="7"/>
      <c r="E569" s="38"/>
      <c r="F569" s="37"/>
      <c r="G569" s="37"/>
    </row>
    <row r="570" spans="1:7" ht="13" x14ac:dyDescent="0.3">
      <c r="A570" s="3"/>
      <c r="B570" s="3" t="s">
        <v>58</v>
      </c>
      <c r="C570" s="7"/>
      <c r="D570" s="7"/>
      <c r="E570" s="38"/>
      <c r="F570" s="37"/>
      <c r="G570" s="37"/>
    </row>
    <row r="571" spans="1:7" ht="13" x14ac:dyDescent="0.3">
      <c r="A571" s="3"/>
      <c r="B571" s="3" t="s">
        <v>56</v>
      </c>
      <c r="C571" s="7" t="s">
        <v>2</v>
      </c>
      <c r="D571" s="7">
        <v>3</v>
      </c>
      <c r="E571" s="38">
        <v>550</v>
      </c>
      <c r="F571" s="37"/>
      <c r="G571" s="37">
        <f t="shared" ref="G571:G632" si="13">E571*D571</f>
        <v>1650</v>
      </c>
    </row>
    <row r="572" spans="1:7" ht="13" x14ac:dyDescent="0.3">
      <c r="A572" s="3"/>
      <c r="B572" s="3"/>
      <c r="C572" s="7"/>
      <c r="D572" s="7"/>
      <c r="E572" s="38"/>
      <c r="F572" s="37"/>
      <c r="G572" s="37"/>
    </row>
    <row r="573" spans="1:7" ht="13" x14ac:dyDescent="0.3">
      <c r="A573" s="3"/>
      <c r="B573" s="3" t="s">
        <v>57</v>
      </c>
      <c r="C573" s="7"/>
      <c r="D573" s="7"/>
      <c r="E573" s="38"/>
      <c r="F573" s="37"/>
      <c r="G573" s="37"/>
    </row>
    <row r="574" spans="1:7" ht="13" x14ac:dyDescent="0.3">
      <c r="A574" s="3"/>
      <c r="B574" s="3" t="s">
        <v>56</v>
      </c>
      <c r="C574" s="7" t="s">
        <v>2</v>
      </c>
      <c r="D574" s="7"/>
      <c r="E574" s="38">
        <v>850</v>
      </c>
      <c r="F574" s="37"/>
      <c r="G574" s="37">
        <f t="shared" si="13"/>
        <v>0</v>
      </c>
    </row>
    <row r="575" spans="1:7" ht="13" x14ac:dyDescent="0.3">
      <c r="A575" s="3"/>
      <c r="B575" s="3"/>
      <c r="C575" s="7"/>
      <c r="D575" s="7"/>
      <c r="E575" s="38"/>
      <c r="F575" s="37"/>
      <c r="G575" s="37"/>
    </row>
    <row r="576" spans="1:7" ht="13" x14ac:dyDescent="0.3">
      <c r="A576" s="3"/>
      <c r="B576" s="4" t="s">
        <v>55</v>
      </c>
      <c r="C576" s="7"/>
      <c r="D576" s="7"/>
      <c r="E576" s="38"/>
      <c r="F576" s="37"/>
      <c r="G576" s="37"/>
    </row>
    <row r="577" spans="1:7" ht="13" x14ac:dyDescent="0.3">
      <c r="A577" s="3"/>
      <c r="B577" s="3"/>
      <c r="C577" s="7"/>
      <c r="D577" s="7"/>
      <c r="E577" s="38"/>
      <c r="F577" s="37"/>
      <c r="G577" s="37"/>
    </row>
    <row r="578" spans="1:7" ht="13" x14ac:dyDescent="0.3">
      <c r="A578" s="3"/>
      <c r="B578" s="4" t="s">
        <v>54</v>
      </c>
      <c r="C578" s="7"/>
      <c r="D578" s="7"/>
      <c r="E578" s="38"/>
      <c r="F578" s="37"/>
      <c r="G578" s="37"/>
    </row>
    <row r="579" spans="1:7" ht="13" x14ac:dyDescent="0.3">
      <c r="A579" s="3"/>
      <c r="B579" s="4" t="s">
        <v>53</v>
      </c>
      <c r="C579" s="7"/>
      <c r="D579" s="7"/>
      <c r="E579" s="38"/>
      <c r="F579" s="37"/>
      <c r="G579" s="37"/>
    </row>
    <row r="580" spans="1:7" ht="13" x14ac:dyDescent="0.3">
      <c r="A580" s="3"/>
      <c r="B580" s="3"/>
      <c r="C580" s="7"/>
      <c r="D580" s="7"/>
      <c r="E580" s="38"/>
      <c r="F580" s="37"/>
      <c r="G580" s="37"/>
    </row>
    <row r="581" spans="1:7" ht="13" x14ac:dyDescent="0.3">
      <c r="A581" s="3"/>
      <c r="B581" s="4" t="s">
        <v>52</v>
      </c>
      <c r="C581" s="7"/>
      <c r="D581" s="7"/>
      <c r="E581" s="38"/>
      <c r="F581" s="37"/>
      <c r="G581" s="37"/>
    </row>
    <row r="582" spans="1:7" ht="13" x14ac:dyDescent="0.3">
      <c r="A582" s="3"/>
      <c r="B582" s="4" t="s">
        <v>51</v>
      </c>
      <c r="C582" s="7"/>
      <c r="D582" s="7"/>
      <c r="E582" s="38"/>
      <c r="F582" s="37"/>
      <c r="G582" s="37"/>
    </row>
    <row r="583" spans="1:7" ht="13" x14ac:dyDescent="0.3">
      <c r="A583" s="3"/>
      <c r="B583" s="4" t="s">
        <v>50</v>
      </c>
      <c r="C583" s="7"/>
      <c r="D583" s="7"/>
      <c r="E583" s="38"/>
      <c r="F583" s="37"/>
      <c r="G583" s="37"/>
    </row>
    <row r="584" spans="1:7" ht="13" x14ac:dyDescent="0.3">
      <c r="A584" s="3"/>
      <c r="B584" s="3"/>
      <c r="C584" s="7"/>
      <c r="D584" s="7"/>
      <c r="E584" s="38"/>
      <c r="F584" s="37"/>
      <c r="G584" s="37"/>
    </row>
    <row r="585" spans="1:7" ht="13" x14ac:dyDescent="0.3">
      <c r="A585" s="3"/>
      <c r="B585" s="3" t="s">
        <v>49</v>
      </c>
      <c r="C585" s="7" t="s">
        <v>2</v>
      </c>
      <c r="D585" s="7">
        <v>1</v>
      </c>
      <c r="E585" s="38">
        <v>150</v>
      </c>
      <c r="F585" s="37"/>
      <c r="G585" s="37">
        <f t="shared" si="13"/>
        <v>150</v>
      </c>
    </row>
    <row r="586" spans="1:7" ht="13" x14ac:dyDescent="0.3">
      <c r="A586" s="3"/>
      <c r="B586" s="3"/>
      <c r="C586" s="7"/>
      <c r="D586" s="7"/>
      <c r="E586" s="38"/>
      <c r="F586" s="37"/>
      <c r="G586" s="37"/>
    </row>
    <row r="587" spans="1:7" ht="13" x14ac:dyDescent="0.3">
      <c r="A587" s="3"/>
      <c r="B587" s="3" t="s">
        <v>48</v>
      </c>
      <c r="C587" s="7"/>
      <c r="D587" s="7"/>
      <c r="E587" s="38"/>
      <c r="F587" s="37"/>
      <c r="G587" s="37"/>
    </row>
    <row r="588" spans="1:7" ht="13" x14ac:dyDescent="0.3">
      <c r="A588" s="3"/>
      <c r="B588" s="3" t="s">
        <v>47</v>
      </c>
      <c r="C588" s="7" t="s">
        <v>2</v>
      </c>
      <c r="D588" s="7"/>
      <c r="E588" s="38">
        <v>45</v>
      </c>
      <c r="F588" s="37"/>
      <c r="G588" s="37">
        <f t="shared" si="13"/>
        <v>0</v>
      </c>
    </row>
    <row r="589" spans="1:7" ht="13" x14ac:dyDescent="0.3">
      <c r="A589" s="3"/>
      <c r="B589" s="3"/>
      <c r="C589" s="7"/>
      <c r="D589" s="7"/>
      <c r="E589" s="38"/>
      <c r="F589" s="37"/>
      <c r="G589" s="37"/>
    </row>
    <row r="590" spans="1:7" ht="13" x14ac:dyDescent="0.3">
      <c r="A590" s="3"/>
      <c r="B590" s="5" t="s">
        <v>283</v>
      </c>
      <c r="C590" s="7"/>
      <c r="D590" s="7"/>
      <c r="E590" s="38"/>
      <c r="F590" s="39"/>
      <c r="G590" s="39">
        <f>SUM(G559:G589)</f>
        <v>4050</v>
      </c>
    </row>
    <row r="591" spans="1:7" ht="13" x14ac:dyDescent="0.3">
      <c r="A591" s="3"/>
      <c r="B591" s="3"/>
      <c r="C591" s="7"/>
      <c r="D591" s="7"/>
      <c r="E591" s="38"/>
      <c r="F591" s="37"/>
      <c r="G591" s="37"/>
    </row>
    <row r="592" spans="1:7" ht="13" x14ac:dyDescent="0.3">
      <c r="A592" s="3"/>
      <c r="B592" s="17" t="s">
        <v>46</v>
      </c>
      <c r="C592" s="7"/>
      <c r="D592" s="7"/>
      <c r="E592" s="38"/>
      <c r="F592" s="37"/>
      <c r="G592" s="37"/>
    </row>
    <row r="593" spans="1:7" ht="13" x14ac:dyDescent="0.3">
      <c r="A593" s="3"/>
      <c r="B593" s="3"/>
      <c r="C593" s="7"/>
      <c r="D593" s="7"/>
      <c r="E593" s="38"/>
      <c r="F593" s="37"/>
      <c r="G593" s="37"/>
    </row>
    <row r="594" spans="1:7" ht="13" x14ac:dyDescent="0.3">
      <c r="A594" s="3"/>
      <c r="B594" s="4" t="s">
        <v>45</v>
      </c>
      <c r="C594" s="7"/>
      <c r="D594" s="7"/>
      <c r="E594" s="38"/>
      <c r="F594" s="37"/>
      <c r="G594" s="37"/>
    </row>
    <row r="595" spans="1:7" ht="13" x14ac:dyDescent="0.3">
      <c r="A595" s="3"/>
      <c r="B595" s="3"/>
      <c r="C595" s="7"/>
      <c r="D595" s="7"/>
      <c r="E595" s="38"/>
      <c r="F595" s="37"/>
      <c r="G595" s="37"/>
    </row>
    <row r="596" spans="1:7" ht="13" x14ac:dyDescent="0.3">
      <c r="A596" s="3"/>
      <c r="B596" s="3" t="s">
        <v>44</v>
      </c>
      <c r="C596" s="7"/>
      <c r="D596" s="7"/>
      <c r="E596" s="38"/>
      <c r="F596" s="37"/>
      <c r="G596" s="37"/>
    </row>
    <row r="597" spans="1:7" ht="13" x14ac:dyDescent="0.3">
      <c r="A597" s="3"/>
      <c r="B597" s="3" t="s">
        <v>43</v>
      </c>
      <c r="C597" s="7"/>
      <c r="D597" s="7"/>
      <c r="E597" s="38"/>
      <c r="F597" s="37"/>
      <c r="G597" s="37"/>
    </row>
    <row r="598" spans="1:7" ht="13" x14ac:dyDescent="0.3">
      <c r="A598" s="3"/>
      <c r="B598" s="3" t="s">
        <v>42</v>
      </c>
      <c r="C598" s="7" t="s">
        <v>2</v>
      </c>
      <c r="D598" s="7"/>
      <c r="E598" s="38">
        <v>850</v>
      </c>
      <c r="F598" s="37"/>
      <c r="G598" s="37">
        <f t="shared" si="13"/>
        <v>0</v>
      </c>
    </row>
    <row r="599" spans="1:7" ht="13" x14ac:dyDescent="0.3">
      <c r="A599" s="3"/>
      <c r="B599" s="3"/>
      <c r="C599" s="7"/>
      <c r="D599" s="7"/>
      <c r="E599" s="38"/>
      <c r="F599" s="37"/>
      <c r="G599" s="37"/>
    </row>
    <row r="600" spans="1:7" ht="13" x14ac:dyDescent="0.3">
      <c r="A600" s="3"/>
      <c r="B600" s="4" t="s">
        <v>41</v>
      </c>
      <c r="C600" s="7"/>
      <c r="D600" s="7"/>
      <c r="E600" s="38"/>
      <c r="F600" s="37"/>
      <c r="G600" s="37"/>
    </row>
    <row r="601" spans="1:7" ht="13" x14ac:dyDescent="0.3">
      <c r="A601" s="3"/>
      <c r="B601" s="3"/>
      <c r="C601" s="7"/>
      <c r="D601" s="7"/>
      <c r="E601" s="38"/>
      <c r="F601" s="37"/>
      <c r="G601" s="37"/>
    </row>
    <row r="602" spans="1:7" ht="13" x14ac:dyDescent="0.3">
      <c r="A602" s="3"/>
      <c r="B602" s="4" t="s">
        <v>40</v>
      </c>
      <c r="C602" s="7"/>
      <c r="D602" s="7"/>
      <c r="E602" s="38"/>
      <c r="F602" s="37"/>
      <c r="G602" s="37"/>
    </row>
    <row r="603" spans="1:7" ht="13" x14ac:dyDescent="0.3">
      <c r="A603" s="3"/>
      <c r="B603" s="3"/>
      <c r="C603" s="7"/>
      <c r="D603" s="7"/>
      <c r="E603" s="38"/>
      <c r="F603" s="37"/>
      <c r="G603" s="37"/>
    </row>
    <row r="604" spans="1:7" ht="13" x14ac:dyDescent="0.3">
      <c r="A604" s="3"/>
      <c r="B604" s="3" t="s">
        <v>39</v>
      </c>
      <c r="C604" s="7" t="s">
        <v>2</v>
      </c>
      <c r="D604" s="7"/>
      <c r="E604" s="38">
        <v>3000</v>
      </c>
      <c r="F604" s="40"/>
      <c r="G604" s="37">
        <f t="shared" si="13"/>
        <v>0</v>
      </c>
    </row>
    <row r="605" spans="1:7" ht="13" x14ac:dyDescent="0.3">
      <c r="A605" s="3"/>
      <c r="B605" s="3"/>
      <c r="C605" s="7"/>
      <c r="D605" s="7"/>
      <c r="E605" s="38"/>
      <c r="F605" s="37"/>
      <c r="G605" s="37"/>
    </row>
    <row r="606" spans="1:7" ht="13" x14ac:dyDescent="0.3">
      <c r="A606" s="3"/>
      <c r="B606" s="4" t="s">
        <v>38</v>
      </c>
      <c r="C606" s="7"/>
      <c r="D606" s="7"/>
      <c r="E606" s="38"/>
      <c r="F606" s="37"/>
      <c r="G606" s="37"/>
    </row>
    <row r="607" spans="1:7" ht="13" x14ac:dyDescent="0.3">
      <c r="A607" s="3"/>
      <c r="B607" s="4" t="s">
        <v>37</v>
      </c>
      <c r="C607" s="7"/>
      <c r="D607" s="7"/>
      <c r="E607" s="38"/>
      <c r="F607" s="37"/>
      <c r="G607" s="37"/>
    </row>
    <row r="608" spans="1:7" ht="13" x14ac:dyDescent="0.3">
      <c r="A608" s="3"/>
      <c r="B608" s="3"/>
      <c r="C608" s="7"/>
      <c r="D608" s="7"/>
      <c r="E608" s="38"/>
      <c r="F608" s="37"/>
      <c r="G608" s="37"/>
    </row>
    <row r="609" spans="1:7" ht="13" x14ac:dyDescent="0.3">
      <c r="A609" s="3"/>
      <c r="B609" s="3" t="s">
        <v>36</v>
      </c>
      <c r="C609" s="7" t="s">
        <v>2</v>
      </c>
      <c r="D609" s="7"/>
      <c r="E609" s="38">
        <v>1800</v>
      </c>
      <c r="F609" s="37"/>
      <c r="G609" s="37">
        <f t="shared" si="13"/>
        <v>0</v>
      </c>
    </row>
    <row r="610" spans="1:7" ht="13" x14ac:dyDescent="0.3">
      <c r="A610" s="3"/>
      <c r="B610" s="3"/>
      <c r="C610" s="7"/>
      <c r="D610" s="7"/>
      <c r="E610" s="38"/>
      <c r="F610" s="37"/>
      <c r="G610" s="37"/>
    </row>
    <row r="611" spans="1:7" ht="13" x14ac:dyDescent="0.3">
      <c r="A611" s="3"/>
      <c r="B611" s="4" t="s">
        <v>35</v>
      </c>
      <c r="C611" s="7"/>
      <c r="D611" s="7"/>
      <c r="E611" s="38"/>
      <c r="F611" s="37"/>
      <c r="G611" s="37"/>
    </row>
    <row r="612" spans="1:7" ht="13" x14ac:dyDescent="0.3">
      <c r="A612" s="3"/>
      <c r="B612" s="4" t="s">
        <v>34</v>
      </c>
      <c r="C612" s="7"/>
      <c r="D612" s="7"/>
      <c r="E612" s="38"/>
      <c r="F612" s="37"/>
      <c r="G612" s="37"/>
    </row>
    <row r="613" spans="1:7" ht="13" x14ac:dyDescent="0.3">
      <c r="A613" s="3"/>
      <c r="B613" s="3"/>
      <c r="C613" s="7"/>
      <c r="D613" s="7"/>
      <c r="E613" s="38"/>
      <c r="F613" s="37"/>
      <c r="G613" s="37"/>
    </row>
    <row r="614" spans="1:7" ht="13" x14ac:dyDescent="0.3">
      <c r="A614" s="3"/>
      <c r="B614" s="3" t="s">
        <v>33</v>
      </c>
      <c r="C614" s="7"/>
      <c r="D614" s="7"/>
      <c r="E614" s="38"/>
      <c r="F614" s="37"/>
      <c r="G614" s="37"/>
    </row>
    <row r="615" spans="1:7" ht="13" x14ac:dyDescent="0.3">
      <c r="A615" s="3"/>
      <c r="B615" s="3" t="s">
        <v>464</v>
      </c>
      <c r="C615" s="7" t="s">
        <v>2</v>
      </c>
      <c r="D615" s="7"/>
      <c r="E615" s="38">
        <v>500</v>
      </c>
      <c r="F615" s="37"/>
      <c r="G615" s="37">
        <f t="shared" si="13"/>
        <v>0</v>
      </c>
    </row>
    <row r="616" spans="1:7" ht="13" x14ac:dyDescent="0.3">
      <c r="A616" s="3"/>
      <c r="B616" s="3"/>
      <c r="C616" s="7"/>
      <c r="D616" s="7"/>
      <c r="E616" s="38"/>
      <c r="F616" s="37"/>
      <c r="G616" s="37"/>
    </row>
    <row r="617" spans="1:7" ht="13" x14ac:dyDescent="0.3">
      <c r="A617" s="3"/>
      <c r="B617" s="4" t="s">
        <v>32</v>
      </c>
      <c r="C617" s="7"/>
      <c r="D617" s="7"/>
      <c r="E617" s="38"/>
      <c r="F617" s="37"/>
      <c r="G617" s="37"/>
    </row>
    <row r="618" spans="1:7" ht="13" x14ac:dyDescent="0.3">
      <c r="A618" s="3"/>
      <c r="B618" s="3"/>
      <c r="C618" s="7"/>
      <c r="D618" s="7"/>
      <c r="E618" s="38"/>
      <c r="F618" s="37"/>
      <c r="G618" s="37"/>
    </row>
    <row r="619" spans="1:7" ht="13" x14ac:dyDescent="0.3">
      <c r="A619" s="3"/>
      <c r="B619" s="4" t="s">
        <v>31</v>
      </c>
      <c r="C619" s="7"/>
      <c r="D619" s="7"/>
      <c r="E619" s="38"/>
      <c r="F619" s="37"/>
      <c r="G619" s="37"/>
    </row>
    <row r="620" spans="1:7" ht="13" x14ac:dyDescent="0.3">
      <c r="A620" s="3"/>
      <c r="B620" s="3"/>
      <c r="C620" s="7"/>
      <c r="D620" s="7"/>
      <c r="E620" s="38"/>
      <c r="F620" s="37"/>
      <c r="G620" s="37"/>
    </row>
    <row r="621" spans="1:7" ht="13" x14ac:dyDescent="0.3">
      <c r="A621" s="3"/>
      <c r="B621" s="3" t="s">
        <v>30</v>
      </c>
      <c r="C621" s="7"/>
      <c r="D621" s="7"/>
      <c r="E621" s="38"/>
      <c r="F621" s="37"/>
      <c r="G621" s="37"/>
    </row>
    <row r="622" spans="1:7" ht="13" x14ac:dyDescent="0.3">
      <c r="A622" s="3"/>
      <c r="B622" s="3" t="s">
        <v>29</v>
      </c>
      <c r="C622" s="7" t="s">
        <v>2</v>
      </c>
      <c r="D622" s="7"/>
      <c r="E622" s="38">
        <v>1500</v>
      </c>
      <c r="F622" s="37"/>
      <c r="G622" s="37">
        <f t="shared" si="13"/>
        <v>0</v>
      </c>
    </row>
    <row r="623" spans="1:7" ht="13" x14ac:dyDescent="0.3">
      <c r="A623" s="3"/>
      <c r="B623" s="3" t="s">
        <v>28</v>
      </c>
      <c r="C623" s="7"/>
      <c r="D623" s="7"/>
      <c r="E623" s="38"/>
      <c r="F623" s="37"/>
      <c r="G623" s="37"/>
    </row>
    <row r="624" spans="1:7" ht="13" x14ac:dyDescent="0.3">
      <c r="A624" s="3"/>
      <c r="B624" s="3"/>
      <c r="C624" s="7"/>
      <c r="D624" s="7"/>
      <c r="E624" s="38"/>
      <c r="F624" s="37"/>
      <c r="G624" s="37"/>
    </row>
    <row r="625" spans="1:7" ht="13" x14ac:dyDescent="0.3">
      <c r="A625" s="3"/>
      <c r="B625" s="4" t="s">
        <v>27</v>
      </c>
      <c r="C625" s="7"/>
      <c r="D625" s="7"/>
      <c r="E625" s="38"/>
      <c r="F625" s="37"/>
      <c r="G625" s="37"/>
    </row>
    <row r="626" spans="1:7" ht="13" x14ac:dyDescent="0.3">
      <c r="A626" s="3"/>
      <c r="B626" s="3"/>
      <c r="C626" s="7"/>
      <c r="D626" s="7"/>
      <c r="E626" s="38"/>
      <c r="F626" s="37"/>
      <c r="G626" s="37"/>
    </row>
    <row r="627" spans="1:7" ht="13" x14ac:dyDescent="0.3">
      <c r="A627" s="3"/>
      <c r="B627" s="4" t="s">
        <v>26</v>
      </c>
      <c r="C627" s="7"/>
      <c r="D627" s="7"/>
      <c r="E627" s="38"/>
      <c r="F627" s="37"/>
      <c r="G627" s="37"/>
    </row>
    <row r="628" spans="1:7" ht="13" x14ac:dyDescent="0.3">
      <c r="A628" s="3"/>
      <c r="B628" s="4" t="s">
        <v>25</v>
      </c>
      <c r="C628" s="7"/>
      <c r="D628" s="7"/>
      <c r="E628" s="38"/>
      <c r="F628" s="37"/>
      <c r="G628" s="37"/>
    </row>
    <row r="629" spans="1:7" ht="13" x14ac:dyDescent="0.3">
      <c r="A629" s="3"/>
      <c r="B629" s="4" t="s">
        <v>24</v>
      </c>
      <c r="C629" s="7"/>
      <c r="D629" s="7"/>
      <c r="E629" s="38"/>
      <c r="F629" s="37"/>
      <c r="G629" s="37"/>
    </row>
    <row r="630" spans="1:7" ht="13" x14ac:dyDescent="0.3">
      <c r="A630" s="3"/>
      <c r="B630" s="3"/>
      <c r="C630" s="7"/>
      <c r="D630" s="7"/>
      <c r="E630" s="38"/>
      <c r="F630" s="37"/>
      <c r="G630" s="37"/>
    </row>
    <row r="631" spans="1:7" ht="13" x14ac:dyDescent="0.3">
      <c r="A631" s="3"/>
      <c r="B631" s="3" t="s">
        <v>23</v>
      </c>
      <c r="C631" s="7"/>
      <c r="D631" s="7"/>
      <c r="E631" s="38"/>
      <c r="F631" s="37"/>
      <c r="G631" s="37"/>
    </row>
    <row r="632" spans="1:7" ht="13" x14ac:dyDescent="0.3">
      <c r="A632" s="3"/>
      <c r="B632" s="3" t="s">
        <v>22</v>
      </c>
      <c r="C632" s="7" t="s">
        <v>2</v>
      </c>
      <c r="D632" s="7"/>
      <c r="E632" s="38">
        <v>35000</v>
      </c>
      <c r="F632" s="37"/>
      <c r="G632" s="37">
        <f t="shared" si="13"/>
        <v>0</v>
      </c>
    </row>
    <row r="633" spans="1:7" ht="13" x14ac:dyDescent="0.3">
      <c r="A633" s="3"/>
      <c r="B633" s="3"/>
      <c r="C633" s="7"/>
      <c r="D633" s="7"/>
      <c r="E633" s="38"/>
      <c r="F633" s="37"/>
      <c r="G633" s="37"/>
    </row>
    <row r="634" spans="1:7" ht="13" x14ac:dyDescent="0.3">
      <c r="A634" s="3"/>
      <c r="B634" s="3" t="s">
        <v>21</v>
      </c>
      <c r="C634" s="7" t="s">
        <v>2</v>
      </c>
      <c r="D634" s="7"/>
      <c r="E634" s="38">
        <v>1500</v>
      </c>
      <c r="F634" s="37"/>
      <c r="G634" s="37">
        <f t="shared" ref="G634:G708" si="14">E634*D634</f>
        <v>0</v>
      </c>
    </row>
    <row r="635" spans="1:7" ht="13" x14ac:dyDescent="0.3">
      <c r="A635" s="3"/>
      <c r="B635" s="3"/>
      <c r="C635" s="7"/>
      <c r="D635" s="7"/>
      <c r="E635" s="38"/>
      <c r="F635" s="37"/>
      <c r="G635" s="37"/>
    </row>
    <row r="636" spans="1:7" ht="13" x14ac:dyDescent="0.3">
      <c r="A636" s="3"/>
      <c r="B636" s="5" t="s">
        <v>283</v>
      </c>
      <c r="C636" s="7"/>
      <c r="D636" s="7"/>
      <c r="E636" s="38"/>
      <c r="F636" s="39"/>
      <c r="G636" s="39">
        <f>SUM(G593:G635)</f>
        <v>0</v>
      </c>
    </row>
    <row r="637" spans="1:7" ht="13" x14ac:dyDescent="0.3">
      <c r="A637" s="3"/>
      <c r="B637" s="3"/>
      <c r="C637" s="7"/>
      <c r="D637" s="7"/>
      <c r="E637" s="38"/>
      <c r="F637" s="37"/>
      <c r="G637" s="37"/>
    </row>
    <row r="638" spans="1:7" ht="13" x14ac:dyDescent="0.3">
      <c r="A638" s="3"/>
      <c r="B638" s="17" t="s">
        <v>20</v>
      </c>
      <c r="C638" s="7"/>
      <c r="D638" s="7"/>
      <c r="E638" s="38"/>
      <c r="F638" s="37"/>
      <c r="G638" s="37"/>
    </row>
    <row r="639" spans="1:7" ht="13" x14ac:dyDescent="0.3">
      <c r="A639" s="3"/>
      <c r="B639" s="3"/>
      <c r="C639" s="7"/>
      <c r="D639" s="7"/>
      <c r="E639" s="38"/>
      <c r="F639" s="37"/>
      <c r="G639" s="37"/>
    </row>
    <row r="640" spans="1:7" ht="13" x14ac:dyDescent="0.3">
      <c r="A640" s="3"/>
      <c r="B640" s="4" t="s">
        <v>19</v>
      </c>
      <c r="C640" s="7"/>
      <c r="D640" s="7"/>
      <c r="E640" s="38"/>
      <c r="F640" s="37"/>
      <c r="G640" s="37"/>
    </row>
    <row r="641" spans="1:7" ht="13" x14ac:dyDescent="0.3">
      <c r="A641" s="3"/>
      <c r="B641" s="3"/>
      <c r="C641" s="7"/>
      <c r="D641" s="7"/>
      <c r="E641" s="38"/>
      <c r="F641" s="37"/>
      <c r="G641" s="37"/>
    </row>
    <row r="642" spans="1:7" ht="13" x14ac:dyDescent="0.3">
      <c r="A642" s="3"/>
      <c r="B642" s="4" t="s">
        <v>18</v>
      </c>
      <c r="C642" s="7"/>
      <c r="D642" s="7"/>
      <c r="E642" s="38"/>
      <c r="F642" s="37"/>
      <c r="G642" s="37"/>
    </row>
    <row r="643" spans="1:7" ht="13" x14ac:dyDescent="0.3">
      <c r="A643" s="3"/>
      <c r="B643" s="3"/>
      <c r="C643" s="7"/>
      <c r="D643" s="7"/>
      <c r="E643" s="38"/>
      <c r="F643" s="37"/>
      <c r="G643" s="37"/>
    </row>
    <row r="644" spans="1:7" ht="13" x14ac:dyDescent="0.3">
      <c r="A644" s="3"/>
      <c r="B644" s="3" t="s">
        <v>465</v>
      </c>
      <c r="C644" s="7" t="s">
        <v>0</v>
      </c>
      <c r="D644" s="7">
        <v>10</v>
      </c>
      <c r="E644" s="38">
        <v>75</v>
      </c>
      <c r="F644" s="37"/>
      <c r="G644" s="37">
        <f t="shared" si="14"/>
        <v>750</v>
      </c>
    </row>
    <row r="645" spans="1:7" ht="13" x14ac:dyDescent="0.3">
      <c r="A645" s="3"/>
      <c r="B645" s="3"/>
      <c r="C645" s="7"/>
      <c r="D645" s="7"/>
      <c r="E645" s="38"/>
      <c r="F645" s="37"/>
      <c r="G645" s="37"/>
    </row>
    <row r="646" spans="1:7" ht="13" x14ac:dyDescent="0.3">
      <c r="A646" s="3"/>
      <c r="B646" s="3"/>
      <c r="C646" s="7"/>
      <c r="D646" s="7"/>
      <c r="E646" s="38"/>
      <c r="F646" s="37"/>
      <c r="G646" s="37"/>
    </row>
    <row r="647" spans="1:7" ht="13" x14ac:dyDescent="0.3">
      <c r="A647" s="3"/>
      <c r="B647" s="4" t="s">
        <v>17</v>
      </c>
      <c r="C647" s="7"/>
      <c r="D647" s="7"/>
      <c r="E647" s="38"/>
      <c r="F647" s="37"/>
      <c r="G647" s="37"/>
    </row>
    <row r="648" spans="1:7" ht="13" x14ac:dyDescent="0.3">
      <c r="A648" s="3"/>
      <c r="B648" s="3"/>
      <c r="C648" s="7"/>
      <c r="D648" s="7"/>
      <c r="E648" s="38"/>
      <c r="F648" s="37"/>
      <c r="G648" s="37"/>
    </row>
    <row r="649" spans="1:7" ht="13" x14ac:dyDescent="0.3">
      <c r="A649" s="3"/>
      <c r="B649" s="4" t="s">
        <v>16</v>
      </c>
      <c r="C649" s="7"/>
      <c r="D649" s="7"/>
      <c r="E649" s="38"/>
      <c r="F649" s="37"/>
      <c r="G649" s="37"/>
    </row>
    <row r="650" spans="1:7" ht="13" x14ac:dyDescent="0.3">
      <c r="A650" s="3"/>
      <c r="B650" s="3"/>
      <c r="C650" s="7"/>
      <c r="D650" s="7"/>
      <c r="E650" s="38"/>
      <c r="F650" s="37"/>
      <c r="G650" s="37"/>
    </row>
    <row r="651" spans="1:7" ht="13" x14ac:dyDescent="0.3">
      <c r="A651" s="3"/>
      <c r="B651" s="3" t="s">
        <v>14</v>
      </c>
      <c r="C651" s="7" t="s">
        <v>0</v>
      </c>
      <c r="D651" s="7">
        <v>132</v>
      </c>
      <c r="E651" s="38">
        <v>75</v>
      </c>
      <c r="F651" s="37"/>
      <c r="G651" s="37">
        <f t="shared" si="14"/>
        <v>9900</v>
      </c>
    </row>
    <row r="652" spans="1:7" ht="13" x14ac:dyDescent="0.3">
      <c r="A652" s="3"/>
      <c r="B652" s="3"/>
      <c r="C652" s="7"/>
      <c r="D652" s="7"/>
      <c r="E652" s="38"/>
      <c r="F652" s="37"/>
      <c r="G652" s="37"/>
    </row>
    <row r="653" spans="1:7" ht="13" x14ac:dyDescent="0.3">
      <c r="A653" s="3"/>
      <c r="B653" s="3" t="s">
        <v>295</v>
      </c>
      <c r="C653" s="7" t="s">
        <v>0</v>
      </c>
      <c r="D653" s="7">
        <v>2</v>
      </c>
      <c r="E653" s="38">
        <v>75</v>
      </c>
      <c r="F653" s="37"/>
      <c r="G653" s="37">
        <f t="shared" si="14"/>
        <v>150</v>
      </c>
    </row>
    <row r="654" spans="1:7" ht="13" x14ac:dyDescent="0.3">
      <c r="A654" s="3"/>
      <c r="B654" s="3"/>
      <c r="C654" s="7"/>
      <c r="D654" s="7"/>
      <c r="E654" s="38"/>
      <c r="F654" s="37"/>
      <c r="G654" s="37"/>
    </row>
    <row r="655" spans="1:7" ht="13" x14ac:dyDescent="0.3">
      <c r="A655" s="3"/>
      <c r="B655" s="5" t="s">
        <v>283</v>
      </c>
      <c r="C655" s="7"/>
      <c r="D655" s="7"/>
      <c r="E655" s="38"/>
      <c r="F655" s="39"/>
      <c r="G655" s="39">
        <f>SUM(G639:G654)</f>
        <v>10800</v>
      </c>
    </row>
    <row r="656" spans="1:7" ht="13" x14ac:dyDescent="0.3">
      <c r="A656" s="3"/>
      <c r="B656" s="3"/>
      <c r="C656" s="7"/>
      <c r="D656" s="7"/>
      <c r="E656" s="38"/>
      <c r="F656" s="37"/>
      <c r="G656" s="37"/>
    </row>
    <row r="657" spans="1:7" ht="13" x14ac:dyDescent="0.3">
      <c r="A657" s="3"/>
      <c r="B657" s="17" t="s">
        <v>15</v>
      </c>
      <c r="C657" s="7"/>
      <c r="D657" s="7"/>
      <c r="E657" s="38"/>
      <c r="F657" s="37"/>
      <c r="G657" s="37"/>
    </row>
    <row r="658" spans="1:7" ht="13" x14ac:dyDescent="0.3">
      <c r="A658" s="3"/>
      <c r="B658" s="3"/>
      <c r="C658" s="7"/>
      <c r="D658" s="7"/>
      <c r="E658" s="38"/>
      <c r="F658" s="37"/>
      <c r="G658" s="37"/>
    </row>
    <row r="659" spans="1:7" ht="13" x14ac:dyDescent="0.3">
      <c r="A659" s="3"/>
      <c r="B659" s="4" t="s">
        <v>473</v>
      </c>
      <c r="C659" s="7"/>
      <c r="D659" s="7"/>
      <c r="E659" s="38"/>
      <c r="F659" s="37"/>
      <c r="G659" s="37"/>
    </row>
    <row r="660" spans="1:7" ht="13" x14ac:dyDescent="0.3">
      <c r="A660" s="3"/>
      <c r="B660" s="3"/>
      <c r="C660" s="7"/>
      <c r="D660" s="7"/>
      <c r="E660" s="38"/>
      <c r="F660" s="37"/>
      <c r="G660" s="37"/>
    </row>
    <row r="661" spans="1:7" ht="13" x14ac:dyDescent="0.3">
      <c r="A661" s="3"/>
      <c r="B661" s="4" t="s">
        <v>65</v>
      </c>
      <c r="C661" s="7"/>
      <c r="D661" s="7"/>
      <c r="E661" s="38"/>
      <c r="F661" s="37"/>
      <c r="G661" s="37"/>
    </row>
    <row r="662" spans="1:7" ht="13" x14ac:dyDescent="0.3">
      <c r="A662" s="3"/>
      <c r="B662" s="3" t="s">
        <v>64</v>
      </c>
      <c r="C662" s="7" t="s">
        <v>0</v>
      </c>
      <c r="D662" s="7">
        <v>10</v>
      </c>
      <c r="E662" s="38">
        <v>280</v>
      </c>
      <c r="F662" s="37"/>
      <c r="G662" s="37">
        <f t="shared" si="14"/>
        <v>2800</v>
      </c>
    </row>
    <row r="663" spans="1:7" ht="13" x14ac:dyDescent="0.3">
      <c r="A663" s="3"/>
      <c r="B663" s="3"/>
      <c r="C663" s="7"/>
      <c r="D663" s="7"/>
      <c r="E663" s="38"/>
      <c r="F663" s="37"/>
      <c r="G663" s="37"/>
    </row>
    <row r="664" spans="1:7" ht="13" x14ac:dyDescent="0.3">
      <c r="A664" s="3"/>
      <c r="B664" s="3" t="s">
        <v>472</v>
      </c>
      <c r="C664" s="7" t="s">
        <v>11</v>
      </c>
      <c r="D664" s="7">
        <v>28</v>
      </c>
      <c r="E664" s="38">
        <v>150</v>
      </c>
      <c r="F664" s="37"/>
      <c r="G664" s="37">
        <f t="shared" si="14"/>
        <v>4200</v>
      </c>
    </row>
    <row r="665" spans="1:7" ht="13" x14ac:dyDescent="0.3">
      <c r="A665" s="3"/>
      <c r="B665" s="3"/>
      <c r="C665" s="7"/>
      <c r="D665" s="7"/>
      <c r="E665" s="38"/>
      <c r="F665" s="37"/>
      <c r="G665" s="37"/>
    </row>
    <row r="666" spans="1:7" ht="13" x14ac:dyDescent="0.3">
      <c r="A666" s="3"/>
      <c r="B666" s="5" t="s">
        <v>283</v>
      </c>
      <c r="C666" s="7"/>
      <c r="D666" s="7"/>
      <c r="E666" s="38"/>
      <c r="F666" s="39"/>
      <c r="G666" s="39">
        <f>SUM(G658:G665)</f>
        <v>7000</v>
      </c>
    </row>
    <row r="667" spans="1:7" ht="13" x14ac:dyDescent="0.3">
      <c r="A667" s="3"/>
      <c r="B667" s="3"/>
      <c r="C667" s="7"/>
      <c r="D667" s="7"/>
      <c r="E667" s="38"/>
      <c r="F667" s="37"/>
      <c r="G667" s="37"/>
    </row>
    <row r="668" spans="1:7" ht="13" x14ac:dyDescent="0.3">
      <c r="A668" s="3"/>
      <c r="B668" s="17" t="s">
        <v>296</v>
      </c>
      <c r="C668" s="7"/>
      <c r="D668" s="7"/>
      <c r="E668" s="38"/>
      <c r="F668" s="37"/>
      <c r="G668" s="37"/>
    </row>
    <row r="669" spans="1:7" ht="13" x14ac:dyDescent="0.3">
      <c r="A669" s="3"/>
      <c r="B669" s="3"/>
      <c r="C669" s="7"/>
      <c r="D669" s="7"/>
      <c r="E669" s="38"/>
      <c r="F669" s="37"/>
      <c r="G669" s="37"/>
    </row>
    <row r="670" spans="1:7" ht="13" x14ac:dyDescent="0.3">
      <c r="A670" s="3"/>
      <c r="B670" s="4" t="s">
        <v>297</v>
      </c>
      <c r="C670" s="7"/>
      <c r="D670" s="7"/>
      <c r="E670" s="38"/>
      <c r="F670" s="37"/>
      <c r="G670" s="37"/>
    </row>
    <row r="671" spans="1:7" ht="13" x14ac:dyDescent="0.3">
      <c r="A671" s="3"/>
      <c r="B671" s="3"/>
      <c r="C671" s="7"/>
      <c r="D671" s="7"/>
      <c r="E671" s="38"/>
      <c r="F671" s="37"/>
      <c r="G671" s="37"/>
    </row>
    <row r="672" spans="1:7" ht="13" x14ac:dyDescent="0.3">
      <c r="A672" s="3"/>
      <c r="B672" s="4" t="s">
        <v>298</v>
      </c>
      <c r="C672" s="7"/>
      <c r="D672" s="7"/>
      <c r="E672" s="38"/>
      <c r="F672" s="37"/>
      <c r="G672" s="37"/>
    </row>
    <row r="673" spans="1:7" ht="13" x14ac:dyDescent="0.3">
      <c r="A673" s="3"/>
      <c r="B673" s="3"/>
      <c r="C673" s="7"/>
      <c r="D673" s="7"/>
      <c r="E673" s="38"/>
      <c r="F673" s="37"/>
      <c r="G673" s="37"/>
    </row>
    <row r="674" spans="1:7" ht="13" x14ac:dyDescent="0.3">
      <c r="A674" s="3"/>
      <c r="B674" s="3" t="s">
        <v>299</v>
      </c>
      <c r="C674" s="7"/>
      <c r="D674" s="7"/>
      <c r="E674" s="38"/>
      <c r="F674" s="37"/>
      <c r="G674" s="37"/>
    </row>
    <row r="675" spans="1:7" ht="13" x14ac:dyDescent="0.3">
      <c r="A675" s="3"/>
      <c r="B675" s="3" t="s">
        <v>300</v>
      </c>
      <c r="C675" s="7" t="s">
        <v>11</v>
      </c>
      <c r="D675" s="7">
        <v>5</v>
      </c>
      <c r="E675" s="38">
        <v>110</v>
      </c>
      <c r="F675" s="37"/>
      <c r="G675" s="37">
        <f t="shared" si="14"/>
        <v>550</v>
      </c>
    </row>
    <row r="676" spans="1:7" ht="13" x14ac:dyDescent="0.3">
      <c r="A676" s="3"/>
      <c r="B676" s="3"/>
      <c r="C676" s="7"/>
      <c r="D676" s="7"/>
      <c r="E676" s="38"/>
      <c r="F676" s="37"/>
      <c r="G676" s="37"/>
    </row>
    <row r="677" spans="1:7" ht="13" x14ac:dyDescent="0.3">
      <c r="A677" s="3"/>
      <c r="B677" s="3" t="s">
        <v>301</v>
      </c>
      <c r="C677" s="7"/>
      <c r="D677" s="7"/>
      <c r="E677" s="38"/>
      <c r="F677" s="37"/>
      <c r="G677" s="37"/>
    </row>
    <row r="678" spans="1:7" ht="13" x14ac:dyDescent="0.3">
      <c r="A678" s="3"/>
      <c r="B678" s="3" t="s">
        <v>302</v>
      </c>
      <c r="C678" s="7" t="s">
        <v>11</v>
      </c>
      <c r="D678" s="7">
        <v>3</v>
      </c>
      <c r="E678" s="38">
        <v>100</v>
      </c>
      <c r="F678" s="37"/>
      <c r="G678" s="37">
        <f t="shared" si="14"/>
        <v>300</v>
      </c>
    </row>
    <row r="679" spans="1:7" ht="13" x14ac:dyDescent="0.3">
      <c r="A679" s="3"/>
      <c r="B679" s="3"/>
      <c r="C679" s="7"/>
      <c r="D679" s="7"/>
      <c r="E679" s="38"/>
      <c r="F679" s="37"/>
      <c r="G679" s="37"/>
    </row>
    <row r="680" spans="1:7" ht="13" x14ac:dyDescent="0.3">
      <c r="A680" s="3"/>
      <c r="B680" s="3" t="s">
        <v>303</v>
      </c>
      <c r="C680" s="7" t="s">
        <v>2</v>
      </c>
      <c r="D680" s="7">
        <v>1</v>
      </c>
      <c r="E680" s="38">
        <v>250</v>
      </c>
      <c r="F680" s="37"/>
      <c r="G680" s="37">
        <f t="shared" si="14"/>
        <v>250</v>
      </c>
    </row>
    <row r="681" spans="1:7" ht="13" x14ac:dyDescent="0.3">
      <c r="A681" s="3"/>
      <c r="B681" s="3" t="s">
        <v>304</v>
      </c>
      <c r="C681" s="7" t="s">
        <v>2</v>
      </c>
      <c r="D681" s="7">
        <v>1</v>
      </c>
      <c r="E681" s="38">
        <v>250</v>
      </c>
      <c r="F681" s="37"/>
      <c r="G681" s="37">
        <f t="shared" si="14"/>
        <v>250</v>
      </c>
    </row>
    <row r="682" spans="1:7" ht="13" x14ac:dyDescent="0.3">
      <c r="A682" s="3"/>
      <c r="B682" s="3" t="s">
        <v>305</v>
      </c>
      <c r="C682" s="7" t="s">
        <v>2</v>
      </c>
      <c r="D682" s="7">
        <v>1</v>
      </c>
      <c r="E682" s="38">
        <v>250</v>
      </c>
      <c r="F682" s="37"/>
      <c r="G682" s="37">
        <f t="shared" si="14"/>
        <v>250</v>
      </c>
    </row>
    <row r="683" spans="1:7" ht="13" x14ac:dyDescent="0.3">
      <c r="A683" s="3"/>
      <c r="B683" s="3" t="s">
        <v>306</v>
      </c>
      <c r="C683" s="7" t="s">
        <v>2</v>
      </c>
      <c r="D683" s="7">
        <v>1</v>
      </c>
      <c r="E683" s="38">
        <v>250</v>
      </c>
      <c r="F683" s="37"/>
      <c r="G683" s="37">
        <f t="shared" si="14"/>
        <v>250</v>
      </c>
    </row>
    <row r="684" spans="1:7" ht="13" x14ac:dyDescent="0.3">
      <c r="A684" s="3"/>
      <c r="B684" s="3"/>
      <c r="C684" s="7"/>
      <c r="D684" s="7"/>
      <c r="E684" s="38"/>
      <c r="F684" s="37"/>
      <c r="G684" s="37"/>
    </row>
    <row r="685" spans="1:7" ht="13" x14ac:dyDescent="0.3">
      <c r="A685" s="3"/>
      <c r="B685" s="3"/>
      <c r="C685" s="7"/>
      <c r="D685" s="7"/>
      <c r="E685" s="38"/>
      <c r="F685" s="37"/>
      <c r="G685" s="37"/>
    </row>
    <row r="686" spans="1:7" ht="13" x14ac:dyDescent="0.3">
      <c r="A686" s="3"/>
      <c r="B686" s="4" t="s">
        <v>476</v>
      </c>
      <c r="C686" s="7"/>
      <c r="D686" s="7"/>
      <c r="E686" s="38"/>
      <c r="F686" s="37"/>
      <c r="G686" s="37"/>
    </row>
    <row r="687" spans="1:7" ht="13" x14ac:dyDescent="0.3">
      <c r="A687" s="3"/>
      <c r="B687" s="3"/>
      <c r="C687" s="7"/>
      <c r="D687" s="7"/>
      <c r="E687" s="38"/>
      <c r="F687" s="37"/>
      <c r="G687" s="37"/>
    </row>
    <row r="688" spans="1:7" ht="13" x14ac:dyDescent="0.3">
      <c r="A688" s="3"/>
      <c r="B688" s="4" t="s">
        <v>479</v>
      </c>
      <c r="C688" s="7"/>
      <c r="D688" s="7"/>
      <c r="E688" s="38"/>
      <c r="F688" s="37"/>
      <c r="G688" s="37"/>
    </row>
    <row r="689" spans="1:7" ht="13" x14ac:dyDescent="0.3">
      <c r="A689" s="3"/>
      <c r="B689" s="3" t="s">
        <v>477</v>
      </c>
      <c r="C689" s="7"/>
      <c r="D689" s="7"/>
      <c r="E689" s="38"/>
      <c r="F689" s="37"/>
      <c r="G689" s="37"/>
    </row>
    <row r="690" spans="1:7" ht="13" x14ac:dyDescent="0.3">
      <c r="A690" s="3"/>
      <c r="B690" s="3" t="s">
        <v>478</v>
      </c>
      <c r="C690" s="7" t="s">
        <v>2</v>
      </c>
      <c r="D690" s="7">
        <v>3</v>
      </c>
      <c r="E690" s="38">
        <v>2000</v>
      </c>
      <c r="F690" s="37"/>
      <c r="G690" s="37">
        <f t="shared" ref="G690" si="15">E690*D690</f>
        <v>6000</v>
      </c>
    </row>
    <row r="691" spans="1:7" ht="13" x14ac:dyDescent="0.3">
      <c r="A691" s="3"/>
      <c r="B691" s="3"/>
      <c r="C691" s="7"/>
      <c r="D691" s="7"/>
      <c r="E691" s="38"/>
      <c r="F691" s="37"/>
      <c r="G691" s="37"/>
    </row>
    <row r="692" spans="1:7" ht="13" x14ac:dyDescent="0.3">
      <c r="A692" s="3"/>
      <c r="B692" s="4" t="s">
        <v>307</v>
      </c>
      <c r="C692" s="7"/>
      <c r="D692" s="7"/>
      <c r="E692" s="38"/>
      <c r="F692" s="37"/>
      <c r="G692" s="37"/>
    </row>
    <row r="693" spans="1:7" ht="13" x14ac:dyDescent="0.3">
      <c r="A693" s="3"/>
      <c r="B693" s="4" t="s">
        <v>308</v>
      </c>
      <c r="C693" s="7"/>
      <c r="D693" s="7"/>
      <c r="E693" s="38"/>
      <c r="F693" s="37"/>
      <c r="G693" s="37"/>
    </row>
    <row r="694" spans="1:7" ht="13" x14ac:dyDescent="0.3">
      <c r="A694" s="3"/>
      <c r="B694" s="3"/>
      <c r="C694" s="7"/>
      <c r="D694" s="7"/>
      <c r="E694" s="38"/>
      <c r="F694" s="37"/>
      <c r="G694" s="37"/>
    </row>
    <row r="695" spans="1:7" ht="13" x14ac:dyDescent="0.3">
      <c r="A695" s="3"/>
      <c r="B695" s="3" t="s">
        <v>309</v>
      </c>
      <c r="C695" s="7"/>
      <c r="D695" s="7"/>
      <c r="E695" s="38"/>
      <c r="F695" s="37"/>
      <c r="G695" s="37"/>
    </row>
    <row r="696" spans="1:7" ht="13" x14ac:dyDescent="0.3">
      <c r="A696" s="3"/>
      <c r="B696" s="3" t="s">
        <v>310</v>
      </c>
      <c r="C696" s="7" t="s">
        <v>2</v>
      </c>
      <c r="D696" s="7"/>
      <c r="E696" s="38"/>
      <c r="F696" s="37"/>
      <c r="G696" s="37"/>
    </row>
    <row r="697" spans="1:7" ht="13" x14ac:dyDescent="0.3">
      <c r="A697" s="3"/>
      <c r="B697" s="3"/>
      <c r="C697" s="7"/>
      <c r="D697" s="7"/>
      <c r="E697" s="38"/>
      <c r="F697" s="37"/>
      <c r="G697" s="37"/>
    </row>
    <row r="698" spans="1:7" ht="13" x14ac:dyDescent="0.3">
      <c r="A698" s="3"/>
      <c r="B698" s="3" t="s">
        <v>311</v>
      </c>
      <c r="C698" s="7" t="s">
        <v>2</v>
      </c>
      <c r="D698" s="7"/>
      <c r="E698" s="38">
        <v>4500</v>
      </c>
      <c r="F698" s="37"/>
      <c r="G698" s="37">
        <f t="shared" si="14"/>
        <v>0</v>
      </c>
    </row>
    <row r="699" spans="1:7" ht="13" x14ac:dyDescent="0.3">
      <c r="A699" s="3"/>
      <c r="B699" s="3"/>
      <c r="C699" s="7"/>
      <c r="D699" s="7"/>
      <c r="E699" s="38"/>
      <c r="F699" s="37"/>
      <c r="G699" s="37"/>
    </row>
    <row r="700" spans="1:7" ht="13" x14ac:dyDescent="0.3">
      <c r="A700" s="3"/>
      <c r="B700" s="4" t="s">
        <v>312</v>
      </c>
      <c r="C700" s="7"/>
      <c r="D700" s="7"/>
      <c r="E700" s="38"/>
      <c r="F700" s="37"/>
      <c r="G700" s="37"/>
    </row>
    <row r="701" spans="1:7" ht="13" x14ac:dyDescent="0.3">
      <c r="A701" s="3"/>
      <c r="B701" s="4" t="s">
        <v>313</v>
      </c>
      <c r="C701" s="7"/>
      <c r="D701" s="7"/>
      <c r="E701" s="38"/>
      <c r="F701" s="37"/>
      <c r="G701" s="37"/>
    </row>
    <row r="702" spans="1:7" ht="13" x14ac:dyDescent="0.3">
      <c r="A702" s="3"/>
      <c r="B702" s="3" t="s">
        <v>314</v>
      </c>
      <c r="C702" s="7"/>
      <c r="D702" s="7"/>
      <c r="E702" s="38"/>
      <c r="F702" s="37"/>
      <c r="G702" s="37"/>
    </row>
    <row r="703" spans="1:7" ht="13" x14ac:dyDescent="0.3">
      <c r="A703" s="3"/>
      <c r="B703" s="3" t="s">
        <v>315</v>
      </c>
      <c r="C703" s="7"/>
      <c r="D703" s="7"/>
      <c r="E703" s="38"/>
      <c r="F703" s="37"/>
      <c r="G703" s="37"/>
    </row>
    <row r="704" spans="1:7" ht="13" x14ac:dyDescent="0.3">
      <c r="A704" s="3"/>
      <c r="B704" s="3" t="s">
        <v>316</v>
      </c>
      <c r="C704" s="7"/>
      <c r="D704" s="7"/>
      <c r="E704" s="38"/>
      <c r="F704" s="37"/>
      <c r="G704" s="37"/>
    </row>
    <row r="705" spans="1:7" ht="13" x14ac:dyDescent="0.3">
      <c r="A705" s="3"/>
      <c r="B705" s="3" t="s">
        <v>317</v>
      </c>
      <c r="C705" s="7"/>
      <c r="D705" s="7"/>
      <c r="E705" s="38"/>
      <c r="F705" s="37"/>
      <c r="G705" s="37"/>
    </row>
    <row r="706" spans="1:7" ht="13" x14ac:dyDescent="0.3">
      <c r="A706" s="3"/>
      <c r="B706" s="3" t="s">
        <v>318</v>
      </c>
      <c r="C706" s="7"/>
      <c r="D706" s="7"/>
      <c r="E706" s="38"/>
      <c r="F706" s="37"/>
      <c r="G706" s="37"/>
    </row>
    <row r="707" spans="1:7" ht="13" x14ac:dyDescent="0.3">
      <c r="A707" s="3"/>
      <c r="B707" s="3" t="s">
        <v>466</v>
      </c>
      <c r="C707" s="7"/>
      <c r="D707" s="7"/>
      <c r="E707" s="38"/>
      <c r="F707" s="37"/>
      <c r="G707" s="37"/>
    </row>
    <row r="708" spans="1:7" ht="13" x14ac:dyDescent="0.3">
      <c r="A708" s="3"/>
      <c r="B708" s="3" t="s">
        <v>319</v>
      </c>
      <c r="C708" s="7" t="s">
        <v>2</v>
      </c>
      <c r="D708" s="7"/>
      <c r="E708" s="38">
        <v>10000</v>
      </c>
      <c r="F708" s="37"/>
      <c r="G708" s="37">
        <f t="shared" si="14"/>
        <v>0</v>
      </c>
    </row>
    <row r="709" spans="1:7" ht="13" x14ac:dyDescent="0.3">
      <c r="A709" s="3"/>
      <c r="B709" s="3"/>
      <c r="C709" s="7"/>
      <c r="D709" s="7"/>
      <c r="E709" s="38"/>
      <c r="F709" s="37"/>
      <c r="G709" s="37"/>
    </row>
    <row r="710" spans="1:7" ht="13" x14ac:dyDescent="0.3">
      <c r="A710" s="3"/>
      <c r="B710" s="5" t="s">
        <v>283</v>
      </c>
      <c r="C710" s="7"/>
      <c r="D710" s="7"/>
      <c r="E710" s="38"/>
      <c r="F710" s="39"/>
      <c r="G710" s="39">
        <f>SUM(G670:G709)</f>
        <v>7850</v>
      </c>
    </row>
    <row r="711" spans="1:7" ht="13" x14ac:dyDescent="0.3">
      <c r="A711" s="3"/>
      <c r="B711" s="3"/>
      <c r="C711" s="7"/>
      <c r="D711" s="7"/>
      <c r="E711" s="38"/>
      <c r="F711" s="37"/>
      <c r="G711" s="37"/>
    </row>
    <row r="712" spans="1:7" ht="13" x14ac:dyDescent="0.3">
      <c r="A712" s="3"/>
      <c r="B712" s="17" t="s">
        <v>320</v>
      </c>
      <c r="C712" s="7"/>
      <c r="D712" s="7"/>
      <c r="E712" s="38"/>
      <c r="F712" s="37"/>
      <c r="G712" s="37"/>
    </row>
    <row r="713" spans="1:7" ht="13" x14ac:dyDescent="0.3">
      <c r="A713" s="3"/>
      <c r="B713" s="11"/>
      <c r="C713" s="10"/>
      <c r="D713" s="7"/>
      <c r="E713" s="38"/>
      <c r="F713" s="37"/>
      <c r="G713" s="37"/>
    </row>
    <row r="714" spans="1:7" ht="13" x14ac:dyDescent="0.3">
      <c r="A714" s="3"/>
      <c r="B714" s="4" t="s">
        <v>321</v>
      </c>
      <c r="C714" s="7"/>
      <c r="D714" s="7"/>
      <c r="E714" s="38"/>
      <c r="F714" s="37"/>
      <c r="G714" s="37"/>
    </row>
    <row r="715" spans="1:7" ht="13" x14ac:dyDescent="0.3">
      <c r="A715" s="3"/>
      <c r="B715" s="4" t="s">
        <v>322</v>
      </c>
      <c r="C715" s="7"/>
      <c r="D715" s="7"/>
      <c r="E715" s="38"/>
      <c r="F715" s="37"/>
      <c r="G715" s="37"/>
    </row>
    <row r="716" spans="1:7" ht="13" x14ac:dyDescent="0.3">
      <c r="A716" s="3"/>
      <c r="B716" s="3" t="s">
        <v>323</v>
      </c>
      <c r="C716" s="7" t="s">
        <v>0</v>
      </c>
      <c r="D716" s="7"/>
      <c r="E716" s="38">
        <v>200</v>
      </c>
      <c r="F716" s="37"/>
      <c r="G716" s="37">
        <f t="shared" ref="G716:G748" si="16">E716*D716</f>
        <v>0</v>
      </c>
    </row>
    <row r="717" spans="1:7" ht="13" x14ac:dyDescent="0.3">
      <c r="A717" s="3"/>
      <c r="B717" s="3"/>
      <c r="C717" s="7"/>
      <c r="D717" s="7"/>
      <c r="E717" s="38"/>
      <c r="F717" s="37"/>
      <c r="G717" s="37"/>
    </row>
    <row r="718" spans="1:7" ht="13" x14ac:dyDescent="0.3">
      <c r="A718" s="3"/>
      <c r="B718" s="5" t="s">
        <v>283</v>
      </c>
      <c r="C718" s="7"/>
      <c r="D718" s="7"/>
      <c r="E718" s="38"/>
      <c r="F718" s="39"/>
      <c r="G718" s="39">
        <f>SUM(G713:G717)</f>
        <v>0</v>
      </c>
    </row>
    <row r="719" spans="1:7" ht="13" x14ac:dyDescent="0.3">
      <c r="A719" s="3"/>
      <c r="B719" s="3"/>
      <c r="C719" s="7"/>
      <c r="D719" s="7"/>
      <c r="E719" s="38"/>
      <c r="F719" s="37"/>
      <c r="G719" s="37"/>
    </row>
    <row r="720" spans="1:7" ht="13" x14ac:dyDescent="0.3">
      <c r="A720" s="3"/>
      <c r="B720" s="17" t="s">
        <v>324</v>
      </c>
      <c r="C720" s="7"/>
      <c r="D720" s="7"/>
      <c r="E720" s="38"/>
      <c r="F720" s="37"/>
      <c r="G720" s="37"/>
    </row>
    <row r="721" spans="1:7" ht="13" x14ac:dyDescent="0.3">
      <c r="A721" s="3"/>
      <c r="B721" s="3"/>
      <c r="C721" s="7"/>
      <c r="D721" s="7"/>
      <c r="E721" s="38"/>
      <c r="F721" s="37"/>
      <c r="G721" s="37"/>
    </row>
    <row r="722" spans="1:7" ht="13" x14ac:dyDescent="0.3">
      <c r="A722" s="3"/>
      <c r="B722" s="4" t="s">
        <v>325</v>
      </c>
      <c r="C722" s="7"/>
      <c r="D722" s="7"/>
      <c r="E722" s="38"/>
      <c r="F722" s="37"/>
      <c r="G722" s="37"/>
    </row>
    <row r="723" spans="1:7" ht="13" x14ac:dyDescent="0.3">
      <c r="A723" s="3"/>
      <c r="B723" s="4" t="s">
        <v>326</v>
      </c>
      <c r="C723" s="7"/>
      <c r="D723" s="7"/>
      <c r="E723" s="38"/>
      <c r="F723" s="37"/>
      <c r="G723" s="37"/>
    </row>
    <row r="724" spans="1:7" ht="13" x14ac:dyDescent="0.3">
      <c r="A724" s="3"/>
      <c r="B724" s="4" t="s">
        <v>327</v>
      </c>
      <c r="C724" s="7"/>
      <c r="D724" s="7"/>
      <c r="E724" s="38"/>
      <c r="F724" s="37"/>
      <c r="G724" s="37"/>
    </row>
    <row r="725" spans="1:7" ht="13" x14ac:dyDescent="0.3">
      <c r="A725" s="3"/>
      <c r="B725" s="3"/>
      <c r="C725" s="7"/>
      <c r="D725" s="7"/>
      <c r="E725" s="38"/>
      <c r="F725" s="37"/>
      <c r="G725" s="37"/>
    </row>
    <row r="726" spans="1:7" ht="13" x14ac:dyDescent="0.3">
      <c r="A726" s="3"/>
      <c r="B726" s="3" t="s">
        <v>328</v>
      </c>
      <c r="C726" s="7" t="s">
        <v>0</v>
      </c>
      <c r="D726" s="7">
        <v>132</v>
      </c>
      <c r="E726" s="38">
        <v>90</v>
      </c>
      <c r="F726" s="37"/>
      <c r="G726" s="37">
        <f t="shared" si="16"/>
        <v>11880</v>
      </c>
    </row>
    <row r="727" spans="1:7" ht="13" x14ac:dyDescent="0.3">
      <c r="A727" s="3"/>
      <c r="B727" s="3"/>
      <c r="C727" s="7"/>
      <c r="D727" s="7"/>
      <c r="E727" s="38"/>
      <c r="F727" s="37"/>
      <c r="G727" s="37"/>
    </row>
    <row r="728" spans="1:7" ht="13" x14ac:dyDescent="0.3">
      <c r="A728" s="3"/>
      <c r="B728" s="3" t="s">
        <v>329</v>
      </c>
      <c r="C728" s="7"/>
      <c r="D728" s="7"/>
      <c r="E728" s="38"/>
      <c r="F728" s="37"/>
      <c r="G728" s="37"/>
    </row>
    <row r="729" spans="1:7" ht="13" x14ac:dyDescent="0.3">
      <c r="A729" s="3"/>
      <c r="B729" s="3" t="s">
        <v>330</v>
      </c>
      <c r="C729" s="7"/>
      <c r="D729" s="7"/>
      <c r="E729" s="38"/>
      <c r="F729" s="37"/>
      <c r="G729" s="37"/>
    </row>
    <row r="730" spans="1:7" ht="13" x14ac:dyDescent="0.3">
      <c r="A730" s="3"/>
      <c r="B730" s="3" t="s">
        <v>331</v>
      </c>
      <c r="C730" s="7"/>
      <c r="D730" s="7"/>
      <c r="E730" s="38"/>
      <c r="F730" s="37"/>
      <c r="G730" s="37"/>
    </row>
    <row r="731" spans="1:7" ht="13" x14ac:dyDescent="0.3">
      <c r="A731" s="3"/>
      <c r="B731" s="3" t="s">
        <v>332</v>
      </c>
      <c r="C731" s="7" t="s">
        <v>11</v>
      </c>
      <c r="D731" s="7">
        <v>46</v>
      </c>
      <c r="E731" s="38">
        <v>20</v>
      </c>
      <c r="F731" s="37"/>
      <c r="G731" s="37">
        <f t="shared" si="16"/>
        <v>920</v>
      </c>
    </row>
    <row r="732" spans="1:7" ht="13" x14ac:dyDescent="0.3">
      <c r="A732" s="3"/>
      <c r="B732" s="3"/>
      <c r="C732" s="7"/>
      <c r="D732" s="7"/>
      <c r="E732" s="38"/>
      <c r="F732" s="37"/>
      <c r="G732" s="37"/>
    </row>
    <row r="733" spans="1:7" ht="13" x14ac:dyDescent="0.3">
      <c r="A733" s="3"/>
      <c r="B733" s="4" t="s">
        <v>333</v>
      </c>
      <c r="C733" s="7"/>
      <c r="D733" s="7"/>
      <c r="E733" s="38"/>
      <c r="F733" s="37"/>
      <c r="G733" s="37"/>
    </row>
    <row r="734" spans="1:7" ht="13" x14ac:dyDescent="0.3">
      <c r="A734" s="3"/>
      <c r="B734" s="4" t="s">
        <v>334</v>
      </c>
      <c r="C734" s="7"/>
      <c r="D734" s="7"/>
      <c r="E734" s="38"/>
      <c r="F734" s="37"/>
      <c r="G734" s="37"/>
    </row>
    <row r="735" spans="1:7" ht="13" x14ac:dyDescent="0.3">
      <c r="A735" s="3"/>
      <c r="B735" s="4" t="s">
        <v>335</v>
      </c>
      <c r="C735" s="7"/>
      <c r="D735" s="7"/>
      <c r="E735" s="38"/>
      <c r="F735" s="37"/>
      <c r="G735" s="37"/>
    </row>
    <row r="736" spans="1:7" ht="13" x14ac:dyDescent="0.3">
      <c r="A736" s="3"/>
      <c r="B736" s="3"/>
      <c r="C736" s="7"/>
      <c r="D736" s="7"/>
      <c r="E736" s="38"/>
      <c r="F736" s="37"/>
      <c r="G736" s="37"/>
    </row>
    <row r="737" spans="1:7" ht="13" x14ac:dyDescent="0.3">
      <c r="A737" s="3"/>
      <c r="B737" s="3" t="s">
        <v>336</v>
      </c>
      <c r="C737" s="7" t="s">
        <v>0</v>
      </c>
      <c r="D737" s="7">
        <v>3</v>
      </c>
      <c r="E737" s="38">
        <v>90</v>
      </c>
      <c r="F737" s="37"/>
      <c r="G737" s="37">
        <f t="shared" si="16"/>
        <v>270</v>
      </c>
    </row>
    <row r="738" spans="1:7" ht="13" x14ac:dyDescent="0.3">
      <c r="A738" s="3"/>
      <c r="B738" s="3" t="s">
        <v>287</v>
      </c>
      <c r="C738" s="7" t="s">
        <v>0</v>
      </c>
      <c r="D738" s="7"/>
      <c r="E738" s="38">
        <v>90</v>
      </c>
      <c r="F738" s="37"/>
      <c r="G738" s="37"/>
    </row>
    <row r="739" spans="1:7" ht="13" x14ac:dyDescent="0.3">
      <c r="A739" s="3"/>
      <c r="B739" s="3"/>
      <c r="C739" s="7"/>
      <c r="D739" s="7"/>
      <c r="E739" s="38"/>
      <c r="F739" s="37"/>
      <c r="G739" s="37"/>
    </row>
    <row r="740" spans="1:7" ht="13" x14ac:dyDescent="0.3">
      <c r="A740" s="3"/>
      <c r="B740" s="4" t="s">
        <v>337</v>
      </c>
      <c r="C740" s="7"/>
      <c r="D740" s="7"/>
      <c r="E740" s="38"/>
      <c r="F740" s="37"/>
      <c r="G740" s="37"/>
    </row>
    <row r="741" spans="1:7" ht="13" x14ac:dyDescent="0.3">
      <c r="A741" s="3"/>
      <c r="B741" s="4" t="s">
        <v>338</v>
      </c>
      <c r="C741" s="7"/>
      <c r="D741" s="7"/>
      <c r="E741" s="38"/>
      <c r="F741" s="37"/>
      <c r="G741" s="37"/>
    </row>
    <row r="742" spans="1:7" ht="13" x14ac:dyDescent="0.3">
      <c r="A742" s="3"/>
      <c r="B742" s="3"/>
      <c r="C742" s="7"/>
      <c r="D742" s="7"/>
      <c r="E742" s="38"/>
      <c r="F742" s="37"/>
      <c r="G742" s="37"/>
    </row>
    <row r="743" spans="1:7" ht="13" x14ac:dyDescent="0.3">
      <c r="A743" s="3"/>
      <c r="B743" s="3" t="s">
        <v>285</v>
      </c>
      <c r="C743" s="7" t="s">
        <v>0</v>
      </c>
      <c r="D743" s="7">
        <v>10</v>
      </c>
      <c r="E743" s="38">
        <v>90</v>
      </c>
      <c r="F743" s="37"/>
      <c r="G743" s="37">
        <f t="shared" si="16"/>
        <v>900</v>
      </c>
    </row>
    <row r="744" spans="1:7" ht="13" x14ac:dyDescent="0.3">
      <c r="A744" s="3"/>
      <c r="B744" s="4"/>
      <c r="C744" s="7"/>
      <c r="D744" s="7"/>
      <c r="E744" s="38"/>
      <c r="F744" s="37"/>
      <c r="G744" s="37"/>
    </row>
    <row r="745" spans="1:7" ht="13" x14ac:dyDescent="0.3">
      <c r="A745" s="3"/>
      <c r="B745" s="4" t="s">
        <v>339</v>
      </c>
      <c r="C745" s="7"/>
      <c r="D745" s="7"/>
      <c r="E745" s="38"/>
      <c r="F745" s="37"/>
      <c r="G745" s="37"/>
    </row>
    <row r="746" spans="1:7" ht="13" x14ac:dyDescent="0.3">
      <c r="A746" s="3"/>
      <c r="B746" s="4" t="s">
        <v>340</v>
      </c>
      <c r="C746" s="7"/>
      <c r="D746" s="7"/>
      <c r="E746" s="38"/>
      <c r="F746" s="37"/>
      <c r="G746" s="37"/>
    </row>
    <row r="747" spans="1:7" ht="13" x14ac:dyDescent="0.3">
      <c r="A747" s="3"/>
      <c r="B747" s="3"/>
      <c r="C747" s="7"/>
      <c r="D747" s="7"/>
      <c r="E747" s="38"/>
      <c r="F747" s="37"/>
      <c r="G747" s="37"/>
    </row>
    <row r="748" spans="1:7" ht="13" x14ac:dyDescent="0.3">
      <c r="A748" s="3"/>
      <c r="B748" s="3" t="s">
        <v>341</v>
      </c>
      <c r="C748" s="7" t="s">
        <v>11</v>
      </c>
      <c r="D748" s="7"/>
      <c r="E748" s="38">
        <v>20</v>
      </c>
      <c r="F748" s="37"/>
      <c r="G748" s="37">
        <f t="shared" si="16"/>
        <v>0</v>
      </c>
    </row>
    <row r="749" spans="1:7" ht="13" x14ac:dyDescent="0.3">
      <c r="A749" s="3"/>
      <c r="B749" s="3"/>
      <c r="C749" s="7"/>
      <c r="D749" s="7"/>
      <c r="E749" s="38"/>
      <c r="F749" s="37"/>
      <c r="G749" s="37"/>
    </row>
    <row r="750" spans="1:7" ht="13" x14ac:dyDescent="0.3">
      <c r="A750" s="3"/>
      <c r="B750" s="5" t="s">
        <v>283</v>
      </c>
      <c r="C750" s="7"/>
      <c r="D750" s="7"/>
      <c r="E750" s="38"/>
      <c r="F750" s="39"/>
      <c r="G750" s="39">
        <f>SUM(G725:G749)</f>
        <v>13970</v>
      </c>
    </row>
    <row r="751" spans="1:7" ht="13" x14ac:dyDescent="0.3">
      <c r="A751" s="3"/>
      <c r="B751" s="3"/>
      <c r="C751" s="7"/>
      <c r="D751" s="7"/>
      <c r="E751" s="38"/>
      <c r="F751" s="37"/>
      <c r="G751" s="37"/>
    </row>
    <row r="752" spans="1:7" ht="13" x14ac:dyDescent="0.3">
      <c r="A752" s="3"/>
      <c r="B752" s="3"/>
      <c r="C752" s="3"/>
      <c r="D752" s="3"/>
      <c r="E752" s="36"/>
      <c r="F752" s="37"/>
      <c r="G752" s="37"/>
    </row>
    <row r="753" spans="1:7" ht="13" x14ac:dyDescent="0.3">
      <c r="A753" s="3"/>
      <c r="B753" s="6" t="s">
        <v>357</v>
      </c>
      <c r="C753" s="3"/>
      <c r="D753" s="3"/>
      <c r="E753" s="36"/>
      <c r="F753" s="36"/>
      <c r="G753" s="36"/>
    </row>
    <row r="754" spans="1:7" ht="13" x14ac:dyDescent="0.3">
      <c r="A754" s="3"/>
      <c r="B754" s="3"/>
      <c r="C754" s="3"/>
      <c r="D754" s="3"/>
      <c r="E754" s="36"/>
      <c r="F754" s="36"/>
      <c r="G754" s="36"/>
    </row>
    <row r="755" spans="1:7" ht="13" x14ac:dyDescent="0.3">
      <c r="A755" s="3"/>
      <c r="B755" s="13" t="s">
        <v>467</v>
      </c>
      <c r="C755" s="3"/>
      <c r="D755" s="3"/>
      <c r="E755" s="36"/>
      <c r="F755" s="36"/>
      <c r="G755" s="41">
        <f>G171</f>
        <v>1750</v>
      </c>
    </row>
    <row r="756" spans="1:7" ht="13" x14ac:dyDescent="0.3">
      <c r="A756" s="3"/>
      <c r="B756" s="3"/>
      <c r="C756" s="3"/>
      <c r="D756" s="3"/>
      <c r="E756" s="36"/>
      <c r="F756" s="41"/>
      <c r="G756" s="36"/>
    </row>
    <row r="757" spans="1:7" ht="13" x14ac:dyDescent="0.3">
      <c r="A757" s="3"/>
      <c r="B757" s="13" t="s">
        <v>345</v>
      </c>
      <c r="C757" s="3"/>
      <c r="D757" s="3"/>
      <c r="E757" s="36"/>
      <c r="F757" s="41">
        <f>F235</f>
        <v>0</v>
      </c>
      <c r="G757" s="41">
        <f>G235</f>
        <v>2640</v>
      </c>
    </row>
    <row r="758" spans="1:7" ht="13" x14ac:dyDescent="0.3">
      <c r="A758" s="3"/>
      <c r="B758" s="13"/>
      <c r="C758" s="3"/>
      <c r="D758" s="3"/>
      <c r="E758" s="36"/>
      <c r="F758" s="41"/>
      <c r="G758" s="41"/>
    </row>
    <row r="759" spans="1:7" ht="13" x14ac:dyDescent="0.3">
      <c r="A759" s="3"/>
      <c r="B759" s="13" t="s">
        <v>346</v>
      </c>
      <c r="C759" s="3"/>
      <c r="D759" s="3"/>
      <c r="E759" s="36"/>
      <c r="F759" s="41">
        <f>F306</f>
        <v>0</v>
      </c>
      <c r="G759" s="41">
        <f>G306</f>
        <v>8670</v>
      </c>
    </row>
    <row r="760" spans="1:7" ht="13" x14ac:dyDescent="0.3">
      <c r="A760" s="3"/>
      <c r="B760" s="13"/>
      <c r="C760" s="3"/>
      <c r="D760" s="3"/>
      <c r="E760" s="36"/>
      <c r="F760" s="41"/>
      <c r="G760" s="41"/>
    </row>
    <row r="761" spans="1:7" ht="13" x14ac:dyDescent="0.3">
      <c r="A761" s="3"/>
      <c r="B761" s="13" t="s">
        <v>206</v>
      </c>
      <c r="C761" s="3"/>
      <c r="D761" s="3"/>
      <c r="E761" s="36"/>
      <c r="F761" s="41">
        <f>F321</f>
        <v>0</v>
      </c>
      <c r="G761" s="41">
        <f>G321</f>
        <v>0</v>
      </c>
    </row>
    <row r="762" spans="1:7" ht="13" x14ac:dyDescent="0.3">
      <c r="A762" s="3"/>
      <c r="B762" s="13"/>
      <c r="C762" s="3"/>
      <c r="D762" s="3"/>
      <c r="E762" s="36"/>
      <c r="F762" s="41"/>
      <c r="G762" s="41"/>
    </row>
    <row r="763" spans="1:7" ht="13" x14ac:dyDescent="0.3">
      <c r="A763" s="3"/>
      <c r="B763" s="13" t="s">
        <v>200</v>
      </c>
      <c r="C763" s="3"/>
      <c r="D763" s="3"/>
      <c r="E763" s="36"/>
      <c r="F763" s="41">
        <f>F376</f>
        <v>0</v>
      </c>
      <c r="G763" s="41">
        <f>G376</f>
        <v>0</v>
      </c>
    </row>
    <row r="764" spans="1:7" ht="13" x14ac:dyDescent="0.3">
      <c r="A764" s="3"/>
      <c r="B764" s="13"/>
      <c r="C764" s="3"/>
      <c r="D764" s="3"/>
      <c r="E764" s="36"/>
      <c r="F764" s="41"/>
      <c r="G764" s="41"/>
    </row>
    <row r="765" spans="1:7" ht="13" x14ac:dyDescent="0.3">
      <c r="A765" s="3"/>
      <c r="B765" s="13" t="s">
        <v>170</v>
      </c>
      <c r="C765" s="3"/>
      <c r="D765" s="3"/>
      <c r="E765" s="36"/>
      <c r="F765" s="41">
        <f>F406</f>
        <v>0</v>
      </c>
      <c r="G765" s="41">
        <f>G406</f>
        <v>325</v>
      </c>
    </row>
    <row r="766" spans="1:7" ht="13" x14ac:dyDescent="0.3">
      <c r="A766" s="3"/>
      <c r="B766" s="13"/>
      <c r="C766" s="3"/>
      <c r="D766" s="3"/>
      <c r="E766" s="36"/>
      <c r="F766" s="41"/>
      <c r="G766" s="41"/>
    </row>
    <row r="767" spans="1:7" ht="13" x14ac:dyDescent="0.3">
      <c r="A767" s="3"/>
      <c r="B767" s="13" t="s">
        <v>347</v>
      </c>
      <c r="C767" s="3"/>
      <c r="D767" s="3"/>
      <c r="E767" s="36"/>
      <c r="F767" s="41">
        <f>F439</f>
        <v>0</v>
      </c>
      <c r="G767" s="41">
        <f>G439</f>
        <v>5950</v>
      </c>
    </row>
    <row r="768" spans="1:7" ht="13" x14ac:dyDescent="0.3">
      <c r="A768" s="15"/>
      <c r="B768" s="13"/>
      <c r="C768" s="3"/>
      <c r="D768" s="3"/>
      <c r="E768" s="36"/>
      <c r="F768" s="41"/>
      <c r="G768" s="41"/>
    </row>
    <row r="769" spans="1:7" ht="13" x14ac:dyDescent="0.3">
      <c r="A769" s="15"/>
      <c r="B769" s="13" t="s">
        <v>133</v>
      </c>
      <c r="C769" s="3"/>
      <c r="D769" s="3"/>
      <c r="E769" s="36"/>
      <c r="F769" s="41">
        <f>F521</f>
        <v>0</v>
      </c>
      <c r="G769" s="41">
        <f>G521</f>
        <v>15510</v>
      </c>
    </row>
    <row r="770" spans="1:7" ht="13" x14ac:dyDescent="0.3">
      <c r="A770" s="15"/>
      <c r="B770" s="13"/>
      <c r="C770" s="3"/>
      <c r="D770" s="3"/>
      <c r="E770" s="36"/>
      <c r="F770" s="41"/>
      <c r="G770" s="41"/>
    </row>
    <row r="771" spans="1:7" ht="13" x14ac:dyDescent="0.3">
      <c r="A771" s="15"/>
      <c r="B771" s="13" t="s">
        <v>348</v>
      </c>
      <c r="C771" s="3"/>
      <c r="D771" s="3"/>
      <c r="E771" s="36"/>
      <c r="F771" s="41">
        <f>F549</f>
        <v>0</v>
      </c>
      <c r="G771" s="41">
        <f>G549</f>
        <v>0</v>
      </c>
    </row>
    <row r="772" spans="1:7" ht="13" x14ac:dyDescent="0.3">
      <c r="A772" s="15"/>
      <c r="B772" s="13"/>
      <c r="C772" s="3"/>
      <c r="D772" s="3"/>
      <c r="E772" s="36"/>
      <c r="F772" s="41"/>
      <c r="G772" s="41"/>
    </row>
    <row r="773" spans="1:7" ht="13" x14ac:dyDescent="0.3">
      <c r="A773" s="15"/>
      <c r="B773" s="13" t="s">
        <v>349</v>
      </c>
      <c r="C773" s="3"/>
      <c r="D773" s="3"/>
      <c r="E773" s="36"/>
      <c r="F773" s="41">
        <f>F558</f>
        <v>0</v>
      </c>
      <c r="G773" s="41">
        <f>G558</f>
        <v>0</v>
      </c>
    </row>
    <row r="774" spans="1:7" ht="13" x14ac:dyDescent="0.3">
      <c r="A774" s="15"/>
      <c r="B774" s="13"/>
      <c r="C774" s="3"/>
      <c r="D774" s="3"/>
      <c r="E774" s="36"/>
      <c r="F774" s="41"/>
      <c r="G774" s="41"/>
    </row>
    <row r="775" spans="1:7" ht="13" x14ac:dyDescent="0.3">
      <c r="A775" s="15"/>
      <c r="B775" s="13" t="s">
        <v>63</v>
      </c>
      <c r="C775" s="3"/>
      <c r="D775" s="3"/>
      <c r="E775" s="36"/>
      <c r="F775" s="41">
        <f>F590</f>
        <v>0</v>
      </c>
      <c r="G775" s="41">
        <f>G590</f>
        <v>4050</v>
      </c>
    </row>
    <row r="776" spans="1:7" ht="13" x14ac:dyDescent="0.3">
      <c r="A776" s="15"/>
      <c r="B776" s="13"/>
      <c r="C776" s="3"/>
      <c r="D776" s="3"/>
      <c r="E776" s="36"/>
      <c r="F776" s="41"/>
      <c r="G776" s="41"/>
    </row>
    <row r="777" spans="1:7" ht="13" x14ac:dyDescent="0.3">
      <c r="A777" s="15"/>
      <c r="B777" s="13" t="s">
        <v>350</v>
      </c>
      <c r="C777" s="3"/>
      <c r="D777" s="3"/>
      <c r="E777" s="36"/>
      <c r="F777" s="41">
        <f>F636</f>
        <v>0</v>
      </c>
      <c r="G777" s="41">
        <f>G636</f>
        <v>0</v>
      </c>
    </row>
    <row r="778" spans="1:7" ht="13" x14ac:dyDescent="0.3">
      <c r="A778" s="15"/>
      <c r="B778" s="13"/>
      <c r="C778" s="3"/>
      <c r="D778" s="3"/>
      <c r="E778" s="36"/>
      <c r="F778" s="41"/>
      <c r="G778" s="41"/>
    </row>
    <row r="779" spans="1:7" ht="13" x14ac:dyDescent="0.3">
      <c r="A779" s="15"/>
      <c r="B779" s="13" t="s">
        <v>20</v>
      </c>
      <c r="C779" s="3"/>
      <c r="D779" s="3"/>
      <c r="E779" s="36"/>
      <c r="F779" s="41">
        <f>F655</f>
        <v>0</v>
      </c>
      <c r="G779" s="41">
        <f>G655</f>
        <v>10800</v>
      </c>
    </row>
    <row r="780" spans="1:7" ht="13" x14ac:dyDescent="0.3">
      <c r="A780" s="15"/>
      <c r="B780" s="13"/>
      <c r="C780" s="3"/>
      <c r="D780" s="3"/>
      <c r="E780" s="36"/>
      <c r="F780" s="41"/>
      <c r="G780" s="41"/>
    </row>
    <row r="781" spans="1:7" ht="13" x14ac:dyDescent="0.3">
      <c r="A781" s="15"/>
      <c r="B781" s="13" t="s">
        <v>15</v>
      </c>
      <c r="C781" s="3"/>
      <c r="D781" s="3"/>
      <c r="E781" s="36"/>
      <c r="F781" s="41">
        <f>F666</f>
        <v>0</v>
      </c>
      <c r="G781" s="41">
        <f>G666</f>
        <v>7000</v>
      </c>
    </row>
    <row r="782" spans="1:7" ht="13" x14ac:dyDescent="0.3">
      <c r="A782" s="15"/>
      <c r="B782" s="13"/>
      <c r="C782" s="3"/>
      <c r="D782" s="3"/>
      <c r="E782" s="36"/>
      <c r="F782" s="41"/>
      <c r="G782" s="41"/>
    </row>
    <row r="783" spans="1:7" ht="13" x14ac:dyDescent="0.3">
      <c r="A783" s="15"/>
      <c r="B783" s="13" t="s">
        <v>296</v>
      </c>
      <c r="C783" s="3"/>
      <c r="D783" s="3"/>
      <c r="E783" s="36"/>
      <c r="F783" s="41">
        <f>F710</f>
        <v>0</v>
      </c>
      <c r="G783" s="41">
        <f>G710</f>
        <v>7850</v>
      </c>
    </row>
    <row r="784" spans="1:7" ht="13" x14ac:dyDescent="0.3">
      <c r="A784" s="15"/>
      <c r="B784" s="13"/>
      <c r="C784" s="3"/>
      <c r="D784" s="3"/>
      <c r="E784" s="36"/>
      <c r="F784" s="41"/>
      <c r="G784" s="41"/>
    </row>
    <row r="785" spans="1:7" ht="13" x14ac:dyDescent="0.3">
      <c r="A785" s="15"/>
      <c r="B785" s="13" t="s">
        <v>351</v>
      </c>
      <c r="C785" s="3"/>
      <c r="D785" s="3"/>
      <c r="E785" s="36"/>
      <c r="F785" s="41">
        <f>F718</f>
        <v>0</v>
      </c>
      <c r="G785" s="41">
        <f>G718</f>
        <v>0</v>
      </c>
    </row>
    <row r="786" spans="1:7" ht="13" x14ac:dyDescent="0.3">
      <c r="A786" s="15"/>
      <c r="B786" s="13"/>
      <c r="C786" s="3"/>
      <c r="D786" s="3"/>
      <c r="E786" s="36"/>
      <c r="F786" s="41"/>
      <c r="G786" s="41"/>
    </row>
    <row r="787" spans="1:7" ht="13" x14ac:dyDescent="0.3">
      <c r="A787" s="15"/>
      <c r="B787" s="13" t="s">
        <v>352</v>
      </c>
      <c r="C787" s="3"/>
      <c r="D787" s="3"/>
      <c r="E787" s="36"/>
      <c r="F787" s="41">
        <f>F750</f>
        <v>0</v>
      </c>
      <c r="G787" s="41">
        <f>G750</f>
        <v>13970</v>
      </c>
    </row>
    <row r="788" spans="1:7" ht="13" x14ac:dyDescent="0.3">
      <c r="A788" s="15"/>
      <c r="B788" s="13"/>
      <c r="C788" s="3"/>
      <c r="D788" s="3"/>
      <c r="E788" s="36"/>
      <c r="F788" s="36"/>
      <c r="G788" s="36"/>
    </row>
    <row r="789" spans="1:7" ht="13" x14ac:dyDescent="0.3">
      <c r="A789" s="15"/>
      <c r="B789" s="3"/>
      <c r="C789" s="3"/>
      <c r="D789" s="3"/>
      <c r="E789" s="36"/>
      <c r="F789" s="36"/>
      <c r="G789" s="36"/>
    </row>
    <row r="790" spans="1:7" ht="13" x14ac:dyDescent="0.3">
      <c r="A790" s="15"/>
      <c r="B790" s="23" t="s">
        <v>353</v>
      </c>
      <c r="C790" s="24"/>
      <c r="D790" s="24"/>
      <c r="E790" s="42"/>
      <c r="F790" s="43">
        <f>SUM(F757:F789)</f>
        <v>0</v>
      </c>
      <c r="G790" s="43">
        <f>SUM(G757:G789)</f>
        <v>76765</v>
      </c>
    </row>
    <row r="791" spans="1:7" ht="13" x14ac:dyDescent="0.3">
      <c r="A791" s="16"/>
      <c r="B791" s="2"/>
      <c r="C791" s="2"/>
      <c r="D791" s="2"/>
      <c r="E791" s="44"/>
      <c r="F791" s="44"/>
      <c r="G791" s="44"/>
    </row>
  </sheetData>
  <pageMargins left="0.24" right="0.16" top="1.1458333333333333" bottom="0.5759803921568627" header="0.17" footer="0.16"/>
  <pageSetup orientation="landscape" r:id="rId1"/>
  <headerFooter alignWithMargins="0">
    <oddHeader>&amp;R 
STORM DAMAGED REPAIR AND RENOVATIONS
IMPLEMENTING AGENT: DBSA
CLIENT: KZN DEPARTMENT OF EDUCATION
MALABELA PRIMARY SCHOOL</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791"/>
  <sheetViews>
    <sheetView topLeftCell="A492" zoomScale="140" zoomScaleNormal="140" zoomScalePageLayoutView="85" workbookViewId="0">
      <selection activeCell="C492" sqref="C492"/>
    </sheetView>
  </sheetViews>
  <sheetFormatPr defaultColWidth="9.1796875" defaultRowHeight="12.5" x14ac:dyDescent="0.25"/>
  <cols>
    <col min="1" max="1" width="5.453125" style="1" customWidth="1"/>
    <col min="2" max="2" width="65.26953125" style="1" customWidth="1"/>
    <col min="3" max="3" width="5.81640625" style="1" customWidth="1"/>
    <col min="4" max="4" width="5.54296875" style="1" customWidth="1"/>
    <col min="5" max="5" width="11.453125" style="45" customWidth="1"/>
    <col min="6" max="6" width="13" style="45" customWidth="1"/>
    <col min="7" max="7" width="16.453125" style="45" customWidth="1"/>
    <col min="8" max="8" width="8" style="1" customWidth="1"/>
    <col min="9" max="16384" width="9.1796875" style="1"/>
  </cols>
  <sheetData>
    <row r="1" spans="1:7" ht="13" x14ac:dyDescent="0.3">
      <c r="A1" s="31" t="s">
        <v>4</v>
      </c>
      <c r="B1" s="31" t="s">
        <v>294</v>
      </c>
      <c r="C1" s="31" t="s">
        <v>293</v>
      </c>
      <c r="D1" s="31" t="s">
        <v>292</v>
      </c>
      <c r="E1" s="32" t="s">
        <v>291</v>
      </c>
      <c r="F1" s="33" t="s">
        <v>290</v>
      </c>
      <c r="G1" s="32" t="s">
        <v>289</v>
      </c>
    </row>
    <row r="2" spans="1:7" ht="13" x14ac:dyDescent="0.3">
      <c r="A2" s="14"/>
      <c r="B2" s="14"/>
      <c r="C2" s="14"/>
      <c r="D2" s="14"/>
      <c r="E2" s="34"/>
      <c r="F2" s="34"/>
      <c r="G2" s="35"/>
    </row>
    <row r="3" spans="1:7" ht="13" x14ac:dyDescent="0.3">
      <c r="A3" s="8" t="s">
        <v>288</v>
      </c>
      <c r="B3" s="12" t="s">
        <v>482</v>
      </c>
      <c r="C3" s="3"/>
      <c r="D3" s="3"/>
      <c r="E3" s="36"/>
      <c r="F3" s="36"/>
      <c r="G3" s="37"/>
    </row>
    <row r="4" spans="1:7" ht="13" x14ac:dyDescent="0.3">
      <c r="A4" s="8">
        <v>1</v>
      </c>
      <c r="B4" s="4" t="s">
        <v>284</v>
      </c>
      <c r="C4" s="7"/>
      <c r="D4" s="7"/>
      <c r="E4" s="37"/>
      <c r="F4" s="37"/>
      <c r="G4" s="37"/>
    </row>
    <row r="5" spans="1:7" ht="13" x14ac:dyDescent="0.3">
      <c r="A5" s="8"/>
      <c r="B5" s="18" t="s">
        <v>361</v>
      </c>
      <c r="C5" s="19"/>
      <c r="D5" s="7"/>
      <c r="E5" s="37"/>
      <c r="F5" s="37"/>
      <c r="G5" s="37"/>
    </row>
    <row r="6" spans="1:7" ht="13" x14ac:dyDescent="0.3">
      <c r="A6" s="8"/>
      <c r="B6" s="20"/>
      <c r="C6" s="19"/>
      <c r="D6" s="7"/>
      <c r="E6" s="37"/>
      <c r="F6" s="37"/>
      <c r="G6" s="37"/>
    </row>
    <row r="7" spans="1:7" ht="13" x14ac:dyDescent="0.3">
      <c r="A7" s="8"/>
      <c r="B7" s="20" t="s">
        <v>362</v>
      </c>
      <c r="C7" s="19" t="s">
        <v>11</v>
      </c>
      <c r="D7" s="7"/>
      <c r="E7" s="37">
        <v>80</v>
      </c>
      <c r="F7" s="37"/>
      <c r="G7" s="37">
        <f>E7*D7</f>
        <v>0</v>
      </c>
    </row>
    <row r="8" spans="1:7" ht="13" x14ac:dyDescent="0.3">
      <c r="A8" s="8"/>
      <c r="B8" s="20"/>
      <c r="C8" s="19"/>
      <c r="D8" s="7"/>
      <c r="E8" s="37"/>
      <c r="F8" s="37"/>
      <c r="G8" s="37"/>
    </row>
    <row r="9" spans="1:7" ht="13" x14ac:dyDescent="0.3">
      <c r="A9" s="8"/>
      <c r="B9" s="20" t="s">
        <v>363</v>
      </c>
      <c r="C9" s="19" t="s">
        <v>11</v>
      </c>
      <c r="D9" s="7"/>
      <c r="E9" s="37"/>
      <c r="F9" s="37"/>
      <c r="G9" s="37">
        <f t="shared" ref="G9:G68" si="0">E9*D9</f>
        <v>0</v>
      </c>
    </row>
    <row r="10" spans="1:7" ht="13" x14ac:dyDescent="0.3">
      <c r="A10" s="8"/>
      <c r="B10" s="20" t="s">
        <v>364</v>
      </c>
      <c r="C10" s="19"/>
      <c r="D10" s="7"/>
      <c r="E10" s="37"/>
      <c r="F10" s="37"/>
      <c r="G10" s="37"/>
    </row>
    <row r="11" spans="1:7" ht="13" x14ac:dyDescent="0.3">
      <c r="A11" s="8"/>
      <c r="B11" s="20" t="s">
        <v>365</v>
      </c>
      <c r="C11" s="19"/>
      <c r="D11" s="7"/>
      <c r="E11" s="37"/>
      <c r="F11" s="37"/>
      <c r="G11" s="37"/>
    </row>
    <row r="12" spans="1:7" ht="13" x14ac:dyDescent="0.3">
      <c r="A12" s="8"/>
      <c r="B12" s="20"/>
      <c r="C12" s="19"/>
      <c r="D12" s="7"/>
      <c r="E12" s="37"/>
      <c r="F12" s="37"/>
      <c r="G12" s="37"/>
    </row>
    <row r="13" spans="1:7" ht="13" x14ac:dyDescent="0.3">
      <c r="A13" s="8"/>
      <c r="B13" s="20" t="s">
        <v>366</v>
      </c>
      <c r="C13" s="19" t="s">
        <v>2</v>
      </c>
      <c r="D13" s="7"/>
      <c r="E13" s="37"/>
      <c r="F13" s="37"/>
      <c r="G13" s="37">
        <f t="shared" si="0"/>
        <v>0</v>
      </c>
    </row>
    <row r="14" spans="1:7" ht="13" x14ac:dyDescent="0.3">
      <c r="A14" s="8"/>
      <c r="B14" s="20" t="s">
        <v>367</v>
      </c>
      <c r="C14" s="19"/>
      <c r="D14" s="7"/>
      <c r="E14" s="37"/>
      <c r="F14" s="37"/>
      <c r="G14" s="37"/>
    </row>
    <row r="15" spans="1:7" ht="13" x14ac:dyDescent="0.3">
      <c r="A15" s="8"/>
      <c r="B15" s="20" t="s">
        <v>368</v>
      </c>
      <c r="C15" s="19"/>
      <c r="D15" s="7"/>
      <c r="E15" s="37"/>
      <c r="F15" s="37"/>
      <c r="G15" s="37"/>
    </row>
    <row r="16" spans="1:7" ht="13" x14ac:dyDescent="0.3">
      <c r="A16" s="8"/>
      <c r="B16" s="20" t="s">
        <v>369</v>
      </c>
      <c r="C16" s="19"/>
      <c r="D16" s="7"/>
      <c r="E16" s="37"/>
      <c r="F16" s="37"/>
      <c r="G16" s="37"/>
    </row>
    <row r="17" spans="1:7" ht="13" x14ac:dyDescent="0.3">
      <c r="A17" s="8"/>
      <c r="B17" s="20"/>
      <c r="C17" s="19"/>
      <c r="D17" s="7"/>
      <c r="E17" s="37"/>
      <c r="F17" s="37"/>
      <c r="G17" s="37"/>
    </row>
    <row r="18" spans="1:7" ht="13" x14ac:dyDescent="0.3">
      <c r="A18" s="8"/>
      <c r="B18" s="21" t="s">
        <v>370</v>
      </c>
      <c r="C18" s="19"/>
      <c r="D18" s="7"/>
      <c r="E18" s="37"/>
      <c r="F18" s="37"/>
      <c r="G18" s="37"/>
    </row>
    <row r="19" spans="1:7" ht="13" x14ac:dyDescent="0.3">
      <c r="A19" s="8"/>
      <c r="B19" s="20"/>
      <c r="C19" s="19"/>
      <c r="D19" s="7"/>
      <c r="E19" s="37"/>
      <c r="F19" s="37"/>
      <c r="G19" s="37"/>
    </row>
    <row r="20" spans="1:7" ht="13" x14ac:dyDescent="0.3">
      <c r="A20" s="8"/>
      <c r="B20" s="21" t="s">
        <v>371</v>
      </c>
      <c r="C20" s="19"/>
      <c r="D20" s="7"/>
      <c r="E20" s="37"/>
      <c r="F20" s="37"/>
      <c r="G20" s="37"/>
    </row>
    <row r="21" spans="1:7" ht="13" x14ac:dyDescent="0.3">
      <c r="A21" s="8"/>
      <c r="B21" s="20"/>
      <c r="C21" s="19"/>
      <c r="D21" s="7"/>
      <c r="E21" s="37"/>
      <c r="F21" s="37"/>
      <c r="G21" s="37"/>
    </row>
    <row r="22" spans="1:7" ht="13" x14ac:dyDescent="0.3">
      <c r="A22" s="8"/>
      <c r="B22" s="20" t="s">
        <v>372</v>
      </c>
      <c r="C22" s="19" t="s">
        <v>457</v>
      </c>
      <c r="D22" s="7"/>
      <c r="E22" s="37"/>
      <c r="F22" s="37"/>
      <c r="G22" s="37">
        <f t="shared" si="0"/>
        <v>0</v>
      </c>
    </row>
    <row r="23" spans="1:7" ht="13" x14ac:dyDescent="0.3">
      <c r="A23" s="8"/>
      <c r="B23" s="20"/>
      <c r="C23" s="19"/>
      <c r="D23" s="7"/>
      <c r="E23" s="37"/>
      <c r="F23" s="37"/>
      <c r="G23" s="37"/>
    </row>
    <row r="24" spans="1:7" ht="13" x14ac:dyDescent="0.3">
      <c r="A24" s="8"/>
      <c r="B24" s="20" t="s">
        <v>191</v>
      </c>
      <c r="C24" s="19" t="s">
        <v>457</v>
      </c>
      <c r="D24" s="7"/>
      <c r="E24" s="37"/>
      <c r="F24" s="37"/>
      <c r="G24" s="37">
        <f t="shared" si="0"/>
        <v>0</v>
      </c>
    </row>
    <row r="25" spans="1:7" ht="13" x14ac:dyDescent="0.3">
      <c r="A25" s="8"/>
      <c r="B25" s="20"/>
      <c r="C25" s="19"/>
      <c r="D25" s="7"/>
      <c r="E25" s="37"/>
      <c r="F25" s="37"/>
      <c r="G25" s="37"/>
    </row>
    <row r="26" spans="1:7" ht="13" x14ac:dyDescent="0.3">
      <c r="A26" s="8"/>
      <c r="B26" s="21" t="s">
        <v>373</v>
      </c>
      <c r="C26" s="19"/>
      <c r="D26" s="7"/>
      <c r="E26" s="37"/>
      <c r="F26" s="37"/>
      <c r="G26" s="37"/>
    </row>
    <row r="27" spans="1:7" ht="13" x14ac:dyDescent="0.3">
      <c r="A27" s="8"/>
      <c r="B27" s="21" t="s">
        <v>374</v>
      </c>
      <c r="C27" s="19"/>
      <c r="D27" s="7"/>
      <c r="E27" s="37"/>
      <c r="F27" s="37"/>
      <c r="G27" s="37"/>
    </row>
    <row r="28" spans="1:7" ht="13" x14ac:dyDescent="0.3">
      <c r="A28" s="8"/>
      <c r="B28" s="21" t="s">
        <v>375</v>
      </c>
      <c r="C28" s="19"/>
      <c r="D28" s="7"/>
      <c r="E28" s="37"/>
      <c r="F28" s="37"/>
      <c r="G28" s="37"/>
    </row>
    <row r="29" spans="1:7" ht="13" x14ac:dyDescent="0.3">
      <c r="A29" s="8"/>
      <c r="B29" s="21" t="s">
        <v>376</v>
      </c>
      <c r="C29" s="19"/>
      <c r="D29" s="7"/>
      <c r="E29" s="37"/>
      <c r="F29" s="37"/>
      <c r="G29" s="37"/>
    </row>
    <row r="30" spans="1:7" ht="13" x14ac:dyDescent="0.3">
      <c r="A30" s="8"/>
      <c r="B30" s="21" t="s">
        <v>377</v>
      </c>
      <c r="C30" s="19"/>
      <c r="D30" s="7"/>
      <c r="E30" s="37"/>
      <c r="F30" s="37"/>
      <c r="G30" s="37"/>
    </row>
    <row r="31" spans="1:7" ht="13" x14ac:dyDescent="0.3">
      <c r="A31" s="8"/>
      <c r="B31" s="21" t="s">
        <v>378</v>
      </c>
      <c r="C31" s="19"/>
      <c r="D31" s="7"/>
      <c r="E31" s="37"/>
      <c r="F31" s="37"/>
      <c r="G31" s="37"/>
    </row>
    <row r="32" spans="1:7" ht="13" x14ac:dyDescent="0.3">
      <c r="A32" s="8"/>
      <c r="B32" s="20"/>
      <c r="C32" s="19"/>
      <c r="D32" s="7"/>
      <c r="E32" s="37"/>
      <c r="F32" s="37"/>
      <c r="G32" s="37"/>
    </row>
    <row r="33" spans="1:7" ht="13" x14ac:dyDescent="0.3">
      <c r="A33" s="8"/>
      <c r="B33" s="20" t="s">
        <v>379</v>
      </c>
      <c r="C33" s="19" t="s">
        <v>2</v>
      </c>
      <c r="D33" s="7"/>
      <c r="E33" s="37"/>
      <c r="F33" s="37"/>
      <c r="G33" s="37">
        <f t="shared" si="0"/>
        <v>0</v>
      </c>
    </row>
    <row r="34" spans="1:7" ht="13" x14ac:dyDescent="0.3">
      <c r="A34" s="8"/>
      <c r="B34" s="20"/>
      <c r="C34" s="19"/>
      <c r="D34" s="7"/>
      <c r="E34" s="37"/>
      <c r="F34" s="37"/>
      <c r="G34" s="37"/>
    </row>
    <row r="35" spans="1:7" ht="13" x14ac:dyDescent="0.3">
      <c r="A35" s="8"/>
      <c r="B35" s="20" t="s">
        <v>380</v>
      </c>
      <c r="C35" s="19" t="s">
        <v>2</v>
      </c>
      <c r="D35" s="7"/>
      <c r="E35" s="37"/>
      <c r="F35" s="37"/>
      <c r="G35" s="37">
        <f t="shared" si="0"/>
        <v>0</v>
      </c>
    </row>
    <row r="36" spans="1:7" ht="13" x14ac:dyDescent="0.3">
      <c r="A36" s="8"/>
      <c r="B36" s="20"/>
      <c r="C36" s="19"/>
      <c r="D36" s="7"/>
      <c r="E36" s="37"/>
      <c r="F36" s="37"/>
      <c r="G36" s="37"/>
    </row>
    <row r="37" spans="1:7" ht="13" x14ac:dyDescent="0.3">
      <c r="A37" s="8"/>
      <c r="B37" s="20" t="s">
        <v>381</v>
      </c>
      <c r="C37" s="19" t="s">
        <v>2</v>
      </c>
      <c r="D37" s="7"/>
      <c r="E37" s="37"/>
      <c r="F37" s="37"/>
      <c r="G37" s="37">
        <f t="shared" si="0"/>
        <v>0</v>
      </c>
    </row>
    <row r="38" spans="1:7" ht="13" x14ac:dyDescent="0.3">
      <c r="A38" s="8"/>
      <c r="B38" s="20"/>
      <c r="C38" s="19"/>
      <c r="D38" s="7"/>
      <c r="E38" s="37"/>
      <c r="F38" s="37"/>
      <c r="G38" s="37"/>
    </row>
    <row r="39" spans="1:7" ht="13" x14ac:dyDescent="0.3">
      <c r="A39" s="8"/>
      <c r="B39" s="21" t="s">
        <v>382</v>
      </c>
      <c r="C39" s="19"/>
      <c r="D39" s="7"/>
      <c r="E39" s="37"/>
      <c r="F39" s="37"/>
      <c r="G39" s="37"/>
    </row>
    <row r="40" spans="1:7" ht="13" x14ac:dyDescent="0.3">
      <c r="A40" s="8"/>
      <c r="B40" s="20"/>
      <c r="C40" s="19"/>
      <c r="D40" s="7"/>
      <c r="E40" s="37"/>
      <c r="F40" s="37"/>
      <c r="G40" s="37"/>
    </row>
    <row r="41" spans="1:7" ht="13" x14ac:dyDescent="0.3">
      <c r="A41" s="8"/>
      <c r="B41" s="20" t="s">
        <v>383</v>
      </c>
      <c r="C41" s="19"/>
      <c r="D41" s="7"/>
      <c r="E41" s="37"/>
      <c r="F41" s="37"/>
      <c r="G41" s="37"/>
    </row>
    <row r="42" spans="1:7" ht="13" x14ac:dyDescent="0.3">
      <c r="A42" s="8"/>
      <c r="B42" s="20" t="s">
        <v>384</v>
      </c>
      <c r="C42" s="19"/>
      <c r="D42" s="7"/>
      <c r="E42" s="37"/>
      <c r="F42" s="37"/>
      <c r="G42" s="37"/>
    </row>
    <row r="43" spans="1:7" ht="13" x14ac:dyDescent="0.3">
      <c r="A43" s="8"/>
      <c r="B43" s="20" t="s">
        <v>385</v>
      </c>
      <c r="C43" s="19"/>
      <c r="D43" s="7"/>
      <c r="E43" s="37"/>
      <c r="F43" s="37"/>
      <c r="G43" s="37"/>
    </row>
    <row r="44" spans="1:7" ht="13" x14ac:dyDescent="0.3">
      <c r="A44" s="8"/>
      <c r="B44" s="20"/>
      <c r="C44" s="19"/>
      <c r="D44" s="7"/>
      <c r="E44" s="37"/>
      <c r="F44" s="37"/>
      <c r="G44" s="37"/>
    </row>
    <row r="45" spans="1:7" ht="13" x14ac:dyDescent="0.3">
      <c r="A45" s="8"/>
      <c r="B45" s="20" t="s">
        <v>386</v>
      </c>
      <c r="C45" s="19" t="s">
        <v>457</v>
      </c>
      <c r="D45" s="7"/>
      <c r="E45" s="37"/>
      <c r="F45" s="37"/>
      <c r="G45" s="37">
        <f t="shared" si="0"/>
        <v>0</v>
      </c>
    </row>
    <row r="46" spans="1:7" ht="13" x14ac:dyDescent="0.3">
      <c r="A46" s="8"/>
      <c r="B46" s="20"/>
      <c r="C46" s="19"/>
      <c r="D46" s="7"/>
      <c r="E46" s="37"/>
      <c r="F46" s="37"/>
      <c r="G46" s="37"/>
    </row>
    <row r="47" spans="1:7" ht="13" x14ac:dyDescent="0.3">
      <c r="A47" s="8"/>
      <c r="B47" s="20" t="s">
        <v>387</v>
      </c>
      <c r="C47" s="19"/>
      <c r="D47" s="7"/>
      <c r="E47" s="37"/>
      <c r="F47" s="37"/>
      <c r="G47" s="37"/>
    </row>
    <row r="48" spans="1:7" ht="13" x14ac:dyDescent="0.3">
      <c r="A48" s="8"/>
      <c r="B48" s="20" t="s">
        <v>388</v>
      </c>
      <c r="C48" s="19"/>
      <c r="D48" s="7"/>
      <c r="E48" s="37"/>
      <c r="F48" s="37"/>
      <c r="G48" s="37"/>
    </row>
    <row r="49" spans="1:7" ht="13" x14ac:dyDescent="0.3">
      <c r="A49" s="8"/>
      <c r="B49" s="20"/>
      <c r="C49" s="19"/>
      <c r="D49" s="7"/>
      <c r="E49" s="37"/>
      <c r="F49" s="37"/>
      <c r="G49" s="37"/>
    </row>
    <row r="50" spans="1:7" ht="13" x14ac:dyDescent="0.3">
      <c r="A50" s="8"/>
      <c r="B50" s="20" t="s">
        <v>389</v>
      </c>
      <c r="C50" s="19" t="s">
        <v>2</v>
      </c>
      <c r="D50" s="7"/>
      <c r="E50" s="37">
        <v>50</v>
      </c>
      <c r="F50" s="37"/>
      <c r="G50" s="37">
        <f t="shared" si="0"/>
        <v>0</v>
      </c>
    </row>
    <row r="51" spans="1:7" ht="13" x14ac:dyDescent="0.3">
      <c r="A51" s="8"/>
      <c r="B51" s="20"/>
      <c r="C51" s="19"/>
      <c r="D51" s="7"/>
      <c r="E51" s="37"/>
      <c r="F51" s="37"/>
      <c r="G51" s="37"/>
    </row>
    <row r="52" spans="1:7" ht="13" x14ac:dyDescent="0.3">
      <c r="A52" s="8"/>
      <c r="B52" s="20" t="s">
        <v>390</v>
      </c>
      <c r="C52" s="19"/>
      <c r="D52" s="7"/>
      <c r="E52" s="37"/>
      <c r="F52" s="37"/>
      <c r="G52" s="37"/>
    </row>
    <row r="53" spans="1:7" ht="13" x14ac:dyDescent="0.3">
      <c r="A53" s="8"/>
      <c r="B53" s="20" t="s">
        <v>391</v>
      </c>
      <c r="C53" s="19"/>
      <c r="D53" s="7"/>
      <c r="E53" s="37"/>
      <c r="F53" s="37"/>
      <c r="G53" s="37"/>
    </row>
    <row r="54" spans="1:7" ht="13" x14ac:dyDescent="0.3">
      <c r="A54" s="8"/>
      <c r="B54" s="20"/>
      <c r="C54" s="19"/>
      <c r="D54" s="7"/>
      <c r="E54" s="37"/>
      <c r="F54" s="37"/>
      <c r="G54" s="37"/>
    </row>
    <row r="55" spans="1:7" ht="13" x14ac:dyDescent="0.3">
      <c r="A55" s="8"/>
      <c r="B55" s="20" t="s">
        <v>460</v>
      </c>
      <c r="C55" s="9" t="s">
        <v>0</v>
      </c>
      <c r="D55" s="9">
        <v>36</v>
      </c>
      <c r="E55" s="37">
        <v>50</v>
      </c>
      <c r="F55" s="37"/>
      <c r="G55" s="37">
        <f t="shared" si="0"/>
        <v>1800</v>
      </c>
    </row>
    <row r="56" spans="1:7" ht="13" x14ac:dyDescent="0.3">
      <c r="A56" s="8"/>
      <c r="B56" s="20" t="s">
        <v>392</v>
      </c>
      <c r="C56" s="19"/>
      <c r="D56" s="7"/>
      <c r="E56" s="37"/>
      <c r="F56" s="37"/>
      <c r="G56" s="37"/>
    </row>
    <row r="57" spans="1:7" ht="13" x14ac:dyDescent="0.3">
      <c r="A57" s="8"/>
      <c r="B57" s="20" t="s">
        <v>393</v>
      </c>
      <c r="C57" s="19"/>
      <c r="D57" s="7"/>
      <c r="E57" s="37"/>
      <c r="F57" s="37"/>
      <c r="G57" s="37"/>
    </row>
    <row r="58" spans="1:7" ht="13" x14ac:dyDescent="0.3">
      <c r="A58" s="8"/>
      <c r="B58" s="20"/>
      <c r="C58" s="19"/>
      <c r="D58" s="7"/>
      <c r="E58" s="37"/>
      <c r="F58" s="37"/>
      <c r="G58" s="37"/>
    </row>
    <row r="59" spans="1:7" ht="13" x14ac:dyDescent="0.3">
      <c r="A59" s="8"/>
      <c r="B59" s="20" t="s">
        <v>394</v>
      </c>
      <c r="C59" s="19" t="s">
        <v>457</v>
      </c>
      <c r="D59" s="7"/>
      <c r="E59" s="37"/>
      <c r="F59" s="37"/>
      <c r="G59" s="37">
        <f t="shared" si="0"/>
        <v>0</v>
      </c>
    </row>
    <row r="60" spans="1:7" ht="13" x14ac:dyDescent="0.3">
      <c r="A60" s="8"/>
      <c r="B60" s="20"/>
      <c r="C60" s="19"/>
      <c r="D60" s="7"/>
      <c r="E60" s="37"/>
      <c r="F60" s="37"/>
      <c r="G60" s="37"/>
    </row>
    <row r="61" spans="1:7" ht="13" x14ac:dyDescent="0.3">
      <c r="A61" s="8"/>
      <c r="B61" s="20" t="s">
        <v>395</v>
      </c>
      <c r="C61" s="19" t="s">
        <v>457</v>
      </c>
      <c r="D61" s="7"/>
      <c r="E61" s="37"/>
      <c r="F61" s="37"/>
      <c r="G61" s="37">
        <f t="shared" si="0"/>
        <v>0</v>
      </c>
    </row>
    <row r="62" spans="1:7" ht="13" x14ac:dyDescent="0.3">
      <c r="A62" s="8"/>
      <c r="B62" s="20" t="s">
        <v>396</v>
      </c>
      <c r="C62" s="19"/>
      <c r="D62" s="7"/>
      <c r="E62" s="37"/>
      <c r="F62" s="37"/>
      <c r="G62" s="37"/>
    </row>
    <row r="63" spans="1:7" ht="13" x14ac:dyDescent="0.3">
      <c r="A63" s="8"/>
      <c r="B63" s="20"/>
      <c r="C63" s="19"/>
      <c r="D63" s="7"/>
      <c r="E63" s="37"/>
      <c r="F63" s="37"/>
      <c r="G63" s="37"/>
    </row>
    <row r="64" spans="1:7" ht="13" x14ac:dyDescent="0.3">
      <c r="A64" s="8"/>
      <c r="B64" s="20" t="s">
        <v>397</v>
      </c>
      <c r="C64" s="19"/>
      <c r="D64" s="7"/>
      <c r="E64" s="37"/>
      <c r="F64" s="37"/>
      <c r="G64" s="37"/>
    </row>
    <row r="65" spans="1:7" ht="13" x14ac:dyDescent="0.3">
      <c r="A65" s="8"/>
      <c r="B65" s="20"/>
      <c r="C65" s="19"/>
      <c r="D65" s="7"/>
      <c r="E65" s="37"/>
      <c r="F65" s="37"/>
      <c r="G65" s="37"/>
    </row>
    <row r="66" spans="1:7" ht="13" x14ac:dyDescent="0.3">
      <c r="A66" s="8"/>
      <c r="B66" s="20" t="s">
        <v>398</v>
      </c>
      <c r="C66" s="19" t="s">
        <v>2</v>
      </c>
      <c r="D66" s="7"/>
      <c r="E66" s="37"/>
      <c r="F66" s="37"/>
      <c r="G66" s="37"/>
    </row>
    <row r="67" spans="1:7" ht="13" x14ac:dyDescent="0.3">
      <c r="A67" s="8"/>
      <c r="B67" s="20"/>
      <c r="C67" s="19"/>
      <c r="D67" s="7"/>
      <c r="E67" s="37"/>
      <c r="F67" s="37"/>
      <c r="G67" s="37"/>
    </row>
    <row r="68" spans="1:7" ht="13" x14ac:dyDescent="0.3">
      <c r="A68" s="8"/>
      <c r="B68" s="20" t="s">
        <v>399</v>
      </c>
      <c r="C68" s="19" t="s">
        <v>2</v>
      </c>
      <c r="D68" s="7">
        <v>8</v>
      </c>
      <c r="E68" s="37">
        <v>150</v>
      </c>
      <c r="F68" s="37"/>
      <c r="G68" s="37">
        <f t="shared" si="0"/>
        <v>1200</v>
      </c>
    </row>
    <row r="69" spans="1:7" ht="13" x14ac:dyDescent="0.3">
      <c r="A69" s="8"/>
      <c r="B69" s="20"/>
      <c r="C69" s="19"/>
      <c r="D69" s="7"/>
      <c r="E69" s="37"/>
      <c r="F69" s="37"/>
      <c r="G69" s="37"/>
    </row>
    <row r="70" spans="1:7" ht="13" x14ac:dyDescent="0.3">
      <c r="A70" s="8"/>
      <c r="B70" s="20" t="s">
        <v>400</v>
      </c>
      <c r="C70" s="19"/>
      <c r="D70" s="7"/>
      <c r="E70" s="37"/>
      <c r="F70" s="37"/>
      <c r="G70" s="37"/>
    </row>
    <row r="71" spans="1:7" ht="13" x14ac:dyDescent="0.3">
      <c r="A71" s="8"/>
      <c r="B71" s="20" t="s">
        <v>401</v>
      </c>
      <c r="C71" s="19"/>
      <c r="D71" s="7"/>
      <c r="E71" s="37"/>
      <c r="F71" s="37"/>
      <c r="G71" s="37"/>
    </row>
    <row r="72" spans="1:7" ht="13" x14ac:dyDescent="0.3">
      <c r="A72" s="8"/>
      <c r="B72" s="20"/>
      <c r="C72" s="19"/>
      <c r="D72" s="7"/>
      <c r="E72" s="37"/>
      <c r="F72" s="37"/>
      <c r="G72" s="37"/>
    </row>
    <row r="73" spans="1:7" ht="13" x14ac:dyDescent="0.3">
      <c r="A73" s="8"/>
      <c r="B73" s="20" t="s">
        <v>402</v>
      </c>
      <c r="C73" s="19" t="s">
        <v>457</v>
      </c>
      <c r="D73" s="7"/>
      <c r="E73" s="37"/>
      <c r="F73" s="37"/>
      <c r="G73" s="37"/>
    </row>
    <row r="74" spans="1:7" ht="13" x14ac:dyDescent="0.3">
      <c r="A74" s="8"/>
      <c r="B74" s="20" t="s">
        <v>403</v>
      </c>
      <c r="C74" s="19"/>
      <c r="D74" s="7"/>
      <c r="E74" s="37"/>
      <c r="F74" s="37"/>
      <c r="G74" s="37"/>
    </row>
    <row r="75" spans="1:7" ht="13" x14ac:dyDescent="0.3">
      <c r="A75" s="8"/>
      <c r="B75" s="20"/>
      <c r="C75" s="19"/>
      <c r="D75" s="7"/>
      <c r="E75" s="37"/>
      <c r="F75" s="37"/>
      <c r="G75" s="37"/>
    </row>
    <row r="76" spans="1:7" ht="13" x14ac:dyDescent="0.3">
      <c r="A76" s="8"/>
      <c r="B76" s="22" t="s">
        <v>404</v>
      </c>
      <c r="C76" s="19"/>
      <c r="D76" s="7"/>
      <c r="E76" s="37"/>
      <c r="F76" s="37"/>
      <c r="G76" s="37"/>
    </row>
    <row r="77" spans="1:7" ht="13" x14ac:dyDescent="0.3">
      <c r="A77" s="8"/>
      <c r="B77" s="20"/>
      <c r="C77" s="19"/>
      <c r="D77" s="7"/>
      <c r="E77" s="37"/>
      <c r="F77" s="37"/>
      <c r="G77" s="37"/>
    </row>
    <row r="78" spans="1:7" ht="13" x14ac:dyDescent="0.3">
      <c r="A78" s="8"/>
      <c r="B78" s="20" t="s">
        <v>405</v>
      </c>
      <c r="C78" s="19" t="s">
        <v>2</v>
      </c>
      <c r="D78" s="7"/>
      <c r="E78" s="37">
        <v>50</v>
      </c>
      <c r="F78" s="37"/>
      <c r="G78" s="37">
        <f t="shared" ref="G78:G141" si="1">E78*D78</f>
        <v>0</v>
      </c>
    </row>
    <row r="79" spans="1:7" ht="13" x14ac:dyDescent="0.3">
      <c r="A79" s="8"/>
      <c r="B79" s="20"/>
      <c r="C79" s="19"/>
      <c r="D79" s="7"/>
      <c r="E79" s="37"/>
      <c r="F79" s="37"/>
      <c r="G79" s="37"/>
    </row>
    <row r="80" spans="1:7" ht="13" x14ac:dyDescent="0.3">
      <c r="A80" s="8"/>
      <c r="B80" s="20" t="s">
        <v>406</v>
      </c>
      <c r="C80" s="19" t="s">
        <v>2</v>
      </c>
      <c r="D80" s="7"/>
      <c r="E80" s="37"/>
      <c r="F80" s="37"/>
      <c r="G80" s="37">
        <f t="shared" si="1"/>
        <v>0</v>
      </c>
    </row>
    <row r="81" spans="1:7" ht="13" x14ac:dyDescent="0.3">
      <c r="A81" s="8"/>
      <c r="B81" s="20"/>
      <c r="C81" s="19"/>
      <c r="D81" s="7"/>
      <c r="E81" s="37"/>
      <c r="F81" s="37"/>
      <c r="G81" s="37"/>
    </row>
    <row r="82" spans="1:7" ht="13" x14ac:dyDescent="0.3">
      <c r="A82" s="8"/>
      <c r="B82" s="20" t="s">
        <v>468</v>
      </c>
      <c r="C82" s="19" t="s">
        <v>2</v>
      </c>
      <c r="D82" s="7"/>
      <c r="E82" s="37">
        <v>50</v>
      </c>
      <c r="F82" s="37"/>
      <c r="G82" s="37">
        <f t="shared" ref="G82" si="2">E82*D82</f>
        <v>0</v>
      </c>
    </row>
    <row r="83" spans="1:7" ht="13" x14ac:dyDescent="0.3">
      <c r="A83" s="8"/>
      <c r="B83" s="20"/>
      <c r="C83" s="19"/>
      <c r="D83" s="7"/>
      <c r="E83" s="37"/>
      <c r="F83" s="37"/>
      <c r="G83" s="37"/>
    </row>
    <row r="84" spans="1:7" ht="13" x14ac:dyDescent="0.3">
      <c r="A84" s="8"/>
      <c r="B84" s="20" t="s">
        <v>286</v>
      </c>
      <c r="C84" s="19" t="s">
        <v>11</v>
      </c>
      <c r="D84" s="7"/>
      <c r="E84" s="37">
        <v>10</v>
      </c>
      <c r="F84" s="37"/>
      <c r="G84" s="37">
        <f t="shared" ref="G84" si="3">E84*D84</f>
        <v>0</v>
      </c>
    </row>
    <row r="85" spans="1:7" ht="13" x14ac:dyDescent="0.3">
      <c r="A85" s="8"/>
      <c r="B85" s="20"/>
      <c r="C85" s="19"/>
      <c r="D85" s="7"/>
      <c r="E85" s="37"/>
      <c r="F85" s="37"/>
      <c r="G85" s="37"/>
    </row>
    <row r="86" spans="1:7" ht="13" x14ac:dyDescent="0.3">
      <c r="A86" s="8"/>
      <c r="B86" s="20" t="s">
        <v>469</v>
      </c>
      <c r="C86" s="19" t="s">
        <v>11</v>
      </c>
      <c r="D86" s="7"/>
      <c r="E86" s="37">
        <v>10</v>
      </c>
      <c r="F86" s="37"/>
      <c r="G86" s="37">
        <f t="shared" ref="G86" si="4">E86*D86</f>
        <v>0</v>
      </c>
    </row>
    <row r="87" spans="1:7" ht="13" x14ac:dyDescent="0.3">
      <c r="A87" s="8"/>
      <c r="B87" s="20"/>
      <c r="C87" s="19"/>
      <c r="D87" s="7"/>
      <c r="E87" s="37"/>
      <c r="F87" s="37"/>
      <c r="G87" s="37"/>
    </row>
    <row r="88" spans="1:7" ht="13" x14ac:dyDescent="0.3">
      <c r="A88" s="8"/>
      <c r="B88" s="20" t="s">
        <v>470</v>
      </c>
      <c r="C88" s="19" t="s">
        <v>11</v>
      </c>
      <c r="D88" s="7"/>
      <c r="E88" s="37">
        <v>10</v>
      </c>
      <c r="F88" s="37"/>
      <c r="G88" s="37">
        <f t="shared" ref="G88" si="5">E88*D88</f>
        <v>0</v>
      </c>
    </row>
    <row r="89" spans="1:7" ht="13" x14ac:dyDescent="0.3">
      <c r="A89" s="8"/>
      <c r="B89" s="20"/>
      <c r="C89" s="19"/>
      <c r="D89" s="7"/>
      <c r="E89" s="37"/>
      <c r="F89" s="37"/>
      <c r="G89" s="37"/>
    </row>
    <row r="90" spans="1:7" ht="13" x14ac:dyDescent="0.3">
      <c r="A90" s="8"/>
      <c r="B90" s="21" t="s">
        <v>407</v>
      </c>
      <c r="C90" s="19"/>
      <c r="D90" s="7"/>
      <c r="E90" s="37"/>
      <c r="F90" s="37"/>
      <c r="G90" s="37"/>
    </row>
    <row r="91" spans="1:7" ht="13" x14ac:dyDescent="0.3">
      <c r="A91" s="8"/>
      <c r="B91" s="21" t="s">
        <v>408</v>
      </c>
      <c r="C91" s="19"/>
      <c r="D91" s="7"/>
      <c r="E91" s="37"/>
      <c r="F91" s="37"/>
      <c r="G91" s="37"/>
    </row>
    <row r="92" spans="1:7" ht="13" x14ac:dyDescent="0.3">
      <c r="A92" s="8"/>
      <c r="B92" s="21" t="s">
        <v>409</v>
      </c>
      <c r="C92" s="19"/>
      <c r="D92" s="7"/>
      <c r="E92" s="37"/>
      <c r="F92" s="37"/>
      <c r="G92" s="37"/>
    </row>
    <row r="93" spans="1:7" ht="13" x14ac:dyDescent="0.3">
      <c r="A93" s="8"/>
      <c r="B93" s="21" t="s">
        <v>410</v>
      </c>
      <c r="C93" s="19"/>
      <c r="D93" s="7"/>
      <c r="E93" s="37"/>
      <c r="F93" s="37"/>
      <c r="G93" s="37"/>
    </row>
    <row r="94" spans="1:7" ht="13" x14ac:dyDescent="0.3">
      <c r="A94" s="8"/>
      <c r="B94" s="20"/>
      <c r="C94" s="19"/>
      <c r="D94" s="7"/>
      <c r="E94" s="37"/>
      <c r="F94" s="37"/>
      <c r="G94" s="37"/>
    </row>
    <row r="95" spans="1:7" ht="13" x14ac:dyDescent="0.3">
      <c r="A95" s="8"/>
      <c r="B95" s="20" t="s">
        <v>411</v>
      </c>
      <c r="C95" s="19" t="s">
        <v>11</v>
      </c>
      <c r="D95" s="7"/>
      <c r="E95" s="37"/>
      <c r="F95" s="37"/>
      <c r="G95" s="37">
        <f t="shared" si="1"/>
        <v>0</v>
      </c>
    </row>
    <row r="96" spans="1:7" ht="13" x14ac:dyDescent="0.3">
      <c r="A96" s="8"/>
      <c r="B96" s="20"/>
      <c r="C96" s="19"/>
      <c r="D96" s="7"/>
      <c r="E96" s="37"/>
      <c r="F96" s="37"/>
      <c r="G96" s="37"/>
    </row>
    <row r="97" spans="1:7" ht="13" x14ac:dyDescent="0.3">
      <c r="A97" s="8"/>
      <c r="B97" s="20" t="s">
        <v>412</v>
      </c>
      <c r="C97" s="19" t="s">
        <v>11</v>
      </c>
      <c r="D97" s="7"/>
      <c r="E97" s="37"/>
      <c r="F97" s="37"/>
      <c r="G97" s="37">
        <f t="shared" si="1"/>
        <v>0</v>
      </c>
    </row>
    <row r="98" spans="1:7" ht="13" x14ac:dyDescent="0.3">
      <c r="A98" s="8"/>
      <c r="B98" s="20" t="s">
        <v>413</v>
      </c>
      <c r="C98" s="19"/>
      <c r="D98" s="7"/>
      <c r="E98" s="37"/>
      <c r="F98" s="37"/>
      <c r="G98" s="37"/>
    </row>
    <row r="99" spans="1:7" ht="13" x14ac:dyDescent="0.3">
      <c r="A99" s="8"/>
      <c r="B99" s="20"/>
      <c r="C99" s="19"/>
      <c r="D99" s="7"/>
      <c r="E99" s="37"/>
      <c r="F99" s="37"/>
      <c r="G99" s="37"/>
    </row>
    <row r="100" spans="1:7" ht="13" x14ac:dyDescent="0.3">
      <c r="A100" s="8"/>
      <c r="B100" s="20" t="s">
        <v>414</v>
      </c>
      <c r="C100" s="19" t="s">
        <v>11</v>
      </c>
      <c r="D100" s="7"/>
      <c r="E100" s="37"/>
      <c r="F100" s="37"/>
      <c r="G100" s="37">
        <f t="shared" si="1"/>
        <v>0</v>
      </c>
    </row>
    <row r="101" spans="1:7" ht="13" x14ac:dyDescent="0.3">
      <c r="A101" s="8"/>
      <c r="B101" s="20"/>
      <c r="C101" s="19"/>
      <c r="D101" s="7"/>
      <c r="E101" s="37"/>
      <c r="F101" s="37"/>
      <c r="G101" s="37"/>
    </row>
    <row r="102" spans="1:7" ht="13" x14ac:dyDescent="0.3">
      <c r="A102" s="8"/>
      <c r="B102" s="20" t="s">
        <v>415</v>
      </c>
      <c r="C102" s="19" t="s">
        <v>11</v>
      </c>
      <c r="D102" s="7"/>
      <c r="E102" s="37"/>
      <c r="F102" s="37"/>
      <c r="G102" s="37">
        <f t="shared" si="1"/>
        <v>0</v>
      </c>
    </row>
    <row r="103" spans="1:7" ht="13" x14ac:dyDescent="0.3">
      <c r="A103" s="8"/>
      <c r="B103" s="20"/>
      <c r="C103" s="19"/>
      <c r="D103" s="7"/>
      <c r="E103" s="37"/>
      <c r="F103" s="37"/>
      <c r="G103" s="37"/>
    </row>
    <row r="104" spans="1:7" ht="13" x14ac:dyDescent="0.3">
      <c r="A104" s="8"/>
      <c r="B104" s="20" t="s">
        <v>416</v>
      </c>
      <c r="C104" s="19" t="s">
        <v>2</v>
      </c>
      <c r="D104" s="7"/>
      <c r="E104" s="37"/>
      <c r="F104" s="37"/>
      <c r="G104" s="37">
        <f t="shared" si="1"/>
        <v>0</v>
      </c>
    </row>
    <row r="105" spans="1:7" ht="13" x14ac:dyDescent="0.3">
      <c r="A105" s="8"/>
      <c r="B105" s="20"/>
      <c r="C105" s="19"/>
      <c r="D105" s="7"/>
      <c r="E105" s="37"/>
      <c r="F105" s="37"/>
      <c r="G105" s="37"/>
    </row>
    <row r="106" spans="1:7" ht="13" x14ac:dyDescent="0.3">
      <c r="A106" s="8"/>
      <c r="B106" s="20" t="s">
        <v>417</v>
      </c>
      <c r="C106" s="19" t="s">
        <v>2</v>
      </c>
      <c r="D106" s="7"/>
      <c r="E106" s="37"/>
      <c r="F106" s="37"/>
      <c r="G106" s="37">
        <f t="shared" si="1"/>
        <v>0</v>
      </c>
    </row>
    <row r="107" spans="1:7" ht="13" x14ac:dyDescent="0.3">
      <c r="A107" s="8"/>
      <c r="B107" s="20"/>
      <c r="C107" s="19"/>
      <c r="D107" s="7"/>
      <c r="E107" s="37"/>
      <c r="F107" s="37"/>
      <c r="G107" s="37"/>
    </row>
    <row r="108" spans="1:7" ht="13" x14ac:dyDescent="0.3">
      <c r="A108" s="8"/>
      <c r="B108" s="20" t="s">
        <v>418</v>
      </c>
      <c r="C108" s="19" t="s">
        <v>2</v>
      </c>
      <c r="D108" s="7"/>
      <c r="E108" s="37"/>
      <c r="F108" s="37"/>
      <c r="G108" s="37">
        <f t="shared" si="1"/>
        <v>0</v>
      </c>
    </row>
    <row r="109" spans="1:7" ht="13" x14ac:dyDescent="0.3">
      <c r="A109" s="8"/>
      <c r="B109" s="20" t="s">
        <v>419</v>
      </c>
      <c r="C109" s="19"/>
      <c r="D109" s="7"/>
      <c r="E109" s="37"/>
      <c r="F109" s="37"/>
      <c r="G109" s="37"/>
    </row>
    <row r="110" spans="1:7" ht="13" x14ac:dyDescent="0.3">
      <c r="A110" s="8"/>
      <c r="B110" s="20"/>
      <c r="C110" s="19"/>
      <c r="D110" s="7"/>
      <c r="E110" s="37"/>
      <c r="F110" s="37"/>
      <c r="G110" s="37"/>
    </row>
    <row r="111" spans="1:7" ht="13" x14ac:dyDescent="0.3">
      <c r="A111" s="8"/>
      <c r="B111" s="21" t="s">
        <v>420</v>
      </c>
      <c r="C111" s="19"/>
      <c r="D111" s="7"/>
      <c r="E111" s="37"/>
      <c r="F111" s="37"/>
      <c r="G111" s="37"/>
    </row>
    <row r="112" spans="1:7" ht="13" x14ac:dyDescent="0.3">
      <c r="A112" s="8"/>
      <c r="B112" s="20"/>
      <c r="C112" s="19"/>
      <c r="D112" s="7"/>
      <c r="E112" s="37"/>
      <c r="F112" s="37"/>
      <c r="G112" s="37"/>
    </row>
    <row r="113" spans="1:14" ht="13" x14ac:dyDescent="0.3">
      <c r="A113" s="8"/>
      <c r="B113" s="20" t="s">
        <v>461</v>
      </c>
      <c r="C113" s="19" t="s">
        <v>457</v>
      </c>
      <c r="D113" s="9"/>
      <c r="E113" s="37"/>
      <c r="F113" s="37"/>
      <c r="G113" s="37">
        <f t="shared" si="1"/>
        <v>0</v>
      </c>
    </row>
    <row r="114" spans="1:14" ht="13" x14ac:dyDescent="0.3">
      <c r="A114" s="8"/>
      <c r="B114" s="20" t="s">
        <v>421</v>
      </c>
      <c r="C114" s="19"/>
      <c r="D114" s="7"/>
      <c r="E114" s="37"/>
      <c r="F114" s="37"/>
      <c r="G114" s="37"/>
    </row>
    <row r="115" spans="1:14" ht="13" x14ac:dyDescent="0.3">
      <c r="A115" s="8"/>
      <c r="B115" s="20"/>
      <c r="C115" s="19"/>
      <c r="D115" s="7"/>
      <c r="E115" s="37"/>
      <c r="F115" s="37"/>
      <c r="G115" s="37"/>
      <c r="K115" s="1">
        <v>17</v>
      </c>
      <c r="L115" s="1">
        <v>17</v>
      </c>
      <c r="N115" s="1">
        <f>L115+K115</f>
        <v>34</v>
      </c>
    </row>
    <row r="116" spans="1:14" ht="13" x14ac:dyDescent="0.3">
      <c r="A116" s="8"/>
      <c r="B116" s="20" t="s">
        <v>422</v>
      </c>
      <c r="C116" s="19" t="s">
        <v>457</v>
      </c>
      <c r="D116" s="9">
        <v>36</v>
      </c>
      <c r="E116" s="37">
        <v>50</v>
      </c>
      <c r="F116" s="37"/>
      <c r="G116" s="37">
        <f t="shared" si="1"/>
        <v>1800</v>
      </c>
      <c r="K116" s="1">
        <v>8</v>
      </c>
      <c r="L116" s="1">
        <v>8</v>
      </c>
      <c r="M116" s="1">
        <v>8</v>
      </c>
      <c r="N116" s="1">
        <f>M116+L116+K116</f>
        <v>24</v>
      </c>
    </row>
    <row r="117" spans="1:14" ht="13" x14ac:dyDescent="0.3">
      <c r="A117" s="8"/>
      <c r="B117" s="20"/>
      <c r="C117" s="19"/>
      <c r="D117" s="7"/>
      <c r="E117" s="37"/>
      <c r="F117" s="37"/>
      <c r="G117" s="37"/>
      <c r="N117" s="1">
        <f>N115+N116</f>
        <v>58</v>
      </c>
    </row>
    <row r="118" spans="1:14" ht="13" x14ac:dyDescent="0.3">
      <c r="A118" s="8"/>
      <c r="B118" s="20" t="s">
        <v>423</v>
      </c>
      <c r="C118" s="19" t="s">
        <v>457</v>
      </c>
      <c r="D118" s="9"/>
      <c r="E118" s="37">
        <v>20</v>
      </c>
      <c r="F118" s="37"/>
      <c r="G118" s="37">
        <f t="shared" si="1"/>
        <v>0</v>
      </c>
      <c r="N118" s="1">
        <f>N117*2</f>
        <v>116</v>
      </c>
    </row>
    <row r="119" spans="1:14" ht="13" x14ac:dyDescent="0.3">
      <c r="A119" s="8"/>
      <c r="B119" s="20"/>
      <c r="C119" s="19"/>
      <c r="D119" s="7"/>
      <c r="E119" s="37"/>
      <c r="F119" s="37"/>
      <c r="G119" s="37"/>
      <c r="N119" s="1">
        <f>N118*3</f>
        <v>348</v>
      </c>
    </row>
    <row r="120" spans="1:14" ht="13" x14ac:dyDescent="0.3">
      <c r="A120" s="8"/>
      <c r="B120" s="20" t="s">
        <v>424</v>
      </c>
      <c r="C120" s="19" t="s">
        <v>457</v>
      </c>
      <c r="D120" s="7"/>
      <c r="E120" s="37">
        <v>20</v>
      </c>
      <c r="F120" s="37"/>
      <c r="G120" s="37">
        <f t="shared" si="1"/>
        <v>0</v>
      </c>
    </row>
    <row r="121" spans="1:14" ht="13" x14ac:dyDescent="0.3">
      <c r="A121" s="8"/>
      <c r="B121" s="20"/>
      <c r="C121" s="19"/>
      <c r="D121" s="7"/>
      <c r="E121" s="37"/>
      <c r="F121" s="37"/>
      <c r="G121" s="37"/>
    </row>
    <row r="122" spans="1:14" ht="13" x14ac:dyDescent="0.3">
      <c r="A122" s="8"/>
      <c r="B122" s="21" t="s">
        <v>425</v>
      </c>
      <c r="C122" s="19"/>
      <c r="D122" s="7"/>
      <c r="E122" s="37"/>
      <c r="F122" s="37"/>
      <c r="G122" s="37"/>
    </row>
    <row r="123" spans="1:14" ht="13" x14ac:dyDescent="0.3">
      <c r="A123" s="8"/>
      <c r="B123" s="20"/>
      <c r="C123" s="19"/>
      <c r="D123" s="7"/>
      <c r="E123" s="37"/>
      <c r="F123" s="37"/>
      <c r="G123" s="37"/>
    </row>
    <row r="124" spans="1:14" ht="13" x14ac:dyDescent="0.3">
      <c r="A124" s="8"/>
      <c r="B124" s="21" t="s">
        <v>426</v>
      </c>
      <c r="C124" s="19"/>
      <c r="D124" s="7"/>
      <c r="E124" s="37"/>
      <c r="F124" s="37"/>
      <c r="G124" s="37"/>
    </row>
    <row r="125" spans="1:14" ht="13" x14ac:dyDescent="0.3">
      <c r="A125" s="8"/>
      <c r="B125" s="21" t="s">
        <v>427</v>
      </c>
      <c r="C125" s="19"/>
      <c r="D125" s="7"/>
      <c r="E125" s="37"/>
      <c r="F125" s="37"/>
      <c r="G125" s="37"/>
    </row>
    <row r="126" spans="1:14" ht="13" x14ac:dyDescent="0.3">
      <c r="A126" s="8"/>
      <c r="B126" s="21" t="s">
        <v>428</v>
      </c>
      <c r="C126" s="19"/>
      <c r="D126" s="7"/>
      <c r="E126" s="37"/>
      <c r="F126" s="37"/>
      <c r="G126" s="37"/>
    </row>
    <row r="127" spans="1:14" ht="13" x14ac:dyDescent="0.3">
      <c r="A127" s="8"/>
      <c r="B127" s="21" t="s">
        <v>429</v>
      </c>
      <c r="C127" s="19"/>
      <c r="D127" s="7"/>
      <c r="E127" s="37"/>
      <c r="F127" s="37"/>
      <c r="G127" s="37"/>
    </row>
    <row r="128" spans="1:14" ht="13" x14ac:dyDescent="0.3">
      <c r="A128" s="8"/>
      <c r="B128" s="21" t="s">
        <v>410</v>
      </c>
      <c r="C128" s="19"/>
      <c r="D128" s="7"/>
      <c r="E128" s="37"/>
      <c r="F128" s="37"/>
      <c r="G128" s="37"/>
    </row>
    <row r="129" spans="1:7" ht="13" x14ac:dyDescent="0.3">
      <c r="A129" s="8"/>
      <c r="B129" s="20"/>
      <c r="C129" s="19"/>
      <c r="D129" s="7"/>
      <c r="E129" s="37"/>
      <c r="F129" s="37"/>
      <c r="G129" s="37"/>
    </row>
    <row r="130" spans="1:7" ht="13" x14ac:dyDescent="0.3">
      <c r="A130" s="8"/>
      <c r="B130" s="20" t="s">
        <v>430</v>
      </c>
      <c r="C130" s="19" t="s">
        <v>2</v>
      </c>
      <c r="D130" s="7"/>
      <c r="E130" s="37"/>
      <c r="F130" s="37"/>
      <c r="G130" s="37">
        <f t="shared" si="1"/>
        <v>0</v>
      </c>
    </row>
    <row r="131" spans="1:7" ht="13" x14ac:dyDescent="0.3">
      <c r="A131" s="8"/>
      <c r="B131" s="20" t="s">
        <v>431</v>
      </c>
      <c r="C131" s="19"/>
      <c r="D131" s="7"/>
      <c r="E131" s="37"/>
      <c r="F131" s="37"/>
      <c r="G131" s="37"/>
    </row>
    <row r="132" spans="1:7" ht="13" x14ac:dyDescent="0.3">
      <c r="A132" s="8"/>
      <c r="B132" s="20"/>
      <c r="C132" s="19"/>
      <c r="D132" s="7"/>
      <c r="E132" s="37"/>
      <c r="F132" s="37"/>
      <c r="G132" s="37"/>
    </row>
    <row r="133" spans="1:7" ht="13" x14ac:dyDescent="0.3">
      <c r="A133" s="8"/>
      <c r="B133" s="21" t="s">
        <v>426</v>
      </c>
      <c r="C133" s="19"/>
      <c r="D133" s="7"/>
      <c r="E133" s="37"/>
      <c r="F133" s="37"/>
      <c r="G133" s="37"/>
    </row>
    <row r="134" spans="1:7" ht="13" x14ac:dyDescent="0.3">
      <c r="A134" s="8"/>
      <c r="B134" s="21" t="s">
        <v>432</v>
      </c>
      <c r="C134" s="19"/>
      <c r="D134" s="7"/>
      <c r="E134" s="37"/>
      <c r="F134" s="37"/>
      <c r="G134" s="37"/>
    </row>
    <row r="135" spans="1:7" ht="13" x14ac:dyDescent="0.3">
      <c r="A135" s="8"/>
      <c r="B135" s="21" t="s">
        <v>433</v>
      </c>
      <c r="C135" s="19"/>
      <c r="D135" s="7"/>
      <c r="E135" s="37"/>
      <c r="F135" s="37"/>
      <c r="G135" s="37"/>
    </row>
    <row r="136" spans="1:7" ht="13" x14ac:dyDescent="0.3">
      <c r="A136" s="8"/>
      <c r="B136" s="21" t="s">
        <v>434</v>
      </c>
      <c r="C136" s="19"/>
      <c r="D136" s="7"/>
      <c r="E136" s="37"/>
      <c r="F136" s="37"/>
      <c r="G136" s="37"/>
    </row>
    <row r="137" spans="1:7" ht="13" x14ac:dyDescent="0.3">
      <c r="A137" s="8"/>
      <c r="B137" s="21" t="s">
        <v>435</v>
      </c>
      <c r="C137" s="19"/>
      <c r="D137" s="7"/>
      <c r="E137" s="37"/>
      <c r="F137" s="37"/>
      <c r="G137" s="37"/>
    </row>
    <row r="138" spans="1:7" ht="13" x14ac:dyDescent="0.3">
      <c r="A138" s="8"/>
      <c r="B138" s="21" t="s">
        <v>436</v>
      </c>
      <c r="C138" s="19"/>
      <c r="D138" s="7"/>
      <c r="E138" s="37"/>
      <c r="F138" s="37"/>
      <c r="G138" s="37"/>
    </row>
    <row r="139" spans="1:7" ht="13" x14ac:dyDescent="0.3">
      <c r="A139" s="8"/>
      <c r="B139" s="21" t="s">
        <v>437</v>
      </c>
      <c r="C139" s="19"/>
      <c r="D139" s="7"/>
      <c r="E139" s="37"/>
      <c r="F139" s="37"/>
      <c r="G139" s="37"/>
    </row>
    <row r="140" spans="1:7" ht="13" x14ac:dyDescent="0.3">
      <c r="A140" s="8"/>
      <c r="B140" s="20"/>
      <c r="C140" s="19"/>
      <c r="D140" s="7"/>
      <c r="E140" s="37"/>
      <c r="F140" s="37"/>
      <c r="G140" s="37"/>
    </row>
    <row r="141" spans="1:7" ht="13" x14ac:dyDescent="0.3">
      <c r="A141" s="8"/>
      <c r="B141" s="20" t="s">
        <v>438</v>
      </c>
      <c r="C141" s="19" t="s">
        <v>2</v>
      </c>
      <c r="D141" s="7"/>
      <c r="E141" s="37"/>
      <c r="F141" s="37"/>
      <c r="G141" s="37">
        <f t="shared" si="1"/>
        <v>0</v>
      </c>
    </row>
    <row r="142" spans="1:7" ht="13" x14ac:dyDescent="0.3">
      <c r="A142" s="8"/>
      <c r="B142" s="20"/>
      <c r="C142" s="19"/>
      <c r="D142" s="7"/>
      <c r="E142" s="37"/>
      <c r="F142" s="37"/>
      <c r="G142" s="37"/>
    </row>
    <row r="143" spans="1:7" ht="13" x14ac:dyDescent="0.3">
      <c r="A143" s="8"/>
      <c r="B143" s="21" t="s">
        <v>439</v>
      </c>
      <c r="C143" s="19"/>
      <c r="D143" s="7"/>
      <c r="E143" s="37"/>
      <c r="F143" s="37"/>
      <c r="G143" s="37"/>
    </row>
    <row r="144" spans="1:7" ht="13" x14ac:dyDescent="0.3">
      <c r="A144" s="8"/>
      <c r="B144" s="20"/>
      <c r="C144" s="19"/>
      <c r="D144" s="7"/>
      <c r="E144" s="37"/>
      <c r="F144" s="37"/>
      <c r="G144" s="37"/>
    </row>
    <row r="145" spans="1:7" ht="13" x14ac:dyDescent="0.3">
      <c r="A145" s="8"/>
      <c r="B145" s="20" t="s">
        <v>440</v>
      </c>
      <c r="C145" s="19" t="s">
        <v>11</v>
      </c>
      <c r="D145" s="7"/>
      <c r="E145" s="37"/>
      <c r="F145" s="37"/>
      <c r="G145" s="37">
        <f t="shared" ref="G145:G169" si="6">E145*D145</f>
        <v>0</v>
      </c>
    </row>
    <row r="146" spans="1:7" ht="13" x14ac:dyDescent="0.3">
      <c r="A146" s="8"/>
      <c r="B146" s="20" t="s">
        <v>441</v>
      </c>
      <c r="C146" s="19"/>
      <c r="D146" s="7"/>
      <c r="E146" s="37"/>
      <c r="F146" s="37"/>
      <c r="G146" s="37"/>
    </row>
    <row r="147" spans="1:7" ht="13" x14ac:dyDescent="0.3">
      <c r="A147" s="8"/>
      <c r="B147" s="20"/>
      <c r="C147" s="19"/>
      <c r="D147" s="7"/>
      <c r="E147" s="37"/>
      <c r="F147" s="37"/>
      <c r="G147" s="37"/>
    </row>
    <row r="148" spans="1:7" ht="13" x14ac:dyDescent="0.3">
      <c r="A148" s="8"/>
      <c r="B148" s="20" t="s">
        <v>442</v>
      </c>
      <c r="C148" s="19" t="s">
        <v>11</v>
      </c>
      <c r="D148" s="7"/>
      <c r="E148" s="37"/>
      <c r="F148" s="37"/>
      <c r="G148" s="37">
        <f t="shared" si="6"/>
        <v>0</v>
      </c>
    </row>
    <row r="149" spans="1:7" ht="13" x14ac:dyDescent="0.3">
      <c r="A149" s="8"/>
      <c r="B149" s="20" t="s">
        <v>443</v>
      </c>
      <c r="C149" s="19"/>
      <c r="D149" s="7"/>
      <c r="E149" s="37"/>
      <c r="F149" s="37"/>
      <c r="G149" s="37"/>
    </row>
    <row r="150" spans="1:7" ht="13" x14ac:dyDescent="0.3">
      <c r="A150" s="8"/>
      <c r="B150" s="20"/>
      <c r="C150" s="19"/>
      <c r="D150" s="7"/>
      <c r="E150" s="37"/>
      <c r="F150" s="37"/>
      <c r="G150" s="37"/>
    </row>
    <row r="151" spans="1:7" ht="13" x14ac:dyDescent="0.3">
      <c r="A151" s="8"/>
      <c r="B151" s="21" t="s">
        <v>444</v>
      </c>
      <c r="C151" s="19"/>
      <c r="D151" s="7"/>
      <c r="E151" s="37"/>
      <c r="F151" s="37"/>
      <c r="G151" s="37"/>
    </row>
    <row r="152" spans="1:7" ht="13" x14ac:dyDescent="0.3">
      <c r="A152" s="8"/>
      <c r="B152" s="21" t="s">
        <v>445</v>
      </c>
      <c r="C152" s="19"/>
      <c r="D152" s="7"/>
      <c r="E152" s="37"/>
      <c r="F152" s="37"/>
      <c r="G152" s="37"/>
    </row>
    <row r="153" spans="1:7" ht="13" x14ac:dyDescent="0.3">
      <c r="A153" s="8"/>
      <c r="B153" s="21" t="s">
        <v>446</v>
      </c>
      <c r="C153" s="19"/>
      <c r="D153" s="7"/>
      <c r="E153" s="37"/>
      <c r="F153" s="37"/>
      <c r="G153" s="37"/>
    </row>
    <row r="154" spans="1:7" ht="13" x14ac:dyDescent="0.3">
      <c r="A154" s="8"/>
      <c r="B154" s="21" t="s">
        <v>447</v>
      </c>
      <c r="C154" s="19"/>
      <c r="D154" s="7"/>
      <c r="E154" s="37"/>
      <c r="F154" s="37"/>
      <c r="G154" s="37"/>
    </row>
    <row r="155" spans="1:7" ht="13" x14ac:dyDescent="0.3">
      <c r="A155" s="8"/>
      <c r="B155" s="20"/>
      <c r="C155" s="19"/>
      <c r="D155" s="7"/>
      <c r="E155" s="37"/>
      <c r="F155" s="37"/>
      <c r="G155" s="37"/>
    </row>
    <row r="156" spans="1:7" ht="13" x14ac:dyDescent="0.3">
      <c r="A156" s="8"/>
      <c r="B156" s="20" t="s">
        <v>448</v>
      </c>
      <c r="C156" s="19" t="s">
        <v>4</v>
      </c>
      <c r="D156" s="7">
        <v>1</v>
      </c>
      <c r="E156" s="37"/>
      <c r="F156" s="37"/>
      <c r="G156" s="37">
        <f t="shared" si="6"/>
        <v>0</v>
      </c>
    </row>
    <row r="157" spans="1:7" ht="13" x14ac:dyDescent="0.3">
      <c r="A157" s="8"/>
      <c r="B157" s="20" t="s">
        <v>449</v>
      </c>
      <c r="C157" s="19"/>
      <c r="D157" s="7"/>
      <c r="E157" s="37"/>
      <c r="F157" s="37"/>
      <c r="G157" s="37"/>
    </row>
    <row r="158" spans="1:7" ht="13" x14ac:dyDescent="0.3">
      <c r="A158" s="8"/>
      <c r="B158" s="20" t="s">
        <v>450</v>
      </c>
      <c r="C158" s="19"/>
      <c r="D158" s="7"/>
      <c r="E158" s="37"/>
      <c r="F158" s="37"/>
      <c r="G158" s="37"/>
    </row>
    <row r="159" spans="1:7" ht="13" x14ac:dyDescent="0.3">
      <c r="A159" s="8"/>
      <c r="B159" s="20"/>
      <c r="C159" s="19"/>
      <c r="D159" s="7"/>
      <c r="E159" s="37"/>
      <c r="F159" s="37"/>
      <c r="G159" s="37"/>
    </row>
    <row r="160" spans="1:7" ht="13" x14ac:dyDescent="0.3">
      <c r="A160" s="8"/>
      <c r="B160" s="21" t="s">
        <v>451</v>
      </c>
      <c r="C160" s="19"/>
      <c r="D160" s="7"/>
      <c r="E160" s="37"/>
      <c r="F160" s="37"/>
      <c r="G160" s="37"/>
    </row>
    <row r="161" spans="1:7" ht="13" x14ac:dyDescent="0.3">
      <c r="A161" s="8"/>
      <c r="B161" s="21" t="s">
        <v>452</v>
      </c>
      <c r="C161" s="19"/>
      <c r="D161" s="7"/>
      <c r="E161" s="37"/>
      <c r="F161" s="37"/>
      <c r="G161" s="37"/>
    </row>
    <row r="162" spans="1:7" ht="13" x14ac:dyDescent="0.3">
      <c r="A162" s="8"/>
      <c r="B162" s="20"/>
      <c r="C162" s="19"/>
      <c r="D162" s="7"/>
      <c r="E162" s="37"/>
      <c r="F162" s="37"/>
      <c r="G162" s="37"/>
    </row>
    <row r="163" spans="1:7" ht="13" x14ac:dyDescent="0.3">
      <c r="A163" s="8"/>
      <c r="B163" s="20" t="s">
        <v>453</v>
      </c>
      <c r="C163" s="19" t="s">
        <v>457</v>
      </c>
      <c r="D163" s="7"/>
      <c r="E163" s="37"/>
      <c r="F163" s="37"/>
      <c r="G163" s="37">
        <f t="shared" si="6"/>
        <v>0</v>
      </c>
    </row>
    <row r="164" spans="1:7" ht="13" x14ac:dyDescent="0.3">
      <c r="A164" s="8"/>
      <c r="B164" s="20" t="s">
        <v>454</v>
      </c>
      <c r="C164" s="19"/>
      <c r="D164" s="7"/>
      <c r="E164" s="37"/>
      <c r="F164" s="37"/>
      <c r="G164" s="37"/>
    </row>
    <row r="165" spans="1:7" ht="13" x14ac:dyDescent="0.3">
      <c r="A165" s="8"/>
      <c r="B165" s="20"/>
      <c r="C165" s="19"/>
      <c r="D165" s="7"/>
      <c r="E165" s="37"/>
      <c r="F165" s="37"/>
      <c r="G165" s="37"/>
    </row>
    <row r="166" spans="1:7" ht="13" x14ac:dyDescent="0.3">
      <c r="A166" s="8"/>
      <c r="B166" s="20" t="s">
        <v>455</v>
      </c>
      <c r="C166" s="19"/>
      <c r="D166" s="7"/>
      <c r="E166" s="37"/>
      <c r="F166" s="37"/>
      <c r="G166" s="37"/>
    </row>
    <row r="167" spans="1:7" ht="13" x14ac:dyDescent="0.3">
      <c r="A167" s="8"/>
      <c r="B167" s="20" t="s">
        <v>456</v>
      </c>
      <c r="C167" s="19"/>
      <c r="D167" s="7"/>
      <c r="E167" s="37"/>
      <c r="F167" s="37"/>
      <c r="G167" s="37"/>
    </row>
    <row r="168" spans="1:7" ht="13" x14ac:dyDescent="0.3">
      <c r="A168" s="8"/>
      <c r="B168" s="20"/>
      <c r="C168" s="19"/>
      <c r="D168" s="7"/>
      <c r="E168" s="37"/>
      <c r="F168" s="37"/>
      <c r="G168" s="37"/>
    </row>
    <row r="169" spans="1:7" ht="13" x14ac:dyDescent="0.3">
      <c r="A169" s="8"/>
      <c r="B169" s="20" t="s">
        <v>458</v>
      </c>
      <c r="C169" s="19" t="s">
        <v>457</v>
      </c>
      <c r="D169" s="7"/>
      <c r="E169" s="37"/>
      <c r="F169" s="37"/>
      <c r="G169" s="37">
        <f t="shared" si="6"/>
        <v>0</v>
      </c>
    </row>
    <row r="170" spans="1:7" ht="13" x14ac:dyDescent="0.3">
      <c r="A170" s="8"/>
      <c r="B170" s="20"/>
      <c r="C170" s="19"/>
      <c r="D170" s="7"/>
      <c r="E170" s="37"/>
      <c r="F170" s="37"/>
      <c r="G170" s="37"/>
    </row>
    <row r="171" spans="1:7" ht="13" x14ac:dyDescent="0.3">
      <c r="A171" s="8"/>
      <c r="B171" s="5" t="s">
        <v>283</v>
      </c>
      <c r="C171" s="7"/>
      <c r="D171" s="7"/>
      <c r="E171" s="38"/>
      <c r="F171" s="39"/>
      <c r="G171" s="39">
        <f>SUM(G5:G170)</f>
        <v>4800</v>
      </c>
    </row>
    <row r="172" spans="1:7" ht="13" x14ac:dyDescent="0.3">
      <c r="A172" s="8"/>
      <c r="B172" s="3"/>
      <c r="C172" s="7"/>
      <c r="D172" s="7"/>
      <c r="E172" s="37"/>
      <c r="F172" s="37"/>
      <c r="G172" s="37"/>
    </row>
    <row r="173" spans="1:7" ht="13" x14ac:dyDescent="0.3">
      <c r="A173" s="8"/>
      <c r="B173" s="25" t="s">
        <v>459</v>
      </c>
      <c r="C173" s="26"/>
      <c r="D173" s="26"/>
      <c r="E173" s="46"/>
      <c r="F173" s="46"/>
      <c r="G173" s="46"/>
    </row>
    <row r="174" spans="1:7" ht="13" x14ac:dyDescent="0.3">
      <c r="A174" s="3"/>
      <c r="B174" s="3"/>
      <c r="C174" s="3"/>
      <c r="D174" s="3"/>
      <c r="E174" s="37"/>
      <c r="F174" s="36"/>
      <c r="G174" s="36"/>
    </row>
    <row r="175" spans="1:7" ht="13" x14ac:dyDescent="0.3">
      <c r="A175" s="3"/>
      <c r="B175" s="17" t="s">
        <v>358</v>
      </c>
      <c r="C175" s="3"/>
      <c r="D175" s="3"/>
      <c r="E175" s="37"/>
      <c r="F175" s="36"/>
      <c r="G175" s="36"/>
    </row>
    <row r="176" spans="1:7" ht="13" x14ac:dyDescent="0.3">
      <c r="A176" s="3"/>
      <c r="B176" s="3"/>
      <c r="C176" s="3"/>
      <c r="D176" s="3"/>
      <c r="E176" s="37"/>
      <c r="F176" s="36"/>
      <c r="G176" s="36"/>
    </row>
    <row r="177" spans="1:15" ht="13" x14ac:dyDescent="0.3">
      <c r="A177" s="3"/>
      <c r="B177" s="4" t="s">
        <v>281</v>
      </c>
      <c r="C177" s="3"/>
      <c r="D177" s="3"/>
      <c r="E177" s="37"/>
      <c r="F177" s="36"/>
      <c r="G177" s="36"/>
    </row>
    <row r="178" spans="1:15" ht="13" x14ac:dyDescent="0.3">
      <c r="A178" s="3"/>
      <c r="B178" s="3" t="s">
        <v>280</v>
      </c>
      <c r="C178" s="3"/>
      <c r="D178" s="3"/>
      <c r="E178" s="37"/>
      <c r="F178" s="36"/>
      <c r="G178" s="36"/>
    </row>
    <row r="179" spans="1:15" ht="13" x14ac:dyDescent="0.3">
      <c r="A179" s="3"/>
      <c r="B179" s="3" t="s">
        <v>279</v>
      </c>
      <c r="C179" s="7" t="s">
        <v>0</v>
      </c>
      <c r="D179" s="7"/>
      <c r="E179" s="38">
        <v>15</v>
      </c>
      <c r="F179" s="37"/>
      <c r="G179" s="37">
        <f>E179*D179</f>
        <v>0</v>
      </c>
    </row>
    <row r="180" spans="1:15" ht="13" x14ac:dyDescent="0.3">
      <c r="A180" s="3"/>
      <c r="B180" s="3"/>
      <c r="C180" s="7"/>
      <c r="D180" s="7"/>
      <c r="E180" s="38"/>
      <c r="F180" s="37"/>
      <c r="G180" s="37"/>
    </row>
    <row r="181" spans="1:15" ht="13" x14ac:dyDescent="0.3">
      <c r="A181" s="3"/>
      <c r="B181" s="3" t="s">
        <v>278</v>
      </c>
      <c r="C181" s="7"/>
      <c r="D181" s="7"/>
      <c r="E181" s="38"/>
      <c r="F181" s="37"/>
      <c r="G181" s="37"/>
    </row>
    <row r="182" spans="1:15" ht="13" x14ac:dyDescent="0.3">
      <c r="A182" s="3"/>
      <c r="B182" s="3" t="s">
        <v>277</v>
      </c>
      <c r="C182" s="7" t="s">
        <v>0</v>
      </c>
      <c r="D182" s="7">
        <v>30</v>
      </c>
      <c r="E182" s="38">
        <v>25</v>
      </c>
      <c r="F182" s="37"/>
      <c r="G182" s="37">
        <f t="shared" ref="G182:G233" si="7">E182*D182</f>
        <v>750</v>
      </c>
    </row>
    <row r="183" spans="1:15" ht="13" x14ac:dyDescent="0.3">
      <c r="A183" s="3"/>
      <c r="B183" s="3"/>
      <c r="C183" s="7"/>
      <c r="D183" s="7"/>
      <c r="E183" s="38"/>
      <c r="F183" s="37"/>
      <c r="G183" s="37"/>
    </row>
    <row r="184" spans="1:15" ht="13" x14ac:dyDescent="0.3">
      <c r="A184" s="3"/>
      <c r="B184" s="4" t="s">
        <v>276</v>
      </c>
      <c r="C184" s="7"/>
      <c r="D184" s="7"/>
      <c r="E184" s="38"/>
      <c r="F184" s="37"/>
      <c r="G184" s="37"/>
    </row>
    <row r="185" spans="1:15" ht="13" x14ac:dyDescent="0.3">
      <c r="A185" s="3"/>
      <c r="B185" s="4"/>
      <c r="C185" s="7"/>
      <c r="D185" s="7"/>
      <c r="E185" s="38"/>
      <c r="F185" s="37"/>
      <c r="G185" s="37"/>
    </row>
    <row r="186" spans="1:15" ht="13" x14ac:dyDescent="0.3">
      <c r="A186" s="3"/>
      <c r="B186" s="3" t="s">
        <v>275</v>
      </c>
      <c r="C186" s="7" t="s">
        <v>1</v>
      </c>
      <c r="D186" s="7">
        <v>15</v>
      </c>
      <c r="E186" s="38">
        <v>50</v>
      </c>
      <c r="F186" s="37"/>
      <c r="G186" s="37">
        <f t="shared" si="7"/>
        <v>750</v>
      </c>
    </row>
    <row r="187" spans="1:15" ht="13" x14ac:dyDescent="0.3">
      <c r="A187" s="3"/>
      <c r="B187" s="3"/>
      <c r="C187" s="7"/>
      <c r="D187" s="7"/>
      <c r="E187" s="38"/>
      <c r="F187" s="37"/>
      <c r="G187" s="37"/>
    </row>
    <row r="188" spans="1:15" ht="13" x14ac:dyDescent="0.3">
      <c r="A188" s="3"/>
      <c r="B188" s="4" t="s">
        <v>274</v>
      </c>
      <c r="C188" s="7"/>
      <c r="D188" s="7"/>
      <c r="E188" s="38"/>
      <c r="F188" s="37"/>
      <c r="G188" s="37"/>
    </row>
    <row r="189" spans="1:15" ht="13" x14ac:dyDescent="0.3">
      <c r="A189" s="3"/>
      <c r="B189" s="3" t="s">
        <v>462</v>
      </c>
      <c r="C189" s="7" t="s">
        <v>1</v>
      </c>
      <c r="D189" s="7">
        <v>15</v>
      </c>
      <c r="E189" s="38">
        <v>50</v>
      </c>
      <c r="F189" s="37"/>
      <c r="G189" s="37">
        <f t="shared" si="7"/>
        <v>750</v>
      </c>
      <c r="J189" s="1">
        <v>34</v>
      </c>
      <c r="K189" s="1">
        <v>20</v>
      </c>
      <c r="L189" s="1">
        <f>K189+J189</f>
        <v>54</v>
      </c>
      <c r="M189" s="1">
        <v>0.6</v>
      </c>
      <c r="N189" s="1">
        <v>0.7</v>
      </c>
      <c r="O189" s="1">
        <f>N189*M189*L189</f>
        <v>22.68</v>
      </c>
    </row>
    <row r="190" spans="1:15" ht="13" x14ac:dyDescent="0.3">
      <c r="A190" s="3"/>
      <c r="B190" s="3"/>
      <c r="C190" s="7"/>
      <c r="D190" s="7"/>
      <c r="E190" s="38"/>
      <c r="F190" s="37"/>
      <c r="G190" s="37"/>
      <c r="O190" s="1">
        <f>O189*2</f>
        <v>45.36</v>
      </c>
    </row>
    <row r="191" spans="1:15" ht="13" x14ac:dyDescent="0.3">
      <c r="A191" s="3"/>
      <c r="B191" s="4" t="s">
        <v>273</v>
      </c>
      <c r="C191" s="7"/>
      <c r="D191" s="7"/>
      <c r="E191" s="38"/>
      <c r="F191" s="37"/>
      <c r="G191" s="37"/>
    </row>
    <row r="192" spans="1:15" ht="13" x14ac:dyDescent="0.3">
      <c r="A192" s="3"/>
      <c r="B192" s="4" t="s">
        <v>272</v>
      </c>
      <c r="C192" s="7"/>
      <c r="D192" s="7"/>
      <c r="E192" s="38"/>
      <c r="F192" s="37"/>
      <c r="G192" s="37"/>
      <c r="L192" s="1">
        <v>54</v>
      </c>
      <c r="M192" s="1">
        <v>0.6</v>
      </c>
      <c r="N192" s="1">
        <f>M192*L192</f>
        <v>32.4</v>
      </c>
    </row>
    <row r="193" spans="1:7" ht="13" x14ac:dyDescent="0.3">
      <c r="A193" s="3"/>
      <c r="B193" s="3" t="s">
        <v>271</v>
      </c>
      <c r="C193" s="7" t="s">
        <v>1</v>
      </c>
      <c r="D193" s="7">
        <v>2</v>
      </c>
      <c r="E193" s="38">
        <v>150</v>
      </c>
      <c r="F193" s="37"/>
      <c r="G193" s="37">
        <f t="shared" si="7"/>
        <v>300</v>
      </c>
    </row>
    <row r="194" spans="1:7" ht="13" x14ac:dyDescent="0.3">
      <c r="A194" s="3"/>
      <c r="B194" s="3"/>
      <c r="C194" s="7"/>
      <c r="D194" s="7"/>
      <c r="E194" s="38"/>
      <c r="F194" s="37"/>
      <c r="G194" s="37"/>
    </row>
    <row r="195" spans="1:7" ht="13" x14ac:dyDescent="0.3">
      <c r="A195" s="3"/>
      <c r="B195" s="3" t="s">
        <v>270</v>
      </c>
      <c r="C195" s="7" t="s">
        <v>1</v>
      </c>
      <c r="D195" s="7">
        <v>1</v>
      </c>
      <c r="E195" s="38">
        <v>250</v>
      </c>
      <c r="F195" s="37"/>
      <c r="G195" s="37">
        <f t="shared" si="7"/>
        <v>250</v>
      </c>
    </row>
    <row r="196" spans="1:7" ht="13" x14ac:dyDescent="0.3">
      <c r="A196" s="3"/>
      <c r="B196" s="3"/>
      <c r="C196" s="7"/>
      <c r="D196" s="7"/>
      <c r="E196" s="38"/>
      <c r="F196" s="37"/>
      <c r="G196" s="37"/>
    </row>
    <row r="197" spans="1:7" ht="13" x14ac:dyDescent="0.3">
      <c r="A197" s="3"/>
      <c r="B197" s="4" t="s">
        <v>269</v>
      </c>
      <c r="C197" s="7"/>
      <c r="D197" s="7"/>
      <c r="E197" s="38"/>
      <c r="F197" s="37"/>
      <c r="G197" s="37"/>
    </row>
    <row r="198" spans="1:7" ht="13" x14ac:dyDescent="0.3">
      <c r="A198" s="3"/>
      <c r="B198" s="3" t="s">
        <v>268</v>
      </c>
      <c r="C198" s="7"/>
      <c r="D198" s="7"/>
      <c r="E198" s="38"/>
      <c r="F198" s="37"/>
      <c r="G198" s="37"/>
    </row>
    <row r="199" spans="1:7" ht="13" x14ac:dyDescent="0.3">
      <c r="A199" s="3"/>
      <c r="B199" s="3" t="s">
        <v>267</v>
      </c>
      <c r="C199" s="7" t="s">
        <v>1</v>
      </c>
      <c r="D199" s="7"/>
      <c r="E199" s="38">
        <v>50</v>
      </c>
      <c r="F199" s="37"/>
      <c r="G199" s="37"/>
    </row>
    <row r="200" spans="1:7" ht="13" x14ac:dyDescent="0.3">
      <c r="A200" s="3"/>
      <c r="B200" s="3"/>
      <c r="C200" s="7"/>
      <c r="D200" s="7"/>
      <c r="E200" s="38"/>
      <c r="F200" s="37"/>
      <c r="G200" s="37"/>
    </row>
    <row r="201" spans="1:7" ht="13" x14ac:dyDescent="0.3">
      <c r="A201" s="3"/>
      <c r="B201" s="4" t="s">
        <v>266</v>
      </c>
      <c r="C201" s="7"/>
      <c r="D201" s="7"/>
      <c r="E201" s="38"/>
      <c r="F201" s="37"/>
      <c r="G201" s="37"/>
    </row>
    <row r="202" spans="1:7" ht="13" x14ac:dyDescent="0.3">
      <c r="A202" s="3"/>
      <c r="B202" s="3" t="s">
        <v>5</v>
      </c>
      <c r="C202" s="7" t="s">
        <v>0</v>
      </c>
      <c r="D202" s="7">
        <v>18</v>
      </c>
      <c r="E202" s="38">
        <v>45</v>
      </c>
      <c r="F202" s="37"/>
      <c r="G202" s="37">
        <f t="shared" si="7"/>
        <v>810</v>
      </c>
    </row>
    <row r="203" spans="1:7" ht="13" x14ac:dyDescent="0.3">
      <c r="A203" s="3"/>
      <c r="B203" s="3"/>
      <c r="C203" s="7"/>
      <c r="D203" s="7"/>
      <c r="E203" s="38"/>
      <c r="F203" s="37"/>
      <c r="G203" s="37"/>
    </row>
    <row r="204" spans="1:7" ht="13" x14ac:dyDescent="0.3">
      <c r="A204" s="3"/>
      <c r="B204" s="3" t="s">
        <v>265</v>
      </c>
      <c r="C204" s="7"/>
      <c r="D204" s="7"/>
      <c r="E204" s="38"/>
      <c r="F204" s="37"/>
      <c r="G204" s="37"/>
    </row>
    <row r="205" spans="1:7" ht="13" x14ac:dyDescent="0.3">
      <c r="A205" s="3"/>
      <c r="B205" s="3" t="s">
        <v>264</v>
      </c>
      <c r="C205" s="7" t="s">
        <v>4</v>
      </c>
      <c r="D205" s="7">
        <v>1</v>
      </c>
      <c r="E205" s="38">
        <v>400</v>
      </c>
      <c r="F205" s="37"/>
      <c r="G205" s="37">
        <f t="shared" si="7"/>
        <v>400</v>
      </c>
    </row>
    <row r="206" spans="1:7" ht="13" x14ac:dyDescent="0.3">
      <c r="A206" s="3"/>
      <c r="B206" s="3"/>
      <c r="C206" s="7"/>
      <c r="D206" s="7"/>
      <c r="E206" s="38"/>
      <c r="F206" s="37"/>
      <c r="G206" s="37"/>
    </row>
    <row r="207" spans="1:7" ht="13" x14ac:dyDescent="0.3">
      <c r="A207" s="3"/>
      <c r="B207" s="4" t="s">
        <v>359</v>
      </c>
      <c r="C207" s="7"/>
      <c r="D207" s="7"/>
      <c r="E207" s="38"/>
      <c r="F207" s="37"/>
      <c r="G207" s="37"/>
    </row>
    <row r="208" spans="1:7" ht="13" x14ac:dyDescent="0.3">
      <c r="A208" s="3"/>
      <c r="B208" s="4"/>
      <c r="C208" s="7"/>
      <c r="D208" s="7"/>
      <c r="E208" s="38"/>
      <c r="F208" s="37"/>
      <c r="G208" s="37"/>
    </row>
    <row r="209" spans="1:7" ht="13" x14ac:dyDescent="0.3">
      <c r="A209" s="3"/>
      <c r="B209" s="4" t="s">
        <v>263</v>
      </c>
      <c r="C209" s="7"/>
      <c r="D209" s="7"/>
      <c r="E209" s="38"/>
      <c r="F209" s="37"/>
      <c r="G209" s="37"/>
    </row>
    <row r="210" spans="1:7" ht="13" x14ac:dyDescent="0.3">
      <c r="A210" s="3"/>
      <c r="B210" s="4" t="s">
        <v>262</v>
      </c>
      <c r="C210" s="7"/>
      <c r="D210" s="7"/>
      <c r="E210" s="38"/>
      <c r="F210" s="37"/>
      <c r="G210" s="37"/>
    </row>
    <row r="211" spans="1:7" ht="13" x14ac:dyDescent="0.3">
      <c r="A211" s="3"/>
      <c r="B211" s="3"/>
      <c r="C211" s="7"/>
      <c r="D211" s="7"/>
      <c r="E211" s="38"/>
      <c r="F211" s="37"/>
      <c r="G211" s="37"/>
    </row>
    <row r="212" spans="1:7" ht="13" x14ac:dyDescent="0.3">
      <c r="A212" s="3"/>
      <c r="B212" s="3" t="s">
        <v>261</v>
      </c>
      <c r="C212" s="7" t="s">
        <v>1</v>
      </c>
      <c r="D212" s="7">
        <v>7</v>
      </c>
      <c r="E212" s="38">
        <v>350</v>
      </c>
      <c r="F212" s="37"/>
      <c r="G212" s="37">
        <f t="shared" si="7"/>
        <v>2450</v>
      </c>
    </row>
    <row r="213" spans="1:7" ht="13" x14ac:dyDescent="0.3">
      <c r="A213" s="3"/>
      <c r="B213" s="3"/>
      <c r="C213" s="7"/>
      <c r="D213" s="7"/>
      <c r="E213" s="38"/>
      <c r="F213" s="37"/>
      <c r="G213" s="37"/>
    </row>
    <row r="214" spans="1:7" ht="13" x14ac:dyDescent="0.3">
      <c r="A214" s="3"/>
      <c r="B214" s="3" t="s">
        <v>6</v>
      </c>
      <c r="C214" s="7" t="s">
        <v>1</v>
      </c>
      <c r="D214" s="7">
        <v>3</v>
      </c>
      <c r="E214" s="38">
        <v>350</v>
      </c>
      <c r="F214" s="37"/>
      <c r="G214" s="37">
        <f t="shared" si="7"/>
        <v>1050</v>
      </c>
    </row>
    <row r="215" spans="1:7" ht="13" x14ac:dyDescent="0.3">
      <c r="A215" s="3"/>
      <c r="B215" s="3"/>
      <c r="C215" s="7"/>
      <c r="D215" s="7"/>
      <c r="E215" s="38"/>
      <c r="F215" s="37"/>
      <c r="G215" s="37"/>
    </row>
    <row r="216" spans="1:7" ht="13" x14ac:dyDescent="0.3">
      <c r="A216" s="3"/>
      <c r="B216" s="4" t="s">
        <v>260</v>
      </c>
      <c r="C216" s="7"/>
      <c r="D216" s="7"/>
      <c r="E216" s="38"/>
      <c r="F216" s="37"/>
      <c r="G216" s="37"/>
    </row>
    <row r="217" spans="1:7" ht="13" x14ac:dyDescent="0.3">
      <c r="A217" s="3"/>
      <c r="B217" s="4" t="s">
        <v>259</v>
      </c>
      <c r="C217" s="7"/>
      <c r="D217" s="7"/>
      <c r="E217" s="38"/>
      <c r="F217" s="37"/>
      <c r="G217" s="37"/>
    </row>
    <row r="218" spans="1:7" ht="13" x14ac:dyDescent="0.3">
      <c r="A218" s="3"/>
      <c r="B218" s="3" t="s">
        <v>258</v>
      </c>
      <c r="C218" s="7" t="s">
        <v>1</v>
      </c>
      <c r="D218" s="7">
        <v>7</v>
      </c>
      <c r="E218" s="38">
        <v>350</v>
      </c>
      <c r="F218" s="37"/>
      <c r="G218" s="37">
        <f t="shared" si="7"/>
        <v>2450</v>
      </c>
    </row>
    <row r="219" spans="1:7" ht="13" x14ac:dyDescent="0.3">
      <c r="A219" s="3"/>
      <c r="B219" s="3"/>
      <c r="C219" s="7"/>
      <c r="D219" s="7"/>
      <c r="E219" s="38"/>
      <c r="F219" s="37"/>
      <c r="G219" s="37"/>
    </row>
    <row r="220" spans="1:7" ht="13" x14ac:dyDescent="0.3">
      <c r="A220" s="3"/>
      <c r="B220" s="4" t="s">
        <v>257</v>
      </c>
      <c r="C220" s="7"/>
      <c r="D220" s="7"/>
      <c r="E220" s="38"/>
      <c r="F220" s="37"/>
      <c r="G220" s="37"/>
    </row>
    <row r="221" spans="1:7" ht="13" x14ac:dyDescent="0.3">
      <c r="A221" s="3"/>
      <c r="B221" s="3" t="s">
        <v>256</v>
      </c>
      <c r="C221" s="7"/>
      <c r="D221" s="7"/>
      <c r="E221" s="38"/>
      <c r="F221" s="37"/>
      <c r="G221" s="37"/>
    </row>
    <row r="222" spans="1:7" ht="13" x14ac:dyDescent="0.3">
      <c r="A222" s="3"/>
      <c r="B222" s="3" t="s">
        <v>255</v>
      </c>
      <c r="C222" s="7"/>
      <c r="D222" s="7"/>
      <c r="E222" s="38"/>
      <c r="F222" s="37"/>
      <c r="G222" s="37"/>
    </row>
    <row r="223" spans="1:7" ht="13" x14ac:dyDescent="0.3">
      <c r="A223" s="3"/>
      <c r="B223" s="3" t="s">
        <v>254</v>
      </c>
      <c r="C223" s="7"/>
      <c r="D223" s="7"/>
      <c r="E223" s="38"/>
      <c r="F223" s="37"/>
      <c r="G223" s="37"/>
    </row>
    <row r="224" spans="1:7" ht="13" x14ac:dyDescent="0.3">
      <c r="A224" s="3"/>
      <c r="B224" s="3" t="s">
        <v>253</v>
      </c>
      <c r="C224" s="7" t="s">
        <v>0</v>
      </c>
      <c r="D224" s="7">
        <v>15</v>
      </c>
      <c r="E224" s="38">
        <v>45</v>
      </c>
      <c r="F224" s="37"/>
      <c r="G224" s="37">
        <f t="shared" si="7"/>
        <v>675</v>
      </c>
    </row>
    <row r="225" spans="1:7" ht="13" x14ac:dyDescent="0.3">
      <c r="A225" s="3"/>
      <c r="B225" s="3"/>
      <c r="C225" s="7"/>
      <c r="D225" s="7"/>
      <c r="E225" s="38"/>
      <c r="F225" s="37"/>
      <c r="G225" s="37"/>
    </row>
    <row r="226" spans="1:7" ht="13" x14ac:dyDescent="0.3">
      <c r="A226" s="3"/>
      <c r="B226" s="4" t="s">
        <v>252</v>
      </c>
      <c r="C226" s="7"/>
      <c r="D226" s="7"/>
      <c r="E226" s="38"/>
      <c r="F226" s="37"/>
      <c r="G226" s="37"/>
    </row>
    <row r="227" spans="1:7" ht="13" x14ac:dyDescent="0.3">
      <c r="A227" s="3"/>
      <c r="B227" s="4" t="s">
        <v>251</v>
      </c>
      <c r="C227" s="7"/>
      <c r="D227" s="7"/>
      <c r="E227" s="38"/>
      <c r="F227" s="37"/>
      <c r="G227" s="37"/>
    </row>
    <row r="228" spans="1:7" ht="13" x14ac:dyDescent="0.3">
      <c r="A228" s="3"/>
      <c r="B228" s="3"/>
      <c r="C228" s="7"/>
      <c r="D228" s="7"/>
      <c r="E228" s="38"/>
      <c r="F228" s="37"/>
      <c r="G228" s="37"/>
    </row>
    <row r="229" spans="1:7" ht="13" x14ac:dyDescent="0.3">
      <c r="A229" s="3"/>
      <c r="B229" s="3" t="s">
        <v>250</v>
      </c>
      <c r="C229" s="7"/>
      <c r="D229" s="7"/>
      <c r="E229" s="38"/>
      <c r="F229" s="37"/>
      <c r="G229" s="37"/>
    </row>
    <row r="230" spans="1:7" ht="13" x14ac:dyDescent="0.3">
      <c r="A230" s="3"/>
      <c r="B230" s="3" t="s">
        <v>249</v>
      </c>
      <c r="C230" s="7"/>
      <c r="D230" s="7"/>
      <c r="E230" s="38"/>
      <c r="F230" s="37"/>
      <c r="G230" s="37"/>
    </row>
    <row r="231" spans="1:7" ht="13" x14ac:dyDescent="0.3">
      <c r="A231" s="3"/>
      <c r="B231" s="3" t="s">
        <v>248</v>
      </c>
      <c r="C231" s="7" t="s">
        <v>0</v>
      </c>
      <c r="D231" s="7">
        <v>15</v>
      </c>
      <c r="E231" s="38">
        <v>20</v>
      </c>
      <c r="F231" s="37"/>
      <c r="G231" s="37">
        <f t="shared" si="7"/>
        <v>300</v>
      </c>
    </row>
    <row r="232" spans="1:7" ht="13" x14ac:dyDescent="0.3">
      <c r="A232" s="3"/>
      <c r="B232" s="3"/>
      <c r="C232" s="7"/>
      <c r="D232" s="7"/>
      <c r="E232" s="38"/>
      <c r="F232" s="37"/>
      <c r="G232" s="37"/>
    </row>
    <row r="233" spans="1:7" ht="13" x14ac:dyDescent="0.3">
      <c r="A233" s="3"/>
      <c r="B233" s="3" t="s">
        <v>247</v>
      </c>
      <c r="C233" s="7" t="s">
        <v>0</v>
      </c>
      <c r="D233" s="7">
        <v>15</v>
      </c>
      <c r="E233" s="38">
        <v>20</v>
      </c>
      <c r="F233" s="37"/>
      <c r="G233" s="37">
        <f t="shared" si="7"/>
        <v>300</v>
      </c>
    </row>
    <row r="234" spans="1:7" ht="13" x14ac:dyDescent="0.3">
      <c r="A234" s="3"/>
      <c r="B234" s="3"/>
      <c r="C234" s="7"/>
      <c r="D234" s="7"/>
      <c r="E234" s="38"/>
      <c r="F234" s="37"/>
      <c r="G234" s="37"/>
    </row>
    <row r="235" spans="1:7" ht="13" x14ac:dyDescent="0.3">
      <c r="A235" s="3"/>
      <c r="B235" s="5" t="s">
        <v>283</v>
      </c>
      <c r="C235" s="7"/>
      <c r="D235" s="7"/>
      <c r="E235" s="38"/>
      <c r="F235" s="39"/>
      <c r="G235" s="39">
        <f>SUM(G179:G234)</f>
        <v>11235</v>
      </c>
    </row>
    <row r="236" spans="1:7" ht="13" x14ac:dyDescent="0.3">
      <c r="A236" s="3"/>
      <c r="B236" s="3"/>
      <c r="C236" s="7"/>
      <c r="D236" s="7"/>
      <c r="E236" s="38"/>
      <c r="F236" s="37"/>
      <c r="G236" s="37"/>
    </row>
    <row r="237" spans="1:7" ht="13" x14ac:dyDescent="0.3">
      <c r="A237" s="3"/>
      <c r="B237" s="3"/>
      <c r="C237" s="7"/>
      <c r="D237" s="7"/>
      <c r="E237" s="38"/>
      <c r="F237" s="37"/>
      <c r="G237" s="37"/>
    </row>
    <row r="238" spans="1:7" ht="13" x14ac:dyDescent="0.3">
      <c r="A238" s="3"/>
      <c r="B238" s="17" t="s">
        <v>246</v>
      </c>
      <c r="C238" s="7"/>
      <c r="D238" s="7"/>
      <c r="E238" s="38"/>
      <c r="F238" s="37"/>
      <c r="G238" s="37"/>
    </row>
    <row r="239" spans="1:7" ht="13" x14ac:dyDescent="0.3">
      <c r="A239" s="3"/>
      <c r="B239" s="17" t="s">
        <v>245</v>
      </c>
      <c r="C239" s="7"/>
      <c r="D239" s="7"/>
      <c r="E239" s="38"/>
      <c r="F239" s="37"/>
      <c r="G239" s="37"/>
    </row>
    <row r="240" spans="1:7" ht="13" x14ac:dyDescent="0.3">
      <c r="A240" s="3"/>
      <c r="B240" s="3"/>
      <c r="C240" s="7"/>
      <c r="D240" s="7"/>
      <c r="E240" s="38"/>
      <c r="F240" s="37"/>
      <c r="G240" s="37"/>
    </row>
    <row r="241" spans="1:14" ht="13" x14ac:dyDescent="0.3">
      <c r="A241" s="3"/>
      <c r="B241" s="4" t="s">
        <v>244</v>
      </c>
      <c r="C241" s="7"/>
      <c r="D241" s="7"/>
      <c r="E241" s="38"/>
      <c r="F241" s="37"/>
      <c r="G241" s="37"/>
    </row>
    <row r="242" spans="1:14" ht="13" x14ac:dyDescent="0.3">
      <c r="A242" s="3"/>
      <c r="B242" s="3"/>
      <c r="C242" s="7"/>
      <c r="D242" s="7"/>
      <c r="E242" s="38"/>
      <c r="F242" s="37"/>
      <c r="G242" s="37"/>
    </row>
    <row r="243" spans="1:14" ht="13" x14ac:dyDescent="0.3">
      <c r="A243" s="3"/>
      <c r="B243" s="3" t="s">
        <v>243</v>
      </c>
      <c r="C243" s="7"/>
      <c r="D243" s="7"/>
      <c r="E243" s="38"/>
      <c r="F243" s="37"/>
      <c r="G243" s="37"/>
    </row>
    <row r="244" spans="1:14" ht="13" x14ac:dyDescent="0.3">
      <c r="A244" s="3"/>
      <c r="B244" s="3" t="s">
        <v>242</v>
      </c>
      <c r="C244" s="7" t="s">
        <v>1</v>
      </c>
      <c r="D244" s="7"/>
      <c r="E244" s="38">
        <v>1800</v>
      </c>
      <c r="F244" s="37"/>
      <c r="G244" s="37">
        <f t="shared" ref="G244:G304" si="8">E244*D244</f>
        <v>0</v>
      </c>
    </row>
    <row r="245" spans="1:14" ht="13" x14ac:dyDescent="0.3">
      <c r="A245" s="3"/>
      <c r="B245" s="3"/>
      <c r="C245" s="7"/>
      <c r="D245" s="7"/>
      <c r="E245" s="38"/>
      <c r="F245" s="37"/>
      <c r="G245" s="37"/>
      <c r="K245" s="1">
        <v>54</v>
      </c>
      <c r="L245" s="1">
        <v>0.6</v>
      </c>
      <c r="M245" s="1">
        <v>0.25</v>
      </c>
      <c r="N245" s="1">
        <f>M245*L245*K245</f>
        <v>8.1</v>
      </c>
    </row>
    <row r="246" spans="1:14" ht="13" x14ac:dyDescent="0.3">
      <c r="A246" s="3"/>
      <c r="B246" s="3" t="s">
        <v>241</v>
      </c>
      <c r="C246" s="7"/>
      <c r="D246" s="7"/>
      <c r="E246" s="38"/>
      <c r="F246" s="37"/>
      <c r="G246" s="37"/>
    </row>
    <row r="247" spans="1:14" ht="13" x14ac:dyDescent="0.3">
      <c r="A247" s="3"/>
      <c r="B247" s="3" t="s">
        <v>240</v>
      </c>
      <c r="C247" s="7" t="s">
        <v>1</v>
      </c>
      <c r="D247" s="7">
        <v>4</v>
      </c>
      <c r="E247" s="38">
        <v>1800</v>
      </c>
      <c r="F247" s="37"/>
      <c r="G247" s="37">
        <f t="shared" si="8"/>
        <v>7200</v>
      </c>
    </row>
    <row r="248" spans="1:14" ht="13" x14ac:dyDescent="0.3">
      <c r="A248" s="3"/>
      <c r="B248" s="3"/>
      <c r="C248" s="7"/>
      <c r="D248" s="7"/>
      <c r="E248" s="38"/>
      <c r="F248" s="37"/>
      <c r="G248" s="37"/>
    </row>
    <row r="249" spans="1:14" ht="13" x14ac:dyDescent="0.3">
      <c r="A249" s="3"/>
      <c r="B249" s="4" t="s">
        <v>239</v>
      </c>
      <c r="C249" s="7"/>
      <c r="D249" s="7"/>
      <c r="E249" s="38"/>
      <c r="F249" s="37"/>
      <c r="G249" s="37"/>
    </row>
    <row r="250" spans="1:14" ht="13" x14ac:dyDescent="0.3">
      <c r="A250" s="3"/>
      <c r="B250" s="4" t="s">
        <v>238</v>
      </c>
      <c r="C250" s="7"/>
      <c r="D250" s="7"/>
      <c r="E250" s="38"/>
      <c r="F250" s="37"/>
      <c r="G250" s="37"/>
    </row>
    <row r="251" spans="1:14" ht="13" x14ac:dyDescent="0.3">
      <c r="A251" s="3"/>
      <c r="B251" s="3"/>
      <c r="C251" s="7"/>
      <c r="D251" s="7"/>
      <c r="E251" s="38"/>
      <c r="F251" s="37"/>
      <c r="G251" s="37"/>
    </row>
    <row r="252" spans="1:14" ht="13" x14ac:dyDescent="0.3">
      <c r="A252" s="3"/>
      <c r="B252" s="4" t="s">
        <v>237</v>
      </c>
      <c r="C252" s="7"/>
      <c r="D252" s="7"/>
      <c r="E252" s="38"/>
      <c r="F252" s="37"/>
      <c r="G252" s="37"/>
    </row>
    <row r="253" spans="1:14" ht="13" x14ac:dyDescent="0.3">
      <c r="A253" s="3"/>
      <c r="B253" s="3"/>
      <c r="C253" s="7"/>
      <c r="D253" s="7"/>
      <c r="E253" s="38"/>
      <c r="F253" s="37"/>
      <c r="G253" s="37"/>
    </row>
    <row r="254" spans="1:14" ht="13" x14ac:dyDescent="0.3">
      <c r="A254" s="3"/>
      <c r="B254" s="3" t="s">
        <v>236</v>
      </c>
      <c r="C254" s="7" t="s">
        <v>1</v>
      </c>
      <c r="D254" s="7"/>
      <c r="E254" s="38">
        <v>1800</v>
      </c>
      <c r="F254" s="37"/>
      <c r="G254" s="37">
        <f t="shared" si="8"/>
        <v>0</v>
      </c>
    </row>
    <row r="255" spans="1:14" ht="13" x14ac:dyDescent="0.3">
      <c r="A255" s="3"/>
      <c r="B255" s="3"/>
      <c r="C255" s="7"/>
      <c r="D255" s="7"/>
      <c r="E255" s="38"/>
      <c r="F255" s="37"/>
      <c r="G255" s="37"/>
    </row>
    <row r="256" spans="1:14" ht="13" x14ac:dyDescent="0.3">
      <c r="A256" s="3"/>
      <c r="B256" s="3" t="s">
        <v>235</v>
      </c>
      <c r="C256" s="7" t="s">
        <v>1</v>
      </c>
      <c r="D256" s="7"/>
      <c r="E256" s="38">
        <v>1800</v>
      </c>
      <c r="F256" s="37"/>
      <c r="G256" s="37">
        <f t="shared" si="8"/>
        <v>0</v>
      </c>
    </row>
    <row r="257" spans="1:13" ht="13" x14ac:dyDescent="0.3">
      <c r="A257" s="3"/>
      <c r="B257" s="3"/>
      <c r="C257" s="7"/>
      <c r="D257" s="7"/>
      <c r="E257" s="38"/>
      <c r="F257" s="37"/>
      <c r="G257" s="37"/>
    </row>
    <row r="258" spans="1:13" ht="13" x14ac:dyDescent="0.3">
      <c r="A258" s="3"/>
      <c r="B258" s="4" t="s">
        <v>234</v>
      </c>
      <c r="C258" s="7"/>
      <c r="D258" s="7"/>
      <c r="E258" s="38"/>
      <c r="F258" s="37"/>
      <c r="G258" s="37"/>
      <c r="K258" s="1">
        <v>54</v>
      </c>
      <c r="L258" s="1">
        <f>K258/2.4</f>
        <v>22.5</v>
      </c>
      <c r="M258" s="1">
        <f>L258*0.6</f>
        <v>13.5</v>
      </c>
    </row>
    <row r="259" spans="1:13" ht="13" x14ac:dyDescent="0.3">
      <c r="A259" s="3"/>
      <c r="B259" s="3" t="s">
        <v>233</v>
      </c>
      <c r="C259" s="7"/>
      <c r="D259" s="7"/>
      <c r="E259" s="38"/>
      <c r="F259" s="37"/>
      <c r="G259" s="37"/>
    </row>
    <row r="260" spans="1:13" ht="13" x14ac:dyDescent="0.3">
      <c r="A260" s="3"/>
      <c r="B260" s="3" t="s">
        <v>232</v>
      </c>
      <c r="C260" s="7" t="s">
        <v>2</v>
      </c>
      <c r="D260" s="7">
        <v>2</v>
      </c>
      <c r="E260" s="38">
        <v>150</v>
      </c>
      <c r="F260" s="37"/>
      <c r="G260" s="37">
        <f t="shared" si="8"/>
        <v>300</v>
      </c>
    </row>
    <row r="261" spans="1:13" ht="13" x14ac:dyDescent="0.3">
      <c r="A261" s="3"/>
      <c r="B261" s="3"/>
      <c r="C261" s="7"/>
      <c r="D261" s="7"/>
      <c r="E261" s="38"/>
      <c r="F261" s="37"/>
      <c r="G261" s="37"/>
      <c r="K261" s="1">
        <v>54</v>
      </c>
      <c r="L261" s="1">
        <v>0.6</v>
      </c>
      <c r="M261" s="1">
        <f>L261*K261</f>
        <v>32.4</v>
      </c>
    </row>
    <row r="262" spans="1:13" ht="13" x14ac:dyDescent="0.3">
      <c r="A262" s="3"/>
      <c r="B262" s="4" t="s">
        <v>231</v>
      </c>
      <c r="C262" s="7"/>
      <c r="D262" s="7"/>
      <c r="E262" s="38"/>
      <c r="F262" s="37"/>
      <c r="G262" s="37"/>
    </row>
    <row r="263" spans="1:13" ht="13" x14ac:dyDescent="0.3">
      <c r="A263" s="3"/>
      <c r="B263" s="3"/>
      <c r="C263" s="7"/>
      <c r="D263" s="7"/>
      <c r="E263" s="38"/>
      <c r="F263" s="37"/>
      <c r="G263" s="37"/>
    </row>
    <row r="264" spans="1:13" ht="13" x14ac:dyDescent="0.3">
      <c r="A264" s="3"/>
      <c r="B264" s="3" t="s">
        <v>230</v>
      </c>
      <c r="C264" s="7"/>
      <c r="D264" s="7"/>
      <c r="E264" s="38"/>
      <c r="F264" s="37"/>
      <c r="G264" s="37"/>
    </row>
    <row r="265" spans="1:13" ht="13" x14ac:dyDescent="0.3">
      <c r="A265" s="3"/>
      <c r="B265" s="3" t="s">
        <v>229</v>
      </c>
      <c r="C265" s="7"/>
      <c r="D265" s="7"/>
      <c r="E265" s="38"/>
      <c r="F265" s="37"/>
      <c r="G265" s="37"/>
    </row>
    <row r="266" spans="1:13" ht="13" x14ac:dyDescent="0.3">
      <c r="A266" s="3"/>
      <c r="B266" s="3"/>
      <c r="C266" s="7"/>
      <c r="D266" s="7"/>
      <c r="E266" s="38"/>
      <c r="F266" s="37"/>
      <c r="G266" s="37"/>
    </row>
    <row r="267" spans="1:13" ht="13" x14ac:dyDescent="0.3">
      <c r="A267" s="3"/>
      <c r="B267" s="3" t="s">
        <v>228</v>
      </c>
      <c r="C267" s="7" t="s">
        <v>0</v>
      </c>
      <c r="D267" s="7">
        <v>15</v>
      </c>
      <c r="E267" s="38">
        <v>45</v>
      </c>
      <c r="F267" s="37"/>
      <c r="G267" s="37">
        <f t="shared" si="8"/>
        <v>675</v>
      </c>
    </row>
    <row r="268" spans="1:13" ht="13" x14ac:dyDescent="0.3">
      <c r="A268" s="3"/>
      <c r="B268" s="3"/>
      <c r="C268" s="7"/>
      <c r="D268" s="7"/>
      <c r="E268" s="38"/>
      <c r="F268" s="37"/>
      <c r="G268" s="37"/>
    </row>
    <row r="269" spans="1:13" ht="13" x14ac:dyDescent="0.3">
      <c r="A269" s="3"/>
      <c r="B269" s="4" t="s">
        <v>227</v>
      </c>
      <c r="C269" s="7"/>
      <c r="D269" s="7"/>
      <c r="E269" s="38"/>
      <c r="F269" s="37"/>
      <c r="G269" s="37"/>
    </row>
    <row r="270" spans="1:13" ht="13" x14ac:dyDescent="0.3">
      <c r="A270" s="3"/>
      <c r="B270" s="3"/>
      <c r="C270" s="7"/>
      <c r="D270" s="7"/>
      <c r="E270" s="38"/>
      <c r="F270" s="37"/>
      <c r="G270" s="37"/>
    </row>
    <row r="271" spans="1:13" ht="13" x14ac:dyDescent="0.3">
      <c r="A271" s="3"/>
      <c r="B271" s="3" t="s">
        <v>226</v>
      </c>
      <c r="C271" s="7"/>
      <c r="D271" s="7"/>
      <c r="E271" s="38"/>
      <c r="F271" s="37"/>
      <c r="G271" s="37"/>
    </row>
    <row r="272" spans="1:13" ht="13" x14ac:dyDescent="0.3">
      <c r="A272" s="3"/>
      <c r="B272" s="3" t="s">
        <v>225</v>
      </c>
      <c r="C272" s="7" t="s">
        <v>0</v>
      </c>
      <c r="D272" s="7">
        <v>24</v>
      </c>
      <c r="E272" s="38">
        <v>65</v>
      </c>
      <c r="F272" s="37"/>
      <c r="G272" s="37">
        <f t="shared" si="8"/>
        <v>1560</v>
      </c>
    </row>
    <row r="273" spans="1:7" ht="13" x14ac:dyDescent="0.3">
      <c r="A273" s="3"/>
      <c r="B273" s="3"/>
      <c r="C273" s="7"/>
      <c r="D273" s="7"/>
      <c r="E273" s="38"/>
      <c r="F273" s="37"/>
      <c r="G273" s="37"/>
    </row>
    <row r="274" spans="1:7" ht="13" x14ac:dyDescent="0.3">
      <c r="A274" s="3"/>
      <c r="B274" s="4" t="s">
        <v>224</v>
      </c>
      <c r="C274" s="7"/>
      <c r="D274" s="7"/>
      <c r="E274" s="38"/>
      <c r="F274" s="37"/>
      <c r="G274" s="37"/>
    </row>
    <row r="275" spans="1:7" ht="13" x14ac:dyDescent="0.3">
      <c r="A275" s="3"/>
      <c r="B275" s="3"/>
      <c r="C275" s="7"/>
      <c r="D275" s="7"/>
      <c r="E275" s="38"/>
      <c r="F275" s="37"/>
      <c r="G275" s="37"/>
    </row>
    <row r="276" spans="1:7" ht="13" x14ac:dyDescent="0.3">
      <c r="A276" s="3"/>
      <c r="B276" s="4" t="s">
        <v>223</v>
      </c>
      <c r="C276" s="7"/>
      <c r="D276" s="7"/>
      <c r="E276" s="38"/>
      <c r="F276" s="37"/>
      <c r="G276" s="37"/>
    </row>
    <row r="277" spans="1:7" ht="13" x14ac:dyDescent="0.3">
      <c r="A277" s="3"/>
      <c r="B277" s="4" t="s">
        <v>222</v>
      </c>
      <c r="C277" s="7"/>
      <c r="D277" s="7"/>
      <c r="E277" s="38"/>
      <c r="F277" s="37"/>
      <c r="G277" s="37"/>
    </row>
    <row r="278" spans="1:7" ht="13" x14ac:dyDescent="0.3">
      <c r="A278" s="3"/>
      <c r="B278" s="3"/>
      <c r="C278" s="7"/>
      <c r="D278" s="7"/>
      <c r="E278" s="38"/>
      <c r="F278" s="37"/>
      <c r="G278" s="37"/>
    </row>
    <row r="279" spans="1:7" ht="13" x14ac:dyDescent="0.3">
      <c r="A279" s="3"/>
      <c r="B279" s="3" t="s">
        <v>221</v>
      </c>
      <c r="C279" s="7" t="s">
        <v>11</v>
      </c>
      <c r="D279" s="7">
        <v>6</v>
      </c>
      <c r="E279" s="38">
        <v>15</v>
      </c>
      <c r="F279" s="37"/>
      <c r="G279" s="37">
        <f t="shared" si="8"/>
        <v>90</v>
      </c>
    </row>
    <row r="280" spans="1:7" ht="13" x14ac:dyDescent="0.3">
      <c r="A280" s="3"/>
      <c r="B280" s="3"/>
      <c r="C280" s="7"/>
      <c r="D280" s="7"/>
      <c r="E280" s="38"/>
      <c r="F280" s="37"/>
      <c r="G280" s="37"/>
    </row>
    <row r="281" spans="1:7" ht="13" x14ac:dyDescent="0.3">
      <c r="A281" s="3"/>
      <c r="B281" s="4" t="s">
        <v>220</v>
      </c>
      <c r="C281" s="7"/>
      <c r="D281" s="7"/>
      <c r="E281" s="38"/>
      <c r="F281" s="37"/>
      <c r="G281" s="37"/>
    </row>
    <row r="282" spans="1:7" ht="13" x14ac:dyDescent="0.3">
      <c r="A282" s="3"/>
      <c r="B282" s="4" t="s">
        <v>219</v>
      </c>
      <c r="C282" s="7"/>
      <c r="D282" s="7"/>
      <c r="E282" s="38"/>
      <c r="F282" s="37"/>
      <c r="G282" s="37"/>
    </row>
    <row r="283" spans="1:7" ht="13" x14ac:dyDescent="0.3">
      <c r="A283" s="3"/>
      <c r="B283" s="3"/>
      <c r="C283" s="7"/>
      <c r="D283" s="7"/>
      <c r="E283" s="38"/>
      <c r="F283" s="37"/>
      <c r="G283" s="37"/>
    </row>
    <row r="284" spans="1:7" ht="13" x14ac:dyDescent="0.3">
      <c r="A284" s="3"/>
      <c r="B284" s="3" t="s">
        <v>218</v>
      </c>
      <c r="C284" s="7" t="s">
        <v>11</v>
      </c>
      <c r="D284" s="7">
        <v>6</v>
      </c>
      <c r="E284" s="38">
        <v>15</v>
      </c>
      <c r="F284" s="37"/>
      <c r="G284" s="37">
        <f t="shared" si="8"/>
        <v>90</v>
      </c>
    </row>
    <row r="285" spans="1:7" ht="13" x14ac:dyDescent="0.3">
      <c r="A285" s="3"/>
      <c r="B285" s="3"/>
      <c r="C285" s="7"/>
      <c r="D285" s="7"/>
      <c r="E285" s="38"/>
      <c r="F285" s="37"/>
      <c r="G285" s="37"/>
    </row>
    <row r="286" spans="1:7" ht="13" x14ac:dyDescent="0.3">
      <c r="A286" s="3"/>
      <c r="B286" s="4" t="s">
        <v>217</v>
      </c>
      <c r="C286" s="7"/>
      <c r="D286" s="7"/>
      <c r="E286" s="38"/>
      <c r="F286" s="37"/>
      <c r="G286" s="37"/>
    </row>
    <row r="287" spans="1:7" ht="13" x14ac:dyDescent="0.3">
      <c r="A287" s="3"/>
      <c r="B287" s="3" t="s">
        <v>216</v>
      </c>
      <c r="C287" s="7" t="s">
        <v>11</v>
      </c>
      <c r="D287" s="7">
        <v>6</v>
      </c>
      <c r="E287" s="38">
        <v>15</v>
      </c>
      <c r="F287" s="37"/>
      <c r="G287" s="37">
        <f t="shared" si="8"/>
        <v>90</v>
      </c>
    </row>
    <row r="288" spans="1:7" ht="13" x14ac:dyDescent="0.3">
      <c r="A288" s="3"/>
      <c r="B288" s="3"/>
      <c r="C288" s="7"/>
      <c r="D288" s="7"/>
      <c r="E288" s="38"/>
      <c r="F288" s="37"/>
      <c r="G288" s="37"/>
    </row>
    <row r="289" spans="1:7" ht="13" x14ac:dyDescent="0.3">
      <c r="A289" s="3"/>
      <c r="B289" s="4" t="s">
        <v>215</v>
      </c>
      <c r="C289" s="7"/>
      <c r="D289" s="7"/>
      <c r="E289" s="38"/>
      <c r="F289" s="37"/>
      <c r="G289" s="37"/>
    </row>
    <row r="290" spans="1:7" ht="13" x14ac:dyDescent="0.3">
      <c r="A290" s="3"/>
      <c r="B290" s="4" t="s">
        <v>214</v>
      </c>
      <c r="C290" s="7"/>
      <c r="D290" s="7"/>
      <c r="E290" s="38"/>
      <c r="F290" s="37"/>
      <c r="G290" s="37"/>
    </row>
    <row r="291" spans="1:7" ht="13" x14ac:dyDescent="0.3">
      <c r="A291" s="3"/>
      <c r="B291" s="3"/>
      <c r="C291" s="7"/>
      <c r="D291" s="7"/>
      <c r="E291" s="38"/>
      <c r="F291" s="37"/>
      <c r="G291" s="37"/>
    </row>
    <row r="292" spans="1:7" ht="13" x14ac:dyDescent="0.3">
      <c r="A292" s="3"/>
      <c r="B292" s="4" t="s">
        <v>213</v>
      </c>
      <c r="C292" s="7"/>
      <c r="D292" s="7"/>
      <c r="E292" s="38"/>
      <c r="F292" s="37"/>
      <c r="G292" s="37"/>
    </row>
    <row r="293" spans="1:7" ht="13" x14ac:dyDescent="0.3">
      <c r="A293" s="3"/>
      <c r="B293" s="3"/>
      <c r="C293" s="7"/>
      <c r="D293" s="7"/>
      <c r="E293" s="38"/>
      <c r="F293" s="37"/>
      <c r="G293" s="37"/>
    </row>
    <row r="294" spans="1:7" ht="13" x14ac:dyDescent="0.3">
      <c r="A294" s="3"/>
      <c r="B294" s="3" t="s">
        <v>9</v>
      </c>
      <c r="C294" s="7" t="s">
        <v>8</v>
      </c>
      <c r="D294" s="7"/>
      <c r="E294" s="38">
        <v>13000</v>
      </c>
      <c r="F294" s="37"/>
      <c r="G294" s="37">
        <f t="shared" si="8"/>
        <v>0</v>
      </c>
    </row>
    <row r="295" spans="1:7" ht="13" x14ac:dyDescent="0.3">
      <c r="A295" s="3"/>
      <c r="B295" s="3"/>
      <c r="C295" s="7"/>
      <c r="D295" s="7"/>
      <c r="E295" s="38"/>
      <c r="F295" s="37"/>
      <c r="G295" s="37"/>
    </row>
    <row r="296" spans="1:7" ht="13" x14ac:dyDescent="0.3">
      <c r="A296" s="3"/>
      <c r="B296" s="3" t="s">
        <v>7</v>
      </c>
      <c r="C296" s="7" t="s">
        <v>8</v>
      </c>
      <c r="D296" s="7"/>
      <c r="E296" s="38">
        <v>13000</v>
      </c>
      <c r="F296" s="37"/>
      <c r="G296" s="37">
        <f t="shared" si="8"/>
        <v>0</v>
      </c>
    </row>
    <row r="297" spans="1:7" ht="13" x14ac:dyDescent="0.3">
      <c r="A297" s="3"/>
      <c r="B297" s="3"/>
      <c r="C297" s="7"/>
      <c r="D297" s="7"/>
      <c r="E297" s="38"/>
      <c r="F297" s="37"/>
      <c r="G297" s="37"/>
    </row>
    <row r="298" spans="1:7" ht="13" x14ac:dyDescent="0.3">
      <c r="A298" s="3"/>
      <c r="B298" s="4" t="s">
        <v>212</v>
      </c>
      <c r="C298" s="7"/>
      <c r="D298" s="7"/>
      <c r="E298" s="38"/>
      <c r="F298" s="37"/>
      <c r="G298" s="37"/>
    </row>
    <row r="299" spans="1:7" ht="13" x14ac:dyDescent="0.3">
      <c r="A299" s="3"/>
      <c r="B299" s="4" t="s">
        <v>211</v>
      </c>
      <c r="C299" s="7"/>
      <c r="D299" s="7"/>
      <c r="E299" s="38"/>
      <c r="F299" s="37"/>
      <c r="G299" s="37"/>
    </row>
    <row r="300" spans="1:7" ht="13" x14ac:dyDescent="0.3">
      <c r="A300" s="3"/>
      <c r="B300" s="3" t="s">
        <v>210</v>
      </c>
      <c r="C300" s="7" t="s">
        <v>8</v>
      </c>
      <c r="D300" s="7"/>
      <c r="E300" s="38">
        <v>13000</v>
      </c>
      <c r="F300" s="37"/>
      <c r="G300" s="37">
        <f t="shared" si="8"/>
        <v>0</v>
      </c>
    </row>
    <row r="301" spans="1:7" ht="13" x14ac:dyDescent="0.3">
      <c r="A301" s="3"/>
      <c r="B301" s="3"/>
      <c r="C301" s="7"/>
      <c r="D301" s="7"/>
      <c r="E301" s="38"/>
      <c r="F301" s="37"/>
      <c r="G301" s="37"/>
    </row>
    <row r="302" spans="1:7" ht="13" x14ac:dyDescent="0.3">
      <c r="A302" s="3"/>
      <c r="B302" s="4" t="s">
        <v>209</v>
      </c>
      <c r="C302" s="7"/>
      <c r="D302" s="7"/>
      <c r="E302" s="38"/>
      <c r="F302" s="37"/>
      <c r="G302" s="37"/>
    </row>
    <row r="303" spans="1:7" ht="13" x14ac:dyDescent="0.3">
      <c r="A303" s="3"/>
      <c r="B303" s="3"/>
      <c r="C303" s="7"/>
      <c r="D303" s="7"/>
      <c r="E303" s="38"/>
      <c r="F303" s="37"/>
      <c r="G303" s="37"/>
    </row>
    <row r="304" spans="1:7" ht="13" x14ac:dyDescent="0.3">
      <c r="A304" s="3"/>
      <c r="B304" s="3" t="s">
        <v>208</v>
      </c>
      <c r="C304" s="7" t="s">
        <v>0</v>
      </c>
      <c r="D304" s="7">
        <v>15</v>
      </c>
      <c r="E304" s="38">
        <v>145</v>
      </c>
      <c r="F304" s="37"/>
      <c r="G304" s="37">
        <f t="shared" si="8"/>
        <v>2175</v>
      </c>
    </row>
    <row r="305" spans="1:7" ht="13" x14ac:dyDescent="0.3">
      <c r="A305" s="3"/>
      <c r="B305" s="3" t="s">
        <v>207</v>
      </c>
      <c r="C305" s="7"/>
      <c r="D305" s="7"/>
      <c r="E305" s="38"/>
      <c r="F305" s="37"/>
      <c r="G305" s="37"/>
    </row>
    <row r="306" spans="1:7" ht="13" x14ac:dyDescent="0.3">
      <c r="A306" s="3"/>
      <c r="B306" s="5" t="s">
        <v>283</v>
      </c>
      <c r="C306" s="7"/>
      <c r="D306" s="7"/>
      <c r="E306" s="38"/>
      <c r="F306" s="39"/>
      <c r="G306" s="39">
        <f>SUM(G243:G305)</f>
        <v>12180</v>
      </c>
    </row>
    <row r="307" spans="1:7" ht="13" x14ac:dyDescent="0.3">
      <c r="A307" s="3"/>
      <c r="B307" s="3"/>
      <c r="C307" s="7"/>
      <c r="D307" s="7"/>
      <c r="E307" s="38"/>
      <c r="F307" s="37"/>
      <c r="G307" s="37"/>
    </row>
    <row r="308" spans="1:7" ht="13" x14ac:dyDescent="0.3">
      <c r="A308" s="3"/>
      <c r="B308" s="3"/>
      <c r="C308" s="7"/>
      <c r="D308" s="7"/>
      <c r="E308" s="38"/>
      <c r="F308" s="37"/>
      <c r="G308" s="37"/>
    </row>
    <row r="309" spans="1:7" ht="13" x14ac:dyDescent="0.3">
      <c r="A309" s="3"/>
      <c r="B309" s="3"/>
      <c r="C309" s="7"/>
      <c r="D309" s="7"/>
      <c r="E309" s="38"/>
      <c r="F309" s="37"/>
      <c r="G309" s="37"/>
    </row>
    <row r="310" spans="1:7" ht="13" x14ac:dyDescent="0.3">
      <c r="A310" s="3"/>
      <c r="B310" s="17" t="s">
        <v>206</v>
      </c>
      <c r="C310" s="7"/>
      <c r="D310" s="7"/>
      <c r="E310" s="38"/>
      <c r="F310" s="37"/>
      <c r="G310" s="37"/>
    </row>
    <row r="311" spans="1:7" ht="13" x14ac:dyDescent="0.3">
      <c r="A311" s="3"/>
      <c r="B311" s="3"/>
      <c r="C311" s="7"/>
      <c r="D311" s="7"/>
      <c r="E311" s="38"/>
      <c r="F311" s="37"/>
      <c r="G311" s="37"/>
    </row>
    <row r="312" spans="1:7" ht="13" x14ac:dyDescent="0.3">
      <c r="A312" s="3"/>
      <c r="B312" s="3" t="s">
        <v>205</v>
      </c>
      <c r="C312" s="7" t="s">
        <v>2</v>
      </c>
      <c r="D312" s="7"/>
      <c r="E312" s="38"/>
      <c r="F312" s="37"/>
      <c r="G312" s="37">
        <f t="shared" ref="G312:G367" si="9">E312*D312</f>
        <v>0</v>
      </c>
    </row>
    <row r="313" spans="1:7" ht="13" x14ac:dyDescent="0.3">
      <c r="A313" s="3"/>
      <c r="B313" s="3"/>
      <c r="C313" s="7"/>
      <c r="D313" s="7"/>
      <c r="E313" s="38"/>
      <c r="F313" s="37"/>
      <c r="G313" s="37"/>
    </row>
    <row r="314" spans="1:7" ht="13" x14ac:dyDescent="0.3">
      <c r="A314" s="3"/>
      <c r="B314" s="4" t="s">
        <v>204</v>
      </c>
      <c r="C314" s="7"/>
      <c r="D314" s="7"/>
      <c r="E314" s="38"/>
      <c r="F314" s="37"/>
      <c r="G314" s="37"/>
    </row>
    <row r="315" spans="1:7" ht="13" x14ac:dyDescent="0.3">
      <c r="A315" s="3"/>
      <c r="B315" s="3"/>
      <c r="C315" s="7"/>
      <c r="D315" s="7"/>
      <c r="E315" s="38"/>
      <c r="F315" s="37"/>
      <c r="G315" s="37"/>
    </row>
    <row r="316" spans="1:7" ht="13" x14ac:dyDescent="0.3">
      <c r="A316" s="3"/>
      <c r="B316" s="4" t="s">
        <v>203</v>
      </c>
      <c r="C316" s="7"/>
      <c r="D316" s="7"/>
      <c r="E316" s="38"/>
      <c r="F316" s="37"/>
      <c r="G316" s="37"/>
    </row>
    <row r="317" spans="1:7" ht="13" x14ac:dyDescent="0.3">
      <c r="A317" s="3"/>
      <c r="B317" s="4" t="s">
        <v>202</v>
      </c>
      <c r="C317" s="7"/>
      <c r="D317" s="7"/>
      <c r="E317" s="38"/>
      <c r="F317" s="37"/>
      <c r="G317" s="37"/>
    </row>
    <row r="318" spans="1:7" ht="13" x14ac:dyDescent="0.3">
      <c r="A318" s="3"/>
      <c r="B318" s="3"/>
      <c r="C318" s="7"/>
      <c r="D318" s="7"/>
      <c r="E318" s="38"/>
      <c r="F318" s="37"/>
      <c r="G318" s="37"/>
    </row>
    <row r="319" spans="1:7" ht="13" x14ac:dyDescent="0.3">
      <c r="A319" s="3"/>
      <c r="B319" s="3" t="s">
        <v>201</v>
      </c>
      <c r="C319" s="7" t="s">
        <v>2</v>
      </c>
      <c r="D319" s="7"/>
      <c r="E319" s="38">
        <v>250</v>
      </c>
      <c r="F319" s="37"/>
      <c r="G319" s="37">
        <f t="shared" si="9"/>
        <v>0</v>
      </c>
    </row>
    <row r="320" spans="1:7" ht="13" x14ac:dyDescent="0.3">
      <c r="A320" s="3"/>
      <c r="B320" s="3"/>
      <c r="C320" s="7"/>
      <c r="D320" s="7"/>
      <c r="E320" s="38"/>
      <c r="F320" s="37"/>
      <c r="G320" s="37"/>
    </row>
    <row r="321" spans="1:7" ht="13" x14ac:dyDescent="0.3">
      <c r="A321" s="3"/>
      <c r="B321" s="5" t="s">
        <v>283</v>
      </c>
      <c r="C321" s="7"/>
      <c r="D321" s="7"/>
      <c r="E321" s="38"/>
      <c r="F321" s="39"/>
      <c r="G321" s="39">
        <f>SUM(G311:G320)</f>
        <v>0</v>
      </c>
    </row>
    <row r="322" spans="1:7" ht="13" x14ac:dyDescent="0.3">
      <c r="A322" s="3"/>
      <c r="B322" s="3"/>
      <c r="C322" s="7"/>
      <c r="D322" s="7"/>
      <c r="E322" s="38"/>
      <c r="F322" s="37"/>
      <c r="G322" s="37"/>
    </row>
    <row r="323" spans="1:7" ht="13" x14ac:dyDescent="0.3">
      <c r="A323" s="3"/>
      <c r="B323" s="3"/>
      <c r="C323" s="7"/>
      <c r="D323" s="7"/>
      <c r="E323" s="38"/>
      <c r="F323" s="37"/>
      <c r="G323" s="37"/>
    </row>
    <row r="324" spans="1:7" ht="13" x14ac:dyDescent="0.3">
      <c r="A324" s="3"/>
      <c r="B324" s="17" t="s">
        <v>200</v>
      </c>
      <c r="C324" s="7"/>
      <c r="D324" s="7"/>
      <c r="E324" s="38"/>
      <c r="F324" s="37"/>
      <c r="G324" s="37"/>
    </row>
    <row r="325" spans="1:7" ht="13" x14ac:dyDescent="0.3">
      <c r="A325" s="3"/>
      <c r="B325" s="3"/>
      <c r="C325" s="7"/>
      <c r="D325" s="7"/>
      <c r="E325" s="38"/>
      <c r="F325" s="37"/>
      <c r="G325" s="37"/>
    </row>
    <row r="326" spans="1:7" ht="13" x14ac:dyDescent="0.3">
      <c r="A326" s="3"/>
      <c r="B326" s="4" t="s">
        <v>199</v>
      </c>
      <c r="C326" s="7"/>
      <c r="D326" s="7"/>
      <c r="E326" s="38"/>
      <c r="F326" s="37"/>
      <c r="G326" s="37"/>
    </row>
    <row r="327" spans="1:7" ht="13" x14ac:dyDescent="0.3">
      <c r="A327" s="3"/>
      <c r="B327" s="3"/>
      <c r="C327" s="7"/>
      <c r="D327" s="7"/>
      <c r="E327" s="38"/>
      <c r="F327" s="37"/>
      <c r="G327" s="37"/>
    </row>
    <row r="328" spans="1:7" ht="13" x14ac:dyDescent="0.3">
      <c r="A328" s="3"/>
      <c r="B328" s="4" t="s">
        <v>198</v>
      </c>
      <c r="C328" s="7"/>
      <c r="D328" s="7"/>
      <c r="E328" s="38"/>
      <c r="F328" s="37"/>
      <c r="G328" s="37"/>
    </row>
    <row r="329" spans="1:7" ht="13" x14ac:dyDescent="0.3">
      <c r="A329" s="3"/>
      <c r="B329" s="4" t="s">
        <v>197</v>
      </c>
      <c r="C329" s="7"/>
      <c r="D329" s="7"/>
      <c r="E329" s="38"/>
      <c r="F329" s="37"/>
      <c r="G329" s="37"/>
    </row>
    <row r="330" spans="1:7" ht="13" x14ac:dyDescent="0.3">
      <c r="A330" s="3"/>
      <c r="B330" s="4" t="s">
        <v>196</v>
      </c>
      <c r="C330" s="7"/>
      <c r="D330" s="7"/>
      <c r="E330" s="38"/>
      <c r="F330" s="37"/>
      <c r="G330" s="37"/>
    </row>
    <row r="331" spans="1:7" ht="13" x14ac:dyDescent="0.3">
      <c r="A331" s="3"/>
      <c r="B331" s="3"/>
      <c r="C331" s="7"/>
      <c r="D331" s="7"/>
      <c r="E331" s="38"/>
      <c r="F331" s="37"/>
      <c r="G331" s="37"/>
    </row>
    <row r="332" spans="1:7" ht="13" x14ac:dyDescent="0.3">
      <c r="A332" s="3"/>
      <c r="B332" s="3" t="s">
        <v>10</v>
      </c>
      <c r="C332" s="7" t="s">
        <v>0</v>
      </c>
      <c r="D332" s="7"/>
      <c r="E332" s="38">
        <v>380</v>
      </c>
      <c r="F332" s="37"/>
      <c r="G332" s="37">
        <f t="shared" si="9"/>
        <v>0</v>
      </c>
    </row>
    <row r="333" spans="1:7" ht="13" x14ac:dyDescent="0.3">
      <c r="A333" s="3"/>
      <c r="B333" s="3"/>
      <c r="C333" s="7"/>
      <c r="D333" s="7"/>
      <c r="E333" s="38"/>
      <c r="F333" s="37"/>
      <c r="G333" s="37"/>
    </row>
    <row r="334" spans="1:7" ht="13" x14ac:dyDescent="0.3">
      <c r="A334" s="3"/>
      <c r="B334" s="3" t="s">
        <v>191</v>
      </c>
      <c r="C334" s="7" t="s">
        <v>0</v>
      </c>
      <c r="D334" s="7"/>
      <c r="E334" s="38">
        <v>480</v>
      </c>
      <c r="F334" s="37"/>
      <c r="G334" s="37">
        <f t="shared" si="9"/>
        <v>0</v>
      </c>
    </row>
    <row r="335" spans="1:7" ht="13" x14ac:dyDescent="0.3">
      <c r="A335" s="3"/>
      <c r="B335" s="3"/>
      <c r="C335" s="7"/>
      <c r="D335" s="7"/>
      <c r="E335" s="38"/>
      <c r="F335" s="37"/>
      <c r="G335" s="37"/>
    </row>
    <row r="336" spans="1:7" ht="13" x14ac:dyDescent="0.3">
      <c r="A336" s="3"/>
      <c r="B336" s="4" t="s">
        <v>195</v>
      </c>
      <c r="C336" s="7"/>
      <c r="D336" s="7"/>
      <c r="E336" s="38"/>
      <c r="F336" s="37"/>
      <c r="G336" s="37"/>
    </row>
    <row r="337" spans="1:7" ht="13" x14ac:dyDescent="0.3">
      <c r="A337" s="3"/>
      <c r="B337" s="3"/>
      <c r="C337" s="7"/>
      <c r="D337" s="7"/>
      <c r="E337" s="38"/>
      <c r="F337" s="37"/>
      <c r="G337" s="37"/>
    </row>
    <row r="338" spans="1:7" ht="13" x14ac:dyDescent="0.3">
      <c r="A338" s="3"/>
      <c r="B338" s="4" t="s">
        <v>194</v>
      </c>
      <c r="C338" s="7"/>
      <c r="D338" s="7"/>
      <c r="E338" s="38"/>
      <c r="F338" s="37"/>
      <c r="G338" s="37"/>
    </row>
    <row r="339" spans="1:7" ht="13" x14ac:dyDescent="0.3">
      <c r="A339" s="3"/>
      <c r="B339" s="4" t="s">
        <v>193</v>
      </c>
      <c r="C339" s="7"/>
      <c r="D339" s="7"/>
      <c r="E339" s="38"/>
      <c r="F339" s="37"/>
      <c r="G339" s="37"/>
    </row>
    <row r="340" spans="1:7" ht="13" x14ac:dyDescent="0.3">
      <c r="A340" s="3"/>
      <c r="B340" s="3"/>
      <c r="C340" s="7"/>
      <c r="D340" s="7"/>
      <c r="E340" s="38"/>
      <c r="F340" s="37"/>
      <c r="G340" s="37"/>
    </row>
    <row r="341" spans="1:7" ht="13" x14ac:dyDescent="0.3">
      <c r="A341" s="3"/>
      <c r="B341" s="3" t="s">
        <v>10</v>
      </c>
      <c r="C341" s="7" t="s">
        <v>0</v>
      </c>
      <c r="D341" s="7"/>
      <c r="E341" s="38">
        <v>380</v>
      </c>
      <c r="F341" s="37"/>
      <c r="G341" s="37">
        <f t="shared" si="9"/>
        <v>0</v>
      </c>
    </row>
    <row r="342" spans="1:7" ht="13" x14ac:dyDescent="0.3">
      <c r="A342" s="3"/>
      <c r="B342" s="3" t="s">
        <v>192</v>
      </c>
      <c r="C342" s="7" t="s">
        <v>0</v>
      </c>
      <c r="D342" s="7"/>
      <c r="E342" s="38">
        <v>380</v>
      </c>
      <c r="F342" s="37"/>
      <c r="G342" s="37">
        <f t="shared" si="9"/>
        <v>0</v>
      </c>
    </row>
    <row r="343" spans="1:7" ht="13" x14ac:dyDescent="0.3">
      <c r="A343" s="3"/>
      <c r="B343" s="3" t="s">
        <v>191</v>
      </c>
      <c r="C343" s="7" t="s">
        <v>0</v>
      </c>
      <c r="D343" s="7"/>
      <c r="E343" s="38">
        <v>480</v>
      </c>
      <c r="F343" s="37"/>
      <c r="G343" s="37">
        <f t="shared" si="9"/>
        <v>0</v>
      </c>
    </row>
    <row r="344" spans="1:7" ht="13" x14ac:dyDescent="0.3">
      <c r="A344" s="3"/>
      <c r="B344" s="3"/>
      <c r="C344" s="7"/>
      <c r="D344" s="7"/>
      <c r="E344" s="38"/>
      <c r="F344" s="37"/>
      <c r="G344" s="37"/>
    </row>
    <row r="345" spans="1:7" ht="13" x14ac:dyDescent="0.3">
      <c r="A345" s="3"/>
      <c r="B345" s="4" t="s">
        <v>190</v>
      </c>
      <c r="C345" s="7"/>
      <c r="D345" s="7"/>
      <c r="E345" s="38"/>
      <c r="F345" s="37"/>
      <c r="G345" s="37"/>
    </row>
    <row r="346" spans="1:7" ht="13" x14ac:dyDescent="0.3">
      <c r="A346" s="3"/>
      <c r="B346" s="3"/>
      <c r="C346" s="7"/>
      <c r="D346" s="7"/>
      <c r="E346" s="38"/>
      <c r="F346" s="37"/>
      <c r="G346" s="37"/>
    </row>
    <row r="347" spans="1:7" ht="13" x14ac:dyDescent="0.3">
      <c r="A347" s="3"/>
      <c r="B347" s="4" t="s">
        <v>189</v>
      </c>
      <c r="C347" s="7"/>
      <c r="D347" s="7"/>
      <c r="E347" s="38"/>
      <c r="F347" s="37"/>
      <c r="G347" s="37"/>
    </row>
    <row r="348" spans="1:7" ht="13" x14ac:dyDescent="0.3">
      <c r="A348" s="3"/>
      <c r="B348" s="3"/>
      <c r="C348" s="7"/>
      <c r="D348" s="7"/>
      <c r="E348" s="38"/>
      <c r="F348" s="37"/>
      <c r="G348" s="37"/>
    </row>
    <row r="349" spans="1:7" ht="13" x14ac:dyDescent="0.3">
      <c r="A349" s="3"/>
      <c r="B349" s="3" t="s">
        <v>188</v>
      </c>
      <c r="C349" s="7" t="s">
        <v>0</v>
      </c>
      <c r="D349" s="7"/>
      <c r="E349" s="38">
        <v>65</v>
      </c>
      <c r="F349" s="37"/>
      <c r="G349" s="37">
        <f t="shared" si="9"/>
        <v>0</v>
      </c>
    </row>
    <row r="350" spans="1:7" ht="13" x14ac:dyDescent="0.3">
      <c r="A350" s="3"/>
      <c r="B350" s="3" t="s">
        <v>187</v>
      </c>
      <c r="C350" s="7" t="s">
        <v>11</v>
      </c>
      <c r="D350" s="7"/>
      <c r="E350" s="38">
        <v>45</v>
      </c>
      <c r="F350" s="37"/>
      <c r="G350" s="37">
        <f t="shared" si="9"/>
        <v>0</v>
      </c>
    </row>
    <row r="351" spans="1:7" ht="13" x14ac:dyDescent="0.3">
      <c r="A351" s="3"/>
      <c r="B351" s="3" t="s">
        <v>13</v>
      </c>
      <c r="C351" s="7" t="s">
        <v>11</v>
      </c>
      <c r="D351" s="7"/>
      <c r="E351" s="38">
        <v>45</v>
      </c>
      <c r="F351" s="37"/>
      <c r="G351" s="37">
        <f t="shared" si="9"/>
        <v>0</v>
      </c>
    </row>
    <row r="352" spans="1:7" ht="13" x14ac:dyDescent="0.3">
      <c r="A352" s="3"/>
      <c r="B352" s="3"/>
      <c r="C352" s="7"/>
      <c r="D352" s="7"/>
      <c r="E352" s="38"/>
      <c r="F352" s="37"/>
      <c r="G352" s="37"/>
    </row>
    <row r="353" spans="1:7" ht="13" x14ac:dyDescent="0.3">
      <c r="A353" s="3"/>
      <c r="B353" s="4" t="s">
        <v>186</v>
      </c>
      <c r="C353" s="7"/>
      <c r="D353" s="7"/>
      <c r="E353" s="38"/>
      <c r="F353" s="37"/>
      <c r="G353" s="37"/>
    </row>
    <row r="354" spans="1:7" ht="13" x14ac:dyDescent="0.3">
      <c r="A354" s="3"/>
      <c r="B354" s="3" t="s">
        <v>185</v>
      </c>
      <c r="C354" s="7" t="s">
        <v>11</v>
      </c>
      <c r="D354" s="7"/>
      <c r="E354" s="38">
        <v>150</v>
      </c>
      <c r="F354" s="37"/>
      <c r="G354" s="37">
        <f t="shared" si="9"/>
        <v>0</v>
      </c>
    </row>
    <row r="355" spans="1:7" ht="13" x14ac:dyDescent="0.3">
      <c r="A355" s="3"/>
      <c r="B355" s="3"/>
      <c r="C355" s="7"/>
      <c r="D355" s="7"/>
      <c r="E355" s="38"/>
      <c r="F355" s="37"/>
      <c r="G355" s="37"/>
    </row>
    <row r="356" spans="1:7" ht="13" x14ac:dyDescent="0.3">
      <c r="A356" s="3"/>
      <c r="B356" s="4" t="s">
        <v>184</v>
      </c>
      <c r="C356" s="7"/>
      <c r="D356" s="7"/>
      <c r="E356" s="38"/>
      <c r="F356" s="37"/>
      <c r="G356" s="37"/>
    </row>
    <row r="357" spans="1:7" ht="13" x14ac:dyDescent="0.3">
      <c r="A357" s="3"/>
      <c r="B357" s="3" t="s">
        <v>183</v>
      </c>
      <c r="C357" s="7"/>
      <c r="D357" s="7"/>
      <c r="E357" s="38"/>
      <c r="F357" s="37"/>
      <c r="G357" s="37"/>
    </row>
    <row r="358" spans="1:7" ht="13" x14ac:dyDescent="0.3">
      <c r="A358" s="3"/>
      <c r="B358" s="3" t="s">
        <v>182</v>
      </c>
      <c r="C358" s="7" t="s">
        <v>2</v>
      </c>
      <c r="D358" s="7"/>
      <c r="E358" s="38">
        <v>150</v>
      </c>
      <c r="F358" s="37"/>
      <c r="G358" s="37">
        <f t="shared" si="9"/>
        <v>0</v>
      </c>
    </row>
    <row r="359" spans="1:7" ht="13" x14ac:dyDescent="0.3">
      <c r="A359" s="3"/>
      <c r="B359" s="3"/>
      <c r="C359" s="7"/>
      <c r="D359" s="7"/>
      <c r="E359" s="38"/>
      <c r="F359" s="37"/>
      <c r="G359" s="37"/>
    </row>
    <row r="360" spans="1:7" ht="13" x14ac:dyDescent="0.3">
      <c r="A360" s="3"/>
      <c r="B360" s="4" t="s">
        <v>181</v>
      </c>
      <c r="C360" s="7"/>
      <c r="D360" s="7"/>
      <c r="E360" s="38"/>
      <c r="F360" s="37"/>
      <c r="G360" s="37"/>
    </row>
    <row r="361" spans="1:7" ht="13" x14ac:dyDescent="0.3">
      <c r="A361" s="3"/>
      <c r="B361" s="3" t="s">
        <v>180</v>
      </c>
      <c r="C361" s="7" t="s">
        <v>2</v>
      </c>
      <c r="D361" s="7"/>
      <c r="E361" s="38">
        <v>150</v>
      </c>
      <c r="F361" s="37"/>
      <c r="G361" s="37">
        <f t="shared" si="9"/>
        <v>0</v>
      </c>
    </row>
    <row r="362" spans="1:7" ht="13" x14ac:dyDescent="0.3">
      <c r="A362" s="3"/>
      <c r="B362" s="3"/>
      <c r="C362" s="7"/>
      <c r="D362" s="7"/>
      <c r="E362" s="38"/>
      <c r="F362" s="37"/>
      <c r="G362" s="37"/>
    </row>
    <row r="363" spans="1:7" ht="13" x14ac:dyDescent="0.3">
      <c r="A363" s="3"/>
      <c r="B363" s="4" t="s">
        <v>179</v>
      </c>
      <c r="C363" s="7"/>
      <c r="D363" s="7"/>
      <c r="E363" s="38"/>
      <c r="F363" s="37"/>
      <c r="G363" s="37"/>
    </row>
    <row r="364" spans="1:7" ht="13" x14ac:dyDescent="0.3">
      <c r="A364" s="3"/>
      <c r="B364" s="4" t="s">
        <v>178</v>
      </c>
      <c r="C364" s="7"/>
      <c r="D364" s="7"/>
      <c r="E364" s="38"/>
      <c r="F364" s="37"/>
      <c r="G364" s="37"/>
    </row>
    <row r="365" spans="1:7" ht="13" x14ac:dyDescent="0.3">
      <c r="A365" s="3"/>
      <c r="B365" s="4" t="s">
        <v>177</v>
      </c>
      <c r="C365" s="7"/>
      <c r="D365" s="7"/>
      <c r="E365" s="38"/>
      <c r="F365" s="37"/>
      <c r="G365" s="37"/>
    </row>
    <row r="366" spans="1:7" ht="13" x14ac:dyDescent="0.3">
      <c r="A366" s="3"/>
      <c r="B366" s="3" t="s">
        <v>12</v>
      </c>
      <c r="C366" s="7" t="s">
        <v>0</v>
      </c>
      <c r="D366" s="7"/>
      <c r="E366" s="38">
        <v>480</v>
      </c>
      <c r="F366" s="37"/>
      <c r="G366" s="37">
        <f t="shared" si="9"/>
        <v>0</v>
      </c>
    </row>
    <row r="367" spans="1:7" ht="13" x14ac:dyDescent="0.3">
      <c r="A367" s="3"/>
      <c r="B367" s="3" t="s">
        <v>176</v>
      </c>
      <c r="C367" s="7" t="s">
        <v>11</v>
      </c>
      <c r="D367" s="7"/>
      <c r="E367" s="38">
        <v>150</v>
      </c>
      <c r="F367" s="37"/>
      <c r="G367" s="37">
        <f t="shared" si="9"/>
        <v>0</v>
      </c>
    </row>
    <row r="368" spans="1:7" ht="13" x14ac:dyDescent="0.3">
      <c r="A368" s="3"/>
      <c r="B368" s="3"/>
      <c r="C368" s="7"/>
      <c r="D368" s="7"/>
      <c r="E368" s="38"/>
      <c r="F368" s="37"/>
      <c r="G368" s="37"/>
    </row>
    <row r="369" spans="1:7" ht="13" x14ac:dyDescent="0.3">
      <c r="A369" s="3"/>
      <c r="B369" s="4" t="s">
        <v>175</v>
      </c>
      <c r="C369" s="7"/>
      <c r="D369" s="7"/>
      <c r="E369" s="38"/>
      <c r="F369" s="37"/>
      <c r="G369" s="37"/>
    </row>
    <row r="370" spans="1:7" ht="13" x14ac:dyDescent="0.3">
      <c r="A370" s="3"/>
      <c r="B370" s="4" t="s">
        <v>174</v>
      </c>
      <c r="C370" s="7"/>
      <c r="D370" s="7"/>
      <c r="E370" s="38"/>
      <c r="F370" s="37"/>
      <c r="G370" s="37"/>
    </row>
    <row r="371" spans="1:7" ht="13" x14ac:dyDescent="0.3">
      <c r="A371" s="3"/>
      <c r="B371" s="4" t="s">
        <v>173</v>
      </c>
      <c r="C371" s="7"/>
      <c r="D371" s="7"/>
      <c r="E371" s="38"/>
      <c r="F371" s="37"/>
      <c r="G371" s="37"/>
    </row>
    <row r="372" spans="1:7" ht="13" x14ac:dyDescent="0.3">
      <c r="A372" s="3"/>
      <c r="B372" s="3"/>
      <c r="C372" s="7"/>
      <c r="D372" s="7"/>
      <c r="E372" s="38"/>
      <c r="F372" s="37"/>
      <c r="G372" s="37"/>
    </row>
    <row r="373" spans="1:7" ht="13" x14ac:dyDescent="0.3">
      <c r="A373" s="3"/>
      <c r="B373" s="3" t="s">
        <v>172</v>
      </c>
      <c r="C373" s="7"/>
      <c r="D373" s="7"/>
      <c r="E373" s="38"/>
      <c r="F373" s="37"/>
      <c r="G373" s="37"/>
    </row>
    <row r="374" spans="1:7" ht="13" x14ac:dyDescent="0.3">
      <c r="A374" s="3"/>
      <c r="B374" s="3" t="s">
        <v>171</v>
      </c>
      <c r="C374" s="7" t="s">
        <v>11</v>
      </c>
      <c r="D374" s="7"/>
      <c r="E374" s="38">
        <v>85</v>
      </c>
      <c r="F374" s="37"/>
      <c r="G374" s="37">
        <f t="shared" ref="G374:G428" si="10">E374*D374</f>
        <v>0</v>
      </c>
    </row>
    <row r="375" spans="1:7" ht="13" x14ac:dyDescent="0.3">
      <c r="A375" s="3"/>
      <c r="B375" s="3"/>
      <c r="C375" s="7"/>
      <c r="D375" s="7"/>
      <c r="E375" s="38"/>
      <c r="F375" s="37"/>
      <c r="G375" s="37"/>
    </row>
    <row r="376" spans="1:7" ht="13" x14ac:dyDescent="0.3">
      <c r="A376" s="3"/>
      <c r="B376" s="5" t="s">
        <v>283</v>
      </c>
      <c r="C376" s="7"/>
      <c r="D376" s="7"/>
      <c r="E376" s="38"/>
      <c r="F376" s="39"/>
      <c r="G376" s="39"/>
    </row>
    <row r="377" spans="1:7" ht="13" x14ac:dyDescent="0.3">
      <c r="A377" s="3"/>
      <c r="B377" s="3"/>
      <c r="C377" s="7"/>
      <c r="D377" s="7"/>
      <c r="E377" s="38"/>
      <c r="F377" s="37"/>
      <c r="G377" s="37"/>
    </row>
    <row r="378" spans="1:7" ht="13" x14ac:dyDescent="0.3">
      <c r="A378" s="3"/>
      <c r="B378" s="3"/>
      <c r="C378" s="7"/>
      <c r="D378" s="7"/>
      <c r="E378" s="38"/>
      <c r="F378" s="37"/>
      <c r="G378" s="37"/>
    </row>
    <row r="379" spans="1:7" ht="13" x14ac:dyDescent="0.3">
      <c r="A379" s="3"/>
      <c r="B379" s="17" t="s">
        <v>170</v>
      </c>
      <c r="C379" s="7"/>
      <c r="D379" s="7"/>
      <c r="E379" s="38"/>
      <c r="F379" s="37"/>
      <c r="G379" s="37"/>
    </row>
    <row r="380" spans="1:7" ht="13" x14ac:dyDescent="0.3">
      <c r="A380" s="3"/>
      <c r="B380" s="3"/>
      <c r="C380" s="7"/>
      <c r="D380" s="7"/>
      <c r="E380" s="38"/>
      <c r="F380" s="37"/>
      <c r="G380" s="37"/>
    </row>
    <row r="381" spans="1:7" ht="13" x14ac:dyDescent="0.3">
      <c r="A381" s="3"/>
      <c r="B381" s="4" t="s">
        <v>169</v>
      </c>
      <c r="C381" s="7"/>
      <c r="D381" s="7"/>
      <c r="E381" s="38"/>
      <c r="F381" s="37"/>
      <c r="G381" s="37"/>
    </row>
    <row r="382" spans="1:7" ht="13" x14ac:dyDescent="0.3">
      <c r="A382" s="3"/>
      <c r="B382" s="4" t="s">
        <v>168</v>
      </c>
      <c r="C382" s="7"/>
      <c r="D382" s="7"/>
      <c r="E382" s="38"/>
      <c r="F382" s="37"/>
      <c r="G382" s="37"/>
    </row>
    <row r="383" spans="1:7" ht="13" x14ac:dyDescent="0.3">
      <c r="A383" s="3"/>
      <c r="B383" s="3" t="s">
        <v>167</v>
      </c>
      <c r="C383" s="7" t="s">
        <v>0</v>
      </c>
      <c r="D383" s="7"/>
      <c r="E383" s="38">
        <v>25</v>
      </c>
      <c r="F383" s="37"/>
      <c r="G383" s="37">
        <f t="shared" si="10"/>
        <v>0</v>
      </c>
    </row>
    <row r="384" spans="1:7" ht="13" x14ac:dyDescent="0.3">
      <c r="A384" s="3"/>
      <c r="B384" s="3"/>
      <c r="C384" s="7"/>
      <c r="D384" s="7"/>
      <c r="E384" s="38"/>
      <c r="F384" s="37"/>
      <c r="G384" s="37"/>
    </row>
    <row r="385" spans="1:10" ht="13" x14ac:dyDescent="0.3">
      <c r="A385" s="3"/>
      <c r="B385" s="4" t="s">
        <v>166</v>
      </c>
      <c r="C385" s="7"/>
      <c r="D385" s="7"/>
      <c r="E385" s="38"/>
      <c r="F385" s="37"/>
      <c r="G385" s="37"/>
    </row>
    <row r="386" spans="1:10" ht="13" x14ac:dyDescent="0.3">
      <c r="A386" s="3"/>
      <c r="B386" s="4" t="s">
        <v>165</v>
      </c>
      <c r="C386" s="7"/>
      <c r="D386" s="7"/>
      <c r="E386" s="38"/>
      <c r="F386" s="37"/>
      <c r="G386" s="37"/>
    </row>
    <row r="387" spans="1:10" ht="13" x14ac:dyDescent="0.3">
      <c r="A387" s="3"/>
      <c r="B387" s="4" t="s">
        <v>164</v>
      </c>
      <c r="C387" s="7"/>
      <c r="D387" s="7"/>
      <c r="E387" s="38"/>
      <c r="F387" s="37"/>
      <c r="G387" s="37"/>
    </row>
    <row r="388" spans="1:10" ht="13" x14ac:dyDescent="0.3">
      <c r="A388" s="3"/>
      <c r="B388" s="3"/>
      <c r="C388" s="7"/>
      <c r="D388" s="7"/>
      <c r="E388" s="38"/>
      <c r="F388" s="37"/>
      <c r="G388" s="37"/>
    </row>
    <row r="389" spans="1:10" ht="13" x14ac:dyDescent="0.3">
      <c r="A389" s="3"/>
      <c r="B389" s="3" t="s">
        <v>163</v>
      </c>
      <c r="C389" s="7" t="s">
        <v>0</v>
      </c>
      <c r="D389" s="7">
        <v>15</v>
      </c>
      <c r="E389" s="38">
        <v>25</v>
      </c>
      <c r="F389" s="37"/>
      <c r="G389" s="37">
        <f t="shared" si="10"/>
        <v>375</v>
      </c>
    </row>
    <row r="390" spans="1:10" ht="13" x14ac:dyDescent="0.3">
      <c r="A390" s="3"/>
      <c r="B390" s="3"/>
      <c r="C390" s="7"/>
      <c r="D390" s="7"/>
      <c r="E390" s="38"/>
      <c r="F390" s="37"/>
      <c r="G390" s="37"/>
    </row>
    <row r="391" spans="1:10" ht="13" x14ac:dyDescent="0.3">
      <c r="A391" s="3"/>
      <c r="B391" s="3" t="s">
        <v>162</v>
      </c>
      <c r="C391" s="7"/>
      <c r="D391" s="7"/>
      <c r="E391" s="38"/>
      <c r="F391" s="37"/>
      <c r="G391" s="37"/>
    </row>
    <row r="392" spans="1:10" ht="13" x14ac:dyDescent="0.3">
      <c r="A392" s="3"/>
      <c r="B392" s="3" t="s">
        <v>161</v>
      </c>
      <c r="C392" s="7"/>
      <c r="D392" s="7"/>
      <c r="E392" s="38"/>
      <c r="F392" s="37"/>
      <c r="G392" s="37"/>
    </row>
    <row r="393" spans="1:10" ht="13" x14ac:dyDescent="0.3">
      <c r="A393" s="3"/>
      <c r="B393" s="3" t="s">
        <v>14</v>
      </c>
      <c r="C393" s="7" t="s">
        <v>0</v>
      </c>
      <c r="D393" s="7"/>
      <c r="E393" s="38">
        <v>25</v>
      </c>
      <c r="F393" s="37"/>
      <c r="G393" s="37">
        <f t="shared" si="10"/>
        <v>0</v>
      </c>
    </row>
    <row r="394" spans="1:10" ht="13" x14ac:dyDescent="0.3">
      <c r="A394" s="3"/>
      <c r="B394" s="3"/>
      <c r="C394" s="7"/>
      <c r="D394" s="7"/>
      <c r="E394" s="38"/>
      <c r="F394" s="37"/>
      <c r="G394" s="37"/>
    </row>
    <row r="395" spans="1:10" ht="13" x14ac:dyDescent="0.3">
      <c r="A395" s="3"/>
      <c r="B395" s="4" t="s">
        <v>160</v>
      </c>
      <c r="C395" s="7"/>
      <c r="D395" s="7"/>
      <c r="E395" s="38"/>
      <c r="F395" s="37"/>
      <c r="G395" s="37"/>
    </row>
    <row r="396" spans="1:10" ht="13" x14ac:dyDescent="0.3">
      <c r="A396" s="3"/>
      <c r="B396" s="3"/>
      <c r="C396" s="7"/>
      <c r="D396" s="7"/>
      <c r="E396" s="38"/>
      <c r="F396" s="37"/>
      <c r="G396" s="37"/>
    </row>
    <row r="397" spans="1:10" ht="13" x14ac:dyDescent="0.3">
      <c r="A397" s="3"/>
      <c r="B397" s="4" t="s">
        <v>159</v>
      </c>
      <c r="C397" s="7"/>
      <c r="D397" s="7"/>
      <c r="E397" s="38"/>
      <c r="F397" s="37"/>
      <c r="G397" s="37"/>
    </row>
    <row r="398" spans="1:10" ht="13" x14ac:dyDescent="0.3">
      <c r="A398" s="3"/>
      <c r="B398" s="3" t="s">
        <v>158</v>
      </c>
      <c r="C398" s="7" t="s">
        <v>11</v>
      </c>
      <c r="D398" s="7"/>
      <c r="E398" s="38">
        <v>35</v>
      </c>
      <c r="F398" s="37"/>
      <c r="G398" s="37">
        <f t="shared" si="10"/>
        <v>0</v>
      </c>
    </row>
    <row r="399" spans="1:10" ht="13" x14ac:dyDescent="0.3">
      <c r="A399" s="3"/>
      <c r="B399" s="3"/>
      <c r="C399" s="7"/>
      <c r="D399" s="7"/>
      <c r="E399" s="38"/>
      <c r="F399" s="37"/>
      <c r="G399" s="37"/>
    </row>
    <row r="400" spans="1:10" ht="13" x14ac:dyDescent="0.3">
      <c r="A400" s="3"/>
      <c r="B400" s="4" t="s">
        <v>157</v>
      </c>
      <c r="C400" s="7"/>
      <c r="D400" s="7"/>
      <c r="E400" s="38"/>
      <c r="F400" s="37"/>
      <c r="G400" s="37"/>
      <c r="J400" s="1">
        <v>2.4</v>
      </c>
    </row>
    <row r="401" spans="1:7" ht="13" x14ac:dyDescent="0.3">
      <c r="A401" s="3"/>
      <c r="B401" s="4" t="s">
        <v>156</v>
      </c>
      <c r="C401" s="7"/>
      <c r="D401" s="7"/>
      <c r="E401" s="38"/>
      <c r="F401" s="37"/>
      <c r="G401" s="37"/>
    </row>
    <row r="402" spans="1:7" ht="13" x14ac:dyDescent="0.3">
      <c r="A402" s="3"/>
      <c r="B402" s="3"/>
      <c r="C402" s="7"/>
      <c r="D402" s="7"/>
      <c r="E402" s="38"/>
      <c r="F402" s="37"/>
      <c r="G402" s="37"/>
    </row>
    <row r="403" spans="1:7" ht="13" x14ac:dyDescent="0.3">
      <c r="A403" s="3"/>
      <c r="B403" s="3" t="s">
        <v>155</v>
      </c>
      <c r="C403" s="7" t="s">
        <v>11</v>
      </c>
      <c r="D403" s="7"/>
      <c r="E403" s="38">
        <v>15</v>
      </c>
      <c r="F403" s="37"/>
      <c r="G403" s="37">
        <f t="shared" si="10"/>
        <v>0</v>
      </c>
    </row>
    <row r="404" spans="1:7" ht="13" x14ac:dyDescent="0.3">
      <c r="A404" s="3"/>
      <c r="B404" s="3" t="s">
        <v>154</v>
      </c>
      <c r="C404" s="7" t="s">
        <v>11</v>
      </c>
      <c r="D404" s="7"/>
      <c r="E404" s="38">
        <v>15</v>
      </c>
      <c r="F404" s="37"/>
      <c r="G404" s="37">
        <f t="shared" si="10"/>
        <v>0</v>
      </c>
    </row>
    <row r="405" spans="1:7" ht="13" x14ac:dyDescent="0.3">
      <c r="A405" s="3"/>
      <c r="B405" s="3"/>
      <c r="C405" s="7"/>
      <c r="D405" s="7"/>
      <c r="E405" s="38"/>
      <c r="F405" s="37"/>
      <c r="G405" s="37"/>
    </row>
    <row r="406" spans="1:7" ht="13" x14ac:dyDescent="0.3">
      <c r="A406" s="3"/>
      <c r="B406" s="5" t="s">
        <v>283</v>
      </c>
      <c r="C406" s="7"/>
      <c r="D406" s="7"/>
      <c r="E406" s="38"/>
      <c r="F406" s="39"/>
      <c r="G406" s="39">
        <f>SUM(G381:G405)</f>
        <v>375</v>
      </c>
    </row>
    <row r="407" spans="1:7" ht="13" x14ac:dyDescent="0.3">
      <c r="A407" s="3"/>
      <c r="B407" s="3"/>
      <c r="C407" s="7"/>
      <c r="D407" s="7"/>
      <c r="E407" s="38"/>
      <c r="F407" s="37"/>
      <c r="G407" s="37"/>
    </row>
    <row r="408" spans="1:7" ht="13" x14ac:dyDescent="0.3">
      <c r="A408" s="3"/>
      <c r="B408" s="3"/>
      <c r="C408" s="7"/>
      <c r="D408" s="7"/>
      <c r="E408" s="38"/>
      <c r="F408" s="37"/>
      <c r="G408" s="37"/>
    </row>
    <row r="409" spans="1:7" ht="13" x14ac:dyDescent="0.3">
      <c r="A409" s="3"/>
      <c r="B409" s="17" t="s">
        <v>153</v>
      </c>
      <c r="C409" s="7"/>
      <c r="D409" s="7"/>
      <c r="E409" s="38"/>
      <c r="F409" s="37"/>
      <c r="G409" s="37"/>
    </row>
    <row r="410" spans="1:7" ht="13" x14ac:dyDescent="0.3">
      <c r="A410" s="3"/>
      <c r="B410" s="3"/>
      <c r="C410" s="7"/>
      <c r="D410" s="7"/>
      <c r="E410" s="38"/>
      <c r="F410" s="37"/>
      <c r="G410" s="37"/>
    </row>
    <row r="411" spans="1:7" ht="13" x14ac:dyDescent="0.3">
      <c r="A411" s="3"/>
      <c r="B411" s="4" t="s">
        <v>152</v>
      </c>
      <c r="C411" s="7"/>
      <c r="D411" s="7"/>
      <c r="E411" s="38"/>
      <c r="F411" s="37"/>
      <c r="G411" s="37"/>
    </row>
    <row r="412" spans="1:7" ht="13" x14ac:dyDescent="0.3">
      <c r="A412" s="3"/>
      <c r="B412" s="3"/>
      <c r="C412" s="7"/>
      <c r="D412" s="7"/>
      <c r="E412" s="38"/>
      <c r="F412" s="37"/>
      <c r="G412" s="37"/>
    </row>
    <row r="413" spans="1:7" ht="13" x14ac:dyDescent="0.3">
      <c r="A413" s="3"/>
      <c r="B413" s="4" t="s">
        <v>151</v>
      </c>
      <c r="C413" s="7"/>
      <c r="D413" s="7"/>
      <c r="E413" s="38"/>
      <c r="F413" s="37"/>
      <c r="G413" s="37"/>
    </row>
    <row r="414" spans="1:7" ht="13" x14ac:dyDescent="0.3">
      <c r="A414" s="3"/>
      <c r="B414" s="4" t="s">
        <v>150</v>
      </c>
      <c r="C414" s="7"/>
      <c r="D414" s="7"/>
      <c r="E414" s="38"/>
      <c r="F414" s="37"/>
      <c r="G414" s="37"/>
    </row>
    <row r="415" spans="1:7" ht="13" x14ac:dyDescent="0.3">
      <c r="A415" s="3"/>
      <c r="B415" s="4" t="s">
        <v>149</v>
      </c>
      <c r="C415" s="7"/>
      <c r="D415" s="7"/>
      <c r="E415" s="38"/>
      <c r="F415" s="37"/>
      <c r="G415" s="37"/>
    </row>
    <row r="416" spans="1:7" ht="13" x14ac:dyDescent="0.3">
      <c r="A416" s="3"/>
      <c r="B416" s="4" t="s">
        <v>148</v>
      </c>
      <c r="C416" s="7"/>
      <c r="D416" s="7"/>
      <c r="E416" s="38"/>
      <c r="F416" s="37"/>
      <c r="G416" s="37"/>
    </row>
    <row r="417" spans="1:7" ht="13" x14ac:dyDescent="0.3">
      <c r="A417" s="3"/>
      <c r="B417" s="4" t="s">
        <v>147</v>
      </c>
      <c r="C417" s="7"/>
      <c r="D417" s="7"/>
      <c r="E417" s="38"/>
      <c r="F417" s="37"/>
      <c r="G417" s="37"/>
    </row>
    <row r="418" spans="1:7" ht="13" x14ac:dyDescent="0.3">
      <c r="A418" s="3"/>
      <c r="B418" s="4" t="s">
        <v>146</v>
      </c>
      <c r="C418" s="7"/>
      <c r="D418" s="7"/>
      <c r="E418" s="38"/>
      <c r="F418" s="37"/>
      <c r="G418" s="37"/>
    </row>
    <row r="419" spans="1:7" ht="13" x14ac:dyDescent="0.3">
      <c r="A419" s="3"/>
      <c r="B419" s="3"/>
      <c r="C419" s="7"/>
      <c r="D419" s="7"/>
      <c r="E419" s="38"/>
      <c r="F419" s="37"/>
      <c r="G419" s="37"/>
    </row>
    <row r="420" spans="1:7" ht="13" x14ac:dyDescent="0.3">
      <c r="A420" s="3"/>
      <c r="B420" s="3" t="s">
        <v>145</v>
      </c>
      <c r="C420" s="7"/>
      <c r="D420" s="7"/>
      <c r="E420" s="38"/>
      <c r="F420" s="37"/>
      <c r="G420" s="37"/>
    </row>
    <row r="421" spans="1:7" ht="13" x14ac:dyDescent="0.3">
      <c r="A421" s="3"/>
      <c r="B421" s="3" t="s">
        <v>144</v>
      </c>
      <c r="C421" s="7" t="s">
        <v>0</v>
      </c>
      <c r="D421" s="7">
        <v>52</v>
      </c>
      <c r="E421" s="38">
        <v>350</v>
      </c>
      <c r="F421" s="37"/>
      <c r="G421" s="37">
        <f t="shared" si="10"/>
        <v>18200</v>
      </c>
    </row>
    <row r="422" spans="1:7" ht="13" x14ac:dyDescent="0.3">
      <c r="A422" s="3"/>
      <c r="B422" s="3"/>
      <c r="C422" s="7"/>
      <c r="D422" s="7"/>
      <c r="E422" s="38"/>
      <c r="F422" s="37"/>
      <c r="G422" s="37"/>
    </row>
    <row r="423" spans="1:7" ht="13" x14ac:dyDescent="0.3">
      <c r="A423" s="3"/>
      <c r="B423" s="3" t="s">
        <v>143</v>
      </c>
      <c r="C423" s="7"/>
      <c r="D423" s="7"/>
      <c r="E423" s="38"/>
      <c r="F423" s="37"/>
      <c r="G423" s="37"/>
    </row>
    <row r="424" spans="1:7" ht="13" x14ac:dyDescent="0.3">
      <c r="A424" s="3"/>
      <c r="B424" s="3" t="s">
        <v>142</v>
      </c>
      <c r="C424" s="7" t="s">
        <v>11</v>
      </c>
      <c r="D424" s="7"/>
      <c r="E424" s="38">
        <v>65</v>
      </c>
      <c r="F424" s="37"/>
      <c r="G424" s="37">
        <f t="shared" si="10"/>
        <v>0</v>
      </c>
    </row>
    <row r="425" spans="1:7" ht="13" x14ac:dyDescent="0.3">
      <c r="A425" s="3"/>
      <c r="B425" s="3"/>
      <c r="C425" s="7"/>
      <c r="D425" s="7"/>
      <c r="E425" s="38"/>
      <c r="F425" s="37"/>
      <c r="G425" s="37"/>
    </row>
    <row r="426" spans="1:7" ht="13" x14ac:dyDescent="0.3">
      <c r="A426" s="3"/>
      <c r="B426" s="3" t="s">
        <v>141</v>
      </c>
      <c r="C426" s="7" t="s">
        <v>11</v>
      </c>
      <c r="D426" s="7"/>
      <c r="E426" s="38">
        <v>65</v>
      </c>
      <c r="F426" s="37"/>
      <c r="G426" s="37">
        <f t="shared" si="10"/>
        <v>0</v>
      </c>
    </row>
    <row r="427" spans="1:7" ht="13" x14ac:dyDescent="0.3">
      <c r="A427" s="3"/>
      <c r="B427" s="3"/>
      <c r="C427" s="7"/>
      <c r="D427" s="7"/>
      <c r="E427" s="38"/>
      <c r="F427" s="37"/>
      <c r="G427" s="37"/>
    </row>
    <row r="428" spans="1:7" ht="13" x14ac:dyDescent="0.3">
      <c r="A428" s="3"/>
      <c r="B428" s="3" t="s">
        <v>140</v>
      </c>
      <c r="C428" s="7" t="s">
        <v>11</v>
      </c>
      <c r="D428" s="7"/>
      <c r="E428" s="38">
        <v>65</v>
      </c>
      <c r="F428" s="37"/>
      <c r="G428" s="37">
        <f t="shared" si="10"/>
        <v>0</v>
      </c>
    </row>
    <row r="429" spans="1:7" ht="13" x14ac:dyDescent="0.3">
      <c r="A429" s="3"/>
      <c r="B429" s="3"/>
      <c r="C429" s="7"/>
      <c r="D429" s="7"/>
      <c r="E429" s="38"/>
      <c r="F429" s="37"/>
      <c r="G429" s="37"/>
    </row>
    <row r="430" spans="1:7" ht="13" x14ac:dyDescent="0.3">
      <c r="A430" s="3"/>
      <c r="B430" s="4" t="s">
        <v>139</v>
      </c>
      <c r="C430" s="7"/>
      <c r="D430" s="7"/>
      <c r="E430" s="38"/>
      <c r="F430" s="37"/>
      <c r="G430" s="37"/>
    </row>
    <row r="431" spans="1:7" ht="13" x14ac:dyDescent="0.3">
      <c r="A431" s="3"/>
      <c r="B431" s="3"/>
      <c r="C431" s="7"/>
      <c r="D431" s="7"/>
      <c r="E431" s="38"/>
      <c r="F431" s="37"/>
      <c r="G431" s="37"/>
    </row>
    <row r="432" spans="1:7" ht="13" x14ac:dyDescent="0.3">
      <c r="A432" s="3"/>
      <c r="B432" s="4" t="s">
        <v>138</v>
      </c>
      <c r="C432" s="7"/>
      <c r="D432" s="7"/>
      <c r="E432" s="38"/>
      <c r="F432" s="37"/>
      <c r="G432" s="37"/>
    </row>
    <row r="433" spans="1:7" ht="13" x14ac:dyDescent="0.3">
      <c r="A433" s="3"/>
      <c r="B433" s="4" t="s">
        <v>137</v>
      </c>
      <c r="C433" s="7"/>
      <c r="D433" s="7"/>
      <c r="E433" s="38"/>
      <c r="F433" s="37"/>
      <c r="G433" s="37"/>
    </row>
    <row r="434" spans="1:7" ht="13" x14ac:dyDescent="0.3">
      <c r="A434" s="3"/>
      <c r="B434" s="3"/>
      <c r="C434" s="7"/>
      <c r="D434" s="7"/>
      <c r="E434" s="38"/>
      <c r="F434" s="37"/>
      <c r="G434" s="37"/>
    </row>
    <row r="435" spans="1:7" ht="13" x14ac:dyDescent="0.3">
      <c r="A435" s="3"/>
      <c r="B435" s="3" t="s">
        <v>136</v>
      </c>
      <c r="C435" s="7"/>
      <c r="D435" s="7"/>
      <c r="E435" s="38"/>
      <c r="F435" s="37"/>
      <c r="G435" s="37"/>
    </row>
    <row r="436" spans="1:7" ht="13" x14ac:dyDescent="0.3">
      <c r="A436" s="3"/>
      <c r="B436" s="3" t="s">
        <v>135</v>
      </c>
      <c r="C436" s="7"/>
      <c r="D436" s="7"/>
      <c r="E436" s="38"/>
      <c r="F436" s="37"/>
      <c r="G436" s="37"/>
    </row>
    <row r="437" spans="1:7" ht="13" x14ac:dyDescent="0.3">
      <c r="A437" s="3"/>
      <c r="B437" s="3" t="s">
        <v>134</v>
      </c>
      <c r="C437" s="7" t="s">
        <v>0</v>
      </c>
      <c r="D437" s="7">
        <v>36</v>
      </c>
      <c r="E437" s="38">
        <v>25</v>
      </c>
      <c r="F437" s="37"/>
      <c r="G437" s="37">
        <f t="shared" ref="G437:G501" si="11">E437*D437</f>
        <v>900</v>
      </c>
    </row>
    <row r="438" spans="1:7" ht="13" x14ac:dyDescent="0.3">
      <c r="A438" s="3"/>
      <c r="B438" s="3"/>
      <c r="C438" s="7"/>
      <c r="D438" s="7"/>
      <c r="E438" s="38"/>
      <c r="F438" s="37"/>
      <c r="G438" s="37"/>
    </row>
    <row r="439" spans="1:7" ht="13" x14ac:dyDescent="0.3">
      <c r="A439" s="3"/>
      <c r="B439" s="5" t="s">
        <v>283</v>
      </c>
      <c r="C439" s="7"/>
      <c r="D439" s="7"/>
      <c r="E439" s="38"/>
      <c r="F439" s="39"/>
      <c r="G439" s="39">
        <f>SUM(G412:G438)</f>
        <v>19100</v>
      </c>
    </row>
    <row r="440" spans="1:7" ht="13" x14ac:dyDescent="0.3">
      <c r="A440" s="3"/>
      <c r="B440" s="3"/>
      <c r="C440" s="7"/>
      <c r="D440" s="7"/>
      <c r="E440" s="38"/>
      <c r="F440" s="37"/>
      <c r="G440" s="37"/>
    </row>
    <row r="441" spans="1:7" ht="13" x14ac:dyDescent="0.3">
      <c r="A441" s="3"/>
      <c r="B441" s="17" t="s">
        <v>133</v>
      </c>
      <c r="C441" s="7"/>
      <c r="D441" s="7"/>
      <c r="E441" s="38"/>
      <c r="F441" s="37"/>
      <c r="G441" s="37"/>
    </row>
    <row r="442" spans="1:7" ht="13" x14ac:dyDescent="0.3">
      <c r="A442" s="3"/>
      <c r="B442" s="3"/>
      <c r="C442" s="7"/>
      <c r="D442" s="7"/>
      <c r="E442" s="38"/>
      <c r="F442" s="37"/>
      <c r="G442" s="37"/>
    </row>
    <row r="443" spans="1:7" ht="13" x14ac:dyDescent="0.3">
      <c r="A443" s="3"/>
      <c r="B443" s="4" t="s">
        <v>132</v>
      </c>
      <c r="C443" s="7"/>
      <c r="D443" s="7"/>
      <c r="E443" s="38"/>
      <c r="F443" s="37"/>
      <c r="G443" s="37"/>
    </row>
    <row r="444" spans="1:7" ht="13" x14ac:dyDescent="0.3">
      <c r="A444" s="3"/>
      <c r="B444" s="3" t="s">
        <v>131</v>
      </c>
      <c r="C444" s="7" t="s">
        <v>11</v>
      </c>
      <c r="D444" s="7">
        <v>24</v>
      </c>
      <c r="E444" s="38">
        <v>65</v>
      </c>
      <c r="F444" s="37"/>
      <c r="G444" s="37">
        <f t="shared" si="11"/>
        <v>1560</v>
      </c>
    </row>
    <row r="445" spans="1:7" ht="13" x14ac:dyDescent="0.3">
      <c r="A445" s="3"/>
      <c r="B445" s="3"/>
      <c r="C445" s="7"/>
      <c r="D445" s="7"/>
      <c r="E445" s="38"/>
      <c r="F445" s="37"/>
      <c r="G445" s="37"/>
    </row>
    <row r="446" spans="1:7" ht="13" x14ac:dyDescent="0.3">
      <c r="A446" s="3"/>
      <c r="B446" s="3" t="s">
        <v>130</v>
      </c>
      <c r="C446" s="7"/>
      <c r="D446" s="7"/>
      <c r="E446" s="38"/>
      <c r="F446" s="37"/>
      <c r="G446" s="37"/>
    </row>
    <row r="447" spans="1:7" ht="13" x14ac:dyDescent="0.3">
      <c r="A447" s="3"/>
      <c r="B447" s="3" t="s">
        <v>129</v>
      </c>
      <c r="C447" s="7" t="s">
        <v>11</v>
      </c>
      <c r="D447" s="7">
        <v>60</v>
      </c>
      <c r="E447" s="38">
        <v>85</v>
      </c>
      <c r="F447" s="37"/>
      <c r="G447" s="37">
        <f t="shared" si="11"/>
        <v>5100</v>
      </c>
    </row>
    <row r="448" spans="1:7" ht="13" x14ac:dyDescent="0.3">
      <c r="A448" s="3"/>
      <c r="B448" s="3"/>
      <c r="C448" s="7"/>
      <c r="D448" s="7"/>
      <c r="E448" s="38"/>
      <c r="F448" s="37"/>
      <c r="G448" s="37"/>
    </row>
    <row r="449" spans="1:7" ht="13" x14ac:dyDescent="0.3">
      <c r="A449" s="3"/>
      <c r="B449" s="4" t="s">
        <v>128</v>
      </c>
      <c r="C449" s="7"/>
      <c r="D449" s="7"/>
      <c r="E449" s="38"/>
      <c r="F449" s="37"/>
      <c r="G449" s="37"/>
    </row>
    <row r="450" spans="1:7" ht="13" x14ac:dyDescent="0.3">
      <c r="A450" s="3"/>
      <c r="B450" s="3" t="s">
        <v>127</v>
      </c>
      <c r="C450" s="7" t="s">
        <v>0</v>
      </c>
      <c r="D450" s="7"/>
      <c r="E450" s="38">
        <v>150</v>
      </c>
      <c r="F450" s="37"/>
      <c r="G450" s="37">
        <f t="shared" si="11"/>
        <v>0</v>
      </c>
    </row>
    <row r="451" spans="1:7" ht="13" x14ac:dyDescent="0.3">
      <c r="A451" s="3"/>
      <c r="B451" s="3"/>
      <c r="C451" s="7"/>
      <c r="D451" s="7"/>
      <c r="E451" s="38"/>
      <c r="F451" s="37"/>
      <c r="G451" s="37"/>
    </row>
    <row r="452" spans="1:7" ht="13" x14ac:dyDescent="0.3">
      <c r="A452" s="3"/>
      <c r="B452" s="3" t="s">
        <v>126</v>
      </c>
      <c r="C452" s="7"/>
      <c r="D452" s="7"/>
      <c r="E452" s="38"/>
      <c r="F452" s="37"/>
      <c r="G452" s="37"/>
    </row>
    <row r="453" spans="1:7" ht="13" x14ac:dyDescent="0.3">
      <c r="A453" s="3"/>
      <c r="B453" s="3" t="s">
        <v>125</v>
      </c>
      <c r="C453" s="7"/>
      <c r="D453" s="7"/>
      <c r="E453" s="38"/>
      <c r="F453" s="37"/>
      <c r="G453" s="37"/>
    </row>
    <row r="454" spans="1:7" ht="13" x14ac:dyDescent="0.3">
      <c r="A454" s="3"/>
      <c r="B454" s="3" t="s">
        <v>124</v>
      </c>
      <c r="C454" s="7" t="s">
        <v>2</v>
      </c>
      <c r="D454" s="7">
        <v>50</v>
      </c>
      <c r="E454" s="38">
        <v>25</v>
      </c>
      <c r="F454" s="37"/>
      <c r="G454" s="37">
        <f t="shared" si="11"/>
        <v>1250</v>
      </c>
    </row>
    <row r="455" spans="1:7" ht="13" x14ac:dyDescent="0.3">
      <c r="A455" s="3"/>
      <c r="B455" s="3"/>
      <c r="C455" s="7"/>
      <c r="D455" s="7"/>
      <c r="E455" s="38"/>
      <c r="F455" s="37"/>
      <c r="G455" s="37"/>
    </row>
    <row r="456" spans="1:7" ht="13" x14ac:dyDescent="0.3">
      <c r="A456" s="3"/>
      <c r="B456" s="4" t="s">
        <v>123</v>
      </c>
      <c r="C456" s="7"/>
      <c r="D456" s="7"/>
      <c r="E456" s="38"/>
      <c r="F456" s="37"/>
      <c r="G456" s="37"/>
    </row>
    <row r="457" spans="1:7" ht="13" x14ac:dyDescent="0.3">
      <c r="A457" s="3"/>
      <c r="B457" s="3"/>
      <c r="C457" s="7"/>
      <c r="D457" s="7"/>
      <c r="E457" s="38"/>
      <c r="F457" s="37"/>
      <c r="G457" s="37"/>
    </row>
    <row r="458" spans="1:7" ht="13" x14ac:dyDescent="0.3">
      <c r="A458" s="3"/>
      <c r="B458" s="3" t="s">
        <v>463</v>
      </c>
      <c r="C458" s="7"/>
      <c r="D458" s="7"/>
      <c r="E458" s="38"/>
      <c r="F458" s="37"/>
      <c r="G458" s="37"/>
    </row>
    <row r="459" spans="1:7" ht="13" x14ac:dyDescent="0.3">
      <c r="A459" s="3"/>
      <c r="B459" s="3" t="s">
        <v>122</v>
      </c>
      <c r="C459" s="7"/>
      <c r="D459" s="7"/>
      <c r="E459" s="38"/>
      <c r="F459" s="37"/>
      <c r="G459" s="37"/>
    </row>
    <row r="460" spans="1:7" ht="13" x14ac:dyDescent="0.3">
      <c r="A460" s="3"/>
      <c r="B460" s="3" t="s">
        <v>121</v>
      </c>
      <c r="C460" s="7"/>
      <c r="D460" s="7"/>
      <c r="E460" s="38"/>
      <c r="F460" s="37"/>
      <c r="G460" s="37"/>
    </row>
    <row r="461" spans="1:7" ht="13" x14ac:dyDescent="0.3">
      <c r="A461" s="3"/>
      <c r="B461" s="3" t="s">
        <v>120</v>
      </c>
      <c r="C461" s="7" t="s">
        <v>2</v>
      </c>
      <c r="D461" s="7"/>
      <c r="E461" s="38">
        <v>2500</v>
      </c>
      <c r="F461" s="37"/>
      <c r="G461" s="37">
        <f t="shared" si="11"/>
        <v>0</v>
      </c>
    </row>
    <row r="462" spans="1:7" ht="13" x14ac:dyDescent="0.3">
      <c r="A462" s="3"/>
      <c r="B462" s="3" t="s">
        <v>119</v>
      </c>
      <c r="C462" s="7"/>
      <c r="D462" s="7"/>
      <c r="E462" s="38"/>
      <c r="F462" s="37"/>
      <c r="G462" s="37"/>
    </row>
    <row r="463" spans="1:7" ht="13" x14ac:dyDescent="0.3">
      <c r="A463" s="3"/>
      <c r="B463" s="3"/>
      <c r="C463" s="7"/>
      <c r="D463" s="7"/>
      <c r="E463" s="38"/>
      <c r="F463" s="37"/>
      <c r="G463" s="37"/>
    </row>
    <row r="464" spans="1:7" ht="13" x14ac:dyDescent="0.3">
      <c r="A464" s="3"/>
      <c r="B464" s="3" t="s">
        <v>474</v>
      </c>
      <c r="C464" s="7"/>
      <c r="D464" s="7"/>
      <c r="E464" s="38"/>
      <c r="F464" s="37"/>
      <c r="G464" s="37"/>
    </row>
    <row r="465" spans="1:7" ht="13" x14ac:dyDescent="0.3">
      <c r="A465" s="3"/>
      <c r="B465" s="3" t="s">
        <v>480</v>
      </c>
      <c r="C465" s="7"/>
      <c r="D465" s="7"/>
      <c r="E465" s="38"/>
      <c r="F465" s="37"/>
      <c r="G465" s="37"/>
    </row>
    <row r="466" spans="1:7" ht="13" x14ac:dyDescent="0.3">
      <c r="A466" s="3"/>
      <c r="B466" s="3" t="s">
        <v>121</v>
      </c>
      <c r="C466" s="7"/>
      <c r="D466" s="7"/>
      <c r="E466" s="38"/>
      <c r="F466" s="37"/>
      <c r="G466" s="37"/>
    </row>
    <row r="467" spans="1:7" ht="13" x14ac:dyDescent="0.3">
      <c r="A467" s="3"/>
      <c r="B467" s="3" t="s">
        <v>120</v>
      </c>
      <c r="C467" s="7" t="s">
        <v>2</v>
      </c>
      <c r="D467" s="7">
        <v>4</v>
      </c>
      <c r="E467" s="38">
        <v>1200</v>
      </c>
      <c r="F467" s="37"/>
      <c r="G467" s="37">
        <f t="shared" si="11"/>
        <v>4800</v>
      </c>
    </row>
    <row r="468" spans="1:7" ht="13" x14ac:dyDescent="0.3">
      <c r="A468" s="3"/>
      <c r="B468" s="3"/>
      <c r="C468" s="7"/>
      <c r="D468" s="7"/>
      <c r="E468" s="38"/>
      <c r="F468" s="37"/>
      <c r="G468" s="37"/>
    </row>
    <row r="469" spans="1:7" ht="13" x14ac:dyDescent="0.3">
      <c r="A469" s="3"/>
      <c r="B469" s="3" t="s">
        <v>118</v>
      </c>
      <c r="C469" s="7"/>
      <c r="D469" s="7"/>
      <c r="E469" s="38"/>
      <c r="F469" s="37"/>
      <c r="G469" s="37"/>
    </row>
    <row r="470" spans="1:7" ht="13" x14ac:dyDescent="0.3">
      <c r="A470" s="3"/>
      <c r="B470" s="3" t="s">
        <v>117</v>
      </c>
      <c r="C470" s="7"/>
      <c r="D470" s="7"/>
      <c r="E470" s="38"/>
      <c r="F470" s="37"/>
      <c r="G470" s="37"/>
    </row>
    <row r="471" spans="1:7" ht="13" x14ac:dyDescent="0.3">
      <c r="A471" s="3"/>
      <c r="B471" s="3" t="s">
        <v>116</v>
      </c>
      <c r="C471" s="7" t="s">
        <v>2</v>
      </c>
      <c r="D471" s="7"/>
      <c r="E471" s="38">
        <v>3000</v>
      </c>
      <c r="F471" s="37"/>
      <c r="G471" s="37">
        <f t="shared" si="11"/>
        <v>0</v>
      </c>
    </row>
    <row r="472" spans="1:7" ht="13" x14ac:dyDescent="0.3">
      <c r="A472" s="3"/>
      <c r="B472" s="3" t="s">
        <v>115</v>
      </c>
      <c r="C472" s="7"/>
      <c r="D472" s="7"/>
      <c r="E472" s="38"/>
      <c r="F472" s="37"/>
      <c r="G472" s="37"/>
    </row>
    <row r="473" spans="1:7" ht="13" x14ac:dyDescent="0.3">
      <c r="A473" s="3"/>
      <c r="B473" s="3"/>
      <c r="C473" s="7"/>
      <c r="D473" s="7"/>
      <c r="E473" s="38"/>
      <c r="F473" s="37"/>
      <c r="G473" s="37"/>
    </row>
    <row r="474" spans="1:7" ht="13" x14ac:dyDescent="0.3">
      <c r="A474" s="3"/>
      <c r="B474" s="4" t="s">
        <v>114</v>
      </c>
      <c r="C474" s="7"/>
      <c r="D474" s="7"/>
      <c r="E474" s="38"/>
      <c r="F474" s="37"/>
      <c r="G474" s="37"/>
    </row>
    <row r="475" spans="1:7" ht="13" x14ac:dyDescent="0.3">
      <c r="A475" s="3"/>
      <c r="B475" s="3"/>
      <c r="C475" s="7"/>
      <c r="D475" s="7"/>
      <c r="E475" s="38"/>
      <c r="F475" s="37"/>
      <c r="G475" s="37"/>
    </row>
    <row r="476" spans="1:7" ht="13" x14ac:dyDescent="0.3">
      <c r="A476" s="3"/>
      <c r="B476" s="4" t="s">
        <v>113</v>
      </c>
      <c r="C476" s="7"/>
      <c r="D476" s="7"/>
      <c r="E476" s="38"/>
      <c r="F476" s="37"/>
      <c r="G476" s="37"/>
    </row>
    <row r="477" spans="1:7" ht="13" x14ac:dyDescent="0.3">
      <c r="A477" s="3"/>
      <c r="B477" s="3"/>
      <c r="C477" s="7"/>
      <c r="D477" s="7"/>
      <c r="E477" s="38"/>
      <c r="F477" s="37"/>
      <c r="G477" s="37"/>
    </row>
    <row r="478" spans="1:7" ht="13" x14ac:dyDescent="0.3">
      <c r="A478" s="3"/>
      <c r="B478" s="3" t="s">
        <v>112</v>
      </c>
      <c r="C478" s="7"/>
      <c r="D478" s="7"/>
      <c r="E478" s="38"/>
      <c r="F478" s="37"/>
      <c r="G478" s="37"/>
    </row>
    <row r="479" spans="1:7" ht="13" x14ac:dyDescent="0.3">
      <c r="A479" s="3"/>
      <c r="B479" s="3" t="s">
        <v>111</v>
      </c>
      <c r="C479" s="7"/>
      <c r="D479" s="7"/>
      <c r="E479" s="38"/>
      <c r="F479" s="37"/>
      <c r="G479" s="37"/>
    </row>
    <row r="480" spans="1:7" ht="13" x14ac:dyDescent="0.3">
      <c r="A480" s="3"/>
      <c r="B480" s="3" t="s">
        <v>110</v>
      </c>
      <c r="C480" s="7" t="s">
        <v>11</v>
      </c>
      <c r="D480" s="7">
        <v>24</v>
      </c>
      <c r="E480" s="38">
        <v>110</v>
      </c>
      <c r="F480" s="37"/>
      <c r="G480" s="37">
        <f t="shared" si="11"/>
        <v>2640</v>
      </c>
    </row>
    <row r="481" spans="1:7" ht="13" x14ac:dyDescent="0.3">
      <c r="A481" s="3"/>
      <c r="B481" s="3" t="s">
        <v>109</v>
      </c>
      <c r="C481" s="7"/>
      <c r="D481" s="7"/>
      <c r="E481" s="38"/>
      <c r="F481" s="37"/>
      <c r="G481" s="37"/>
    </row>
    <row r="482" spans="1:7" ht="13" x14ac:dyDescent="0.3">
      <c r="A482" s="3"/>
      <c r="B482" s="3"/>
      <c r="C482" s="7"/>
      <c r="D482" s="7"/>
      <c r="E482" s="38"/>
      <c r="F482" s="37"/>
      <c r="G482" s="37"/>
    </row>
    <row r="483" spans="1:7" ht="13" x14ac:dyDescent="0.3">
      <c r="A483" s="3"/>
      <c r="B483" s="3" t="s">
        <v>108</v>
      </c>
      <c r="C483" s="7"/>
      <c r="D483" s="7"/>
      <c r="E483" s="38"/>
      <c r="F483" s="37"/>
      <c r="G483" s="37"/>
    </row>
    <row r="484" spans="1:7" ht="13" x14ac:dyDescent="0.3">
      <c r="A484" s="3"/>
      <c r="B484" s="3" t="s">
        <v>107</v>
      </c>
      <c r="C484" s="7"/>
      <c r="D484" s="7"/>
      <c r="E484" s="38"/>
      <c r="F484" s="37"/>
      <c r="G484" s="37"/>
    </row>
    <row r="485" spans="1:7" ht="13" x14ac:dyDescent="0.3">
      <c r="A485" s="3"/>
      <c r="B485" s="3" t="s">
        <v>106</v>
      </c>
      <c r="C485" s="7"/>
      <c r="D485" s="7"/>
      <c r="E485" s="38"/>
      <c r="F485" s="37"/>
      <c r="G485" s="37"/>
    </row>
    <row r="486" spans="1:7" ht="13" x14ac:dyDescent="0.3">
      <c r="A486" s="3"/>
      <c r="B486" s="3" t="s">
        <v>105</v>
      </c>
      <c r="C486" s="7" t="s">
        <v>11</v>
      </c>
      <c r="D486" s="7">
        <v>6</v>
      </c>
      <c r="E486" s="38">
        <v>100</v>
      </c>
      <c r="F486" s="37"/>
      <c r="G486" s="37">
        <f t="shared" si="11"/>
        <v>600</v>
      </c>
    </row>
    <row r="487" spans="1:7" ht="13" x14ac:dyDescent="0.3">
      <c r="A487" s="3"/>
      <c r="B487" s="3"/>
      <c r="C487" s="7"/>
      <c r="D487" s="7"/>
      <c r="E487" s="38"/>
      <c r="F487" s="37"/>
      <c r="G487" s="37"/>
    </row>
    <row r="488" spans="1:7" ht="13" x14ac:dyDescent="0.3">
      <c r="A488" s="3"/>
      <c r="B488" s="4" t="s">
        <v>104</v>
      </c>
      <c r="C488" s="7"/>
      <c r="D488" s="7"/>
      <c r="E488" s="38"/>
      <c r="F488" s="37"/>
      <c r="G488" s="37"/>
    </row>
    <row r="489" spans="1:7" ht="13" x14ac:dyDescent="0.3">
      <c r="A489" s="3"/>
      <c r="B489" s="4" t="s">
        <v>103</v>
      </c>
      <c r="C489" s="7"/>
      <c r="D489" s="7"/>
      <c r="E489" s="38"/>
      <c r="F489" s="37"/>
      <c r="G489" s="37"/>
    </row>
    <row r="490" spans="1:7" ht="13" x14ac:dyDescent="0.3">
      <c r="A490" s="3"/>
      <c r="B490" s="3" t="s">
        <v>102</v>
      </c>
      <c r="C490" s="7" t="s">
        <v>11</v>
      </c>
      <c r="D490" s="7"/>
      <c r="E490" s="38">
        <v>45</v>
      </c>
      <c r="F490" s="37"/>
      <c r="G490" s="37">
        <f t="shared" si="11"/>
        <v>0</v>
      </c>
    </row>
    <row r="491" spans="1:7" ht="13" x14ac:dyDescent="0.3">
      <c r="A491" s="3"/>
      <c r="B491" s="3"/>
      <c r="C491" s="7"/>
      <c r="D491" s="7"/>
      <c r="E491" s="38"/>
      <c r="F491" s="37"/>
      <c r="G491" s="37"/>
    </row>
    <row r="492" spans="1:7" ht="13" x14ac:dyDescent="0.3">
      <c r="A492" s="3"/>
      <c r="B492" s="4" t="s">
        <v>101</v>
      </c>
      <c r="C492" s="7"/>
      <c r="D492" s="7"/>
      <c r="E492" s="38"/>
      <c r="F492" s="37"/>
      <c r="G492" s="37"/>
    </row>
    <row r="493" spans="1:7" ht="13" x14ac:dyDescent="0.3">
      <c r="A493" s="3"/>
      <c r="B493" s="4" t="s">
        <v>100</v>
      </c>
      <c r="C493" s="7"/>
      <c r="D493" s="7"/>
      <c r="E493" s="38"/>
      <c r="F493" s="37"/>
      <c r="G493" s="37"/>
    </row>
    <row r="494" spans="1:7" ht="13" x14ac:dyDescent="0.3">
      <c r="A494" s="3"/>
      <c r="B494" s="3"/>
      <c r="C494" s="7"/>
      <c r="D494" s="7"/>
      <c r="E494" s="38"/>
      <c r="F494" s="37"/>
      <c r="G494" s="37"/>
    </row>
    <row r="495" spans="1:7" ht="13" x14ac:dyDescent="0.3">
      <c r="A495" s="3"/>
      <c r="B495" s="3" t="s">
        <v>99</v>
      </c>
      <c r="C495" s="7"/>
      <c r="D495" s="7"/>
      <c r="E495" s="38"/>
      <c r="F495" s="37"/>
      <c r="G495" s="37"/>
    </row>
    <row r="496" spans="1:7" ht="13" x14ac:dyDescent="0.3">
      <c r="A496" s="3"/>
      <c r="B496" s="3" t="s">
        <v>98</v>
      </c>
      <c r="C496" s="7" t="s">
        <v>2</v>
      </c>
      <c r="D496" s="7"/>
      <c r="E496" s="38">
        <v>2000</v>
      </c>
      <c r="F496" s="37"/>
      <c r="G496" s="37">
        <f t="shared" si="11"/>
        <v>0</v>
      </c>
    </row>
    <row r="497" spans="1:7" ht="13" x14ac:dyDescent="0.3">
      <c r="A497" s="3"/>
      <c r="B497" s="3"/>
      <c r="C497" s="7"/>
      <c r="D497" s="7"/>
      <c r="E497" s="38"/>
      <c r="F497" s="37"/>
      <c r="G497" s="37"/>
    </row>
    <row r="498" spans="1:7" ht="13" x14ac:dyDescent="0.3">
      <c r="A498" s="3"/>
      <c r="B498" s="4" t="s">
        <v>97</v>
      </c>
      <c r="C498" s="7"/>
      <c r="D498" s="7"/>
      <c r="E498" s="38"/>
      <c r="F498" s="37"/>
      <c r="G498" s="37"/>
    </row>
    <row r="499" spans="1:7" ht="13" x14ac:dyDescent="0.3">
      <c r="A499" s="3"/>
      <c r="B499" s="3" t="s">
        <v>96</v>
      </c>
      <c r="C499" s="7"/>
      <c r="D499" s="7"/>
      <c r="E499" s="38"/>
      <c r="F499" s="37"/>
      <c r="G499" s="37"/>
    </row>
    <row r="500" spans="1:7" ht="13" x14ac:dyDescent="0.3">
      <c r="A500" s="3"/>
      <c r="B500" s="3" t="s">
        <v>95</v>
      </c>
      <c r="C500" s="7"/>
      <c r="D500" s="7"/>
      <c r="E500" s="38"/>
      <c r="F500" s="37"/>
      <c r="G500" s="37"/>
    </row>
    <row r="501" spans="1:7" ht="13" x14ac:dyDescent="0.3">
      <c r="A501" s="3"/>
      <c r="B501" s="3" t="s">
        <v>94</v>
      </c>
      <c r="C501" s="7" t="s">
        <v>2</v>
      </c>
      <c r="D501" s="7">
        <v>8</v>
      </c>
      <c r="E501" s="38">
        <v>1200</v>
      </c>
      <c r="F501" s="37"/>
      <c r="G501" s="37">
        <f t="shared" si="11"/>
        <v>9600</v>
      </c>
    </row>
    <row r="502" spans="1:7" ht="13" x14ac:dyDescent="0.3">
      <c r="A502" s="3"/>
      <c r="B502" s="3" t="s">
        <v>93</v>
      </c>
      <c r="C502" s="7"/>
      <c r="D502" s="7"/>
      <c r="E502" s="38"/>
      <c r="F502" s="37"/>
      <c r="G502" s="37"/>
    </row>
    <row r="503" spans="1:7" ht="13" x14ac:dyDescent="0.3">
      <c r="A503" s="3"/>
      <c r="B503" s="3"/>
      <c r="C503" s="7"/>
      <c r="D503" s="7"/>
      <c r="E503" s="38"/>
      <c r="F503" s="37"/>
      <c r="G503" s="37"/>
    </row>
    <row r="504" spans="1:7" ht="13" x14ac:dyDescent="0.3">
      <c r="A504" s="3"/>
      <c r="B504" s="4" t="s">
        <v>92</v>
      </c>
      <c r="C504" s="7"/>
      <c r="D504" s="7"/>
      <c r="E504" s="38"/>
      <c r="F504" s="37"/>
      <c r="G504" s="37"/>
    </row>
    <row r="505" spans="1:7" ht="13" x14ac:dyDescent="0.3">
      <c r="A505" s="3"/>
      <c r="B505" s="4" t="s">
        <v>91</v>
      </c>
      <c r="C505" s="7"/>
      <c r="D505" s="7"/>
      <c r="E505" s="38"/>
      <c r="F505" s="37"/>
      <c r="G505" s="37"/>
    </row>
    <row r="506" spans="1:7" ht="13" x14ac:dyDescent="0.3">
      <c r="A506" s="3"/>
      <c r="B506" s="3"/>
      <c r="C506" s="7"/>
      <c r="D506" s="7"/>
      <c r="E506" s="38"/>
      <c r="F506" s="37"/>
      <c r="G506" s="37"/>
    </row>
    <row r="507" spans="1:7" ht="13" x14ac:dyDescent="0.3">
      <c r="A507" s="3"/>
      <c r="B507" s="3" t="s">
        <v>91</v>
      </c>
      <c r="C507" s="7" t="s">
        <v>2</v>
      </c>
      <c r="D507" s="7"/>
      <c r="E507" s="38">
        <v>4500</v>
      </c>
      <c r="F507" s="37"/>
      <c r="G507" s="37">
        <f t="shared" ref="G507:G568" si="12">E507*D507</f>
        <v>0</v>
      </c>
    </row>
    <row r="508" spans="1:7" ht="13" x14ac:dyDescent="0.3">
      <c r="A508" s="3"/>
      <c r="B508" s="3"/>
      <c r="C508" s="7"/>
      <c r="D508" s="7"/>
      <c r="E508" s="38"/>
      <c r="F508" s="37"/>
      <c r="G508" s="37"/>
    </row>
    <row r="509" spans="1:7" ht="13" x14ac:dyDescent="0.3">
      <c r="A509" s="3"/>
      <c r="B509" s="3" t="s">
        <v>471</v>
      </c>
      <c r="C509" s="7" t="s">
        <v>2</v>
      </c>
      <c r="D509" s="7"/>
      <c r="E509" s="38">
        <v>4500</v>
      </c>
      <c r="F509" s="37"/>
      <c r="G509" s="37">
        <f t="shared" si="12"/>
        <v>0</v>
      </c>
    </row>
    <row r="510" spans="1:7" ht="13" x14ac:dyDescent="0.3">
      <c r="A510" s="3"/>
      <c r="B510" s="3"/>
      <c r="C510" s="7"/>
      <c r="D510" s="7"/>
      <c r="E510" s="38"/>
      <c r="F510" s="37"/>
      <c r="G510" s="37"/>
    </row>
    <row r="511" spans="1:7" ht="13" x14ac:dyDescent="0.3">
      <c r="A511" s="3"/>
      <c r="B511" s="4" t="s">
        <v>90</v>
      </c>
      <c r="C511" s="7"/>
      <c r="D511" s="7"/>
      <c r="E511" s="38"/>
      <c r="F511" s="37"/>
      <c r="G511" s="37"/>
    </row>
    <row r="512" spans="1:7" ht="13" x14ac:dyDescent="0.3">
      <c r="A512" s="3"/>
      <c r="B512" s="4" t="s">
        <v>89</v>
      </c>
      <c r="C512" s="7"/>
      <c r="D512" s="7"/>
      <c r="E512" s="38"/>
      <c r="F512" s="37"/>
      <c r="G512" s="37"/>
    </row>
    <row r="513" spans="1:7" ht="13" x14ac:dyDescent="0.3">
      <c r="A513" s="3"/>
      <c r="B513" s="4" t="s">
        <v>88</v>
      </c>
      <c r="C513" s="7"/>
      <c r="D513" s="7"/>
      <c r="E513" s="38"/>
      <c r="F513" s="37"/>
      <c r="G513" s="37"/>
    </row>
    <row r="514" spans="1:7" ht="13" x14ac:dyDescent="0.3">
      <c r="A514" s="3"/>
      <c r="B514" s="4" t="s">
        <v>87</v>
      </c>
      <c r="C514" s="7"/>
      <c r="D514" s="7"/>
      <c r="E514" s="38"/>
      <c r="F514" s="37"/>
      <c r="G514" s="37"/>
    </row>
    <row r="515" spans="1:7" ht="13" x14ac:dyDescent="0.3">
      <c r="A515" s="3"/>
      <c r="B515" s="3"/>
      <c r="C515" s="7"/>
      <c r="D515" s="7"/>
      <c r="E515" s="38"/>
      <c r="F515" s="37"/>
      <c r="G515" s="37"/>
    </row>
    <row r="516" spans="1:7" ht="13" x14ac:dyDescent="0.3">
      <c r="A516" s="3"/>
      <c r="B516" s="3" t="s">
        <v>86</v>
      </c>
      <c r="C516" s="7" t="s">
        <v>2</v>
      </c>
      <c r="D516" s="7"/>
      <c r="E516" s="38">
        <v>0</v>
      </c>
      <c r="F516" s="37"/>
      <c r="G516" s="37">
        <f t="shared" si="12"/>
        <v>0</v>
      </c>
    </row>
    <row r="517" spans="1:7" ht="13" x14ac:dyDescent="0.3">
      <c r="A517" s="3"/>
      <c r="B517" s="3"/>
      <c r="C517" s="7"/>
      <c r="D517" s="7"/>
      <c r="E517" s="38"/>
      <c r="F517" s="37"/>
      <c r="G517" s="37"/>
    </row>
    <row r="518" spans="1:7" ht="13" x14ac:dyDescent="0.3">
      <c r="A518" s="3"/>
      <c r="B518" s="4" t="s">
        <v>85</v>
      </c>
      <c r="C518" s="7"/>
      <c r="D518" s="7"/>
      <c r="E518" s="38"/>
      <c r="F518" s="37"/>
      <c r="G518" s="37"/>
    </row>
    <row r="519" spans="1:7" ht="13" x14ac:dyDescent="0.3">
      <c r="A519" s="3"/>
      <c r="B519" s="3"/>
      <c r="C519" s="7"/>
      <c r="D519" s="7"/>
      <c r="E519" s="38"/>
      <c r="F519" s="37"/>
      <c r="G519" s="37"/>
    </row>
    <row r="520" spans="1:7" ht="13" x14ac:dyDescent="0.3">
      <c r="A520" s="3"/>
      <c r="B520" s="3"/>
      <c r="C520" s="7"/>
      <c r="D520" s="7"/>
      <c r="E520" s="38"/>
      <c r="F520" s="37"/>
      <c r="G520" s="37"/>
    </row>
    <row r="521" spans="1:7" ht="13" x14ac:dyDescent="0.3">
      <c r="A521" s="3"/>
      <c r="B521" s="5" t="s">
        <v>283</v>
      </c>
      <c r="C521" s="7"/>
      <c r="D521" s="7"/>
      <c r="E521" s="38"/>
      <c r="F521" s="39"/>
      <c r="G521" s="39">
        <f>SUM(G443:G520)</f>
        <v>25550</v>
      </c>
    </row>
    <row r="522" spans="1:7" ht="13" x14ac:dyDescent="0.3">
      <c r="A522" s="3"/>
      <c r="B522" s="3"/>
      <c r="C522" s="7"/>
      <c r="D522" s="7"/>
      <c r="E522" s="38"/>
      <c r="F522" s="37"/>
      <c r="G522" s="37"/>
    </row>
    <row r="523" spans="1:7" ht="13" x14ac:dyDescent="0.3">
      <c r="A523" s="3"/>
      <c r="B523" s="3"/>
      <c r="C523" s="7"/>
      <c r="D523" s="7"/>
      <c r="E523" s="38"/>
      <c r="F523" s="37"/>
      <c r="G523" s="37"/>
    </row>
    <row r="524" spans="1:7" ht="13" x14ac:dyDescent="0.3">
      <c r="A524" s="3"/>
      <c r="B524" s="17" t="s">
        <v>84</v>
      </c>
      <c r="C524" s="7"/>
      <c r="D524" s="7"/>
      <c r="E524" s="38"/>
      <c r="F524" s="37"/>
      <c r="G524" s="37"/>
    </row>
    <row r="525" spans="1:7" ht="13" x14ac:dyDescent="0.3">
      <c r="A525" s="3"/>
      <c r="B525" s="17" t="s">
        <v>83</v>
      </c>
      <c r="C525" s="7"/>
      <c r="D525" s="7"/>
      <c r="E525" s="38"/>
      <c r="F525" s="37"/>
      <c r="G525" s="37"/>
    </row>
    <row r="526" spans="1:7" ht="13" x14ac:dyDescent="0.3">
      <c r="A526" s="3"/>
      <c r="B526" s="3"/>
      <c r="C526" s="7"/>
      <c r="D526" s="7"/>
      <c r="E526" s="38"/>
      <c r="F526" s="37"/>
      <c r="G526" s="37"/>
    </row>
    <row r="527" spans="1:7" ht="13" x14ac:dyDescent="0.3">
      <c r="A527" s="3"/>
      <c r="B527" s="4" t="s">
        <v>82</v>
      </c>
      <c r="C527" s="7"/>
      <c r="D527" s="7"/>
      <c r="E527" s="38"/>
      <c r="F527" s="37"/>
      <c r="G527" s="37"/>
    </row>
    <row r="528" spans="1:7" ht="13" x14ac:dyDescent="0.3">
      <c r="A528" s="3"/>
      <c r="B528" s="3"/>
      <c r="C528" s="7"/>
      <c r="D528" s="7"/>
      <c r="E528" s="38"/>
      <c r="F528" s="37"/>
      <c r="G528" s="37"/>
    </row>
    <row r="529" spans="1:7" ht="13" x14ac:dyDescent="0.3">
      <c r="A529" s="3"/>
      <c r="B529" s="3" t="s">
        <v>81</v>
      </c>
      <c r="C529" s="7"/>
      <c r="D529" s="7"/>
      <c r="E529" s="38"/>
      <c r="F529" s="37"/>
      <c r="G529" s="37"/>
    </row>
    <row r="530" spans="1:7" ht="13" x14ac:dyDescent="0.3">
      <c r="A530" s="3"/>
      <c r="B530" s="3" t="s">
        <v>80</v>
      </c>
      <c r="C530" s="7" t="s">
        <v>0</v>
      </c>
      <c r="D530" s="7"/>
      <c r="E530" s="38">
        <v>35</v>
      </c>
      <c r="F530" s="37"/>
      <c r="G530" s="37">
        <f t="shared" si="12"/>
        <v>0</v>
      </c>
    </row>
    <row r="531" spans="1:7" ht="13" x14ac:dyDescent="0.3">
      <c r="A531" s="3"/>
      <c r="B531" s="3"/>
      <c r="C531" s="7"/>
      <c r="D531" s="7"/>
      <c r="E531" s="38"/>
      <c r="F531" s="37"/>
      <c r="G531" s="37"/>
    </row>
    <row r="532" spans="1:7" ht="13" x14ac:dyDescent="0.3">
      <c r="A532" s="3"/>
      <c r="B532" s="4" t="s">
        <v>79</v>
      </c>
      <c r="C532" s="7"/>
      <c r="D532" s="7"/>
      <c r="E532" s="38"/>
      <c r="F532" s="37"/>
      <c r="G532" s="37"/>
    </row>
    <row r="533" spans="1:7" ht="13" x14ac:dyDescent="0.3">
      <c r="A533" s="3"/>
      <c r="B533" s="3"/>
      <c r="C533" s="7"/>
      <c r="D533" s="7"/>
      <c r="E533" s="38"/>
      <c r="F533" s="37"/>
      <c r="G533" s="37"/>
    </row>
    <row r="534" spans="1:7" ht="13" x14ac:dyDescent="0.3">
      <c r="A534" s="3"/>
      <c r="B534" s="4" t="s">
        <v>78</v>
      </c>
      <c r="C534" s="7"/>
      <c r="D534" s="7"/>
      <c r="E534" s="38"/>
      <c r="F534" s="37"/>
      <c r="G534" s="37"/>
    </row>
    <row r="535" spans="1:7" ht="13" x14ac:dyDescent="0.3">
      <c r="A535" s="3"/>
      <c r="B535" s="4" t="s">
        <v>77</v>
      </c>
      <c r="C535" s="7"/>
      <c r="D535" s="7"/>
      <c r="E535" s="38"/>
      <c r="F535" s="37"/>
      <c r="G535" s="37"/>
    </row>
    <row r="536" spans="1:7" ht="13" x14ac:dyDescent="0.3">
      <c r="A536" s="3"/>
      <c r="B536" s="3" t="s">
        <v>76</v>
      </c>
      <c r="C536" s="7"/>
      <c r="D536" s="7"/>
      <c r="E536" s="38"/>
      <c r="F536" s="37"/>
      <c r="G536" s="37"/>
    </row>
    <row r="537" spans="1:7" ht="13" x14ac:dyDescent="0.3">
      <c r="A537" s="3"/>
      <c r="B537" s="3" t="s">
        <v>75</v>
      </c>
      <c r="C537" s="7"/>
      <c r="D537" s="7"/>
      <c r="E537" s="38"/>
      <c r="F537" s="37"/>
      <c r="G537" s="37"/>
    </row>
    <row r="538" spans="1:7" ht="13" x14ac:dyDescent="0.3">
      <c r="A538" s="3"/>
      <c r="B538" s="3" t="s">
        <v>74</v>
      </c>
      <c r="C538" s="7" t="s">
        <v>0</v>
      </c>
      <c r="D538" s="7"/>
      <c r="E538" s="38">
        <v>250</v>
      </c>
      <c r="F538" s="37"/>
      <c r="G538" s="37">
        <f t="shared" si="12"/>
        <v>0</v>
      </c>
    </row>
    <row r="539" spans="1:7" ht="13" x14ac:dyDescent="0.3">
      <c r="A539" s="3"/>
      <c r="B539" s="3"/>
      <c r="C539" s="7"/>
      <c r="D539" s="7"/>
      <c r="E539" s="38"/>
      <c r="F539" s="37"/>
      <c r="G539" s="37"/>
    </row>
    <row r="540" spans="1:7" ht="13" x14ac:dyDescent="0.3">
      <c r="A540" s="3"/>
      <c r="B540" s="3" t="s">
        <v>73</v>
      </c>
      <c r="C540" s="7"/>
      <c r="D540" s="7"/>
      <c r="E540" s="38"/>
      <c r="F540" s="37"/>
      <c r="G540" s="37"/>
    </row>
    <row r="541" spans="1:7" ht="13" x14ac:dyDescent="0.3">
      <c r="A541" s="3"/>
      <c r="B541" s="3" t="s">
        <v>72</v>
      </c>
      <c r="C541" s="7"/>
      <c r="D541" s="7"/>
      <c r="E541" s="38"/>
      <c r="F541" s="37"/>
      <c r="G541" s="37"/>
    </row>
    <row r="542" spans="1:7" ht="13" x14ac:dyDescent="0.3">
      <c r="A542" s="3"/>
      <c r="B542" s="3" t="s">
        <v>71</v>
      </c>
      <c r="C542" s="7"/>
      <c r="D542" s="7"/>
      <c r="E542" s="38"/>
      <c r="F542" s="37"/>
      <c r="G542" s="37"/>
    </row>
    <row r="543" spans="1:7" ht="13" x14ac:dyDescent="0.3">
      <c r="A543" s="3"/>
      <c r="B543" s="3" t="s">
        <v>70</v>
      </c>
      <c r="C543" s="7" t="s">
        <v>2</v>
      </c>
      <c r="D543" s="7"/>
      <c r="E543" s="38">
        <v>650</v>
      </c>
      <c r="F543" s="37"/>
      <c r="G543" s="37">
        <f t="shared" si="12"/>
        <v>0</v>
      </c>
    </row>
    <row r="544" spans="1:7" ht="13" x14ac:dyDescent="0.3">
      <c r="A544" s="3"/>
      <c r="B544" s="3"/>
      <c r="C544" s="7"/>
      <c r="D544" s="7"/>
      <c r="E544" s="38"/>
      <c r="F544" s="37"/>
      <c r="G544" s="37"/>
    </row>
    <row r="545" spans="1:7" ht="13" x14ac:dyDescent="0.3">
      <c r="A545" s="3"/>
      <c r="B545" s="4" t="s">
        <v>69</v>
      </c>
      <c r="C545" s="7"/>
      <c r="D545" s="7"/>
      <c r="E545" s="38"/>
      <c r="F545" s="37"/>
      <c r="G545" s="37"/>
    </row>
    <row r="546" spans="1:7" ht="13" x14ac:dyDescent="0.3">
      <c r="A546" s="3"/>
      <c r="B546" s="3"/>
      <c r="C546" s="7"/>
      <c r="D546" s="7"/>
      <c r="E546" s="38"/>
      <c r="F546" s="37"/>
      <c r="G546" s="37"/>
    </row>
    <row r="547" spans="1:7" ht="13" x14ac:dyDescent="0.3">
      <c r="A547" s="3"/>
      <c r="B547" s="3" t="s">
        <v>68</v>
      </c>
      <c r="C547" s="7" t="s">
        <v>11</v>
      </c>
      <c r="D547" s="7"/>
      <c r="E547" s="38">
        <v>65</v>
      </c>
      <c r="F547" s="37"/>
      <c r="G547" s="37">
        <f t="shared" si="12"/>
        <v>0</v>
      </c>
    </row>
    <row r="548" spans="1:7" ht="13" x14ac:dyDescent="0.3">
      <c r="A548" s="3"/>
      <c r="B548" s="3"/>
      <c r="C548" s="7"/>
      <c r="D548" s="7"/>
      <c r="E548" s="38"/>
      <c r="F548" s="37"/>
      <c r="G548" s="37"/>
    </row>
    <row r="549" spans="1:7" ht="13" x14ac:dyDescent="0.3">
      <c r="A549" s="3"/>
      <c r="B549" s="5" t="s">
        <v>283</v>
      </c>
      <c r="C549" s="7"/>
      <c r="D549" s="7"/>
      <c r="E549" s="38"/>
      <c r="F549" s="39"/>
      <c r="G549" s="39">
        <f>SUM(G526:G548)</f>
        <v>0</v>
      </c>
    </row>
    <row r="550" spans="1:7" ht="13" x14ac:dyDescent="0.3">
      <c r="A550" s="3"/>
      <c r="B550" s="3"/>
      <c r="C550" s="7"/>
      <c r="D550" s="7"/>
      <c r="E550" s="38"/>
      <c r="F550" s="37"/>
      <c r="G550" s="37"/>
    </row>
    <row r="551" spans="1:7" ht="13" x14ac:dyDescent="0.3">
      <c r="A551" s="3"/>
      <c r="B551" s="17" t="s">
        <v>67</v>
      </c>
      <c r="C551" s="7"/>
      <c r="D551" s="7"/>
      <c r="E551" s="38"/>
      <c r="F551" s="37"/>
      <c r="G551" s="37"/>
    </row>
    <row r="552" spans="1:7" ht="13" x14ac:dyDescent="0.3">
      <c r="A552" s="3"/>
      <c r="B552" s="3"/>
      <c r="C552" s="7"/>
      <c r="D552" s="7"/>
      <c r="E552" s="38"/>
      <c r="F552" s="37"/>
      <c r="G552" s="37"/>
    </row>
    <row r="553" spans="1:7" ht="13" x14ac:dyDescent="0.3">
      <c r="A553" s="3"/>
      <c r="B553" s="4" t="s">
        <v>66</v>
      </c>
      <c r="C553" s="7"/>
      <c r="D553" s="7"/>
      <c r="E553" s="38"/>
      <c r="F553" s="37"/>
      <c r="G553" s="37"/>
    </row>
    <row r="554" spans="1:7" ht="13" x14ac:dyDescent="0.3">
      <c r="A554" s="3"/>
      <c r="B554" s="3"/>
      <c r="C554" s="7"/>
      <c r="D554" s="7"/>
      <c r="E554" s="38"/>
      <c r="F554" s="37"/>
      <c r="G554" s="37"/>
    </row>
    <row r="555" spans="1:7" ht="13" x14ac:dyDescent="0.3">
      <c r="A555" s="3"/>
      <c r="B555" s="4"/>
      <c r="C555" s="7"/>
      <c r="D555" s="7"/>
      <c r="E555" s="38"/>
      <c r="F555" s="37"/>
      <c r="G555" s="37"/>
    </row>
    <row r="556" spans="1:7" ht="13" x14ac:dyDescent="0.3">
      <c r="A556" s="3"/>
      <c r="B556" s="3"/>
      <c r="C556" s="7" t="s">
        <v>0</v>
      </c>
      <c r="D556" s="7"/>
      <c r="E556" s="38">
        <v>280</v>
      </c>
      <c r="F556" s="37"/>
      <c r="G556" s="37">
        <f t="shared" si="12"/>
        <v>0</v>
      </c>
    </row>
    <row r="557" spans="1:7" ht="13" x14ac:dyDescent="0.3">
      <c r="A557" s="3"/>
      <c r="B557" s="3"/>
      <c r="C557" s="7"/>
      <c r="D557" s="7"/>
      <c r="E557" s="38"/>
      <c r="F557" s="37"/>
      <c r="G557" s="37"/>
    </row>
    <row r="558" spans="1:7" ht="13" x14ac:dyDescent="0.3">
      <c r="A558" s="3"/>
      <c r="B558" s="5" t="s">
        <v>283</v>
      </c>
      <c r="C558" s="7"/>
      <c r="D558" s="7"/>
      <c r="E558" s="38"/>
      <c r="F558" s="39"/>
      <c r="G558" s="39">
        <f>SUM(G553:G557)</f>
        <v>0</v>
      </c>
    </row>
    <row r="559" spans="1:7" ht="13" x14ac:dyDescent="0.3">
      <c r="A559" s="3"/>
      <c r="B559" s="3"/>
      <c r="C559" s="7"/>
      <c r="D559" s="7"/>
      <c r="E559" s="38"/>
      <c r="F559" s="37"/>
      <c r="G559" s="37"/>
    </row>
    <row r="560" spans="1:7" ht="13" x14ac:dyDescent="0.3">
      <c r="A560" s="3"/>
      <c r="B560" s="17" t="s">
        <v>63</v>
      </c>
      <c r="C560" s="7"/>
      <c r="D560" s="7"/>
      <c r="E560" s="38"/>
      <c r="F560" s="37"/>
      <c r="G560" s="37"/>
    </row>
    <row r="561" spans="1:7" ht="13" x14ac:dyDescent="0.3">
      <c r="A561" s="3"/>
      <c r="B561" s="3"/>
      <c r="C561" s="7"/>
      <c r="D561" s="7"/>
      <c r="E561" s="38"/>
      <c r="F561" s="37"/>
      <c r="G561" s="37"/>
    </row>
    <row r="562" spans="1:7" ht="13" x14ac:dyDescent="0.3">
      <c r="A562" s="3"/>
      <c r="B562" s="4" t="s">
        <v>62</v>
      </c>
      <c r="C562" s="7"/>
      <c r="D562" s="7"/>
      <c r="E562" s="38"/>
      <c r="F562" s="37"/>
      <c r="G562" s="37"/>
    </row>
    <row r="563" spans="1:7" ht="13" x14ac:dyDescent="0.3">
      <c r="A563" s="3"/>
      <c r="B563" s="3"/>
      <c r="C563" s="7"/>
      <c r="D563" s="7"/>
      <c r="E563" s="38"/>
      <c r="F563" s="37"/>
      <c r="G563" s="37"/>
    </row>
    <row r="564" spans="1:7" ht="13" x14ac:dyDescent="0.3">
      <c r="A564" s="3"/>
      <c r="B564" s="3" t="s">
        <v>61</v>
      </c>
      <c r="C564" s="7"/>
      <c r="D564" s="7"/>
      <c r="E564" s="38"/>
      <c r="F564" s="37"/>
      <c r="G564" s="37"/>
    </row>
    <row r="565" spans="1:7" ht="13" x14ac:dyDescent="0.3">
      <c r="A565" s="3"/>
      <c r="B565" s="3" t="s">
        <v>60</v>
      </c>
      <c r="C565" s="7" t="s">
        <v>2</v>
      </c>
      <c r="D565" s="7">
        <v>16</v>
      </c>
      <c r="E565" s="38">
        <v>250</v>
      </c>
      <c r="F565" s="37"/>
      <c r="G565" s="37">
        <f t="shared" si="12"/>
        <v>4000</v>
      </c>
    </row>
    <row r="566" spans="1:7" ht="13" x14ac:dyDescent="0.3">
      <c r="A566" s="3"/>
      <c r="B566" s="3"/>
      <c r="C566" s="7"/>
      <c r="D566" s="7"/>
      <c r="E566" s="38"/>
      <c r="F566" s="37"/>
      <c r="G566" s="37"/>
    </row>
    <row r="567" spans="1:7" ht="13" x14ac:dyDescent="0.3">
      <c r="A567" s="3"/>
      <c r="B567" s="3" t="s">
        <v>59</v>
      </c>
      <c r="C567" s="7"/>
      <c r="D567" s="7"/>
      <c r="E567" s="38"/>
      <c r="F567" s="37"/>
      <c r="G567" s="37"/>
    </row>
    <row r="568" spans="1:7" ht="13" x14ac:dyDescent="0.3">
      <c r="A568" s="3"/>
      <c r="B568" s="3" t="s">
        <v>56</v>
      </c>
      <c r="C568" s="7" t="s">
        <v>2</v>
      </c>
      <c r="D568" s="7">
        <v>8</v>
      </c>
      <c r="E568" s="38">
        <v>450</v>
      </c>
      <c r="F568" s="37"/>
      <c r="G568" s="37">
        <f t="shared" si="12"/>
        <v>3600</v>
      </c>
    </row>
    <row r="569" spans="1:7" ht="13" x14ac:dyDescent="0.3">
      <c r="A569" s="3"/>
      <c r="B569" s="3"/>
      <c r="C569" s="7"/>
      <c r="D569" s="7"/>
      <c r="E569" s="38"/>
      <c r="F569" s="37"/>
      <c r="G569" s="37"/>
    </row>
    <row r="570" spans="1:7" ht="13" x14ac:dyDescent="0.3">
      <c r="A570" s="3"/>
      <c r="B570" s="3" t="s">
        <v>58</v>
      </c>
      <c r="C570" s="7"/>
      <c r="D570" s="7"/>
      <c r="E570" s="38"/>
      <c r="F570" s="37"/>
      <c r="G570" s="37"/>
    </row>
    <row r="571" spans="1:7" ht="13" x14ac:dyDescent="0.3">
      <c r="A571" s="3"/>
      <c r="B571" s="3" t="s">
        <v>56</v>
      </c>
      <c r="C571" s="7" t="s">
        <v>2</v>
      </c>
      <c r="D571" s="7"/>
      <c r="E571" s="38">
        <v>550</v>
      </c>
      <c r="F571" s="37"/>
      <c r="G571" s="37">
        <f t="shared" ref="G571:G632" si="13">E571*D571</f>
        <v>0</v>
      </c>
    </row>
    <row r="572" spans="1:7" ht="13" x14ac:dyDescent="0.3">
      <c r="A572" s="3"/>
      <c r="B572" s="3"/>
      <c r="C572" s="7"/>
      <c r="D572" s="7"/>
      <c r="E572" s="38"/>
      <c r="F572" s="37"/>
      <c r="G572" s="37"/>
    </row>
    <row r="573" spans="1:7" ht="13" x14ac:dyDescent="0.3">
      <c r="A573" s="3"/>
      <c r="B573" s="3" t="s">
        <v>57</v>
      </c>
      <c r="C573" s="7"/>
      <c r="D573" s="7"/>
      <c r="E573" s="38"/>
      <c r="F573" s="37"/>
      <c r="G573" s="37"/>
    </row>
    <row r="574" spans="1:7" ht="13" x14ac:dyDescent="0.3">
      <c r="A574" s="3"/>
      <c r="B574" s="3" t="s">
        <v>56</v>
      </c>
      <c r="C574" s="7" t="s">
        <v>2</v>
      </c>
      <c r="D574" s="7"/>
      <c r="E574" s="38">
        <v>850</v>
      </c>
      <c r="F574" s="37"/>
      <c r="G574" s="37">
        <f t="shared" si="13"/>
        <v>0</v>
      </c>
    </row>
    <row r="575" spans="1:7" ht="13" x14ac:dyDescent="0.3">
      <c r="A575" s="3"/>
      <c r="B575" s="3"/>
      <c r="C575" s="7"/>
      <c r="D575" s="7"/>
      <c r="E575" s="38"/>
      <c r="F575" s="37"/>
      <c r="G575" s="37"/>
    </row>
    <row r="576" spans="1:7" ht="13" x14ac:dyDescent="0.3">
      <c r="A576" s="3"/>
      <c r="B576" s="4" t="s">
        <v>55</v>
      </c>
      <c r="C576" s="7"/>
      <c r="D576" s="7"/>
      <c r="E576" s="38"/>
      <c r="F576" s="37"/>
      <c r="G576" s="37"/>
    </row>
    <row r="577" spans="1:7" ht="13" x14ac:dyDescent="0.3">
      <c r="A577" s="3"/>
      <c r="B577" s="3"/>
      <c r="C577" s="7"/>
      <c r="D577" s="7"/>
      <c r="E577" s="38"/>
      <c r="F577" s="37"/>
      <c r="G577" s="37"/>
    </row>
    <row r="578" spans="1:7" ht="13" x14ac:dyDescent="0.3">
      <c r="A578" s="3"/>
      <c r="B578" s="4" t="s">
        <v>54</v>
      </c>
      <c r="C578" s="7"/>
      <c r="D578" s="7"/>
      <c r="E578" s="38"/>
      <c r="F578" s="37"/>
      <c r="G578" s="37"/>
    </row>
    <row r="579" spans="1:7" ht="13" x14ac:dyDescent="0.3">
      <c r="A579" s="3"/>
      <c r="B579" s="4" t="s">
        <v>53</v>
      </c>
      <c r="C579" s="7"/>
      <c r="D579" s="7"/>
      <c r="E579" s="38"/>
      <c r="F579" s="37"/>
      <c r="G579" s="37"/>
    </row>
    <row r="580" spans="1:7" ht="13" x14ac:dyDescent="0.3">
      <c r="A580" s="3"/>
      <c r="B580" s="3"/>
      <c r="C580" s="7"/>
      <c r="D580" s="7"/>
      <c r="E580" s="38"/>
      <c r="F580" s="37"/>
      <c r="G580" s="37"/>
    </row>
    <row r="581" spans="1:7" ht="13" x14ac:dyDescent="0.3">
      <c r="A581" s="3"/>
      <c r="B581" s="4" t="s">
        <v>52</v>
      </c>
      <c r="C581" s="7"/>
      <c r="D581" s="7"/>
      <c r="E581" s="38"/>
      <c r="F581" s="37"/>
      <c r="G581" s="37"/>
    </row>
    <row r="582" spans="1:7" ht="13" x14ac:dyDescent="0.3">
      <c r="A582" s="3"/>
      <c r="B582" s="4" t="s">
        <v>51</v>
      </c>
      <c r="C582" s="7"/>
      <c r="D582" s="7"/>
      <c r="E582" s="38"/>
      <c r="F582" s="37"/>
      <c r="G582" s="37"/>
    </row>
    <row r="583" spans="1:7" ht="13" x14ac:dyDescent="0.3">
      <c r="A583" s="3"/>
      <c r="B583" s="4" t="s">
        <v>50</v>
      </c>
      <c r="C583" s="7"/>
      <c r="D583" s="7"/>
      <c r="E583" s="38"/>
      <c r="F583" s="37"/>
      <c r="G583" s="37"/>
    </row>
    <row r="584" spans="1:7" ht="13" x14ac:dyDescent="0.3">
      <c r="A584" s="3"/>
      <c r="B584" s="3"/>
      <c r="C584" s="7"/>
      <c r="D584" s="7"/>
      <c r="E584" s="38"/>
      <c r="F584" s="37"/>
      <c r="G584" s="37"/>
    </row>
    <row r="585" spans="1:7" ht="13" x14ac:dyDescent="0.3">
      <c r="A585" s="3"/>
      <c r="B585" s="3" t="s">
        <v>49</v>
      </c>
      <c r="C585" s="7" t="s">
        <v>2</v>
      </c>
      <c r="D585" s="7">
        <v>1</v>
      </c>
      <c r="E585" s="38">
        <v>150</v>
      </c>
      <c r="F585" s="37"/>
      <c r="G585" s="37">
        <f t="shared" si="13"/>
        <v>150</v>
      </c>
    </row>
    <row r="586" spans="1:7" ht="13" x14ac:dyDescent="0.3">
      <c r="A586" s="3"/>
      <c r="B586" s="3"/>
      <c r="C586" s="7"/>
      <c r="D586" s="7"/>
      <c r="E586" s="38"/>
      <c r="F586" s="37"/>
      <c r="G586" s="37"/>
    </row>
    <row r="587" spans="1:7" ht="13" x14ac:dyDescent="0.3">
      <c r="A587" s="3"/>
      <c r="B587" s="3" t="s">
        <v>48</v>
      </c>
      <c r="C587" s="7"/>
      <c r="D587" s="7"/>
      <c r="E587" s="38"/>
      <c r="F587" s="37"/>
      <c r="G587" s="37"/>
    </row>
    <row r="588" spans="1:7" ht="13" x14ac:dyDescent="0.3">
      <c r="A588" s="3"/>
      <c r="B588" s="3" t="s">
        <v>47</v>
      </c>
      <c r="C588" s="7" t="s">
        <v>2</v>
      </c>
      <c r="D588" s="7"/>
      <c r="E588" s="38">
        <v>45</v>
      </c>
      <c r="F588" s="37"/>
      <c r="G588" s="37">
        <f t="shared" si="13"/>
        <v>0</v>
      </c>
    </row>
    <row r="589" spans="1:7" ht="13" x14ac:dyDescent="0.3">
      <c r="A589" s="3"/>
      <c r="B589" s="3"/>
      <c r="C589" s="7"/>
      <c r="D589" s="7"/>
      <c r="E589" s="38"/>
      <c r="F589" s="37"/>
      <c r="G589" s="37"/>
    </row>
    <row r="590" spans="1:7" ht="13" x14ac:dyDescent="0.3">
      <c r="A590" s="3"/>
      <c r="B590" s="5" t="s">
        <v>283</v>
      </c>
      <c r="C590" s="7"/>
      <c r="D590" s="7"/>
      <c r="E590" s="38"/>
      <c r="F590" s="39"/>
      <c r="G590" s="39">
        <f>SUM(G559:G589)</f>
        <v>7750</v>
      </c>
    </row>
    <row r="591" spans="1:7" ht="13" x14ac:dyDescent="0.3">
      <c r="A591" s="3"/>
      <c r="B591" s="3"/>
      <c r="C591" s="7"/>
      <c r="D591" s="7"/>
      <c r="E591" s="38"/>
      <c r="F591" s="37"/>
      <c r="G591" s="37"/>
    </row>
    <row r="592" spans="1:7" ht="13" x14ac:dyDescent="0.3">
      <c r="A592" s="3"/>
      <c r="B592" s="17" t="s">
        <v>46</v>
      </c>
      <c r="C592" s="7"/>
      <c r="D592" s="7"/>
      <c r="E592" s="38"/>
      <c r="F592" s="37"/>
      <c r="G592" s="37"/>
    </row>
    <row r="593" spans="1:7" ht="13" x14ac:dyDescent="0.3">
      <c r="A593" s="3"/>
      <c r="B593" s="3"/>
      <c r="C593" s="7"/>
      <c r="D593" s="7"/>
      <c r="E593" s="38"/>
      <c r="F593" s="37"/>
      <c r="G593" s="37"/>
    </row>
    <row r="594" spans="1:7" ht="13" x14ac:dyDescent="0.3">
      <c r="A594" s="3"/>
      <c r="B594" s="4" t="s">
        <v>45</v>
      </c>
      <c r="C594" s="7"/>
      <c r="D594" s="7"/>
      <c r="E594" s="38"/>
      <c r="F594" s="37"/>
      <c r="G594" s="37"/>
    </row>
    <row r="595" spans="1:7" ht="13" x14ac:dyDescent="0.3">
      <c r="A595" s="3"/>
      <c r="B595" s="3"/>
      <c r="C595" s="7"/>
      <c r="D595" s="7"/>
      <c r="E595" s="38"/>
      <c r="F595" s="37"/>
      <c r="G595" s="37"/>
    </row>
    <row r="596" spans="1:7" ht="13" x14ac:dyDescent="0.3">
      <c r="A596" s="3"/>
      <c r="B596" s="3" t="s">
        <v>44</v>
      </c>
      <c r="C596" s="7"/>
      <c r="D596" s="7"/>
      <c r="E596" s="38"/>
      <c r="F596" s="37"/>
      <c r="G596" s="37"/>
    </row>
    <row r="597" spans="1:7" ht="13" x14ac:dyDescent="0.3">
      <c r="A597" s="3"/>
      <c r="B597" s="3" t="s">
        <v>43</v>
      </c>
      <c r="C597" s="7"/>
      <c r="D597" s="7"/>
      <c r="E597" s="38"/>
      <c r="F597" s="37"/>
      <c r="G597" s="37"/>
    </row>
    <row r="598" spans="1:7" ht="13" x14ac:dyDescent="0.3">
      <c r="A598" s="3"/>
      <c r="B598" s="3" t="s">
        <v>42</v>
      </c>
      <c r="C598" s="7" t="s">
        <v>2</v>
      </c>
      <c r="D598" s="7"/>
      <c r="E598" s="38">
        <v>850</v>
      </c>
      <c r="F598" s="37"/>
      <c r="G598" s="37">
        <f t="shared" si="13"/>
        <v>0</v>
      </c>
    </row>
    <row r="599" spans="1:7" ht="13" x14ac:dyDescent="0.3">
      <c r="A599" s="3"/>
      <c r="B599" s="3"/>
      <c r="C599" s="7"/>
      <c r="D599" s="7"/>
      <c r="E599" s="38"/>
      <c r="F599" s="37"/>
      <c r="G599" s="37"/>
    </row>
    <row r="600" spans="1:7" ht="13" x14ac:dyDescent="0.3">
      <c r="A600" s="3"/>
      <c r="B600" s="4" t="s">
        <v>41</v>
      </c>
      <c r="C600" s="7"/>
      <c r="D600" s="7"/>
      <c r="E600" s="38"/>
      <c r="F600" s="37"/>
      <c r="G600" s="37"/>
    </row>
    <row r="601" spans="1:7" ht="13" x14ac:dyDescent="0.3">
      <c r="A601" s="3"/>
      <c r="B601" s="3"/>
      <c r="C601" s="7"/>
      <c r="D601" s="7"/>
      <c r="E601" s="38"/>
      <c r="F601" s="37"/>
      <c r="G601" s="37"/>
    </row>
    <row r="602" spans="1:7" ht="13" x14ac:dyDescent="0.3">
      <c r="A602" s="3"/>
      <c r="B602" s="4" t="s">
        <v>40</v>
      </c>
      <c r="C602" s="7"/>
      <c r="D602" s="7"/>
      <c r="E602" s="38"/>
      <c r="F602" s="37"/>
      <c r="G602" s="37"/>
    </row>
    <row r="603" spans="1:7" ht="13" x14ac:dyDescent="0.3">
      <c r="A603" s="3"/>
      <c r="B603" s="3"/>
      <c r="C603" s="7"/>
      <c r="D603" s="7"/>
      <c r="E603" s="38"/>
      <c r="F603" s="37"/>
      <c r="G603" s="37"/>
    </row>
    <row r="604" spans="1:7" ht="13" x14ac:dyDescent="0.3">
      <c r="A604" s="3"/>
      <c r="B604" s="3" t="s">
        <v>39</v>
      </c>
      <c r="C604" s="7" t="s">
        <v>2</v>
      </c>
      <c r="D604" s="7"/>
      <c r="E604" s="38">
        <v>3000</v>
      </c>
      <c r="F604" s="37"/>
      <c r="G604" s="37">
        <f t="shared" si="13"/>
        <v>0</v>
      </c>
    </row>
    <row r="605" spans="1:7" ht="13" x14ac:dyDescent="0.3">
      <c r="A605" s="3"/>
      <c r="B605" s="3"/>
      <c r="C605" s="7"/>
      <c r="D605" s="7"/>
      <c r="E605" s="38"/>
      <c r="F605" s="37"/>
      <c r="G605" s="37"/>
    </row>
    <row r="606" spans="1:7" ht="13" x14ac:dyDescent="0.3">
      <c r="A606" s="3"/>
      <c r="B606" s="4" t="s">
        <v>38</v>
      </c>
      <c r="C606" s="7"/>
      <c r="D606" s="7"/>
      <c r="E606" s="38"/>
      <c r="F606" s="37"/>
      <c r="G606" s="37"/>
    </row>
    <row r="607" spans="1:7" ht="13" x14ac:dyDescent="0.3">
      <c r="A607" s="3"/>
      <c r="B607" s="4" t="s">
        <v>37</v>
      </c>
      <c r="C607" s="7"/>
      <c r="D607" s="7"/>
      <c r="E607" s="38"/>
      <c r="F607" s="37"/>
      <c r="G607" s="37"/>
    </row>
    <row r="608" spans="1:7" ht="13" x14ac:dyDescent="0.3">
      <c r="A608" s="3"/>
      <c r="B608" s="3"/>
      <c r="C608" s="7"/>
      <c r="D608" s="7"/>
      <c r="E608" s="38"/>
      <c r="F608" s="37"/>
      <c r="G608" s="37"/>
    </row>
    <row r="609" spans="1:7" ht="13" x14ac:dyDescent="0.3">
      <c r="A609" s="3"/>
      <c r="B609" s="3" t="s">
        <v>36</v>
      </c>
      <c r="C609" s="7" t="s">
        <v>2</v>
      </c>
      <c r="D609" s="7"/>
      <c r="E609" s="38">
        <v>1800</v>
      </c>
      <c r="F609" s="37"/>
      <c r="G609" s="37">
        <f t="shared" si="13"/>
        <v>0</v>
      </c>
    </row>
    <row r="610" spans="1:7" ht="13" x14ac:dyDescent="0.3">
      <c r="A610" s="3"/>
      <c r="B610" s="3"/>
      <c r="C610" s="7"/>
      <c r="D610" s="7"/>
      <c r="E610" s="38"/>
      <c r="F610" s="37"/>
      <c r="G610" s="37"/>
    </row>
    <row r="611" spans="1:7" ht="13" x14ac:dyDescent="0.3">
      <c r="A611" s="3"/>
      <c r="B611" s="4" t="s">
        <v>35</v>
      </c>
      <c r="C611" s="7"/>
      <c r="D611" s="7"/>
      <c r="E611" s="38"/>
      <c r="F611" s="37"/>
      <c r="G611" s="37"/>
    </row>
    <row r="612" spans="1:7" ht="13" x14ac:dyDescent="0.3">
      <c r="A612" s="3"/>
      <c r="B612" s="4" t="s">
        <v>34</v>
      </c>
      <c r="C612" s="7"/>
      <c r="D612" s="7"/>
      <c r="E612" s="38"/>
      <c r="F612" s="37"/>
      <c r="G612" s="37"/>
    </row>
    <row r="613" spans="1:7" ht="13" x14ac:dyDescent="0.3">
      <c r="A613" s="3"/>
      <c r="B613" s="3"/>
      <c r="C613" s="7"/>
      <c r="D613" s="7"/>
      <c r="E613" s="38"/>
      <c r="F613" s="37"/>
      <c r="G613" s="37"/>
    </row>
    <row r="614" spans="1:7" ht="13" x14ac:dyDescent="0.3">
      <c r="A614" s="3"/>
      <c r="B614" s="3" t="s">
        <v>33</v>
      </c>
      <c r="C614" s="7"/>
      <c r="D614" s="7"/>
      <c r="E614" s="38"/>
      <c r="F614" s="37"/>
      <c r="G614" s="37"/>
    </row>
    <row r="615" spans="1:7" ht="13" x14ac:dyDescent="0.3">
      <c r="A615" s="3"/>
      <c r="B615" s="3" t="s">
        <v>464</v>
      </c>
      <c r="C615" s="7" t="s">
        <v>2</v>
      </c>
      <c r="D615" s="7"/>
      <c r="E615" s="38">
        <v>500</v>
      </c>
      <c r="F615" s="37"/>
      <c r="G615" s="37">
        <f t="shared" si="13"/>
        <v>0</v>
      </c>
    </row>
    <row r="616" spans="1:7" ht="13" x14ac:dyDescent="0.3">
      <c r="A616" s="3"/>
      <c r="B616" s="3"/>
      <c r="C616" s="7"/>
      <c r="D616" s="7"/>
      <c r="E616" s="38"/>
      <c r="F616" s="37"/>
      <c r="G616" s="37"/>
    </row>
    <row r="617" spans="1:7" ht="13" x14ac:dyDescent="0.3">
      <c r="A617" s="3"/>
      <c r="B617" s="4" t="s">
        <v>32</v>
      </c>
      <c r="C617" s="7"/>
      <c r="D617" s="7"/>
      <c r="E617" s="38"/>
      <c r="F617" s="37"/>
      <c r="G617" s="37"/>
    </row>
    <row r="618" spans="1:7" ht="13" x14ac:dyDescent="0.3">
      <c r="A618" s="3"/>
      <c r="B618" s="3"/>
      <c r="C618" s="7"/>
      <c r="D618" s="7"/>
      <c r="E618" s="38"/>
      <c r="F618" s="37"/>
      <c r="G618" s="37"/>
    </row>
    <row r="619" spans="1:7" ht="13" x14ac:dyDescent="0.3">
      <c r="A619" s="3"/>
      <c r="B619" s="4" t="s">
        <v>31</v>
      </c>
      <c r="C619" s="7"/>
      <c r="D619" s="7"/>
      <c r="E619" s="38"/>
      <c r="F619" s="37"/>
      <c r="G619" s="37"/>
    </row>
    <row r="620" spans="1:7" ht="13" x14ac:dyDescent="0.3">
      <c r="A620" s="3"/>
      <c r="B620" s="3"/>
      <c r="C620" s="7"/>
      <c r="D620" s="7"/>
      <c r="E620" s="38"/>
      <c r="F620" s="37"/>
      <c r="G620" s="37"/>
    </row>
    <row r="621" spans="1:7" ht="13" x14ac:dyDescent="0.3">
      <c r="A621" s="3"/>
      <c r="B621" s="3" t="s">
        <v>30</v>
      </c>
      <c r="C621" s="7"/>
      <c r="D621" s="7"/>
      <c r="E621" s="38"/>
      <c r="F621" s="37"/>
      <c r="G621" s="37"/>
    </row>
    <row r="622" spans="1:7" ht="13" x14ac:dyDescent="0.3">
      <c r="A622" s="3"/>
      <c r="B622" s="3" t="s">
        <v>29</v>
      </c>
      <c r="C622" s="7" t="s">
        <v>2</v>
      </c>
      <c r="D622" s="7"/>
      <c r="E622" s="38">
        <v>1500</v>
      </c>
      <c r="F622" s="37"/>
      <c r="G622" s="37">
        <f t="shared" si="13"/>
        <v>0</v>
      </c>
    </row>
    <row r="623" spans="1:7" ht="13" x14ac:dyDescent="0.3">
      <c r="A623" s="3"/>
      <c r="B623" s="3" t="s">
        <v>28</v>
      </c>
      <c r="C623" s="7"/>
      <c r="D623" s="7"/>
      <c r="E623" s="38"/>
      <c r="F623" s="37"/>
      <c r="G623" s="37"/>
    </row>
    <row r="624" spans="1:7" ht="13" x14ac:dyDescent="0.3">
      <c r="A624" s="3"/>
      <c r="B624" s="3"/>
      <c r="C624" s="7"/>
      <c r="D624" s="7"/>
      <c r="E624" s="38"/>
      <c r="F624" s="37"/>
      <c r="G624" s="37"/>
    </row>
    <row r="625" spans="1:7" ht="13" x14ac:dyDescent="0.3">
      <c r="A625" s="3"/>
      <c r="B625" s="4" t="s">
        <v>27</v>
      </c>
      <c r="C625" s="7"/>
      <c r="D625" s="7"/>
      <c r="E625" s="38"/>
      <c r="F625" s="37"/>
      <c r="G625" s="37"/>
    </row>
    <row r="626" spans="1:7" ht="13" x14ac:dyDescent="0.3">
      <c r="A626" s="3"/>
      <c r="B626" s="3"/>
      <c r="C626" s="7"/>
      <c r="D626" s="7"/>
      <c r="E626" s="38"/>
      <c r="F626" s="37"/>
      <c r="G626" s="37"/>
    </row>
    <row r="627" spans="1:7" ht="13" x14ac:dyDescent="0.3">
      <c r="A627" s="3"/>
      <c r="B627" s="4" t="s">
        <v>26</v>
      </c>
      <c r="C627" s="7"/>
      <c r="D627" s="7"/>
      <c r="E627" s="38"/>
      <c r="F627" s="37"/>
      <c r="G627" s="37"/>
    </row>
    <row r="628" spans="1:7" ht="13" x14ac:dyDescent="0.3">
      <c r="A628" s="3"/>
      <c r="B628" s="4" t="s">
        <v>25</v>
      </c>
      <c r="C628" s="7"/>
      <c r="D628" s="7"/>
      <c r="E628" s="38"/>
      <c r="F628" s="37"/>
      <c r="G628" s="37"/>
    </row>
    <row r="629" spans="1:7" ht="13" x14ac:dyDescent="0.3">
      <c r="A629" s="3"/>
      <c r="B629" s="4" t="s">
        <v>24</v>
      </c>
      <c r="C629" s="7"/>
      <c r="D629" s="7"/>
      <c r="E629" s="38"/>
      <c r="F629" s="37"/>
      <c r="G629" s="37"/>
    </row>
    <row r="630" spans="1:7" ht="13" x14ac:dyDescent="0.3">
      <c r="A630" s="3"/>
      <c r="B630" s="3"/>
      <c r="C630" s="7"/>
      <c r="D630" s="7"/>
      <c r="E630" s="38"/>
      <c r="F630" s="37"/>
      <c r="G630" s="37"/>
    </row>
    <row r="631" spans="1:7" ht="13" x14ac:dyDescent="0.3">
      <c r="A631" s="3"/>
      <c r="B631" s="3" t="s">
        <v>23</v>
      </c>
      <c r="C631" s="7"/>
      <c r="D631" s="7"/>
      <c r="E631" s="38"/>
      <c r="F631" s="37"/>
      <c r="G631" s="37"/>
    </row>
    <row r="632" spans="1:7" ht="13" x14ac:dyDescent="0.3">
      <c r="A632" s="3"/>
      <c r="B632" s="3" t="s">
        <v>22</v>
      </c>
      <c r="C632" s="7" t="s">
        <v>2</v>
      </c>
      <c r="D632" s="7"/>
      <c r="E632" s="38">
        <v>35000</v>
      </c>
      <c r="F632" s="37"/>
      <c r="G632" s="37">
        <f t="shared" si="13"/>
        <v>0</v>
      </c>
    </row>
    <row r="633" spans="1:7" ht="13" x14ac:dyDescent="0.3">
      <c r="A633" s="3"/>
      <c r="B633" s="3"/>
      <c r="C633" s="7"/>
      <c r="D633" s="7"/>
      <c r="E633" s="38"/>
      <c r="F633" s="37"/>
      <c r="G633" s="37"/>
    </row>
    <row r="634" spans="1:7" ht="13" x14ac:dyDescent="0.3">
      <c r="A634" s="3"/>
      <c r="B634" s="3" t="s">
        <v>21</v>
      </c>
      <c r="C634" s="7" t="s">
        <v>2</v>
      </c>
      <c r="D634" s="7"/>
      <c r="E634" s="38">
        <v>1500</v>
      </c>
      <c r="F634" s="37"/>
      <c r="G634" s="37">
        <f t="shared" ref="G634:G708" si="14">E634*D634</f>
        <v>0</v>
      </c>
    </row>
    <row r="635" spans="1:7" ht="13" x14ac:dyDescent="0.3">
      <c r="A635" s="3"/>
      <c r="B635" s="3"/>
      <c r="C635" s="7"/>
      <c r="D635" s="7"/>
      <c r="E635" s="38"/>
      <c r="F635" s="37"/>
      <c r="G635" s="37"/>
    </row>
    <row r="636" spans="1:7" ht="13" x14ac:dyDescent="0.3">
      <c r="A636" s="3"/>
      <c r="B636" s="5" t="s">
        <v>283</v>
      </c>
      <c r="C636" s="7"/>
      <c r="D636" s="7"/>
      <c r="E636" s="38"/>
      <c r="F636" s="39"/>
      <c r="G636" s="39">
        <f>SUM(G593:G635)</f>
        <v>0</v>
      </c>
    </row>
    <row r="637" spans="1:7" ht="13" x14ac:dyDescent="0.3">
      <c r="A637" s="3"/>
      <c r="B637" s="3"/>
      <c r="C637" s="7"/>
      <c r="D637" s="7"/>
      <c r="E637" s="38"/>
      <c r="F637" s="37"/>
      <c r="G637" s="37"/>
    </row>
    <row r="638" spans="1:7" ht="13" x14ac:dyDescent="0.3">
      <c r="A638" s="3"/>
      <c r="B638" s="17" t="s">
        <v>20</v>
      </c>
      <c r="C638" s="7"/>
      <c r="D638" s="7"/>
      <c r="E638" s="38"/>
      <c r="F638" s="37"/>
      <c r="G638" s="37"/>
    </row>
    <row r="639" spans="1:7" ht="13" x14ac:dyDescent="0.3">
      <c r="A639" s="3"/>
      <c r="B639" s="3"/>
      <c r="C639" s="7"/>
      <c r="D639" s="7"/>
      <c r="E639" s="38"/>
      <c r="F639" s="37"/>
      <c r="G639" s="37"/>
    </row>
    <row r="640" spans="1:7" ht="13" x14ac:dyDescent="0.3">
      <c r="A640" s="3"/>
      <c r="B640" s="4" t="s">
        <v>19</v>
      </c>
      <c r="C640" s="7"/>
      <c r="D640" s="7"/>
      <c r="E640" s="38"/>
      <c r="F640" s="37"/>
      <c r="G640" s="37"/>
    </row>
    <row r="641" spans="1:7" ht="13" x14ac:dyDescent="0.3">
      <c r="A641" s="3"/>
      <c r="B641" s="3"/>
      <c r="C641" s="7"/>
      <c r="D641" s="7"/>
      <c r="E641" s="38"/>
      <c r="F641" s="37"/>
      <c r="G641" s="37"/>
    </row>
    <row r="642" spans="1:7" ht="13" x14ac:dyDescent="0.3">
      <c r="A642" s="3"/>
      <c r="B642" s="4" t="s">
        <v>18</v>
      </c>
      <c r="C642" s="7"/>
      <c r="D642" s="7"/>
      <c r="E642" s="38"/>
      <c r="F642" s="37"/>
      <c r="G642" s="37"/>
    </row>
    <row r="643" spans="1:7" ht="13" x14ac:dyDescent="0.3">
      <c r="A643" s="3"/>
      <c r="B643" s="3"/>
      <c r="C643" s="7"/>
      <c r="D643" s="7"/>
      <c r="E643" s="38"/>
      <c r="F643" s="37"/>
      <c r="G643" s="37"/>
    </row>
    <row r="644" spans="1:7" ht="13" x14ac:dyDescent="0.3">
      <c r="A644" s="3"/>
      <c r="B644" s="3" t="s">
        <v>465</v>
      </c>
      <c r="C644" s="7" t="s">
        <v>0</v>
      </c>
      <c r="D644" s="7">
        <v>36</v>
      </c>
      <c r="E644" s="38">
        <v>75</v>
      </c>
      <c r="F644" s="37"/>
      <c r="G644" s="37">
        <f t="shared" si="14"/>
        <v>2700</v>
      </c>
    </row>
    <row r="645" spans="1:7" ht="13" x14ac:dyDescent="0.3">
      <c r="A645" s="3"/>
      <c r="B645" s="3"/>
      <c r="C645" s="7"/>
      <c r="D645" s="7"/>
      <c r="E645" s="38"/>
      <c r="F645" s="37"/>
      <c r="G645" s="37"/>
    </row>
    <row r="646" spans="1:7" ht="13" x14ac:dyDescent="0.3">
      <c r="A646" s="3"/>
      <c r="B646" s="3"/>
      <c r="C646" s="7"/>
      <c r="D646" s="7"/>
      <c r="E646" s="38"/>
      <c r="F646" s="37"/>
      <c r="G646" s="37"/>
    </row>
    <row r="647" spans="1:7" ht="13" x14ac:dyDescent="0.3">
      <c r="A647" s="3"/>
      <c r="B647" s="4" t="s">
        <v>17</v>
      </c>
      <c r="C647" s="7"/>
      <c r="D647" s="7"/>
      <c r="E647" s="38"/>
      <c r="F647" s="37"/>
      <c r="G647" s="37"/>
    </row>
    <row r="648" spans="1:7" ht="13" x14ac:dyDescent="0.3">
      <c r="A648" s="3"/>
      <c r="B648" s="3"/>
      <c r="C648" s="7"/>
      <c r="D648" s="7"/>
      <c r="E648" s="38"/>
      <c r="F648" s="37"/>
      <c r="G648" s="37"/>
    </row>
    <row r="649" spans="1:7" ht="13" x14ac:dyDescent="0.3">
      <c r="A649" s="3"/>
      <c r="B649" s="4" t="s">
        <v>16</v>
      </c>
      <c r="C649" s="7"/>
      <c r="D649" s="7"/>
      <c r="E649" s="38"/>
      <c r="F649" s="37"/>
      <c r="G649" s="37"/>
    </row>
    <row r="650" spans="1:7" ht="13" x14ac:dyDescent="0.3">
      <c r="A650" s="3"/>
      <c r="B650" s="3"/>
      <c r="C650" s="7"/>
      <c r="D650" s="7"/>
      <c r="E650" s="38"/>
      <c r="F650" s="37"/>
      <c r="G650" s="37"/>
    </row>
    <row r="651" spans="1:7" ht="13" x14ac:dyDescent="0.3">
      <c r="A651" s="3"/>
      <c r="B651" s="3" t="s">
        <v>14</v>
      </c>
      <c r="C651" s="7" t="s">
        <v>0</v>
      </c>
      <c r="D651" s="7">
        <v>120</v>
      </c>
      <c r="E651" s="38">
        <v>75</v>
      </c>
      <c r="F651" s="37"/>
      <c r="G651" s="37">
        <f t="shared" si="14"/>
        <v>9000</v>
      </c>
    </row>
    <row r="652" spans="1:7" ht="13" x14ac:dyDescent="0.3">
      <c r="A652" s="3"/>
      <c r="B652" s="3"/>
      <c r="C652" s="7"/>
      <c r="D652" s="7"/>
      <c r="E652" s="38"/>
      <c r="F652" s="37"/>
      <c r="G652" s="37"/>
    </row>
    <row r="653" spans="1:7" ht="13" x14ac:dyDescent="0.3">
      <c r="A653" s="3"/>
      <c r="B653" s="3" t="s">
        <v>295</v>
      </c>
      <c r="C653" s="7" t="s">
        <v>0</v>
      </c>
      <c r="D653" s="7">
        <v>4</v>
      </c>
      <c r="E653" s="38">
        <v>75</v>
      </c>
      <c r="F653" s="37"/>
      <c r="G653" s="37">
        <f t="shared" si="14"/>
        <v>300</v>
      </c>
    </row>
    <row r="654" spans="1:7" ht="13" x14ac:dyDescent="0.3">
      <c r="A654" s="3"/>
      <c r="B654" s="3"/>
      <c r="C654" s="7"/>
      <c r="D654" s="7"/>
      <c r="E654" s="38"/>
      <c r="F654" s="37"/>
      <c r="G654" s="37"/>
    </row>
    <row r="655" spans="1:7" ht="13" x14ac:dyDescent="0.3">
      <c r="A655" s="3"/>
      <c r="B655" s="5" t="s">
        <v>283</v>
      </c>
      <c r="C655" s="7"/>
      <c r="D655" s="7"/>
      <c r="E655" s="38"/>
      <c r="F655" s="39"/>
      <c r="G655" s="39">
        <f>SUM(G639:G654)</f>
        <v>12000</v>
      </c>
    </row>
    <row r="656" spans="1:7" ht="13" x14ac:dyDescent="0.3">
      <c r="A656" s="3"/>
      <c r="B656" s="3"/>
      <c r="C656" s="7"/>
      <c r="D656" s="7"/>
      <c r="E656" s="38"/>
      <c r="F656" s="37"/>
      <c r="G656" s="37"/>
    </row>
    <row r="657" spans="1:7" ht="13" x14ac:dyDescent="0.3">
      <c r="A657" s="3"/>
      <c r="B657" s="17" t="s">
        <v>15</v>
      </c>
      <c r="C657" s="7"/>
      <c r="D657" s="7"/>
      <c r="E657" s="38"/>
      <c r="F657" s="37"/>
      <c r="G657" s="37"/>
    </row>
    <row r="658" spans="1:7" ht="13" x14ac:dyDescent="0.3">
      <c r="A658" s="3"/>
      <c r="B658" s="3"/>
      <c r="C658" s="7"/>
      <c r="D658" s="7"/>
      <c r="E658" s="38"/>
      <c r="F658" s="37"/>
      <c r="G658" s="37"/>
    </row>
    <row r="659" spans="1:7" ht="13" x14ac:dyDescent="0.3">
      <c r="A659" s="3"/>
      <c r="B659" s="4" t="s">
        <v>473</v>
      </c>
      <c r="C659" s="7"/>
      <c r="D659" s="7"/>
      <c r="E659" s="38"/>
      <c r="F659" s="37">
        <f t="shared" ref="F659:F661" si="15">E659*D659</f>
        <v>0</v>
      </c>
      <c r="G659" s="37">
        <f t="shared" si="14"/>
        <v>0</v>
      </c>
    </row>
    <row r="660" spans="1:7" ht="13" x14ac:dyDescent="0.3">
      <c r="A660" s="3"/>
      <c r="B660" s="3"/>
      <c r="C660" s="7"/>
      <c r="D660" s="7"/>
      <c r="E660" s="38"/>
      <c r="F660" s="37">
        <f t="shared" si="15"/>
        <v>0</v>
      </c>
      <c r="G660" s="37">
        <f t="shared" si="14"/>
        <v>0</v>
      </c>
    </row>
    <row r="661" spans="1:7" ht="13" x14ac:dyDescent="0.3">
      <c r="A661" s="3"/>
      <c r="B661" s="4" t="s">
        <v>65</v>
      </c>
      <c r="C661" s="7"/>
      <c r="D661" s="7"/>
      <c r="E661" s="38"/>
      <c r="F661" s="37">
        <f t="shared" si="15"/>
        <v>0</v>
      </c>
      <c r="G661" s="37">
        <f t="shared" si="14"/>
        <v>0</v>
      </c>
    </row>
    <row r="662" spans="1:7" ht="13" x14ac:dyDescent="0.3">
      <c r="A662" s="3"/>
      <c r="B662" s="3" t="s">
        <v>64</v>
      </c>
      <c r="C662" s="7" t="s">
        <v>0</v>
      </c>
      <c r="D662" s="7">
        <v>36</v>
      </c>
      <c r="E662" s="38">
        <v>280</v>
      </c>
      <c r="F662" s="37"/>
      <c r="G662" s="37">
        <f t="shared" si="14"/>
        <v>10080</v>
      </c>
    </row>
    <row r="663" spans="1:7" ht="13" x14ac:dyDescent="0.3">
      <c r="A663" s="3"/>
      <c r="B663" s="3"/>
      <c r="C663" s="7"/>
      <c r="D663" s="7"/>
      <c r="E663" s="38"/>
      <c r="F663" s="37"/>
      <c r="G663" s="37"/>
    </row>
    <row r="664" spans="1:7" ht="13" x14ac:dyDescent="0.3">
      <c r="A664" s="3"/>
      <c r="B664" s="3" t="s">
        <v>472</v>
      </c>
      <c r="C664" s="7" t="s">
        <v>11</v>
      </c>
      <c r="D664" s="7">
        <v>72</v>
      </c>
      <c r="E664" s="38">
        <v>150</v>
      </c>
      <c r="F664" s="37"/>
      <c r="G664" s="37">
        <f t="shared" si="14"/>
        <v>10800</v>
      </c>
    </row>
    <row r="665" spans="1:7" ht="13" x14ac:dyDescent="0.3">
      <c r="A665" s="3"/>
      <c r="B665" s="3"/>
      <c r="C665" s="7"/>
      <c r="D665" s="7"/>
      <c r="E665" s="38"/>
      <c r="F665" s="37"/>
      <c r="G665" s="37"/>
    </row>
    <row r="666" spans="1:7" ht="13" x14ac:dyDescent="0.3">
      <c r="A666" s="3"/>
      <c r="B666" s="5" t="s">
        <v>283</v>
      </c>
      <c r="C666" s="7"/>
      <c r="D666" s="7"/>
      <c r="E666" s="38"/>
      <c r="F666" s="39"/>
      <c r="G666" s="39">
        <f>SUM(G658:G665)</f>
        <v>20880</v>
      </c>
    </row>
    <row r="667" spans="1:7" ht="13" x14ac:dyDescent="0.3">
      <c r="A667" s="3"/>
      <c r="B667" s="3"/>
      <c r="C667" s="7"/>
      <c r="D667" s="7"/>
      <c r="E667" s="38"/>
      <c r="F667" s="37"/>
      <c r="G667" s="37"/>
    </row>
    <row r="668" spans="1:7" ht="13" x14ac:dyDescent="0.3">
      <c r="A668" s="3"/>
      <c r="B668" s="17" t="s">
        <v>296</v>
      </c>
      <c r="C668" s="7"/>
      <c r="D668" s="7"/>
      <c r="E668" s="38"/>
      <c r="F668" s="37"/>
      <c r="G668" s="37"/>
    </row>
    <row r="669" spans="1:7" ht="13" x14ac:dyDescent="0.3">
      <c r="A669" s="3"/>
      <c r="B669" s="3"/>
      <c r="C669" s="7"/>
      <c r="D669" s="7"/>
      <c r="E669" s="38"/>
      <c r="F669" s="37"/>
      <c r="G669" s="37"/>
    </row>
    <row r="670" spans="1:7" ht="13" x14ac:dyDescent="0.3">
      <c r="A670" s="3"/>
      <c r="B670" s="4" t="s">
        <v>297</v>
      </c>
      <c r="C670" s="7"/>
      <c r="D670" s="7"/>
      <c r="E670" s="38"/>
      <c r="F670" s="37"/>
      <c r="G670" s="37"/>
    </row>
    <row r="671" spans="1:7" ht="13" x14ac:dyDescent="0.3">
      <c r="A671" s="3"/>
      <c r="B671" s="3"/>
      <c r="C671" s="7"/>
      <c r="D671" s="7"/>
      <c r="E671" s="38"/>
      <c r="F671" s="37"/>
      <c r="G671" s="37"/>
    </row>
    <row r="672" spans="1:7" ht="13" x14ac:dyDescent="0.3">
      <c r="A672" s="3"/>
      <c r="B672" s="4" t="s">
        <v>298</v>
      </c>
      <c r="C672" s="7"/>
      <c r="D672" s="7"/>
      <c r="E672" s="38"/>
      <c r="F672" s="37"/>
      <c r="G672" s="37"/>
    </row>
    <row r="673" spans="1:7" ht="13" x14ac:dyDescent="0.3">
      <c r="A673" s="3"/>
      <c r="B673" s="3"/>
      <c r="C673" s="7"/>
      <c r="D673" s="7"/>
      <c r="E673" s="38"/>
      <c r="F673" s="37"/>
      <c r="G673" s="37"/>
    </row>
    <row r="674" spans="1:7" ht="13" x14ac:dyDescent="0.3">
      <c r="A674" s="3"/>
      <c r="B674" s="3" t="s">
        <v>299</v>
      </c>
      <c r="C674" s="7"/>
      <c r="D674" s="7"/>
      <c r="E674" s="38"/>
      <c r="F674" s="37"/>
      <c r="G674" s="37"/>
    </row>
    <row r="675" spans="1:7" ht="13" x14ac:dyDescent="0.3">
      <c r="A675" s="3"/>
      <c r="B675" s="3" t="s">
        <v>300</v>
      </c>
      <c r="C675" s="7" t="s">
        <v>11</v>
      </c>
      <c r="D675" s="7">
        <v>12</v>
      </c>
      <c r="E675" s="38">
        <v>110</v>
      </c>
      <c r="F675" s="37"/>
      <c r="G675" s="37">
        <f t="shared" si="14"/>
        <v>1320</v>
      </c>
    </row>
    <row r="676" spans="1:7" ht="13" x14ac:dyDescent="0.3">
      <c r="A676" s="3"/>
      <c r="B676" s="3"/>
      <c r="C676" s="7"/>
      <c r="D676" s="7"/>
      <c r="E676" s="38"/>
      <c r="F676" s="37"/>
      <c r="G676" s="37"/>
    </row>
    <row r="677" spans="1:7" ht="13" x14ac:dyDescent="0.3">
      <c r="A677" s="3"/>
      <c r="B677" s="3" t="s">
        <v>301</v>
      </c>
      <c r="C677" s="7"/>
      <c r="D677" s="7"/>
      <c r="E677" s="38"/>
      <c r="F677" s="37"/>
      <c r="G677" s="37"/>
    </row>
    <row r="678" spans="1:7" ht="13" x14ac:dyDescent="0.3">
      <c r="A678" s="3"/>
      <c r="B678" s="3" t="s">
        <v>302</v>
      </c>
      <c r="C678" s="7" t="s">
        <v>11</v>
      </c>
      <c r="D678" s="7">
        <v>6</v>
      </c>
      <c r="E678" s="38">
        <v>100</v>
      </c>
      <c r="F678" s="37"/>
      <c r="G678" s="37">
        <f t="shared" si="14"/>
        <v>600</v>
      </c>
    </row>
    <row r="679" spans="1:7" ht="13" x14ac:dyDescent="0.3">
      <c r="A679" s="3"/>
      <c r="B679" s="3"/>
      <c r="C679" s="7"/>
      <c r="D679" s="7"/>
      <c r="E679" s="38"/>
      <c r="F679" s="37"/>
      <c r="G679" s="37"/>
    </row>
    <row r="680" spans="1:7" ht="13" x14ac:dyDescent="0.3">
      <c r="A680" s="3"/>
      <c r="B680" s="3" t="s">
        <v>303</v>
      </c>
      <c r="C680" s="7" t="s">
        <v>2</v>
      </c>
      <c r="D680" s="7">
        <v>2</v>
      </c>
      <c r="E680" s="38">
        <v>250</v>
      </c>
      <c r="F680" s="37"/>
      <c r="G680" s="37">
        <f t="shared" si="14"/>
        <v>500</v>
      </c>
    </row>
    <row r="681" spans="1:7" ht="13" x14ac:dyDescent="0.3">
      <c r="A681" s="3"/>
      <c r="B681" s="3" t="s">
        <v>304</v>
      </c>
      <c r="C681" s="7" t="s">
        <v>2</v>
      </c>
      <c r="D681" s="7">
        <v>2</v>
      </c>
      <c r="E681" s="38">
        <v>250</v>
      </c>
      <c r="F681" s="37"/>
      <c r="G681" s="37">
        <f t="shared" si="14"/>
        <v>500</v>
      </c>
    </row>
    <row r="682" spans="1:7" ht="13" x14ac:dyDescent="0.3">
      <c r="A682" s="3"/>
      <c r="B682" s="3" t="s">
        <v>305</v>
      </c>
      <c r="C682" s="7" t="s">
        <v>2</v>
      </c>
      <c r="D682" s="7">
        <v>2</v>
      </c>
      <c r="E682" s="38">
        <v>250</v>
      </c>
      <c r="F682" s="37"/>
      <c r="G682" s="37">
        <f t="shared" si="14"/>
        <v>500</v>
      </c>
    </row>
    <row r="683" spans="1:7" ht="13" x14ac:dyDescent="0.3">
      <c r="A683" s="3"/>
      <c r="B683" s="3" t="s">
        <v>306</v>
      </c>
      <c r="C683" s="7" t="s">
        <v>2</v>
      </c>
      <c r="D683" s="7">
        <v>2</v>
      </c>
      <c r="E683" s="38">
        <v>250</v>
      </c>
      <c r="F683" s="37"/>
      <c r="G683" s="37">
        <f t="shared" si="14"/>
        <v>500</v>
      </c>
    </row>
    <row r="684" spans="1:7" ht="13" x14ac:dyDescent="0.3">
      <c r="A684" s="3"/>
      <c r="B684" s="3"/>
      <c r="C684" s="7"/>
      <c r="D684" s="7"/>
      <c r="E684" s="38"/>
      <c r="F684" s="37"/>
      <c r="G684" s="37"/>
    </row>
    <row r="685" spans="1:7" ht="13" x14ac:dyDescent="0.3">
      <c r="A685" s="3"/>
      <c r="B685" s="3"/>
      <c r="C685" s="7"/>
      <c r="D685" s="7"/>
      <c r="E685" s="38"/>
      <c r="F685" s="37"/>
      <c r="G685" s="37"/>
    </row>
    <row r="686" spans="1:7" ht="13" x14ac:dyDescent="0.3">
      <c r="A686" s="3"/>
      <c r="B686" s="4" t="s">
        <v>476</v>
      </c>
      <c r="C686" s="7"/>
      <c r="D686" s="7"/>
      <c r="E686" s="38"/>
      <c r="F686" s="37"/>
      <c r="G686" s="37"/>
    </row>
    <row r="687" spans="1:7" ht="13" x14ac:dyDescent="0.3">
      <c r="A687" s="3"/>
      <c r="B687" s="3"/>
      <c r="C687" s="7"/>
      <c r="D687" s="7"/>
      <c r="E687" s="38"/>
      <c r="F687" s="37"/>
      <c r="G687" s="37"/>
    </row>
    <row r="688" spans="1:7" ht="13" x14ac:dyDescent="0.3">
      <c r="A688" s="3"/>
      <c r="B688" s="4" t="s">
        <v>479</v>
      </c>
      <c r="C688" s="7"/>
      <c r="D688" s="7"/>
      <c r="E688" s="38"/>
      <c r="F688" s="37"/>
      <c r="G688" s="37"/>
    </row>
    <row r="689" spans="1:7" ht="13" x14ac:dyDescent="0.3">
      <c r="A689" s="3"/>
      <c r="B689" s="3" t="s">
        <v>477</v>
      </c>
      <c r="C689" s="7"/>
      <c r="D689" s="7"/>
      <c r="E689" s="38"/>
      <c r="F689" s="37"/>
      <c r="G689" s="37"/>
    </row>
    <row r="690" spans="1:7" ht="13" x14ac:dyDescent="0.3">
      <c r="A690" s="3"/>
      <c r="B690" s="3" t="s">
        <v>478</v>
      </c>
      <c r="C690" s="7" t="s">
        <v>2</v>
      </c>
      <c r="D690" s="7">
        <v>8</v>
      </c>
      <c r="E690" s="38">
        <v>2000</v>
      </c>
      <c r="F690" s="37"/>
      <c r="G690" s="37">
        <f t="shared" ref="G690" si="16">E690*D690</f>
        <v>16000</v>
      </c>
    </row>
    <row r="691" spans="1:7" ht="13" x14ac:dyDescent="0.3">
      <c r="A691" s="3"/>
      <c r="B691" s="3"/>
      <c r="C691" s="7"/>
      <c r="D691" s="7"/>
      <c r="E691" s="38"/>
      <c r="F691" s="37"/>
      <c r="G691" s="37"/>
    </row>
    <row r="692" spans="1:7" ht="13" x14ac:dyDescent="0.3">
      <c r="A692" s="3"/>
      <c r="B692" s="4" t="s">
        <v>307</v>
      </c>
      <c r="C692" s="7"/>
      <c r="D692" s="7"/>
      <c r="E692" s="38"/>
      <c r="F692" s="37"/>
      <c r="G692" s="37"/>
    </row>
    <row r="693" spans="1:7" ht="13" x14ac:dyDescent="0.3">
      <c r="A693" s="3"/>
      <c r="B693" s="4" t="s">
        <v>308</v>
      </c>
      <c r="C693" s="7"/>
      <c r="D693" s="7"/>
      <c r="E693" s="38"/>
      <c r="F693" s="37"/>
      <c r="G693" s="37"/>
    </row>
    <row r="694" spans="1:7" ht="13" x14ac:dyDescent="0.3">
      <c r="A694" s="3"/>
      <c r="B694" s="3"/>
      <c r="C694" s="7"/>
      <c r="D694" s="7"/>
      <c r="E694" s="38"/>
      <c r="F694" s="37"/>
      <c r="G694" s="37"/>
    </row>
    <row r="695" spans="1:7" ht="13" x14ac:dyDescent="0.3">
      <c r="A695" s="3"/>
      <c r="B695" s="3" t="s">
        <v>309</v>
      </c>
      <c r="C695" s="7"/>
      <c r="D695" s="7"/>
      <c r="E695" s="38"/>
      <c r="F695" s="37"/>
      <c r="G695" s="37"/>
    </row>
    <row r="696" spans="1:7" ht="13" x14ac:dyDescent="0.3">
      <c r="A696" s="3"/>
      <c r="B696" s="3" t="s">
        <v>310</v>
      </c>
      <c r="C696" s="7" t="s">
        <v>2</v>
      </c>
      <c r="D696" s="7"/>
      <c r="E696" s="38"/>
      <c r="F696" s="37"/>
      <c r="G696" s="37">
        <f t="shared" si="14"/>
        <v>0</v>
      </c>
    </row>
    <row r="697" spans="1:7" ht="13" x14ac:dyDescent="0.3">
      <c r="A697" s="3"/>
      <c r="B697" s="3"/>
      <c r="C697" s="7"/>
      <c r="D697" s="7"/>
      <c r="E697" s="38"/>
      <c r="F697" s="37"/>
      <c r="G697" s="37"/>
    </row>
    <row r="698" spans="1:7" ht="13" x14ac:dyDescent="0.3">
      <c r="A698" s="3"/>
      <c r="B698" s="3" t="s">
        <v>311</v>
      </c>
      <c r="C698" s="7" t="s">
        <v>2</v>
      </c>
      <c r="D698" s="7"/>
      <c r="E698" s="38">
        <v>4500</v>
      </c>
      <c r="F698" s="37"/>
      <c r="G698" s="37">
        <f t="shared" si="14"/>
        <v>0</v>
      </c>
    </row>
    <row r="699" spans="1:7" ht="13" x14ac:dyDescent="0.3">
      <c r="A699" s="3"/>
      <c r="B699" s="3"/>
      <c r="C699" s="7"/>
      <c r="D699" s="7"/>
      <c r="E699" s="38"/>
      <c r="F699" s="37"/>
      <c r="G699" s="37"/>
    </row>
    <row r="700" spans="1:7" ht="13" x14ac:dyDescent="0.3">
      <c r="A700" s="3"/>
      <c r="B700" s="4" t="s">
        <v>312</v>
      </c>
      <c r="C700" s="7"/>
      <c r="D700" s="7"/>
      <c r="E700" s="38"/>
      <c r="F700" s="37"/>
      <c r="G700" s="37"/>
    </row>
    <row r="701" spans="1:7" ht="13" x14ac:dyDescent="0.3">
      <c r="A701" s="3"/>
      <c r="B701" s="4" t="s">
        <v>313</v>
      </c>
      <c r="C701" s="7"/>
      <c r="D701" s="7"/>
      <c r="E701" s="38"/>
      <c r="F701" s="37"/>
      <c r="G701" s="37"/>
    </row>
    <row r="702" spans="1:7" ht="13" x14ac:dyDescent="0.3">
      <c r="A702" s="3"/>
      <c r="B702" s="3" t="s">
        <v>314</v>
      </c>
      <c r="C702" s="7"/>
      <c r="D702" s="7"/>
      <c r="E702" s="38"/>
      <c r="F702" s="37"/>
      <c r="G702" s="37"/>
    </row>
    <row r="703" spans="1:7" ht="13" x14ac:dyDescent="0.3">
      <c r="A703" s="3"/>
      <c r="B703" s="3" t="s">
        <v>315</v>
      </c>
      <c r="C703" s="7"/>
      <c r="D703" s="7"/>
      <c r="E703" s="38"/>
      <c r="F703" s="37"/>
      <c r="G703" s="37"/>
    </row>
    <row r="704" spans="1:7" ht="13" x14ac:dyDescent="0.3">
      <c r="A704" s="3"/>
      <c r="B704" s="3" t="s">
        <v>316</v>
      </c>
      <c r="C704" s="7"/>
      <c r="D704" s="7"/>
      <c r="E704" s="38"/>
      <c r="F704" s="37"/>
      <c r="G704" s="37"/>
    </row>
    <row r="705" spans="1:7" ht="13" x14ac:dyDescent="0.3">
      <c r="A705" s="3"/>
      <c r="B705" s="3" t="s">
        <v>317</v>
      </c>
      <c r="C705" s="7"/>
      <c r="D705" s="7"/>
      <c r="E705" s="38"/>
      <c r="F705" s="37"/>
      <c r="G705" s="37"/>
    </row>
    <row r="706" spans="1:7" ht="13" x14ac:dyDescent="0.3">
      <c r="A706" s="3"/>
      <c r="B706" s="3" t="s">
        <v>318</v>
      </c>
      <c r="C706" s="7"/>
      <c r="D706" s="7"/>
      <c r="E706" s="38"/>
      <c r="F706" s="37"/>
      <c r="G706" s="37"/>
    </row>
    <row r="707" spans="1:7" ht="13" x14ac:dyDescent="0.3">
      <c r="A707" s="3"/>
      <c r="B707" s="3" t="s">
        <v>466</v>
      </c>
      <c r="C707" s="7"/>
      <c r="D707" s="7"/>
      <c r="E707" s="38"/>
      <c r="F707" s="37"/>
      <c r="G707" s="37"/>
    </row>
    <row r="708" spans="1:7" ht="13" x14ac:dyDescent="0.3">
      <c r="A708" s="3"/>
      <c r="B708" s="3" t="s">
        <v>319</v>
      </c>
      <c r="C708" s="7" t="s">
        <v>2</v>
      </c>
      <c r="D708" s="7"/>
      <c r="E708" s="38">
        <v>10000</v>
      </c>
      <c r="F708" s="37"/>
      <c r="G708" s="37">
        <f t="shared" si="14"/>
        <v>0</v>
      </c>
    </row>
    <row r="709" spans="1:7" ht="13" x14ac:dyDescent="0.3">
      <c r="A709" s="3"/>
      <c r="B709" s="3"/>
      <c r="C709" s="7"/>
      <c r="D709" s="7"/>
      <c r="E709" s="38"/>
      <c r="F709" s="37"/>
      <c r="G709" s="37"/>
    </row>
    <row r="710" spans="1:7" ht="13" x14ac:dyDescent="0.3">
      <c r="A710" s="3"/>
      <c r="B710" s="5" t="s">
        <v>283</v>
      </c>
      <c r="C710" s="7"/>
      <c r="D710" s="7"/>
      <c r="E710" s="38"/>
      <c r="F710" s="39"/>
      <c r="G710" s="39">
        <f>SUM(G670:G709)</f>
        <v>19920</v>
      </c>
    </row>
    <row r="711" spans="1:7" ht="13" x14ac:dyDescent="0.3">
      <c r="A711" s="3"/>
      <c r="B711" s="3"/>
      <c r="C711" s="7"/>
      <c r="D711" s="7"/>
      <c r="E711" s="38"/>
      <c r="F711" s="37"/>
      <c r="G711" s="37"/>
    </row>
    <row r="712" spans="1:7" ht="13" x14ac:dyDescent="0.3">
      <c r="A712" s="3"/>
      <c r="B712" s="17" t="s">
        <v>320</v>
      </c>
      <c r="C712" s="7"/>
      <c r="D712" s="7"/>
      <c r="E712" s="38"/>
      <c r="F712" s="37"/>
      <c r="G712" s="37"/>
    </row>
    <row r="713" spans="1:7" ht="13" x14ac:dyDescent="0.3">
      <c r="A713" s="3"/>
      <c r="B713" s="11"/>
      <c r="C713" s="10"/>
      <c r="D713" s="7"/>
      <c r="E713" s="38"/>
      <c r="F713" s="37"/>
      <c r="G713" s="37"/>
    </row>
    <row r="714" spans="1:7" ht="13" x14ac:dyDescent="0.3">
      <c r="A714" s="3"/>
      <c r="B714" s="4" t="s">
        <v>321</v>
      </c>
      <c r="C714" s="7"/>
      <c r="D714" s="7"/>
      <c r="E714" s="38"/>
      <c r="F714" s="37"/>
      <c r="G714" s="37"/>
    </row>
    <row r="715" spans="1:7" ht="13" x14ac:dyDescent="0.3">
      <c r="A715" s="3"/>
      <c r="B715" s="4" t="s">
        <v>322</v>
      </c>
      <c r="C715" s="7"/>
      <c r="D715" s="7"/>
      <c r="E715" s="38"/>
      <c r="F715" s="37"/>
      <c r="G715" s="37"/>
    </row>
    <row r="716" spans="1:7" ht="13" x14ac:dyDescent="0.3">
      <c r="A716" s="3"/>
      <c r="B716" s="3" t="s">
        <v>323</v>
      </c>
      <c r="C716" s="7" t="s">
        <v>0</v>
      </c>
      <c r="D716" s="7"/>
      <c r="E716" s="38">
        <v>200</v>
      </c>
      <c r="F716" s="37"/>
      <c r="G716" s="37">
        <f t="shared" ref="G716:G748" si="17">E716*D716</f>
        <v>0</v>
      </c>
    </row>
    <row r="717" spans="1:7" ht="13" x14ac:dyDescent="0.3">
      <c r="A717" s="3"/>
      <c r="B717" s="3"/>
      <c r="C717" s="7"/>
      <c r="D717" s="7"/>
      <c r="E717" s="38"/>
      <c r="F717" s="37"/>
      <c r="G717" s="37"/>
    </row>
    <row r="718" spans="1:7" ht="13" x14ac:dyDescent="0.3">
      <c r="A718" s="3"/>
      <c r="B718" s="5" t="s">
        <v>283</v>
      </c>
      <c r="C718" s="7"/>
      <c r="D718" s="7"/>
      <c r="E718" s="38"/>
      <c r="F718" s="39"/>
      <c r="G718" s="39">
        <f>SUM(G713:G717)</f>
        <v>0</v>
      </c>
    </row>
    <row r="719" spans="1:7" ht="13" x14ac:dyDescent="0.3">
      <c r="A719" s="3"/>
      <c r="B719" s="3"/>
      <c r="C719" s="7"/>
      <c r="D719" s="7"/>
      <c r="E719" s="38"/>
      <c r="F719" s="37"/>
      <c r="G719" s="37"/>
    </row>
    <row r="720" spans="1:7" ht="13" x14ac:dyDescent="0.3">
      <c r="A720" s="3"/>
      <c r="B720" s="17" t="s">
        <v>324</v>
      </c>
      <c r="C720" s="7"/>
      <c r="D720" s="7"/>
      <c r="E720" s="38"/>
      <c r="F720" s="37"/>
      <c r="G720" s="37"/>
    </row>
    <row r="721" spans="1:7" ht="13" x14ac:dyDescent="0.3">
      <c r="A721" s="3"/>
      <c r="B721" s="3"/>
      <c r="C721" s="7"/>
      <c r="D721" s="7"/>
      <c r="E721" s="38"/>
      <c r="F721" s="37"/>
      <c r="G721" s="37"/>
    </row>
    <row r="722" spans="1:7" ht="13" x14ac:dyDescent="0.3">
      <c r="A722" s="3"/>
      <c r="B722" s="4" t="s">
        <v>325</v>
      </c>
      <c r="C722" s="7"/>
      <c r="D722" s="7"/>
      <c r="E722" s="38"/>
      <c r="F722" s="37"/>
      <c r="G722" s="37"/>
    </row>
    <row r="723" spans="1:7" ht="13" x14ac:dyDescent="0.3">
      <c r="A723" s="3"/>
      <c r="B723" s="4" t="s">
        <v>326</v>
      </c>
      <c r="C723" s="7"/>
      <c r="D723" s="7"/>
      <c r="E723" s="38"/>
      <c r="F723" s="37"/>
      <c r="G723" s="37"/>
    </row>
    <row r="724" spans="1:7" ht="13" x14ac:dyDescent="0.3">
      <c r="A724" s="3"/>
      <c r="B724" s="4" t="s">
        <v>327</v>
      </c>
      <c r="C724" s="7"/>
      <c r="D724" s="7"/>
      <c r="E724" s="38"/>
      <c r="F724" s="37"/>
      <c r="G724" s="37"/>
    </row>
    <row r="725" spans="1:7" ht="13" x14ac:dyDescent="0.3">
      <c r="A725" s="3"/>
      <c r="B725" s="3"/>
      <c r="C725" s="7"/>
      <c r="D725" s="7"/>
      <c r="E725" s="38"/>
      <c r="F725" s="37"/>
      <c r="G725" s="37"/>
    </row>
    <row r="726" spans="1:7" ht="13" x14ac:dyDescent="0.3">
      <c r="A726" s="3"/>
      <c r="B726" s="3" t="s">
        <v>328</v>
      </c>
      <c r="C726" s="7" t="s">
        <v>0</v>
      </c>
      <c r="D726" s="7">
        <v>120</v>
      </c>
      <c r="E726" s="38">
        <v>90</v>
      </c>
      <c r="F726" s="37"/>
      <c r="G726" s="37">
        <f t="shared" si="17"/>
        <v>10800</v>
      </c>
    </row>
    <row r="727" spans="1:7" ht="13" x14ac:dyDescent="0.3">
      <c r="A727" s="3"/>
      <c r="B727" s="3"/>
      <c r="C727" s="7"/>
      <c r="D727" s="7"/>
      <c r="E727" s="38"/>
      <c r="F727" s="37"/>
      <c r="G727" s="37"/>
    </row>
    <row r="728" spans="1:7" ht="13" x14ac:dyDescent="0.3">
      <c r="A728" s="3"/>
      <c r="B728" s="3" t="s">
        <v>329</v>
      </c>
      <c r="C728" s="7"/>
      <c r="D728" s="7"/>
      <c r="E728" s="38"/>
      <c r="F728" s="37"/>
      <c r="G728" s="37"/>
    </row>
    <row r="729" spans="1:7" ht="13" x14ac:dyDescent="0.3">
      <c r="A729" s="3"/>
      <c r="B729" s="3" t="s">
        <v>330</v>
      </c>
      <c r="C729" s="7"/>
      <c r="D729" s="7"/>
      <c r="E729" s="38"/>
      <c r="F729" s="37"/>
      <c r="G729" s="37"/>
    </row>
    <row r="730" spans="1:7" ht="13" x14ac:dyDescent="0.3">
      <c r="A730" s="3"/>
      <c r="B730" s="3" t="s">
        <v>331</v>
      </c>
      <c r="C730" s="7"/>
      <c r="D730" s="7"/>
      <c r="E730" s="38"/>
      <c r="F730" s="37"/>
      <c r="G730" s="37"/>
    </row>
    <row r="731" spans="1:7" ht="13" x14ac:dyDescent="0.3">
      <c r="A731" s="3"/>
      <c r="B731" s="3" t="s">
        <v>332</v>
      </c>
      <c r="C731" s="7" t="s">
        <v>11</v>
      </c>
      <c r="D731" s="7">
        <v>30</v>
      </c>
      <c r="E731" s="38">
        <v>20</v>
      </c>
      <c r="F731" s="37"/>
      <c r="G731" s="37">
        <f t="shared" si="17"/>
        <v>600</v>
      </c>
    </row>
    <row r="732" spans="1:7" ht="13" x14ac:dyDescent="0.3">
      <c r="A732" s="3"/>
      <c r="B732" s="3"/>
      <c r="C732" s="7"/>
      <c r="D732" s="7"/>
      <c r="E732" s="38"/>
      <c r="F732" s="37"/>
      <c r="G732" s="37"/>
    </row>
    <row r="733" spans="1:7" ht="13" x14ac:dyDescent="0.3">
      <c r="A733" s="3"/>
      <c r="B733" s="4" t="s">
        <v>333</v>
      </c>
      <c r="C733" s="7"/>
      <c r="D733" s="7"/>
      <c r="E733" s="38"/>
      <c r="F733" s="37"/>
      <c r="G733" s="37"/>
    </row>
    <row r="734" spans="1:7" ht="13" x14ac:dyDescent="0.3">
      <c r="A734" s="3"/>
      <c r="B734" s="4" t="s">
        <v>334</v>
      </c>
      <c r="C734" s="7"/>
      <c r="D734" s="7"/>
      <c r="E734" s="38"/>
      <c r="F734" s="37"/>
      <c r="G734" s="37"/>
    </row>
    <row r="735" spans="1:7" ht="13" x14ac:dyDescent="0.3">
      <c r="A735" s="3"/>
      <c r="B735" s="4" t="s">
        <v>335</v>
      </c>
      <c r="C735" s="7"/>
      <c r="D735" s="7"/>
      <c r="E735" s="38"/>
      <c r="F735" s="37"/>
      <c r="G735" s="37"/>
    </row>
    <row r="736" spans="1:7" ht="13" x14ac:dyDescent="0.3">
      <c r="A736" s="3"/>
      <c r="B736" s="3"/>
      <c r="C736" s="7"/>
      <c r="D736" s="7"/>
      <c r="E736" s="38"/>
      <c r="F736" s="37"/>
      <c r="G736" s="37"/>
    </row>
    <row r="737" spans="1:7" ht="13" x14ac:dyDescent="0.3">
      <c r="A737" s="3"/>
      <c r="B737" s="3" t="s">
        <v>336</v>
      </c>
      <c r="C737" s="7" t="s">
        <v>0</v>
      </c>
      <c r="D737" s="7">
        <v>5</v>
      </c>
      <c r="E737" s="38">
        <v>90</v>
      </c>
      <c r="F737" s="37"/>
      <c r="G737" s="37">
        <f t="shared" si="17"/>
        <v>450</v>
      </c>
    </row>
    <row r="738" spans="1:7" ht="13" x14ac:dyDescent="0.3">
      <c r="A738" s="3"/>
      <c r="B738" s="3" t="s">
        <v>287</v>
      </c>
      <c r="C738" s="7" t="s">
        <v>0</v>
      </c>
      <c r="D738" s="7"/>
      <c r="E738" s="38">
        <v>90</v>
      </c>
      <c r="F738" s="37"/>
      <c r="G738" s="37"/>
    </row>
    <row r="739" spans="1:7" ht="13" x14ac:dyDescent="0.3">
      <c r="A739" s="3"/>
      <c r="B739" s="3"/>
      <c r="C739" s="7"/>
      <c r="D739" s="7"/>
      <c r="E739" s="38"/>
      <c r="F739" s="37"/>
      <c r="G739" s="37"/>
    </row>
    <row r="740" spans="1:7" ht="13" x14ac:dyDescent="0.3">
      <c r="A740" s="3"/>
      <c r="B740" s="4" t="s">
        <v>337</v>
      </c>
      <c r="C740" s="7"/>
      <c r="D740" s="7"/>
      <c r="E740" s="38"/>
      <c r="F740" s="37"/>
      <c r="G740" s="37"/>
    </row>
    <row r="741" spans="1:7" ht="13" x14ac:dyDescent="0.3">
      <c r="A741" s="3"/>
      <c r="B741" s="4" t="s">
        <v>338</v>
      </c>
      <c r="C741" s="7"/>
      <c r="D741" s="7"/>
      <c r="E741" s="38"/>
      <c r="F741" s="37"/>
      <c r="G741" s="37"/>
    </row>
    <row r="742" spans="1:7" ht="13" x14ac:dyDescent="0.3">
      <c r="A742" s="3"/>
      <c r="B742" s="3"/>
      <c r="C742" s="7"/>
      <c r="D742" s="7"/>
      <c r="E742" s="38"/>
      <c r="F742" s="37"/>
      <c r="G742" s="37"/>
    </row>
    <row r="743" spans="1:7" ht="13" x14ac:dyDescent="0.3">
      <c r="A743" s="3"/>
      <c r="B743" s="3" t="s">
        <v>285</v>
      </c>
      <c r="C743" s="7" t="s">
        <v>0</v>
      </c>
      <c r="D743" s="7">
        <v>32</v>
      </c>
      <c r="E743" s="38">
        <v>90</v>
      </c>
      <c r="F743" s="37"/>
      <c r="G743" s="37">
        <f t="shared" si="17"/>
        <v>2880</v>
      </c>
    </row>
    <row r="744" spans="1:7" ht="13" x14ac:dyDescent="0.3">
      <c r="A744" s="3"/>
      <c r="B744" s="4"/>
      <c r="C744" s="7"/>
      <c r="D744" s="7"/>
      <c r="E744" s="38"/>
      <c r="F744" s="37"/>
      <c r="G744" s="37"/>
    </row>
    <row r="745" spans="1:7" ht="13" x14ac:dyDescent="0.3">
      <c r="A745" s="3"/>
      <c r="B745" s="4" t="s">
        <v>339</v>
      </c>
      <c r="C745" s="7"/>
      <c r="D745" s="7"/>
      <c r="E745" s="38"/>
      <c r="F745" s="37"/>
      <c r="G745" s="37"/>
    </row>
    <row r="746" spans="1:7" ht="13" x14ac:dyDescent="0.3">
      <c r="A746" s="3"/>
      <c r="B746" s="4" t="s">
        <v>340</v>
      </c>
      <c r="C746" s="7"/>
      <c r="D746" s="7"/>
      <c r="E746" s="38"/>
      <c r="F746" s="37"/>
      <c r="G746" s="37"/>
    </row>
    <row r="747" spans="1:7" ht="13" x14ac:dyDescent="0.3">
      <c r="A747" s="3"/>
      <c r="B747" s="3"/>
      <c r="C747" s="7"/>
      <c r="D747" s="7"/>
      <c r="E747" s="38"/>
      <c r="F747" s="37"/>
      <c r="G747" s="37"/>
    </row>
    <row r="748" spans="1:7" ht="13" x14ac:dyDescent="0.3">
      <c r="A748" s="3"/>
      <c r="B748" s="3" t="s">
        <v>341</v>
      </c>
      <c r="C748" s="7" t="s">
        <v>11</v>
      </c>
      <c r="D748" s="7"/>
      <c r="E748" s="38">
        <v>20</v>
      </c>
      <c r="F748" s="37"/>
      <c r="G748" s="37">
        <f t="shared" si="17"/>
        <v>0</v>
      </c>
    </row>
    <row r="749" spans="1:7" ht="13" x14ac:dyDescent="0.3">
      <c r="A749" s="3"/>
      <c r="B749" s="3"/>
      <c r="C749" s="7"/>
      <c r="D749" s="7"/>
      <c r="E749" s="38"/>
      <c r="F749" s="37"/>
      <c r="G749" s="37"/>
    </row>
    <row r="750" spans="1:7" ht="13" x14ac:dyDescent="0.3">
      <c r="A750" s="3"/>
      <c r="B750" s="5" t="s">
        <v>283</v>
      </c>
      <c r="C750" s="7"/>
      <c r="D750" s="7"/>
      <c r="E750" s="38"/>
      <c r="F750" s="39"/>
      <c r="G750" s="39">
        <f>SUM(G725:G749)</f>
        <v>14730</v>
      </c>
    </row>
    <row r="751" spans="1:7" ht="13" x14ac:dyDescent="0.3">
      <c r="A751" s="3"/>
      <c r="B751" s="3"/>
      <c r="C751" s="7"/>
      <c r="D751" s="7"/>
      <c r="E751" s="38"/>
      <c r="F751" s="37"/>
      <c r="G751" s="37"/>
    </row>
    <row r="752" spans="1:7" ht="13" x14ac:dyDescent="0.3">
      <c r="A752" s="3"/>
      <c r="B752" s="3"/>
      <c r="C752" s="3"/>
      <c r="D752" s="3"/>
      <c r="E752" s="36"/>
      <c r="F752" s="37"/>
      <c r="G752" s="37"/>
    </row>
    <row r="753" spans="1:7" ht="13" x14ac:dyDescent="0.3">
      <c r="A753" s="3"/>
      <c r="B753" s="6" t="s">
        <v>357</v>
      </c>
      <c r="C753" s="3"/>
      <c r="D753" s="3"/>
      <c r="E753" s="36"/>
      <c r="F753" s="36"/>
      <c r="G753" s="36"/>
    </row>
    <row r="754" spans="1:7" ht="13" x14ac:dyDescent="0.3">
      <c r="A754" s="3"/>
      <c r="B754" s="3"/>
      <c r="C754" s="3"/>
      <c r="D754" s="3"/>
      <c r="E754" s="36"/>
      <c r="F754" s="36"/>
      <c r="G754" s="36"/>
    </row>
    <row r="755" spans="1:7" ht="13" x14ac:dyDescent="0.3">
      <c r="A755" s="3"/>
      <c r="B755" s="13" t="s">
        <v>467</v>
      </c>
      <c r="C755" s="3"/>
      <c r="D755" s="3"/>
      <c r="E755" s="36"/>
      <c r="F755" s="36"/>
      <c r="G755" s="41">
        <f>G171</f>
        <v>4800</v>
      </c>
    </row>
    <row r="756" spans="1:7" ht="13" x14ac:dyDescent="0.3">
      <c r="A756" s="3"/>
      <c r="B756" s="3"/>
      <c r="C756" s="3"/>
      <c r="D756" s="3"/>
      <c r="E756" s="36"/>
      <c r="F756" s="41"/>
      <c r="G756" s="36"/>
    </row>
    <row r="757" spans="1:7" ht="13" x14ac:dyDescent="0.3">
      <c r="A757" s="3"/>
      <c r="B757" s="13" t="s">
        <v>345</v>
      </c>
      <c r="C757" s="3"/>
      <c r="D757" s="3"/>
      <c r="E757" s="36"/>
      <c r="F757" s="41">
        <f>F235</f>
        <v>0</v>
      </c>
      <c r="G757" s="41">
        <f>G235</f>
        <v>11235</v>
      </c>
    </row>
    <row r="758" spans="1:7" ht="13" x14ac:dyDescent="0.3">
      <c r="A758" s="3"/>
      <c r="B758" s="13"/>
      <c r="C758" s="3"/>
      <c r="D758" s="3"/>
      <c r="E758" s="36"/>
      <c r="F758" s="41"/>
      <c r="G758" s="41"/>
    </row>
    <row r="759" spans="1:7" ht="13" x14ac:dyDescent="0.3">
      <c r="A759" s="3"/>
      <c r="B759" s="13" t="s">
        <v>346</v>
      </c>
      <c r="C759" s="3"/>
      <c r="D759" s="3"/>
      <c r="E759" s="36"/>
      <c r="F759" s="41">
        <f>F306</f>
        <v>0</v>
      </c>
      <c r="G759" s="41">
        <f>G306</f>
        <v>12180</v>
      </c>
    </row>
    <row r="760" spans="1:7" ht="13" x14ac:dyDescent="0.3">
      <c r="A760" s="3"/>
      <c r="B760" s="13"/>
      <c r="C760" s="3"/>
      <c r="D760" s="3"/>
      <c r="E760" s="36"/>
      <c r="F760" s="41"/>
      <c r="G760" s="41"/>
    </row>
    <row r="761" spans="1:7" ht="13" x14ac:dyDescent="0.3">
      <c r="A761" s="3"/>
      <c r="B761" s="13" t="s">
        <v>206</v>
      </c>
      <c r="C761" s="3"/>
      <c r="D761" s="3"/>
      <c r="E761" s="36"/>
      <c r="F761" s="41">
        <f>F321</f>
        <v>0</v>
      </c>
      <c r="G761" s="41">
        <f>G321</f>
        <v>0</v>
      </c>
    </row>
    <row r="762" spans="1:7" ht="13" x14ac:dyDescent="0.3">
      <c r="A762" s="3"/>
      <c r="B762" s="13"/>
      <c r="C762" s="3"/>
      <c r="D762" s="3"/>
      <c r="E762" s="36"/>
      <c r="F762" s="41"/>
      <c r="G762" s="41"/>
    </row>
    <row r="763" spans="1:7" ht="13" x14ac:dyDescent="0.3">
      <c r="A763" s="3"/>
      <c r="B763" s="13" t="s">
        <v>200</v>
      </c>
      <c r="C763" s="3"/>
      <c r="D763" s="3"/>
      <c r="E763" s="36"/>
      <c r="F763" s="41">
        <f>F376</f>
        <v>0</v>
      </c>
      <c r="G763" s="41">
        <f>G376</f>
        <v>0</v>
      </c>
    </row>
    <row r="764" spans="1:7" ht="13" x14ac:dyDescent="0.3">
      <c r="A764" s="3"/>
      <c r="B764" s="13"/>
      <c r="C764" s="3"/>
      <c r="D764" s="3"/>
      <c r="E764" s="36"/>
      <c r="F764" s="41"/>
      <c r="G764" s="41"/>
    </row>
    <row r="765" spans="1:7" ht="13" x14ac:dyDescent="0.3">
      <c r="A765" s="3"/>
      <c r="B765" s="13" t="s">
        <v>170</v>
      </c>
      <c r="C765" s="3"/>
      <c r="D765" s="3"/>
      <c r="E765" s="36"/>
      <c r="F765" s="41">
        <f>F406</f>
        <v>0</v>
      </c>
      <c r="G765" s="41">
        <f>G406</f>
        <v>375</v>
      </c>
    </row>
    <row r="766" spans="1:7" ht="13" x14ac:dyDescent="0.3">
      <c r="A766" s="3"/>
      <c r="B766" s="13"/>
      <c r="C766" s="3"/>
      <c r="D766" s="3"/>
      <c r="E766" s="36"/>
      <c r="F766" s="41"/>
      <c r="G766" s="41"/>
    </row>
    <row r="767" spans="1:7" ht="13" x14ac:dyDescent="0.3">
      <c r="A767" s="3"/>
      <c r="B767" s="13" t="s">
        <v>347</v>
      </c>
      <c r="C767" s="3"/>
      <c r="D767" s="3"/>
      <c r="E767" s="36"/>
      <c r="F767" s="41">
        <f>F439</f>
        <v>0</v>
      </c>
      <c r="G767" s="41">
        <f>G439</f>
        <v>19100</v>
      </c>
    </row>
    <row r="768" spans="1:7" ht="13" x14ac:dyDescent="0.3">
      <c r="A768" s="15"/>
      <c r="B768" s="13"/>
      <c r="C768" s="3"/>
      <c r="D768" s="3"/>
      <c r="E768" s="36"/>
      <c r="F768" s="41"/>
      <c r="G768" s="41"/>
    </row>
    <row r="769" spans="1:7" ht="13" x14ac:dyDescent="0.3">
      <c r="A769" s="15"/>
      <c r="B769" s="13" t="s">
        <v>133</v>
      </c>
      <c r="C769" s="3"/>
      <c r="D769" s="3"/>
      <c r="E769" s="36"/>
      <c r="F769" s="41">
        <f>F521</f>
        <v>0</v>
      </c>
      <c r="G769" s="41">
        <f>G521</f>
        <v>25550</v>
      </c>
    </row>
    <row r="770" spans="1:7" ht="13" x14ac:dyDescent="0.3">
      <c r="A770" s="15"/>
      <c r="B770" s="13"/>
      <c r="C770" s="3"/>
      <c r="D770" s="3"/>
      <c r="E770" s="36"/>
      <c r="F770" s="41"/>
      <c r="G770" s="41"/>
    </row>
    <row r="771" spans="1:7" ht="13" x14ac:dyDescent="0.3">
      <c r="A771" s="15"/>
      <c r="B771" s="13" t="s">
        <v>348</v>
      </c>
      <c r="C771" s="3"/>
      <c r="D771" s="3"/>
      <c r="E771" s="36"/>
      <c r="F771" s="41">
        <f>F549</f>
        <v>0</v>
      </c>
      <c r="G771" s="41">
        <f>G549</f>
        <v>0</v>
      </c>
    </row>
    <row r="772" spans="1:7" ht="13" x14ac:dyDescent="0.3">
      <c r="A772" s="15"/>
      <c r="B772" s="13"/>
      <c r="C772" s="3"/>
      <c r="D772" s="3"/>
      <c r="E772" s="36"/>
      <c r="F772" s="41"/>
      <c r="G772" s="41"/>
    </row>
    <row r="773" spans="1:7" ht="13" x14ac:dyDescent="0.3">
      <c r="A773" s="15"/>
      <c r="B773" s="13" t="s">
        <v>349</v>
      </c>
      <c r="C773" s="3"/>
      <c r="D773" s="3"/>
      <c r="E773" s="36"/>
      <c r="F773" s="41">
        <f>F558</f>
        <v>0</v>
      </c>
      <c r="G773" s="41">
        <f>G558</f>
        <v>0</v>
      </c>
    </row>
    <row r="774" spans="1:7" ht="13" x14ac:dyDescent="0.3">
      <c r="A774" s="15"/>
      <c r="B774" s="13"/>
      <c r="C774" s="3"/>
      <c r="D774" s="3"/>
      <c r="E774" s="36"/>
      <c r="F774" s="41"/>
      <c r="G774" s="41"/>
    </row>
    <row r="775" spans="1:7" ht="13" x14ac:dyDescent="0.3">
      <c r="A775" s="15"/>
      <c r="B775" s="13" t="s">
        <v>63</v>
      </c>
      <c r="C775" s="3"/>
      <c r="D775" s="3"/>
      <c r="E775" s="36"/>
      <c r="F775" s="41">
        <f>F590</f>
        <v>0</v>
      </c>
      <c r="G775" s="41">
        <f>G590</f>
        <v>7750</v>
      </c>
    </row>
    <row r="776" spans="1:7" ht="13" x14ac:dyDescent="0.3">
      <c r="A776" s="15"/>
      <c r="B776" s="13"/>
      <c r="C776" s="3"/>
      <c r="D776" s="3"/>
      <c r="E776" s="36"/>
      <c r="F776" s="41"/>
      <c r="G776" s="41"/>
    </row>
    <row r="777" spans="1:7" ht="13" x14ac:dyDescent="0.3">
      <c r="A777" s="15"/>
      <c r="B777" s="13" t="s">
        <v>350</v>
      </c>
      <c r="C777" s="3"/>
      <c r="D777" s="3"/>
      <c r="E777" s="36"/>
      <c r="F777" s="41">
        <f>F636</f>
        <v>0</v>
      </c>
      <c r="G777" s="41">
        <f>G636</f>
        <v>0</v>
      </c>
    </row>
    <row r="778" spans="1:7" ht="13" x14ac:dyDescent="0.3">
      <c r="A778" s="15"/>
      <c r="B778" s="13"/>
      <c r="C778" s="3"/>
      <c r="D778" s="3"/>
      <c r="E778" s="36"/>
      <c r="F778" s="41"/>
      <c r="G778" s="41"/>
    </row>
    <row r="779" spans="1:7" ht="13" x14ac:dyDescent="0.3">
      <c r="A779" s="15"/>
      <c r="B779" s="13" t="s">
        <v>20</v>
      </c>
      <c r="C779" s="3"/>
      <c r="D779" s="3"/>
      <c r="E779" s="36"/>
      <c r="F779" s="41">
        <f>F655</f>
        <v>0</v>
      </c>
      <c r="G779" s="41">
        <f>G655</f>
        <v>12000</v>
      </c>
    </row>
    <row r="780" spans="1:7" ht="13" x14ac:dyDescent="0.3">
      <c r="A780" s="15"/>
      <c r="B780" s="13"/>
      <c r="C780" s="3"/>
      <c r="D780" s="3"/>
      <c r="E780" s="36"/>
      <c r="F780" s="41"/>
      <c r="G780" s="41"/>
    </row>
    <row r="781" spans="1:7" ht="13" x14ac:dyDescent="0.3">
      <c r="A781" s="15"/>
      <c r="B781" s="13" t="s">
        <v>15</v>
      </c>
      <c r="C781" s="3"/>
      <c r="D781" s="3"/>
      <c r="E781" s="36"/>
      <c r="F781" s="41">
        <f>F666</f>
        <v>0</v>
      </c>
      <c r="G781" s="41">
        <f>G666</f>
        <v>20880</v>
      </c>
    </row>
    <row r="782" spans="1:7" ht="13" x14ac:dyDescent="0.3">
      <c r="A782" s="15"/>
      <c r="B782" s="13"/>
      <c r="C782" s="3"/>
      <c r="D782" s="3"/>
      <c r="E782" s="36"/>
      <c r="F782" s="41"/>
      <c r="G782" s="41"/>
    </row>
    <row r="783" spans="1:7" ht="13" x14ac:dyDescent="0.3">
      <c r="A783" s="15"/>
      <c r="B783" s="13" t="s">
        <v>296</v>
      </c>
      <c r="C783" s="3"/>
      <c r="D783" s="3"/>
      <c r="E783" s="36"/>
      <c r="F783" s="41">
        <f>F710</f>
        <v>0</v>
      </c>
      <c r="G783" s="41">
        <f>G710</f>
        <v>19920</v>
      </c>
    </row>
    <row r="784" spans="1:7" ht="13" x14ac:dyDescent="0.3">
      <c r="A784" s="15"/>
      <c r="B784" s="13"/>
      <c r="C784" s="3"/>
      <c r="D784" s="3"/>
      <c r="E784" s="36"/>
      <c r="F784" s="41"/>
      <c r="G784" s="41"/>
    </row>
    <row r="785" spans="1:7" ht="13" x14ac:dyDescent="0.3">
      <c r="A785" s="15"/>
      <c r="B785" s="13" t="s">
        <v>351</v>
      </c>
      <c r="C785" s="3"/>
      <c r="D785" s="3"/>
      <c r="E785" s="36"/>
      <c r="F785" s="41">
        <f>F718</f>
        <v>0</v>
      </c>
      <c r="G785" s="41">
        <f>G718</f>
        <v>0</v>
      </c>
    </row>
    <row r="786" spans="1:7" ht="13" x14ac:dyDescent="0.3">
      <c r="A786" s="15"/>
      <c r="B786" s="13"/>
      <c r="C786" s="3"/>
      <c r="D786" s="3"/>
      <c r="E786" s="36"/>
      <c r="F786" s="41"/>
      <c r="G786" s="41"/>
    </row>
    <row r="787" spans="1:7" ht="13" x14ac:dyDescent="0.3">
      <c r="A787" s="15"/>
      <c r="B787" s="13" t="s">
        <v>352</v>
      </c>
      <c r="C787" s="3"/>
      <c r="D787" s="3"/>
      <c r="E787" s="36"/>
      <c r="F787" s="41">
        <f>F750</f>
        <v>0</v>
      </c>
      <c r="G787" s="41">
        <f>G750</f>
        <v>14730</v>
      </c>
    </row>
    <row r="788" spans="1:7" ht="13" x14ac:dyDescent="0.3">
      <c r="A788" s="15"/>
      <c r="B788" s="13"/>
      <c r="C788" s="3"/>
      <c r="D788" s="3"/>
      <c r="E788" s="36"/>
      <c r="F788" s="36"/>
      <c r="G788" s="36"/>
    </row>
    <row r="789" spans="1:7" ht="13" x14ac:dyDescent="0.3">
      <c r="A789" s="15"/>
      <c r="B789" s="3"/>
      <c r="C789" s="3"/>
      <c r="D789" s="3"/>
      <c r="E789" s="36"/>
      <c r="F789" s="36"/>
      <c r="G789" s="36"/>
    </row>
    <row r="790" spans="1:7" ht="13" x14ac:dyDescent="0.3">
      <c r="A790" s="15"/>
      <c r="B790" s="23" t="s">
        <v>353</v>
      </c>
      <c r="C790" s="24"/>
      <c r="D790" s="24"/>
      <c r="E790" s="42"/>
      <c r="F790" s="43">
        <f>SUM(F757:F789)</f>
        <v>0</v>
      </c>
      <c r="G790" s="43">
        <f>SUM(G757:G789)</f>
        <v>143720</v>
      </c>
    </row>
    <row r="791" spans="1:7" ht="13" x14ac:dyDescent="0.3">
      <c r="A791" s="16"/>
      <c r="B791" s="2"/>
      <c r="C791" s="2"/>
      <c r="D791" s="2"/>
      <c r="E791" s="44"/>
      <c r="F791" s="44"/>
      <c r="G791" s="44"/>
    </row>
  </sheetData>
  <pageMargins left="0.24" right="0.16" top="1.1458333333333333" bottom="0.5759803921568627" header="0.17" footer="0.16"/>
  <pageSetup orientation="landscape" r:id="rId1"/>
  <headerFooter alignWithMargins="0">
    <oddHeader>&amp;R 
STORM DAMAGED REPAIR AND RENOVATIONS
IMPLEMENTING AGENT: DBSA
CLIENT: KZN DEPARTMENT OF EDUCATION
MALABELA PRIMARY SCHOOL</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790"/>
  <sheetViews>
    <sheetView zoomScale="140" zoomScaleNormal="140" zoomScalePageLayoutView="85" workbookViewId="0">
      <selection activeCell="B1" sqref="B1"/>
    </sheetView>
  </sheetViews>
  <sheetFormatPr defaultColWidth="9.1796875" defaultRowHeight="12.5" x14ac:dyDescent="0.25"/>
  <cols>
    <col min="1" max="1" width="5.453125" style="1" customWidth="1"/>
    <col min="2" max="2" width="65.26953125" style="1" customWidth="1"/>
    <col min="3" max="3" width="5.81640625" style="1" customWidth="1"/>
    <col min="4" max="4" width="5.54296875" style="1" customWidth="1"/>
    <col min="5" max="5" width="11.453125" style="45" customWidth="1"/>
    <col min="6" max="6" width="13" style="45" customWidth="1"/>
    <col min="7" max="7" width="16.453125" style="45" customWidth="1"/>
    <col min="8" max="8" width="8" style="1" customWidth="1"/>
    <col min="9" max="16384" width="9.1796875" style="1"/>
  </cols>
  <sheetData>
    <row r="1" spans="1:7" ht="13" x14ac:dyDescent="0.3">
      <c r="A1" s="31" t="s">
        <v>4</v>
      </c>
      <c r="B1" s="31" t="s">
        <v>294</v>
      </c>
      <c r="C1" s="31" t="s">
        <v>293</v>
      </c>
      <c r="D1" s="31" t="s">
        <v>292</v>
      </c>
      <c r="E1" s="32" t="s">
        <v>291</v>
      </c>
      <c r="F1" s="33" t="s">
        <v>290</v>
      </c>
      <c r="G1" s="32" t="s">
        <v>289</v>
      </c>
    </row>
    <row r="2" spans="1:7" ht="13" x14ac:dyDescent="0.3">
      <c r="A2" s="14"/>
      <c r="B2" s="14"/>
      <c r="C2" s="14"/>
      <c r="D2" s="14"/>
      <c r="E2" s="34"/>
      <c r="F2" s="34"/>
      <c r="G2" s="35"/>
    </row>
    <row r="3" spans="1:7" ht="13" x14ac:dyDescent="0.3">
      <c r="A3" s="8" t="s">
        <v>288</v>
      </c>
      <c r="B3" s="12" t="s">
        <v>481</v>
      </c>
      <c r="C3" s="3"/>
      <c r="D3" s="3"/>
      <c r="E3" s="36"/>
      <c r="F3" s="36"/>
      <c r="G3" s="37"/>
    </row>
    <row r="4" spans="1:7" ht="13" x14ac:dyDescent="0.3">
      <c r="A4" s="8">
        <v>1</v>
      </c>
      <c r="B4" s="4" t="s">
        <v>284</v>
      </c>
      <c r="C4" s="7"/>
      <c r="D4" s="7"/>
      <c r="E4" s="37"/>
      <c r="F4" s="37"/>
      <c r="G4" s="37"/>
    </row>
    <row r="5" spans="1:7" ht="13" x14ac:dyDescent="0.3">
      <c r="A5" s="8"/>
      <c r="B5" s="18" t="s">
        <v>361</v>
      </c>
      <c r="C5" s="19"/>
      <c r="D5" s="7"/>
      <c r="E5" s="37"/>
      <c r="F5" s="37"/>
      <c r="G5" s="37"/>
    </row>
    <row r="6" spans="1:7" ht="13" x14ac:dyDescent="0.3">
      <c r="A6" s="8"/>
      <c r="B6" s="20"/>
      <c r="C6" s="19"/>
      <c r="D6" s="7"/>
      <c r="E6" s="37"/>
      <c r="F6" s="37"/>
      <c r="G6" s="37"/>
    </row>
    <row r="7" spans="1:7" ht="13" x14ac:dyDescent="0.3">
      <c r="A7" s="8"/>
      <c r="B7" s="20" t="s">
        <v>362</v>
      </c>
      <c r="C7" s="19" t="s">
        <v>11</v>
      </c>
      <c r="D7" s="7"/>
      <c r="E7" s="37">
        <v>80</v>
      </c>
      <c r="F7" s="37"/>
      <c r="G7" s="37">
        <f>E7*D7</f>
        <v>0</v>
      </c>
    </row>
    <row r="8" spans="1:7" ht="13" x14ac:dyDescent="0.3">
      <c r="A8" s="8"/>
      <c r="B8" s="20"/>
      <c r="C8" s="19"/>
      <c r="D8" s="7"/>
      <c r="E8" s="37"/>
      <c r="F8" s="37"/>
      <c r="G8" s="37"/>
    </row>
    <row r="9" spans="1:7" ht="13" x14ac:dyDescent="0.3">
      <c r="A9" s="8"/>
      <c r="B9" s="20" t="s">
        <v>363</v>
      </c>
      <c r="C9" s="19" t="s">
        <v>11</v>
      </c>
      <c r="D9" s="7"/>
      <c r="E9" s="37"/>
      <c r="F9" s="37"/>
      <c r="G9" s="37">
        <f t="shared" ref="G9:G68" si="0">E9*D9</f>
        <v>0</v>
      </c>
    </row>
    <row r="10" spans="1:7" ht="13" x14ac:dyDescent="0.3">
      <c r="A10" s="8"/>
      <c r="B10" s="20" t="s">
        <v>364</v>
      </c>
      <c r="C10" s="19"/>
      <c r="D10" s="7"/>
      <c r="E10" s="37"/>
      <c r="F10" s="37"/>
      <c r="G10" s="37"/>
    </row>
    <row r="11" spans="1:7" ht="13" x14ac:dyDescent="0.3">
      <c r="A11" s="8"/>
      <c r="B11" s="20" t="s">
        <v>365</v>
      </c>
      <c r="C11" s="19"/>
      <c r="D11" s="7"/>
      <c r="E11" s="37"/>
      <c r="F11" s="37"/>
      <c r="G11" s="37"/>
    </row>
    <row r="12" spans="1:7" ht="13" x14ac:dyDescent="0.3">
      <c r="A12" s="8"/>
      <c r="B12" s="20"/>
      <c r="C12" s="19"/>
      <c r="D12" s="7"/>
      <c r="E12" s="37"/>
      <c r="F12" s="37"/>
      <c r="G12" s="37"/>
    </row>
    <row r="13" spans="1:7" ht="13" x14ac:dyDescent="0.3">
      <c r="A13" s="8"/>
      <c r="B13" s="20" t="s">
        <v>366</v>
      </c>
      <c r="C13" s="19" t="s">
        <v>2</v>
      </c>
      <c r="D13" s="7"/>
      <c r="E13" s="37"/>
      <c r="F13" s="37"/>
      <c r="G13" s="37">
        <f t="shared" si="0"/>
        <v>0</v>
      </c>
    </row>
    <row r="14" spans="1:7" ht="13" x14ac:dyDescent="0.3">
      <c r="A14" s="8"/>
      <c r="B14" s="20" t="s">
        <v>367</v>
      </c>
      <c r="C14" s="19"/>
      <c r="D14" s="7"/>
      <c r="E14" s="37"/>
      <c r="F14" s="37"/>
      <c r="G14" s="37"/>
    </row>
    <row r="15" spans="1:7" ht="13" x14ac:dyDescent="0.3">
      <c r="A15" s="8"/>
      <c r="B15" s="20" t="s">
        <v>368</v>
      </c>
      <c r="C15" s="19"/>
      <c r="D15" s="7"/>
      <c r="E15" s="37"/>
      <c r="F15" s="37"/>
      <c r="G15" s="37"/>
    </row>
    <row r="16" spans="1:7" ht="13" x14ac:dyDescent="0.3">
      <c r="A16" s="8"/>
      <c r="B16" s="20" t="s">
        <v>369</v>
      </c>
      <c r="C16" s="19"/>
      <c r="D16" s="7"/>
      <c r="E16" s="37"/>
      <c r="F16" s="37"/>
      <c r="G16" s="37"/>
    </row>
    <row r="17" spans="1:7" ht="13" x14ac:dyDescent="0.3">
      <c r="A17" s="8"/>
      <c r="B17" s="20"/>
      <c r="C17" s="19"/>
      <c r="D17" s="7"/>
      <c r="E17" s="37"/>
      <c r="F17" s="37"/>
      <c r="G17" s="37"/>
    </row>
    <row r="18" spans="1:7" ht="13" x14ac:dyDescent="0.3">
      <c r="A18" s="8"/>
      <c r="B18" s="21" t="s">
        <v>370</v>
      </c>
      <c r="C18" s="19"/>
      <c r="D18" s="7"/>
      <c r="E18" s="37"/>
      <c r="F18" s="37"/>
      <c r="G18" s="37"/>
    </row>
    <row r="19" spans="1:7" ht="13" x14ac:dyDescent="0.3">
      <c r="A19" s="8"/>
      <c r="B19" s="20"/>
      <c r="C19" s="19"/>
      <c r="D19" s="7"/>
      <c r="E19" s="37"/>
      <c r="F19" s="37"/>
      <c r="G19" s="37"/>
    </row>
    <row r="20" spans="1:7" ht="13" x14ac:dyDescent="0.3">
      <c r="A20" s="8"/>
      <c r="B20" s="21" t="s">
        <v>371</v>
      </c>
      <c r="C20" s="19"/>
      <c r="D20" s="7"/>
      <c r="E20" s="37"/>
      <c r="F20" s="37"/>
      <c r="G20" s="37"/>
    </row>
    <row r="21" spans="1:7" ht="13" x14ac:dyDescent="0.3">
      <c r="A21" s="8"/>
      <c r="B21" s="20"/>
      <c r="C21" s="19"/>
      <c r="D21" s="7"/>
      <c r="E21" s="37"/>
      <c r="F21" s="37"/>
      <c r="G21" s="37"/>
    </row>
    <row r="22" spans="1:7" ht="13" x14ac:dyDescent="0.3">
      <c r="A22" s="8"/>
      <c r="B22" s="20" t="s">
        <v>372</v>
      </c>
      <c r="C22" s="19" t="s">
        <v>457</v>
      </c>
      <c r="D22" s="7"/>
      <c r="E22" s="37"/>
      <c r="F22" s="37"/>
      <c r="G22" s="37">
        <f t="shared" si="0"/>
        <v>0</v>
      </c>
    </row>
    <row r="23" spans="1:7" ht="13" x14ac:dyDescent="0.3">
      <c r="A23" s="8"/>
      <c r="B23" s="20"/>
      <c r="C23" s="19"/>
      <c r="D23" s="7"/>
      <c r="E23" s="37"/>
      <c r="F23" s="37"/>
      <c r="G23" s="37"/>
    </row>
    <row r="24" spans="1:7" ht="13" x14ac:dyDescent="0.3">
      <c r="A24" s="8"/>
      <c r="B24" s="20" t="s">
        <v>191</v>
      </c>
      <c r="C24" s="19" t="s">
        <v>457</v>
      </c>
      <c r="D24" s="7"/>
      <c r="E24" s="37"/>
      <c r="F24" s="37"/>
      <c r="G24" s="37">
        <f t="shared" si="0"/>
        <v>0</v>
      </c>
    </row>
    <row r="25" spans="1:7" ht="13" x14ac:dyDescent="0.3">
      <c r="A25" s="8"/>
      <c r="B25" s="20"/>
      <c r="C25" s="19"/>
      <c r="D25" s="7"/>
      <c r="E25" s="37"/>
      <c r="F25" s="37"/>
      <c r="G25" s="37"/>
    </row>
    <row r="26" spans="1:7" ht="13" x14ac:dyDescent="0.3">
      <c r="A26" s="8"/>
      <c r="B26" s="21" t="s">
        <v>373</v>
      </c>
      <c r="C26" s="19"/>
      <c r="D26" s="7"/>
      <c r="E26" s="37"/>
      <c r="F26" s="37"/>
      <c r="G26" s="37"/>
    </row>
    <row r="27" spans="1:7" ht="13" x14ac:dyDescent="0.3">
      <c r="A27" s="8"/>
      <c r="B27" s="21" t="s">
        <v>374</v>
      </c>
      <c r="C27" s="19"/>
      <c r="D27" s="7"/>
      <c r="E27" s="37"/>
      <c r="F27" s="37"/>
      <c r="G27" s="37"/>
    </row>
    <row r="28" spans="1:7" ht="13" x14ac:dyDescent="0.3">
      <c r="A28" s="8"/>
      <c r="B28" s="21" t="s">
        <v>375</v>
      </c>
      <c r="C28" s="19"/>
      <c r="D28" s="7"/>
      <c r="E28" s="37"/>
      <c r="F28" s="37"/>
      <c r="G28" s="37"/>
    </row>
    <row r="29" spans="1:7" ht="13" x14ac:dyDescent="0.3">
      <c r="A29" s="8"/>
      <c r="B29" s="21" t="s">
        <v>376</v>
      </c>
      <c r="C29" s="19"/>
      <c r="D29" s="7"/>
      <c r="E29" s="37"/>
      <c r="F29" s="37"/>
      <c r="G29" s="37"/>
    </row>
    <row r="30" spans="1:7" ht="13" x14ac:dyDescent="0.3">
      <c r="A30" s="8"/>
      <c r="B30" s="21" t="s">
        <v>377</v>
      </c>
      <c r="C30" s="19"/>
      <c r="D30" s="7"/>
      <c r="E30" s="37"/>
      <c r="F30" s="37"/>
      <c r="G30" s="37"/>
    </row>
    <row r="31" spans="1:7" ht="13" x14ac:dyDescent="0.3">
      <c r="A31" s="8"/>
      <c r="B31" s="21" t="s">
        <v>378</v>
      </c>
      <c r="C31" s="19"/>
      <c r="D31" s="7"/>
      <c r="E31" s="37"/>
      <c r="F31" s="37"/>
      <c r="G31" s="37"/>
    </row>
    <row r="32" spans="1:7" ht="13" x14ac:dyDescent="0.3">
      <c r="A32" s="8"/>
      <c r="B32" s="20"/>
      <c r="C32" s="19"/>
      <c r="D32" s="7"/>
      <c r="E32" s="37"/>
      <c r="F32" s="37"/>
      <c r="G32" s="37"/>
    </row>
    <row r="33" spans="1:7" ht="13" x14ac:dyDescent="0.3">
      <c r="A33" s="8"/>
      <c r="B33" s="20" t="s">
        <v>379</v>
      </c>
      <c r="C33" s="19" t="s">
        <v>2</v>
      </c>
      <c r="D33" s="7"/>
      <c r="E33" s="37"/>
      <c r="F33" s="37"/>
      <c r="G33" s="37">
        <f t="shared" si="0"/>
        <v>0</v>
      </c>
    </row>
    <row r="34" spans="1:7" ht="13" x14ac:dyDescent="0.3">
      <c r="A34" s="8"/>
      <c r="B34" s="20"/>
      <c r="C34" s="19"/>
      <c r="D34" s="7"/>
      <c r="E34" s="37"/>
      <c r="F34" s="37"/>
      <c r="G34" s="37"/>
    </row>
    <row r="35" spans="1:7" ht="13" x14ac:dyDescent="0.3">
      <c r="A35" s="8"/>
      <c r="B35" s="20" t="s">
        <v>380</v>
      </c>
      <c r="C35" s="19" t="s">
        <v>2</v>
      </c>
      <c r="D35" s="7"/>
      <c r="E35" s="37"/>
      <c r="F35" s="37"/>
      <c r="G35" s="37">
        <f t="shared" si="0"/>
        <v>0</v>
      </c>
    </row>
    <row r="36" spans="1:7" ht="13" x14ac:dyDescent="0.3">
      <c r="A36" s="8"/>
      <c r="B36" s="20"/>
      <c r="C36" s="19"/>
      <c r="D36" s="7"/>
      <c r="E36" s="37"/>
      <c r="F36" s="37"/>
      <c r="G36" s="37"/>
    </row>
    <row r="37" spans="1:7" ht="13" x14ac:dyDescent="0.3">
      <c r="A37" s="8"/>
      <c r="B37" s="20" t="s">
        <v>381</v>
      </c>
      <c r="C37" s="19" t="s">
        <v>2</v>
      </c>
      <c r="D37" s="7"/>
      <c r="E37" s="37"/>
      <c r="F37" s="37"/>
      <c r="G37" s="37">
        <f t="shared" si="0"/>
        <v>0</v>
      </c>
    </row>
    <row r="38" spans="1:7" ht="13" x14ac:dyDescent="0.3">
      <c r="A38" s="8"/>
      <c r="B38" s="20"/>
      <c r="C38" s="19"/>
      <c r="D38" s="7"/>
      <c r="E38" s="37"/>
      <c r="F38" s="37"/>
      <c r="G38" s="37"/>
    </row>
    <row r="39" spans="1:7" ht="13" x14ac:dyDescent="0.3">
      <c r="A39" s="8"/>
      <c r="B39" s="21" t="s">
        <v>382</v>
      </c>
      <c r="C39" s="19"/>
      <c r="D39" s="7"/>
      <c r="E39" s="37"/>
      <c r="F39" s="37"/>
      <c r="G39" s="37"/>
    </row>
    <row r="40" spans="1:7" ht="13" x14ac:dyDescent="0.3">
      <c r="A40" s="8"/>
      <c r="B40" s="20"/>
      <c r="C40" s="19"/>
      <c r="D40" s="7"/>
      <c r="E40" s="37"/>
      <c r="F40" s="37"/>
      <c r="G40" s="37"/>
    </row>
    <row r="41" spans="1:7" ht="13" x14ac:dyDescent="0.3">
      <c r="A41" s="8"/>
      <c r="B41" s="20" t="s">
        <v>383</v>
      </c>
      <c r="C41" s="19"/>
      <c r="D41" s="7"/>
      <c r="E41" s="37"/>
      <c r="F41" s="37"/>
      <c r="G41" s="37"/>
    </row>
    <row r="42" spans="1:7" ht="13" x14ac:dyDescent="0.3">
      <c r="A42" s="8"/>
      <c r="B42" s="20" t="s">
        <v>384</v>
      </c>
      <c r="C42" s="19"/>
      <c r="D42" s="7"/>
      <c r="E42" s="37"/>
      <c r="F42" s="37"/>
      <c r="G42" s="37"/>
    </row>
    <row r="43" spans="1:7" ht="13" x14ac:dyDescent="0.3">
      <c r="A43" s="8"/>
      <c r="B43" s="20" t="s">
        <v>385</v>
      </c>
      <c r="C43" s="19"/>
      <c r="D43" s="7"/>
      <c r="E43" s="37"/>
      <c r="F43" s="37"/>
      <c r="G43" s="37"/>
    </row>
    <row r="44" spans="1:7" ht="13" x14ac:dyDescent="0.3">
      <c r="A44" s="8"/>
      <c r="B44" s="20"/>
      <c r="C44" s="19"/>
      <c r="D44" s="7"/>
      <c r="E44" s="37"/>
      <c r="F44" s="37"/>
      <c r="G44" s="37"/>
    </row>
    <row r="45" spans="1:7" ht="13" x14ac:dyDescent="0.3">
      <c r="A45" s="8"/>
      <c r="B45" s="20" t="s">
        <v>386</v>
      </c>
      <c r="C45" s="19" t="s">
        <v>457</v>
      </c>
      <c r="D45" s="7"/>
      <c r="E45" s="37"/>
      <c r="F45" s="37"/>
      <c r="G45" s="37">
        <f t="shared" si="0"/>
        <v>0</v>
      </c>
    </row>
    <row r="46" spans="1:7" ht="13" x14ac:dyDescent="0.3">
      <c r="A46" s="8"/>
      <c r="B46" s="20"/>
      <c r="C46" s="19"/>
      <c r="D46" s="7"/>
      <c r="E46" s="37"/>
      <c r="F46" s="37"/>
      <c r="G46" s="37"/>
    </row>
    <row r="47" spans="1:7" ht="13" x14ac:dyDescent="0.3">
      <c r="A47" s="8"/>
      <c r="B47" s="20" t="s">
        <v>387</v>
      </c>
      <c r="C47" s="19"/>
      <c r="D47" s="7"/>
      <c r="E47" s="37"/>
      <c r="F47" s="37"/>
      <c r="G47" s="37"/>
    </row>
    <row r="48" spans="1:7" ht="13" x14ac:dyDescent="0.3">
      <c r="A48" s="8"/>
      <c r="B48" s="20" t="s">
        <v>388</v>
      </c>
      <c r="C48" s="19"/>
      <c r="D48" s="7"/>
      <c r="E48" s="37"/>
      <c r="F48" s="37"/>
      <c r="G48" s="37"/>
    </row>
    <row r="49" spans="1:7" ht="13" x14ac:dyDescent="0.3">
      <c r="A49" s="8"/>
      <c r="B49" s="20"/>
      <c r="C49" s="19"/>
      <c r="D49" s="7"/>
      <c r="E49" s="37"/>
      <c r="F49" s="37"/>
      <c r="G49" s="37"/>
    </row>
    <row r="50" spans="1:7" ht="13" x14ac:dyDescent="0.3">
      <c r="A50" s="8"/>
      <c r="B50" s="20" t="s">
        <v>389</v>
      </c>
      <c r="C50" s="19" t="s">
        <v>2</v>
      </c>
      <c r="D50" s="7"/>
      <c r="E50" s="37">
        <v>50</v>
      </c>
      <c r="F50" s="37"/>
      <c r="G50" s="37">
        <f t="shared" si="0"/>
        <v>0</v>
      </c>
    </row>
    <row r="51" spans="1:7" ht="13" x14ac:dyDescent="0.3">
      <c r="A51" s="8"/>
      <c r="B51" s="20"/>
      <c r="C51" s="19"/>
      <c r="D51" s="7"/>
      <c r="E51" s="37"/>
      <c r="F51" s="37"/>
      <c r="G51" s="37"/>
    </row>
    <row r="52" spans="1:7" ht="13" x14ac:dyDescent="0.3">
      <c r="A52" s="8"/>
      <c r="B52" s="27" t="s">
        <v>390</v>
      </c>
      <c r="C52" s="19"/>
      <c r="D52" s="7"/>
      <c r="E52" s="37"/>
      <c r="F52" s="37"/>
      <c r="G52" s="37"/>
    </row>
    <row r="53" spans="1:7" ht="13" x14ac:dyDescent="0.3">
      <c r="A53" s="8"/>
      <c r="B53" s="27" t="s">
        <v>391</v>
      </c>
      <c r="C53" s="19"/>
      <c r="D53" s="7"/>
      <c r="E53" s="37"/>
      <c r="F53" s="37"/>
      <c r="G53" s="37"/>
    </row>
    <row r="54" spans="1:7" ht="13" x14ac:dyDescent="0.3">
      <c r="A54" s="8"/>
      <c r="B54" s="20"/>
      <c r="C54" s="19"/>
      <c r="D54" s="7"/>
      <c r="E54" s="37"/>
      <c r="F54" s="37"/>
      <c r="G54" s="37"/>
    </row>
    <row r="55" spans="1:7" ht="13" x14ac:dyDescent="0.3">
      <c r="A55" s="8"/>
      <c r="B55" s="20" t="s">
        <v>460</v>
      </c>
      <c r="C55" s="9" t="s">
        <v>0</v>
      </c>
      <c r="D55" s="9">
        <v>25</v>
      </c>
      <c r="E55" s="37">
        <v>50</v>
      </c>
      <c r="F55" s="37"/>
      <c r="G55" s="37">
        <f t="shared" si="0"/>
        <v>1250</v>
      </c>
    </row>
    <row r="56" spans="1:7" ht="13" x14ac:dyDescent="0.3">
      <c r="A56" s="8"/>
      <c r="B56" s="20" t="s">
        <v>392</v>
      </c>
      <c r="C56" s="19"/>
      <c r="D56" s="7"/>
      <c r="E56" s="37"/>
      <c r="F56" s="37"/>
      <c r="G56" s="37"/>
    </row>
    <row r="57" spans="1:7" ht="13" x14ac:dyDescent="0.3">
      <c r="A57" s="8"/>
      <c r="B57" s="20" t="s">
        <v>393</v>
      </c>
      <c r="C57" s="19"/>
      <c r="D57" s="7"/>
      <c r="E57" s="37"/>
      <c r="F57" s="37"/>
      <c r="G57" s="37"/>
    </row>
    <row r="58" spans="1:7" ht="13" x14ac:dyDescent="0.3">
      <c r="A58" s="8"/>
      <c r="B58" s="20"/>
      <c r="C58" s="19"/>
      <c r="D58" s="7"/>
      <c r="E58" s="37"/>
      <c r="F58" s="37"/>
      <c r="G58" s="37"/>
    </row>
    <row r="59" spans="1:7" ht="13" x14ac:dyDescent="0.3">
      <c r="A59" s="8"/>
      <c r="B59" s="20" t="s">
        <v>394</v>
      </c>
      <c r="C59" s="19" t="s">
        <v>457</v>
      </c>
      <c r="D59" s="7"/>
      <c r="E59" s="37"/>
      <c r="F59" s="37"/>
      <c r="G59" s="37">
        <f t="shared" si="0"/>
        <v>0</v>
      </c>
    </row>
    <row r="60" spans="1:7" ht="13" x14ac:dyDescent="0.3">
      <c r="A60" s="8"/>
      <c r="B60" s="20"/>
      <c r="C60" s="19"/>
      <c r="D60" s="7"/>
      <c r="E60" s="37"/>
      <c r="F60" s="37"/>
      <c r="G60" s="37"/>
    </row>
    <row r="61" spans="1:7" ht="13" x14ac:dyDescent="0.3">
      <c r="A61" s="8"/>
      <c r="B61" s="20" t="s">
        <v>395</v>
      </c>
      <c r="C61" s="19" t="s">
        <v>457</v>
      </c>
      <c r="D61" s="7"/>
      <c r="E61" s="37"/>
      <c r="F61" s="37"/>
      <c r="G61" s="37">
        <f t="shared" si="0"/>
        <v>0</v>
      </c>
    </row>
    <row r="62" spans="1:7" ht="13" x14ac:dyDescent="0.3">
      <c r="A62" s="8"/>
      <c r="B62" s="20" t="s">
        <v>396</v>
      </c>
      <c r="C62" s="19"/>
      <c r="D62" s="7"/>
      <c r="E62" s="37"/>
      <c r="F62" s="37"/>
      <c r="G62" s="37"/>
    </row>
    <row r="63" spans="1:7" ht="13" x14ac:dyDescent="0.3">
      <c r="A63" s="8"/>
      <c r="B63" s="20"/>
      <c r="C63" s="19"/>
      <c r="D63" s="7"/>
      <c r="E63" s="37"/>
      <c r="F63" s="37"/>
      <c r="G63" s="37"/>
    </row>
    <row r="64" spans="1:7" ht="13" x14ac:dyDescent="0.3">
      <c r="A64" s="8"/>
      <c r="B64" s="27" t="s">
        <v>397</v>
      </c>
      <c r="C64" s="19"/>
      <c r="D64" s="7"/>
      <c r="E64" s="37"/>
      <c r="F64" s="37"/>
      <c r="G64" s="37"/>
    </row>
    <row r="65" spans="1:7" ht="13" x14ac:dyDescent="0.3">
      <c r="A65" s="8"/>
      <c r="B65" s="20"/>
      <c r="C65" s="19"/>
      <c r="D65" s="7"/>
      <c r="E65" s="37"/>
      <c r="F65" s="37"/>
      <c r="G65" s="37"/>
    </row>
    <row r="66" spans="1:7" ht="13" x14ac:dyDescent="0.3">
      <c r="A66" s="8"/>
      <c r="B66" s="20" t="s">
        <v>398</v>
      </c>
      <c r="C66" s="19" t="s">
        <v>2</v>
      </c>
      <c r="D66" s="7"/>
      <c r="E66" s="37"/>
      <c r="F66" s="37"/>
      <c r="G66" s="37">
        <f t="shared" si="0"/>
        <v>0</v>
      </c>
    </row>
    <row r="67" spans="1:7" ht="13" x14ac:dyDescent="0.3">
      <c r="A67" s="8"/>
      <c r="B67" s="20"/>
      <c r="C67" s="19"/>
      <c r="D67" s="7"/>
      <c r="E67" s="37"/>
      <c r="F67" s="37"/>
      <c r="G67" s="37"/>
    </row>
    <row r="68" spans="1:7" ht="13" x14ac:dyDescent="0.3">
      <c r="A68" s="8"/>
      <c r="B68" s="20" t="s">
        <v>399</v>
      </c>
      <c r="C68" s="19" t="s">
        <v>2</v>
      </c>
      <c r="D68" s="7"/>
      <c r="E68" s="37">
        <v>150</v>
      </c>
      <c r="F68" s="37"/>
      <c r="G68" s="37">
        <f t="shared" si="0"/>
        <v>0</v>
      </c>
    </row>
    <row r="69" spans="1:7" ht="13" x14ac:dyDescent="0.3">
      <c r="A69" s="8"/>
      <c r="B69" s="20"/>
      <c r="C69" s="19"/>
      <c r="D69" s="7"/>
      <c r="E69" s="37"/>
      <c r="F69" s="37"/>
      <c r="G69" s="37"/>
    </row>
    <row r="70" spans="1:7" ht="13" x14ac:dyDescent="0.3">
      <c r="A70" s="8"/>
      <c r="B70" s="20" t="s">
        <v>400</v>
      </c>
      <c r="C70" s="19"/>
      <c r="D70" s="7"/>
      <c r="E70" s="37"/>
      <c r="F70" s="37"/>
      <c r="G70" s="37"/>
    </row>
    <row r="71" spans="1:7" ht="13" x14ac:dyDescent="0.3">
      <c r="A71" s="8"/>
      <c r="B71" s="20" t="s">
        <v>401</v>
      </c>
      <c r="C71" s="19"/>
      <c r="D71" s="7"/>
      <c r="E71" s="37"/>
      <c r="F71" s="37"/>
      <c r="G71" s="37"/>
    </row>
    <row r="72" spans="1:7" ht="13" x14ac:dyDescent="0.3">
      <c r="A72" s="8"/>
      <c r="B72" s="20"/>
      <c r="C72" s="19"/>
      <c r="D72" s="7"/>
      <c r="E72" s="37"/>
      <c r="F72" s="37"/>
      <c r="G72" s="37"/>
    </row>
    <row r="73" spans="1:7" ht="13" x14ac:dyDescent="0.3">
      <c r="A73" s="8"/>
      <c r="B73" s="20" t="s">
        <v>402</v>
      </c>
      <c r="C73" s="19" t="s">
        <v>457</v>
      </c>
      <c r="D73" s="7"/>
      <c r="E73" s="37"/>
      <c r="F73" s="37"/>
      <c r="G73" s="37">
        <f t="shared" ref="G73:G141" si="1">E73*D73</f>
        <v>0</v>
      </c>
    </row>
    <row r="74" spans="1:7" ht="13" x14ac:dyDescent="0.3">
      <c r="A74" s="8"/>
      <c r="B74" s="20" t="s">
        <v>403</v>
      </c>
      <c r="C74" s="19"/>
      <c r="D74" s="7"/>
      <c r="E74" s="37"/>
      <c r="F74" s="37"/>
      <c r="G74" s="37"/>
    </row>
    <row r="75" spans="1:7" ht="13" x14ac:dyDescent="0.3">
      <c r="A75" s="8"/>
      <c r="B75" s="20"/>
      <c r="C75" s="19"/>
      <c r="D75" s="7"/>
      <c r="E75" s="37"/>
      <c r="F75" s="37"/>
      <c r="G75" s="37"/>
    </row>
    <row r="76" spans="1:7" ht="13" x14ac:dyDescent="0.3">
      <c r="A76" s="8"/>
      <c r="B76" s="22" t="s">
        <v>404</v>
      </c>
      <c r="C76" s="19"/>
      <c r="D76" s="7"/>
      <c r="E76" s="37"/>
      <c r="F76" s="37"/>
      <c r="G76" s="37"/>
    </row>
    <row r="77" spans="1:7" ht="13" x14ac:dyDescent="0.3">
      <c r="A77" s="8"/>
      <c r="B77" s="20"/>
      <c r="C77" s="19"/>
      <c r="D77" s="7"/>
      <c r="E77" s="37"/>
      <c r="F77" s="37"/>
      <c r="G77" s="37"/>
    </row>
    <row r="78" spans="1:7" ht="13" x14ac:dyDescent="0.3">
      <c r="A78" s="8"/>
      <c r="B78" s="20" t="s">
        <v>405</v>
      </c>
      <c r="C78" s="19" t="s">
        <v>2</v>
      </c>
      <c r="D78" s="7"/>
      <c r="E78" s="37">
        <v>50</v>
      </c>
      <c r="F78" s="37"/>
      <c r="G78" s="37">
        <f t="shared" si="1"/>
        <v>0</v>
      </c>
    </row>
    <row r="79" spans="1:7" ht="13" x14ac:dyDescent="0.3">
      <c r="A79" s="8"/>
      <c r="B79" s="20"/>
      <c r="C79" s="19"/>
      <c r="D79" s="7"/>
      <c r="E79" s="37"/>
      <c r="F79" s="37"/>
      <c r="G79" s="37"/>
    </row>
    <row r="80" spans="1:7" ht="13" x14ac:dyDescent="0.3">
      <c r="A80" s="8"/>
      <c r="B80" s="20" t="s">
        <v>406</v>
      </c>
      <c r="C80" s="19" t="s">
        <v>2</v>
      </c>
      <c r="D80" s="7"/>
      <c r="E80" s="37"/>
      <c r="F80" s="37"/>
      <c r="G80" s="37">
        <f t="shared" si="1"/>
        <v>0</v>
      </c>
    </row>
    <row r="81" spans="1:7" ht="13" x14ac:dyDescent="0.3">
      <c r="A81" s="8"/>
      <c r="B81" s="20"/>
      <c r="C81" s="19"/>
      <c r="D81" s="7"/>
      <c r="E81" s="37"/>
      <c r="F81" s="37"/>
      <c r="G81" s="37"/>
    </row>
    <row r="82" spans="1:7" ht="13" x14ac:dyDescent="0.3">
      <c r="A82" s="8"/>
      <c r="B82" s="20" t="s">
        <v>468</v>
      </c>
      <c r="C82" s="19" t="s">
        <v>2</v>
      </c>
      <c r="D82" s="7"/>
      <c r="E82" s="37">
        <v>50</v>
      </c>
      <c r="F82" s="37"/>
      <c r="G82" s="37">
        <f t="shared" ref="G82" si="2">E82*D82</f>
        <v>0</v>
      </c>
    </row>
    <row r="83" spans="1:7" ht="13" x14ac:dyDescent="0.3">
      <c r="A83" s="8"/>
      <c r="B83" s="20"/>
      <c r="C83" s="19"/>
      <c r="D83" s="7"/>
      <c r="E83" s="37"/>
      <c r="F83" s="37"/>
      <c r="G83" s="37"/>
    </row>
    <row r="84" spans="1:7" ht="13" x14ac:dyDescent="0.3">
      <c r="A84" s="8"/>
      <c r="B84" s="20" t="s">
        <v>286</v>
      </c>
      <c r="C84" s="19" t="s">
        <v>11</v>
      </c>
      <c r="D84" s="7"/>
      <c r="E84" s="37">
        <v>10</v>
      </c>
      <c r="F84" s="37"/>
      <c r="G84" s="37">
        <f t="shared" ref="G84" si="3">E84*D84</f>
        <v>0</v>
      </c>
    </row>
    <row r="85" spans="1:7" ht="13" x14ac:dyDescent="0.3">
      <c r="A85" s="8"/>
      <c r="B85" s="20"/>
      <c r="C85" s="19"/>
      <c r="D85" s="7"/>
      <c r="E85" s="37"/>
      <c r="F85" s="37"/>
      <c r="G85" s="37"/>
    </row>
    <row r="86" spans="1:7" ht="13" x14ac:dyDescent="0.3">
      <c r="A86" s="8"/>
      <c r="B86" s="20" t="s">
        <v>469</v>
      </c>
      <c r="C86" s="19" t="s">
        <v>11</v>
      </c>
      <c r="D86" s="7"/>
      <c r="E86" s="37">
        <v>10</v>
      </c>
      <c r="F86" s="37"/>
      <c r="G86" s="37">
        <f t="shared" ref="G86" si="4">E86*D86</f>
        <v>0</v>
      </c>
    </row>
    <row r="87" spans="1:7" ht="13" x14ac:dyDescent="0.3">
      <c r="A87" s="8"/>
      <c r="B87" s="20"/>
      <c r="C87" s="19"/>
      <c r="D87" s="7"/>
      <c r="E87" s="37"/>
      <c r="F87" s="37"/>
      <c r="G87" s="37"/>
    </row>
    <row r="88" spans="1:7" ht="13" x14ac:dyDescent="0.3">
      <c r="A88" s="8"/>
      <c r="B88" s="20" t="s">
        <v>470</v>
      </c>
      <c r="C88" s="19" t="s">
        <v>11</v>
      </c>
      <c r="D88" s="7"/>
      <c r="E88" s="37">
        <v>10</v>
      </c>
      <c r="F88" s="37"/>
      <c r="G88" s="37">
        <f t="shared" ref="G88" si="5">E88*D88</f>
        <v>0</v>
      </c>
    </row>
    <row r="89" spans="1:7" ht="13" x14ac:dyDescent="0.3">
      <c r="A89" s="8"/>
      <c r="B89" s="20"/>
      <c r="C89" s="19"/>
      <c r="D89" s="7"/>
      <c r="E89" s="37"/>
      <c r="F89" s="37"/>
      <c r="G89" s="37"/>
    </row>
    <row r="90" spans="1:7" ht="13" x14ac:dyDescent="0.3">
      <c r="A90" s="8"/>
      <c r="B90" s="21" t="s">
        <v>407</v>
      </c>
      <c r="C90" s="19"/>
      <c r="D90" s="7"/>
      <c r="E90" s="37"/>
      <c r="F90" s="37"/>
      <c r="G90" s="37">
        <f t="shared" si="1"/>
        <v>0</v>
      </c>
    </row>
    <row r="91" spans="1:7" ht="13" x14ac:dyDescent="0.3">
      <c r="A91" s="8"/>
      <c r="B91" s="21" t="s">
        <v>408</v>
      </c>
      <c r="C91" s="19"/>
      <c r="D91" s="7"/>
      <c r="E91" s="37"/>
      <c r="F91" s="37"/>
      <c r="G91" s="37"/>
    </row>
    <row r="92" spans="1:7" ht="13" x14ac:dyDescent="0.3">
      <c r="A92" s="8"/>
      <c r="B92" s="21" t="s">
        <v>409</v>
      </c>
      <c r="C92" s="19"/>
      <c r="D92" s="7"/>
      <c r="E92" s="37"/>
      <c r="F92" s="37"/>
      <c r="G92" s="37"/>
    </row>
    <row r="93" spans="1:7" ht="13" x14ac:dyDescent="0.3">
      <c r="A93" s="8"/>
      <c r="B93" s="21" t="s">
        <v>410</v>
      </c>
      <c r="C93" s="19"/>
      <c r="D93" s="7"/>
      <c r="E93" s="37"/>
      <c r="F93" s="37"/>
      <c r="G93" s="37"/>
    </row>
    <row r="94" spans="1:7" ht="13" x14ac:dyDescent="0.3">
      <c r="A94" s="8"/>
      <c r="B94" s="20"/>
      <c r="C94" s="19"/>
      <c r="D94" s="7"/>
      <c r="E94" s="37"/>
      <c r="F94" s="37"/>
      <c r="G94" s="37"/>
    </row>
    <row r="95" spans="1:7" ht="13" x14ac:dyDescent="0.3">
      <c r="A95" s="8"/>
      <c r="B95" s="20" t="s">
        <v>411</v>
      </c>
      <c r="C95" s="19" t="s">
        <v>11</v>
      </c>
      <c r="D95" s="7"/>
      <c r="E95" s="37"/>
      <c r="F95" s="37"/>
      <c r="G95" s="37">
        <f t="shared" si="1"/>
        <v>0</v>
      </c>
    </row>
    <row r="96" spans="1:7" ht="13" x14ac:dyDescent="0.3">
      <c r="A96" s="8"/>
      <c r="B96" s="20"/>
      <c r="C96" s="19"/>
      <c r="D96" s="7"/>
      <c r="E96" s="37"/>
      <c r="F96" s="37"/>
      <c r="G96" s="37"/>
    </row>
    <row r="97" spans="1:7" ht="13" x14ac:dyDescent="0.3">
      <c r="A97" s="8"/>
      <c r="B97" s="20" t="s">
        <v>412</v>
      </c>
      <c r="C97" s="19" t="s">
        <v>11</v>
      </c>
      <c r="D97" s="7"/>
      <c r="E97" s="37"/>
      <c r="F97" s="37"/>
      <c r="G97" s="37">
        <f t="shared" si="1"/>
        <v>0</v>
      </c>
    </row>
    <row r="98" spans="1:7" ht="13" x14ac:dyDescent="0.3">
      <c r="A98" s="8"/>
      <c r="B98" s="20" t="s">
        <v>413</v>
      </c>
      <c r="C98" s="19"/>
      <c r="D98" s="7"/>
      <c r="E98" s="37"/>
      <c r="F98" s="37"/>
      <c r="G98" s="37"/>
    </row>
    <row r="99" spans="1:7" ht="13" x14ac:dyDescent="0.3">
      <c r="A99" s="8"/>
      <c r="B99" s="20"/>
      <c r="C99" s="19"/>
      <c r="D99" s="7"/>
      <c r="E99" s="37"/>
      <c r="F99" s="37"/>
      <c r="G99" s="37"/>
    </row>
    <row r="100" spans="1:7" ht="13" x14ac:dyDescent="0.3">
      <c r="A100" s="8"/>
      <c r="B100" s="20" t="s">
        <v>414</v>
      </c>
      <c r="C100" s="19" t="s">
        <v>11</v>
      </c>
      <c r="D100" s="7"/>
      <c r="E100" s="37"/>
      <c r="F100" s="37"/>
      <c r="G100" s="37">
        <f t="shared" si="1"/>
        <v>0</v>
      </c>
    </row>
    <row r="101" spans="1:7" ht="13" x14ac:dyDescent="0.3">
      <c r="A101" s="8"/>
      <c r="B101" s="20"/>
      <c r="C101" s="19"/>
      <c r="D101" s="7"/>
      <c r="E101" s="37"/>
      <c r="F101" s="37"/>
      <c r="G101" s="37"/>
    </row>
    <row r="102" spans="1:7" ht="13" x14ac:dyDescent="0.3">
      <c r="A102" s="8"/>
      <c r="B102" s="20" t="s">
        <v>415</v>
      </c>
      <c r="C102" s="19" t="s">
        <v>11</v>
      </c>
      <c r="D102" s="7"/>
      <c r="E102" s="37"/>
      <c r="F102" s="37"/>
      <c r="G102" s="37">
        <f t="shared" si="1"/>
        <v>0</v>
      </c>
    </row>
    <row r="103" spans="1:7" ht="13" x14ac:dyDescent="0.3">
      <c r="A103" s="8"/>
      <c r="B103" s="20"/>
      <c r="C103" s="19"/>
      <c r="D103" s="7"/>
      <c r="E103" s="37"/>
      <c r="F103" s="37"/>
      <c r="G103" s="37"/>
    </row>
    <row r="104" spans="1:7" ht="13" x14ac:dyDescent="0.3">
      <c r="A104" s="8"/>
      <c r="B104" s="20" t="s">
        <v>416</v>
      </c>
      <c r="C104" s="19" t="s">
        <v>2</v>
      </c>
      <c r="D104" s="7"/>
      <c r="E104" s="37"/>
      <c r="F104" s="37"/>
      <c r="G104" s="37">
        <f t="shared" si="1"/>
        <v>0</v>
      </c>
    </row>
    <row r="105" spans="1:7" ht="13" x14ac:dyDescent="0.3">
      <c r="A105" s="8"/>
      <c r="B105" s="20"/>
      <c r="C105" s="19"/>
      <c r="D105" s="7"/>
      <c r="E105" s="37"/>
      <c r="F105" s="37"/>
      <c r="G105" s="37"/>
    </row>
    <row r="106" spans="1:7" ht="13" x14ac:dyDescent="0.3">
      <c r="A106" s="8"/>
      <c r="B106" s="20" t="s">
        <v>417</v>
      </c>
      <c r="C106" s="19" t="s">
        <v>2</v>
      </c>
      <c r="D106" s="7"/>
      <c r="E106" s="37"/>
      <c r="F106" s="37"/>
      <c r="G106" s="37">
        <f t="shared" si="1"/>
        <v>0</v>
      </c>
    </row>
    <row r="107" spans="1:7" ht="13" x14ac:dyDescent="0.3">
      <c r="A107" s="8"/>
      <c r="B107" s="20"/>
      <c r="C107" s="19"/>
      <c r="D107" s="7"/>
      <c r="E107" s="37"/>
      <c r="F107" s="37"/>
      <c r="G107" s="37"/>
    </row>
    <row r="108" spans="1:7" ht="13" x14ac:dyDescent="0.3">
      <c r="A108" s="8"/>
      <c r="B108" s="20" t="s">
        <v>418</v>
      </c>
      <c r="C108" s="19" t="s">
        <v>2</v>
      </c>
      <c r="D108" s="7"/>
      <c r="E108" s="37"/>
      <c r="F108" s="37"/>
      <c r="G108" s="37">
        <f t="shared" si="1"/>
        <v>0</v>
      </c>
    </row>
    <row r="109" spans="1:7" ht="13" x14ac:dyDescent="0.3">
      <c r="A109" s="8"/>
      <c r="B109" s="20" t="s">
        <v>419</v>
      </c>
      <c r="C109" s="19"/>
      <c r="D109" s="7"/>
      <c r="E109" s="37"/>
      <c r="F109" s="37"/>
      <c r="G109" s="37"/>
    </row>
    <row r="110" spans="1:7" ht="13" x14ac:dyDescent="0.3">
      <c r="A110" s="8"/>
      <c r="B110" s="20"/>
      <c r="C110" s="19"/>
      <c r="D110" s="7"/>
      <c r="E110" s="37"/>
      <c r="F110" s="37"/>
      <c r="G110" s="37"/>
    </row>
    <row r="111" spans="1:7" ht="13" x14ac:dyDescent="0.3">
      <c r="A111" s="8"/>
      <c r="B111" s="21" t="s">
        <v>420</v>
      </c>
      <c r="C111" s="19"/>
      <c r="D111" s="7"/>
      <c r="E111" s="37"/>
      <c r="F111" s="37"/>
      <c r="G111" s="37"/>
    </row>
    <row r="112" spans="1:7" ht="13" x14ac:dyDescent="0.3">
      <c r="A112" s="8"/>
      <c r="B112" s="20"/>
      <c r="C112" s="19"/>
      <c r="D112" s="7"/>
      <c r="E112" s="37"/>
      <c r="F112" s="37"/>
      <c r="G112" s="37"/>
    </row>
    <row r="113" spans="1:14" ht="13" x14ac:dyDescent="0.3">
      <c r="A113" s="8"/>
      <c r="B113" s="20" t="s">
        <v>461</v>
      </c>
      <c r="C113" s="19" t="s">
        <v>457</v>
      </c>
      <c r="D113" s="9"/>
      <c r="E113" s="37"/>
      <c r="F113" s="37"/>
      <c r="G113" s="37">
        <f t="shared" si="1"/>
        <v>0</v>
      </c>
    </row>
    <row r="114" spans="1:14" ht="13" x14ac:dyDescent="0.3">
      <c r="A114" s="8"/>
      <c r="B114" s="20" t="s">
        <v>421</v>
      </c>
      <c r="C114" s="19"/>
      <c r="D114" s="7"/>
      <c r="E114" s="37"/>
      <c r="F114" s="37"/>
      <c r="G114" s="37"/>
    </row>
    <row r="115" spans="1:14" ht="13" x14ac:dyDescent="0.3">
      <c r="A115" s="8"/>
      <c r="B115" s="20"/>
      <c r="C115" s="19"/>
      <c r="D115" s="7"/>
      <c r="E115" s="37"/>
      <c r="F115" s="37"/>
      <c r="G115" s="37"/>
      <c r="K115" s="1">
        <v>17</v>
      </c>
      <c r="L115" s="1">
        <v>17</v>
      </c>
      <c r="N115" s="1">
        <f>L115+K115</f>
        <v>34</v>
      </c>
    </row>
    <row r="116" spans="1:14" ht="13" x14ac:dyDescent="0.3">
      <c r="A116" s="8"/>
      <c r="B116" s="20" t="s">
        <v>422</v>
      </c>
      <c r="C116" s="19" t="s">
        <v>457</v>
      </c>
      <c r="D116" s="9">
        <v>36</v>
      </c>
      <c r="E116" s="37">
        <v>50</v>
      </c>
      <c r="F116" s="37"/>
      <c r="G116" s="37">
        <f t="shared" si="1"/>
        <v>1800</v>
      </c>
      <c r="K116" s="1">
        <v>8</v>
      </c>
      <c r="L116" s="1">
        <v>8</v>
      </c>
      <c r="M116" s="1">
        <v>8</v>
      </c>
      <c r="N116" s="1">
        <f>M116+L116+K116</f>
        <v>24</v>
      </c>
    </row>
    <row r="117" spans="1:14" ht="13" x14ac:dyDescent="0.3">
      <c r="A117" s="8"/>
      <c r="B117" s="20"/>
      <c r="C117" s="19"/>
      <c r="D117" s="7"/>
      <c r="E117" s="37"/>
      <c r="F117" s="37"/>
      <c r="G117" s="37"/>
      <c r="N117" s="1">
        <f>N115+N116</f>
        <v>58</v>
      </c>
    </row>
    <row r="118" spans="1:14" ht="13" x14ac:dyDescent="0.3">
      <c r="A118" s="8"/>
      <c r="B118" s="20" t="s">
        <v>423</v>
      </c>
      <c r="C118" s="19" t="s">
        <v>457</v>
      </c>
      <c r="D118" s="9">
        <v>118</v>
      </c>
      <c r="E118" s="37">
        <v>20</v>
      </c>
      <c r="F118" s="37"/>
      <c r="G118" s="37">
        <f t="shared" si="1"/>
        <v>2360</v>
      </c>
      <c r="N118" s="1">
        <f>N117*2</f>
        <v>116</v>
      </c>
    </row>
    <row r="119" spans="1:14" ht="13" x14ac:dyDescent="0.3">
      <c r="A119" s="8"/>
      <c r="B119" s="20"/>
      <c r="C119" s="19"/>
      <c r="D119" s="7"/>
      <c r="E119" s="37"/>
      <c r="F119" s="37"/>
      <c r="G119" s="37"/>
      <c r="N119" s="1">
        <f>N118*3</f>
        <v>348</v>
      </c>
    </row>
    <row r="120" spans="1:14" ht="13" x14ac:dyDescent="0.3">
      <c r="A120" s="8"/>
      <c r="B120" s="20" t="s">
        <v>424</v>
      </c>
      <c r="C120" s="19" t="s">
        <v>457</v>
      </c>
      <c r="D120" s="7"/>
      <c r="E120" s="37">
        <v>20</v>
      </c>
      <c r="F120" s="37"/>
      <c r="G120" s="37">
        <f t="shared" si="1"/>
        <v>0</v>
      </c>
    </row>
    <row r="121" spans="1:14" ht="13" x14ac:dyDescent="0.3">
      <c r="A121" s="8"/>
      <c r="B121" s="20"/>
      <c r="C121" s="19"/>
      <c r="D121" s="7"/>
      <c r="E121" s="37"/>
      <c r="F121" s="37"/>
      <c r="G121" s="37"/>
    </row>
    <row r="122" spans="1:14" ht="13" x14ac:dyDescent="0.3">
      <c r="A122" s="8"/>
      <c r="B122" s="21" t="s">
        <v>425</v>
      </c>
      <c r="C122" s="19"/>
      <c r="D122" s="7"/>
      <c r="E122" s="37"/>
      <c r="F122" s="37"/>
      <c r="G122" s="37"/>
    </row>
    <row r="123" spans="1:14" ht="13" x14ac:dyDescent="0.3">
      <c r="A123" s="8"/>
      <c r="B123" s="20"/>
      <c r="C123" s="19"/>
      <c r="D123" s="7"/>
      <c r="E123" s="37"/>
      <c r="F123" s="37"/>
      <c r="G123" s="37"/>
    </row>
    <row r="124" spans="1:14" ht="13" x14ac:dyDescent="0.3">
      <c r="A124" s="8"/>
      <c r="B124" s="21" t="s">
        <v>426</v>
      </c>
      <c r="C124" s="19"/>
      <c r="D124" s="7"/>
      <c r="E124" s="37"/>
      <c r="F124" s="37"/>
      <c r="G124" s="37"/>
    </row>
    <row r="125" spans="1:14" ht="13" x14ac:dyDescent="0.3">
      <c r="A125" s="8"/>
      <c r="B125" s="21" t="s">
        <v>427</v>
      </c>
      <c r="C125" s="19"/>
      <c r="D125" s="7"/>
      <c r="E125" s="37"/>
      <c r="F125" s="37"/>
      <c r="G125" s="37"/>
    </row>
    <row r="126" spans="1:14" ht="13" x14ac:dyDescent="0.3">
      <c r="A126" s="8"/>
      <c r="B126" s="21" t="s">
        <v>428</v>
      </c>
      <c r="C126" s="19"/>
      <c r="D126" s="7"/>
      <c r="E126" s="37"/>
      <c r="F126" s="37"/>
      <c r="G126" s="37"/>
    </row>
    <row r="127" spans="1:14" ht="13" x14ac:dyDescent="0.3">
      <c r="A127" s="8"/>
      <c r="B127" s="21" t="s">
        <v>429</v>
      </c>
      <c r="C127" s="19"/>
      <c r="D127" s="7"/>
      <c r="E127" s="37"/>
      <c r="F127" s="37"/>
      <c r="G127" s="37"/>
    </row>
    <row r="128" spans="1:14" ht="13" x14ac:dyDescent="0.3">
      <c r="A128" s="8"/>
      <c r="B128" s="21" t="s">
        <v>410</v>
      </c>
      <c r="C128" s="19"/>
      <c r="D128" s="7"/>
      <c r="E128" s="37"/>
      <c r="F128" s="37"/>
      <c r="G128" s="37"/>
    </row>
    <row r="129" spans="1:7" ht="13" x14ac:dyDescent="0.3">
      <c r="A129" s="8"/>
      <c r="B129" s="20"/>
      <c r="C129" s="19"/>
      <c r="D129" s="7"/>
      <c r="E129" s="37"/>
      <c r="F129" s="37"/>
      <c r="G129" s="37"/>
    </row>
    <row r="130" spans="1:7" ht="13" x14ac:dyDescent="0.3">
      <c r="A130" s="8"/>
      <c r="B130" s="20" t="s">
        <v>430</v>
      </c>
      <c r="C130" s="19" t="s">
        <v>2</v>
      </c>
      <c r="D130" s="7"/>
      <c r="E130" s="37"/>
      <c r="F130" s="37"/>
      <c r="G130" s="37">
        <f t="shared" si="1"/>
        <v>0</v>
      </c>
    </row>
    <row r="131" spans="1:7" ht="13" x14ac:dyDescent="0.3">
      <c r="A131" s="8"/>
      <c r="B131" s="20" t="s">
        <v>431</v>
      </c>
      <c r="C131" s="19"/>
      <c r="D131" s="7"/>
      <c r="E131" s="37"/>
      <c r="F131" s="37"/>
      <c r="G131" s="37"/>
    </row>
    <row r="132" spans="1:7" ht="13" x14ac:dyDescent="0.3">
      <c r="A132" s="8"/>
      <c r="B132" s="20"/>
      <c r="C132" s="19"/>
      <c r="D132" s="7"/>
      <c r="E132" s="37"/>
      <c r="F132" s="37"/>
      <c r="G132" s="37"/>
    </row>
    <row r="133" spans="1:7" ht="13" x14ac:dyDescent="0.3">
      <c r="A133" s="8"/>
      <c r="B133" s="21" t="s">
        <v>426</v>
      </c>
      <c r="C133" s="19"/>
      <c r="D133" s="7"/>
      <c r="E133" s="37"/>
      <c r="F133" s="37"/>
      <c r="G133" s="37"/>
    </row>
    <row r="134" spans="1:7" ht="13" x14ac:dyDescent="0.3">
      <c r="A134" s="8"/>
      <c r="B134" s="21" t="s">
        <v>432</v>
      </c>
      <c r="C134" s="19"/>
      <c r="D134" s="7"/>
      <c r="E134" s="37"/>
      <c r="F134" s="37"/>
      <c r="G134" s="37"/>
    </row>
    <row r="135" spans="1:7" ht="13" x14ac:dyDescent="0.3">
      <c r="A135" s="8"/>
      <c r="B135" s="21" t="s">
        <v>433</v>
      </c>
      <c r="C135" s="19"/>
      <c r="D135" s="7"/>
      <c r="E135" s="37"/>
      <c r="F135" s="37"/>
      <c r="G135" s="37"/>
    </row>
    <row r="136" spans="1:7" ht="13" x14ac:dyDescent="0.3">
      <c r="A136" s="8"/>
      <c r="B136" s="21" t="s">
        <v>434</v>
      </c>
      <c r="C136" s="19"/>
      <c r="D136" s="7"/>
      <c r="E136" s="37"/>
      <c r="F136" s="37"/>
      <c r="G136" s="37"/>
    </row>
    <row r="137" spans="1:7" ht="13" x14ac:dyDescent="0.3">
      <c r="A137" s="8"/>
      <c r="B137" s="21" t="s">
        <v>435</v>
      </c>
      <c r="C137" s="19"/>
      <c r="D137" s="7"/>
      <c r="E137" s="37"/>
      <c r="F137" s="37"/>
      <c r="G137" s="37"/>
    </row>
    <row r="138" spans="1:7" ht="13" x14ac:dyDescent="0.3">
      <c r="A138" s="8"/>
      <c r="B138" s="21" t="s">
        <v>436</v>
      </c>
      <c r="C138" s="19"/>
      <c r="D138" s="7"/>
      <c r="E138" s="37"/>
      <c r="F138" s="37"/>
      <c r="G138" s="37"/>
    </row>
    <row r="139" spans="1:7" ht="13" x14ac:dyDescent="0.3">
      <c r="A139" s="8"/>
      <c r="B139" s="21" t="s">
        <v>437</v>
      </c>
      <c r="C139" s="19"/>
      <c r="D139" s="7"/>
      <c r="E139" s="37"/>
      <c r="F139" s="37"/>
      <c r="G139" s="37"/>
    </row>
    <row r="140" spans="1:7" ht="13" x14ac:dyDescent="0.3">
      <c r="A140" s="8"/>
      <c r="B140" s="20"/>
      <c r="C140" s="19"/>
      <c r="D140" s="7"/>
      <c r="E140" s="37"/>
      <c r="F140" s="37"/>
      <c r="G140" s="37"/>
    </row>
    <row r="141" spans="1:7" ht="13" x14ac:dyDescent="0.3">
      <c r="A141" s="8"/>
      <c r="B141" s="20" t="s">
        <v>438</v>
      </c>
      <c r="C141" s="19" t="s">
        <v>2</v>
      </c>
      <c r="D141" s="7"/>
      <c r="E141" s="37"/>
      <c r="F141" s="37"/>
      <c r="G141" s="37">
        <f t="shared" si="1"/>
        <v>0</v>
      </c>
    </row>
    <row r="142" spans="1:7" ht="13" x14ac:dyDescent="0.3">
      <c r="A142" s="8"/>
      <c r="B142" s="20"/>
      <c r="C142" s="19"/>
      <c r="D142" s="7"/>
      <c r="E142" s="37"/>
      <c r="F142" s="37"/>
      <c r="G142" s="37"/>
    </row>
    <row r="143" spans="1:7" ht="13" x14ac:dyDescent="0.3">
      <c r="A143" s="8"/>
      <c r="B143" s="21" t="s">
        <v>439</v>
      </c>
      <c r="C143" s="19"/>
      <c r="D143" s="7"/>
      <c r="E143" s="37"/>
      <c r="F143" s="37"/>
      <c r="G143" s="37"/>
    </row>
    <row r="144" spans="1:7" ht="13" x14ac:dyDescent="0.3">
      <c r="A144" s="8"/>
      <c r="B144" s="20"/>
      <c r="C144" s="19"/>
      <c r="D144" s="7"/>
      <c r="E144" s="37"/>
      <c r="F144" s="37"/>
      <c r="G144" s="37"/>
    </row>
    <row r="145" spans="1:7" ht="13" x14ac:dyDescent="0.3">
      <c r="A145" s="8"/>
      <c r="B145" s="20" t="s">
        <v>440</v>
      </c>
      <c r="C145" s="19" t="s">
        <v>11</v>
      </c>
      <c r="D145" s="7"/>
      <c r="E145" s="37"/>
      <c r="F145" s="37"/>
      <c r="G145" s="37">
        <f t="shared" ref="G145:G169" si="6">E145*D145</f>
        <v>0</v>
      </c>
    </row>
    <row r="146" spans="1:7" ht="13" x14ac:dyDescent="0.3">
      <c r="A146" s="8"/>
      <c r="B146" s="20" t="s">
        <v>441</v>
      </c>
      <c r="C146" s="19"/>
      <c r="D146" s="7"/>
      <c r="E146" s="37"/>
      <c r="F146" s="37"/>
      <c r="G146" s="37"/>
    </row>
    <row r="147" spans="1:7" ht="13" x14ac:dyDescent="0.3">
      <c r="A147" s="8"/>
      <c r="B147" s="20"/>
      <c r="C147" s="19"/>
      <c r="D147" s="7"/>
      <c r="E147" s="37"/>
      <c r="F147" s="37"/>
      <c r="G147" s="37"/>
    </row>
    <row r="148" spans="1:7" ht="13" x14ac:dyDescent="0.3">
      <c r="A148" s="8"/>
      <c r="B148" s="20" t="s">
        <v>442</v>
      </c>
      <c r="C148" s="19" t="s">
        <v>11</v>
      </c>
      <c r="D148" s="7"/>
      <c r="E148" s="37"/>
      <c r="F148" s="37"/>
      <c r="G148" s="37">
        <f t="shared" si="6"/>
        <v>0</v>
      </c>
    </row>
    <row r="149" spans="1:7" ht="13" x14ac:dyDescent="0.3">
      <c r="A149" s="8"/>
      <c r="B149" s="20" t="s">
        <v>443</v>
      </c>
      <c r="C149" s="19"/>
      <c r="D149" s="7"/>
      <c r="E149" s="37"/>
      <c r="F149" s="37"/>
      <c r="G149" s="37"/>
    </row>
    <row r="150" spans="1:7" ht="13" x14ac:dyDescent="0.3">
      <c r="A150" s="8"/>
      <c r="B150" s="20"/>
      <c r="C150" s="19"/>
      <c r="D150" s="7"/>
      <c r="E150" s="37"/>
      <c r="F150" s="37"/>
      <c r="G150" s="37"/>
    </row>
    <row r="151" spans="1:7" ht="13" x14ac:dyDescent="0.3">
      <c r="A151" s="8"/>
      <c r="B151" s="21" t="s">
        <v>444</v>
      </c>
      <c r="C151" s="19"/>
      <c r="D151" s="7"/>
      <c r="E151" s="37"/>
      <c r="F151" s="37"/>
      <c r="G151" s="37"/>
    </row>
    <row r="152" spans="1:7" ht="13" x14ac:dyDescent="0.3">
      <c r="A152" s="8"/>
      <c r="B152" s="21" t="s">
        <v>445</v>
      </c>
      <c r="C152" s="19"/>
      <c r="D152" s="7"/>
      <c r="E152" s="37"/>
      <c r="F152" s="37"/>
      <c r="G152" s="37"/>
    </row>
    <row r="153" spans="1:7" ht="13" x14ac:dyDescent="0.3">
      <c r="A153" s="8"/>
      <c r="B153" s="21" t="s">
        <v>446</v>
      </c>
      <c r="C153" s="19"/>
      <c r="D153" s="7"/>
      <c r="E153" s="37"/>
      <c r="F153" s="37"/>
      <c r="G153" s="37"/>
    </row>
    <row r="154" spans="1:7" ht="13" x14ac:dyDescent="0.3">
      <c r="A154" s="8"/>
      <c r="B154" s="21" t="s">
        <v>447</v>
      </c>
      <c r="C154" s="19"/>
      <c r="D154" s="7"/>
      <c r="E154" s="37"/>
      <c r="F154" s="37"/>
      <c r="G154" s="37"/>
    </row>
    <row r="155" spans="1:7" ht="13" x14ac:dyDescent="0.3">
      <c r="A155" s="8"/>
      <c r="B155" s="20"/>
      <c r="C155" s="19"/>
      <c r="D155" s="7"/>
      <c r="E155" s="37"/>
      <c r="F155" s="37"/>
      <c r="G155" s="37"/>
    </row>
    <row r="156" spans="1:7" ht="13" x14ac:dyDescent="0.3">
      <c r="A156" s="8"/>
      <c r="B156" s="20" t="s">
        <v>448</v>
      </c>
      <c r="C156" s="19" t="s">
        <v>4</v>
      </c>
      <c r="D156" s="7">
        <v>1</v>
      </c>
      <c r="E156" s="37"/>
      <c r="F156" s="37"/>
      <c r="G156" s="37">
        <f t="shared" si="6"/>
        <v>0</v>
      </c>
    </row>
    <row r="157" spans="1:7" ht="13" x14ac:dyDescent="0.3">
      <c r="A157" s="8"/>
      <c r="B157" s="20" t="s">
        <v>449</v>
      </c>
      <c r="C157" s="19"/>
      <c r="D157" s="7"/>
      <c r="E157" s="37"/>
      <c r="F157" s="37"/>
      <c r="G157" s="37"/>
    </row>
    <row r="158" spans="1:7" ht="13" x14ac:dyDescent="0.3">
      <c r="A158" s="8"/>
      <c r="B158" s="20" t="s">
        <v>450</v>
      </c>
      <c r="C158" s="19"/>
      <c r="D158" s="7"/>
      <c r="E158" s="37"/>
      <c r="F158" s="37"/>
      <c r="G158" s="37"/>
    </row>
    <row r="159" spans="1:7" ht="13" x14ac:dyDescent="0.3">
      <c r="A159" s="8"/>
      <c r="B159" s="20"/>
      <c r="C159" s="19"/>
      <c r="D159" s="7"/>
      <c r="E159" s="37"/>
      <c r="F159" s="37"/>
      <c r="G159" s="37"/>
    </row>
    <row r="160" spans="1:7" ht="13" x14ac:dyDescent="0.3">
      <c r="A160" s="8"/>
      <c r="B160" s="21" t="s">
        <v>451</v>
      </c>
      <c r="C160" s="19"/>
      <c r="D160" s="7"/>
      <c r="E160" s="37"/>
      <c r="F160" s="37"/>
      <c r="G160" s="37"/>
    </row>
    <row r="161" spans="1:7" ht="13" x14ac:dyDescent="0.3">
      <c r="A161" s="8"/>
      <c r="B161" s="21" t="s">
        <v>452</v>
      </c>
      <c r="C161" s="19"/>
      <c r="D161" s="7"/>
      <c r="E161" s="37"/>
      <c r="F161" s="37"/>
      <c r="G161" s="37"/>
    </row>
    <row r="162" spans="1:7" ht="13" x14ac:dyDescent="0.3">
      <c r="A162" s="8"/>
      <c r="B162" s="20"/>
      <c r="C162" s="19"/>
      <c r="D162" s="7"/>
      <c r="E162" s="37"/>
      <c r="F162" s="37"/>
      <c r="G162" s="37"/>
    </row>
    <row r="163" spans="1:7" ht="13" x14ac:dyDescent="0.3">
      <c r="A163" s="8"/>
      <c r="B163" s="20" t="s">
        <v>453</v>
      </c>
      <c r="C163" s="19" t="s">
        <v>457</v>
      </c>
      <c r="D163" s="7"/>
      <c r="E163" s="37"/>
      <c r="F163" s="37"/>
      <c r="G163" s="37">
        <f t="shared" si="6"/>
        <v>0</v>
      </c>
    </row>
    <row r="164" spans="1:7" ht="13" x14ac:dyDescent="0.3">
      <c r="A164" s="8"/>
      <c r="B164" s="20" t="s">
        <v>454</v>
      </c>
      <c r="C164" s="19"/>
      <c r="D164" s="7"/>
      <c r="E164" s="37"/>
      <c r="F164" s="37"/>
      <c r="G164" s="37"/>
    </row>
    <row r="165" spans="1:7" ht="13" x14ac:dyDescent="0.3">
      <c r="A165" s="8"/>
      <c r="B165" s="20"/>
      <c r="C165" s="19"/>
      <c r="D165" s="7"/>
      <c r="E165" s="37"/>
      <c r="F165" s="37"/>
      <c r="G165" s="37"/>
    </row>
    <row r="166" spans="1:7" ht="13" x14ac:dyDescent="0.3">
      <c r="A166" s="8"/>
      <c r="B166" s="20" t="s">
        <v>455</v>
      </c>
      <c r="C166" s="19"/>
      <c r="D166" s="7"/>
      <c r="E166" s="37"/>
      <c r="F166" s="37"/>
      <c r="G166" s="37"/>
    </row>
    <row r="167" spans="1:7" ht="13" x14ac:dyDescent="0.3">
      <c r="A167" s="8"/>
      <c r="B167" s="20" t="s">
        <v>456</v>
      </c>
      <c r="C167" s="19"/>
      <c r="D167" s="7"/>
      <c r="E167" s="37"/>
      <c r="F167" s="37"/>
      <c r="G167" s="37"/>
    </row>
    <row r="168" spans="1:7" ht="13" x14ac:dyDescent="0.3">
      <c r="A168" s="8"/>
      <c r="B168" s="20"/>
      <c r="C168" s="19"/>
      <c r="D168" s="7"/>
      <c r="E168" s="37"/>
      <c r="F168" s="37"/>
      <c r="G168" s="37"/>
    </row>
    <row r="169" spans="1:7" ht="13" x14ac:dyDescent="0.3">
      <c r="A169" s="8"/>
      <c r="B169" s="20" t="s">
        <v>458</v>
      </c>
      <c r="C169" s="19" t="s">
        <v>457</v>
      </c>
      <c r="D169" s="7"/>
      <c r="E169" s="37"/>
      <c r="F169" s="37"/>
      <c r="G169" s="37">
        <f t="shared" si="6"/>
        <v>0</v>
      </c>
    </row>
    <row r="170" spans="1:7" ht="13" x14ac:dyDescent="0.3">
      <c r="A170" s="8"/>
      <c r="B170" s="20"/>
      <c r="C170" s="19"/>
      <c r="D170" s="7"/>
      <c r="E170" s="37"/>
      <c r="F170" s="37"/>
      <c r="G170" s="37"/>
    </row>
    <row r="171" spans="1:7" ht="13" x14ac:dyDescent="0.3">
      <c r="A171" s="8"/>
      <c r="B171" s="5" t="s">
        <v>283</v>
      </c>
      <c r="C171" s="7"/>
      <c r="D171" s="7"/>
      <c r="E171" s="38"/>
      <c r="F171" s="39"/>
      <c r="G171" s="39">
        <f>SUM(G5:G170)</f>
        <v>5410</v>
      </c>
    </row>
    <row r="172" spans="1:7" ht="13" x14ac:dyDescent="0.3">
      <c r="A172" s="8"/>
      <c r="B172" s="3"/>
      <c r="C172" s="7"/>
      <c r="D172" s="7"/>
      <c r="E172" s="37"/>
      <c r="F172" s="37"/>
      <c r="G172" s="37"/>
    </row>
    <row r="173" spans="1:7" ht="13" x14ac:dyDescent="0.3">
      <c r="A173" s="8"/>
      <c r="B173" s="25" t="s">
        <v>459</v>
      </c>
      <c r="C173" s="26"/>
      <c r="D173" s="26"/>
      <c r="E173" s="46"/>
      <c r="F173" s="46"/>
      <c r="G173" s="46"/>
    </row>
    <row r="174" spans="1:7" ht="13" x14ac:dyDescent="0.3">
      <c r="A174" s="3"/>
      <c r="B174" s="3"/>
      <c r="C174" s="3"/>
      <c r="D174" s="3"/>
      <c r="E174" s="37"/>
      <c r="F174" s="36"/>
      <c r="G174" s="36"/>
    </row>
    <row r="175" spans="1:7" ht="13" x14ac:dyDescent="0.3">
      <c r="A175" s="3"/>
      <c r="B175" s="17" t="s">
        <v>358</v>
      </c>
      <c r="C175" s="3"/>
      <c r="D175" s="3"/>
      <c r="E175" s="37"/>
      <c r="F175" s="36"/>
      <c r="G175" s="36"/>
    </row>
    <row r="176" spans="1:7" ht="13" x14ac:dyDescent="0.3">
      <c r="A176" s="3"/>
      <c r="B176" s="3"/>
      <c r="C176" s="3"/>
      <c r="D176" s="3"/>
      <c r="E176" s="37"/>
      <c r="F176" s="36"/>
      <c r="G176" s="36"/>
    </row>
    <row r="177" spans="1:15" ht="13" x14ac:dyDescent="0.3">
      <c r="A177" s="3"/>
      <c r="B177" s="4" t="s">
        <v>281</v>
      </c>
      <c r="C177" s="3"/>
      <c r="D177" s="3"/>
      <c r="E177" s="37"/>
      <c r="F177" s="36"/>
      <c r="G177" s="36"/>
    </row>
    <row r="178" spans="1:15" ht="13" x14ac:dyDescent="0.3">
      <c r="A178" s="3"/>
      <c r="B178" s="3" t="s">
        <v>280</v>
      </c>
      <c r="C178" s="3"/>
      <c r="D178" s="3"/>
      <c r="E178" s="37"/>
      <c r="F178" s="36"/>
      <c r="G178" s="36"/>
    </row>
    <row r="179" spans="1:15" ht="13" x14ac:dyDescent="0.3">
      <c r="A179" s="3"/>
      <c r="B179" s="3" t="s">
        <v>279</v>
      </c>
      <c r="C179" s="7" t="s">
        <v>0</v>
      </c>
      <c r="D179" s="7"/>
      <c r="E179" s="38">
        <v>15</v>
      </c>
      <c r="F179" s="37"/>
      <c r="G179" s="37">
        <f>E179*D179</f>
        <v>0</v>
      </c>
    </row>
    <row r="180" spans="1:15" ht="13" x14ac:dyDescent="0.3">
      <c r="A180" s="3"/>
      <c r="B180" s="3"/>
      <c r="C180" s="7"/>
      <c r="D180" s="7"/>
      <c r="E180" s="38"/>
      <c r="F180" s="37"/>
      <c r="G180" s="37"/>
    </row>
    <row r="181" spans="1:15" ht="13" x14ac:dyDescent="0.3">
      <c r="A181" s="3"/>
      <c r="B181" s="3" t="s">
        <v>278</v>
      </c>
      <c r="C181" s="7"/>
      <c r="D181" s="7"/>
      <c r="E181" s="38"/>
      <c r="F181" s="37"/>
      <c r="G181" s="37"/>
    </row>
    <row r="182" spans="1:15" ht="13" x14ac:dyDescent="0.3">
      <c r="A182" s="3"/>
      <c r="B182" s="3" t="s">
        <v>277</v>
      </c>
      <c r="C182" s="7" t="s">
        <v>0</v>
      </c>
      <c r="D182" s="7">
        <v>20</v>
      </c>
      <c r="E182" s="38">
        <v>25</v>
      </c>
      <c r="F182" s="37"/>
      <c r="G182" s="37">
        <f t="shared" ref="G182:G233" si="7">E182*D182</f>
        <v>500</v>
      </c>
    </row>
    <row r="183" spans="1:15" ht="13" x14ac:dyDescent="0.3">
      <c r="A183" s="3"/>
      <c r="B183" s="3"/>
      <c r="C183" s="7"/>
      <c r="D183" s="7"/>
      <c r="E183" s="38"/>
      <c r="F183" s="37"/>
      <c r="G183" s="37"/>
    </row>
    <row r="184" spans="1:15" ht="13" x14ac:dyDescent="0.3">
      <c r="A184" s="3"/>
      <c r="B184" s="4" t="s">
        <v>276</v>
      </c>
      <c r="C184" s="7"/>
      <c r="D184" s="7"/>
      <c r="E184" s="38"/>
      <c r="F184" s="37"/>
      <c r="G184" s="37"/>
    </row>
    <row r="185" spans="1:15" ht="13" x14ac:dyDescent="0.3">
      <c r="A185" s="3"/>
      <c r="B185" s="4"/>
      <c r="C185" s="7"/>
      <c r="D185" s="7"/>
      <c r="E185" s="38"/>
      <c r="F185" s="37"/>
      <c r="G185" s="37"/>
    </row>
    <row r="186" spans="1:15" ht="13" x14ac:dyDescent="0.3">
      <c r="A186" s="3"/>
      <c r="B186" s="3" t="s">
        <v>275</v>
      </c>
      <c r="C186" s="7" t="s">
        <v>1</v>
      </c>
      <c r="D186" s="7">
        <v>5</v>
      </c>
      <c r="E186" s="38">
        <v>50</v>
      </c>
      <c r="F186" s="37"/>
      <c r="G186" s="37">
        <f t="shared" si="7"/>
        <v>250</v>
      </c>
    </row>
    <row r="187" spans="1:15" ht="13" x14ac:dyDescent="0.3">
      <c r="A187" s="3"/>
      <c r="B187" s="3"/>
      <c r="C187" s="7"/>
      <c r="D187" s="7"/>
      <c r="E187" s="38"/>
      <c r="F187" s="37"/>
      <c r="G187" s="37"/>
    </row>
    <row r="188" spans="1:15" ht="13" x14ac:dyDescent="0.3">
      <c r="A188" s="3"/>
      <c r="B188" s="4" t="s">
        <v>274</v>
      </c>
      <c r="C188" s="7"/>
      <c r="D188" s="7"/>
      <c r="E188" s="38"/>
      <c r="F188" s="37"/>
      <c r="G188" s="37"/>
    </row>
    <row r="189" spans="1:15" ht="13" x14ac:dyDescent="0.3">
      <c r="A189" s="3"/>
      <c r="B189" s="3" t="s">
        <v>462</v>
      </c>
      <c r="C189" s="7" t="s">
        <v>1</v>
      </c>
      <c r="D189" s="7">
        <v>7</v>
      </c>
      <c r="E189" s="38">
        <v>50</v>
      </c>
      <c r="F189" s="37"/>
      <c r="G189" s="37">
        <f t="shared" si="7"/>
        <v>350</v>
      </c>
      <c r="J189" s="1">
        <v>34</v>
      </c>
      <c r="K189" s="1">
        <v>20</v>
      </c>
      <c r="L189" s="1">
        <f>K189+J189</f>
        <v>54</v>
      </c>
      <c r="M189" s="1">
        <v>0.6</v>
      </c>
      <c r="N189" s="1">
        <v>0.7</v>
      </c>
      <c r="O189" s="1">
        <f>N189*M189*L189</f>
        <v>22.68</v>
      </c>
    </row>
    <row r="190" spans="1:15" ht="13" x14ac:dyDescent="0.3">
      <c r="A190" s="3"/>
      <c r="B190" s="3"/>
      <c r="C190" s="7"/>
      <c r="D190" s="7"/>
      <c r="E190" s="38"/>
      <c r="F190" s="37"/>
      <c r="G190" s="37"/>
      <c r="O190" s="1">
        <f>O189*2</f>
        <v>45.36</v>
      </c>
    </row>
    <row r="191" spans="1:15" ht="13" x14ac:dyDescent="0.3">
      <c r="A191" s="3"/>
      <c r="B191" s="4" t="s">
        <v>273</v>
      </c>
      <c r="C191" s="7"/>
      <c r="D191" s="7"/>
      <c r="E191" s="38"/>
      <c r="F191" s="37"/>
      <c r="G191" s="37"/>
    </row>
    <row r="192" spans="1:15" ht="13" x14ac:dyDescent="0.3">
      <c r="A192" s="3"/>
      <c r="B192" s="4" t="s">
        <v>272</v>
      </c>
      <c r="C192" s="7"/>
      <c r="D192" s="7"/>
      <c r="E192" s="38"/>
      <c r="F192" s="37"/>
      <c r="G192" s="37"/>
      <c r="L192" s="1">
        <v>54</v>
      </c>
      <c r="M192" s="1">
        <v>0.6</v>
      </c>
      <c r="N192" s="1">
        <f>M192*L192</f>
        <v>32.4</v>
      </c>
    </row>
    <row r="193" spans="1:7" ht="13" x14ac:dyDescent="0.3">
      <c r="A193" s="3"/>
      <c r="B193" s="3" t="s">
        <v>271</v>
      </c>
      <c r="C193" s="7" t="s">
        <v>1</v>
      </c>
      <c r="D193" s="7">
        <v>2</v>
      </c>
      <c r="E193" s="38">
        <v>150</v>
      </c>
      <c r="F193" s="37"/>
      <c r="G193" s="37">
        <f t="shared" si="7"/>
        <v>300</v>
      </c>
    </row>
    <row r="194" spans="1:7" ht="13" x14ac:dyDescent="0.3">
      <c r="A194" s="3"/>
      <c r="B194" s="3"/>
      <c r="C194" s="7"/>
      <c r="D194" s="7"/>
      <c r="E194" s="38"/>
      <c r="F194" s="37"/>
      <c r="G194" s="37"/>
    </row>
    <row r="195" spans="1:7" ht="13" x14ac:dyDescent="0.3">
      <c r="A195" s="3"/>
      <c r="B195" s="3" t="s">
        <v>270</v>
      </c>
      <c r="C195" s="7" t="s">
        <v>1</v>
      </c>
      <c r="D195" s="7">
        <v>1</v>
      </c>
      <c r="E195" s="38">
        <v>250</v>
      </c>
      <c r="F195" s="37"/>
      <c r="G195" s="37">
        <f t="shared" si="7"/>
        <v>250</v>
      </c>
    </row>
    <row r="196" spans="1:7" ht="13" x14ac:dyDescent="0.3">
      <c r="A196" s="3"/>
      <c r="B196" s="3"/>
      <c r="C196" s="7"/>
      <c r="D196" s="7"/>
      <c r="E196" s="38"/>
      <c r="F196" s="37"/>
      <c r="G196" s="37"/>
    </row>
    <row r="197" spans="1:7" ht="13" x14ac:dyDescent="0.3">
      <c r="A197" s="3"/>
      <c r="B197" s="4" t="s">
        <v>269</v>
      </c>
      <c r="C197" s="7"/>
      <c r="D197" s="7"/>
      <c r="E197" s="38"/>
      <c r="F197" s="37"/>
      <c r="G197" s="37"/>
    </row>
    <row r="198" spans="1:7" ht="13" x14ac:dyDescent="0.3">
      <c r="A198" s="3"/>
      <c r="B198" s="3" t="s">
        <v>268</v>
      </c>
      <c r="C198" s="7"/>
      <c r="D198" s="7"/>
      <c r="E198" s="38"/>
      <c r="F198" s="37"/>
      <c r="G198" s="37"/>
    </row>
    <row r="199" spans="1:7" ht="13" x14ac:dyDescent="0.3">
      <c r="A199" s="3"/>
      <c r="B199" s="3" t="s">
        <v>267</v>
      </c>
      <c r="C199" s="7" t="s">
        <v>1</v>
      </c>
      <c r="D199" s="7"/>
      <c r="E199" s="38">
        <v>50</v>
      </c>
      <c r="F199" s="37"/>
      <c r="G199" s="37">
        <f t="shared" si="7"/>
        <v>0</v>
      </c>
    </row>
    <row r="200" spans="1:7" ht="13" x14ac:dyDescent="0.3">
      <c r="A200" s="3"/>
      <c r="B200" s="3"/>
      <c r="C200" s="7"/>
      <c r="D200" s="7"/>
      <c r="E200" s="38"/>
      <c r="F200" s="37"/>
      <c r="G200" s="37"/>
    </row>
    <row r="201" spans="1:7" ht="13" x14ac:dyDescent="0.3">
      <c r="A201" s="3"/>
      <c r="B201" s="4" t="s">
        <v>266</v>
      </c>
      <c r="C201" s="7"/>
      <c r="D201" s="7"/>
      <c r="E201" s="38"/>
      <c r="F201" s="37"/>
      <c r="G201" s="37"/>
    </row>
    <row r="202" spans="1:7" ht="13" x14ac:dyDescent="0.3">
      <c r="A202" s="3"/>
      <c r="B202" s="3" t="s">
        <v>5</v>
      </c>
      <c r="C202" s="7" t="s">
        <v>0</v>
      </c>
      <c r="D202" s="7">
        <v>20</v>
      </c>
      <c r="E202" s="38">
        <v>45</v>
      </c>
      <c r="F202" s="37"/>
      <c r="G202" s="37">
        <f t="shared" si="7"/>
        <v>900</v>
      </c>
    </row>
    <row r="203" spans="1:7" ht="13" x14ac:dyDescent="0.3">
      <c r="A203" s="3"/>
      <c r="B203" s="3"/>
      <c r="C203" s="7"/>
      <c r="D203" s="7"/>
      <c r="E203" s="38"/>
      <c r="F203" s="37"/>
      <c r="G203" s="37"/>
    </row>
    <row r="204" spans="1:7" ht="13" x14ac:dyDescent="0.3">
      <c r="A204" s="3"/>
      <c r="B204" s="3" t="s">
        <v>265</v>
      </c>
      <c r="C204" s="7"/>
      <c r="D204" s="7"/>
      <c r="E204" s="38"/>
      <c r="F204" s="37"/>
      <c r="G204" s="37"/>
    </row>
    <row r="205" spans="1:7" ht="13" x14ac:dyDescent="0.3">
      <c r="A205" s="3"/>
      <c r="B205" s="3" t="s">
        <v>264</v>
      </c>
      <c r="C205" s="7" t="s">
        <v>4</v>
      </c>
      <c r="D205" s="7">
        <v>1</v>
      </c>
      <c r="E205" s="38">
        <v>400</v>
      </c>
      <c r="F205" s="37"/>
      <c r="G205" s="37">
        <f t="shared" si="7"/>
        <v>400</v>
      </c>
    </row>
    <row r="206" spans="1:7" ht="13" x14ac:dyDescent="0.3">
      <c r="A206" s="3"/>
      <c r="B206" s="3"/>
      <c r="C206" s="7"/>
      <c r="D206" s="7"/>
      <c r="E206" s="38"/>
      <c r="F206" s="37"/>
      <c r="G206" s="37"/>
    </row>
    <row r="207" spans="1:7" ht="13" x14ac:dyDescent="0.3">
      <c r="A207" s="3"/>
      <c r="B207" s="4" t="s">
        <v>359</v>
      </c>
      <c r="C207" s="7"/>
      <c r="D207" s="7"/>
      <c r="E207" s="38"/>
      <c r="F207" s="37"/>
      <c r="G207" s="37"/>
    </row>
    <row r="208" spans="1:7" ht="13" x14ac:dyDescent="0.3">
      <c r="A208" s="3"/>
      <c r="B208" s="4"/>
      <c r="C208" s="7"/>
      <c r="D208" s="7"/>
      <c r="E208" s="38"/>
      <c r="F208" s="37"/>
      <c r="G208" s="37"/>
    </row>
    <row r="209" spans="1:7" ht="13" x14ac:dyDescent="0.3">
      <c r="A209" s="3"/>
      <c r="B209" s="4" t="s">
        <v>263</v>
      </c>
      <c r="C209" s="7"/>
      <c r="D209" s="7"/>
      <c r="E209" s="38"/>
      <c r="F209" s="37"/>
      <c r="G209" s="37"/>
    </row>
    <row r="210" spans="1:7" ht="13" x14ac:dyDescent="0.3">
      <c r="A210" s="3"/>
      <c r="B210" s="4" t="s">
        <v>262</v>
      </c>
      <c r="C210" s="7"/>
      <c r="D210" s="7"/>
      <c r="E210" s="38"/>
      <c r="F210" s="37"/>
      <c r="G210" s="37"/>
    </row>
    <row r="211" spans="1:7" ht="13" x14ac:dyDescent="0.3">
      <c r="A211" s="3"/>
      <c r="B211" s="3"/>
      <c r="C211" s="7"/>
      <c r="D211" s="7"/>
      <c r="E211" s="38"/>
      <c r="F211" s="37"/>
      <c r="G211" s="37"/>
    </row>
    <row r="212" spans="1:7" ht="13" x14ac:dyDescent="0.3">
      <c r="A212" s="3"/>
      <c r="B212" s="3" t="s">
        <v>261</v>
      </c>
      <c r="C212" s="7" t="s">
        <v>1</v>
      </c>
      <c r="D212" s="7">
        <v>2</v>
      </c>
      <c r="E212" s="38">
        <v>350</v>
      </c>
      <c r="F212" s="37"/>
      <c r="G212" s="37">
        <f t="shared" si="7"/>
        <v>700</v>
      </c>
    </row>
    <row r="213" spans="1:7" ht="13" x14ac:dyDescent="0.3">
      <c r="A213" s="3"/>
      <c r="B213" s="3"/>
      <c r="C213" s="7"/>
      <c r="D213" s="7"/>
      <c r="E213" s="38"/>
      <c r="F213" s="37"/>
      <c r="G213" s="37"/>
    </row>
    <row r="214" spans="1:7" ht="13" x14ac:dyDescent="0.3">
      <c r="A214" s="3"/>
      <c r="B214" s="3" t="s">
        <v>6</v>
      </c>
      <c r="C214" s="7" t="s">
        <v>1</v>
      </c>
      <c r="D214" s="7">
        <v>1</v>
      </c>
      <c r="E214" s="38">
        <v>350</v>
      </c>
      <c r="F214" s="37"/>
      <c r="G214" s="37">
        <f t="shared" si="7"/>
        <v>350</v>
      </c>
    </row>
    <row r="215" spans="1:7" ht="13" x14ac:dyDescent="0.3">
      <c r="A215" s="3"/>
      <c r="B215" s="3"/>
      <c r="C215" s="7"/>
      <c r="D215" s="7"/>
      <c r="E215" s="38"/>
      <c r="F215" s="37"/>
      <c r="G215" s="37"/>
    </row>
    <row r="216" spans="1:7" ht="13" x14ac:dyDescent="0.3">
      <c r="A216" s="3"/>
      <c r="B216" s="4" t="s">
        <v>260</v>
      </c>
      <c r="C216" s="7"/>
      <c r="D216" s="7"/>
      <c r="E216" s="38"/>
      <c r="F216" s="37"/>
      <c r="G216" s="37"/>
    </row>
    <row r="217" spans="1:7" ht="13" x14ac:dyDescent="0.3">
      <c r="A217" s="3"/>
      <c r="B217" s="4" t="s">
        <v>259</v>
      </c>
      <c r="C217" s="7"/>
      <c r="D217" s="7"/>
      <c r="E217" s="38"/>
      <c r="F217" s="37"/>
      <c r="G217" s="37"/>
    </row>
    <row r="218" spans="1:7" ht="13" x14ac:dyDescent="0.3">
      <c r="A218" s="3"/>
      <c r="B218" s="3" t="s">
        <v>258</v>
      </c>
      <c r="C218" s="7" t="s">
        <v>1</v>
      </c>
      <c r="D218" s="7"/>
      <c r="E218" s="38">
        <v>350</v>
      </c>
      <c r="F218" s="37"/>
      <c r="G218" s="37">
        <f t="shared" si="7"/>
        <v>0</v>
      </c>
    </row>
    <row r="219" spans="1:7" ht="13" x14ac:dyDescent="0.3">
      <c r="A219" s="3"/>
      <c r="B219" s="3"/>
      <c r="C219" s="7"/>
      <c r="D219" s="7"/>
      <c r="E219" s="38"/>
      <c r="F219" s="37"/>
      <c r="G219" s="37"/>
    </row>
    <row r="220" spans="1:7" ht="13" x14ac:dyDescent="0.3">
      <c r="A220" s="3"/>
      <c r="B220" s="4" t="s">
        <v>257</v>
      </c>
      <c r="C220" s="7"/>
      <c r="D220" s="7"/>
      <c r="E220" s="38"/>
      <c r="F220" s="37"/>
      <c r="G220" s="37"/>
    </row>
    <row r="221" spans="1:7" ht="13" x14ac:dyDescent="0.3">
      <c r="A221" s="3"/>
      <c r="B221" s="3" t="s">
        <v>256</v>
      </c>
      <c r="C221" s="7"/>
      <c r="D221" s="7"/>
      <c r="E221" s="38"/>
      <c r="F221" s="37"/>
      <c r="G221" s="37"/>
    </row>
    <row r="222" spans="1:7" ht="13" x14ac:dyDescent="0.3">
      <c r="A222" s="3"/>
      <c r="B222" s="3" t="s">
        <v>255</v>
      </c>
      <c r="C222" s="7"/>
      <c r="D222" s="7"/>
      <c r="E222" s="38"/>
      <c r="F222" s="37"/>
      <c r="G222" s="37"/>
    </row>
    <row r="223" spans="1:7" ht="13" x14ac:dyDescent="0.3">
      <c r="A223" s="3"/>
      <c r="B223" s="3" t="s">
        <v>254</v>
      </c>
      <c r="C223" s="7"/>
      <c r="D223" s="7"/>
      <c r="E223" s="38"/>
      <c r="F223" s="37"/>
      <c r="G223" s="37"/>
    </row>
    <row r="224" spans="1:7" ht="13" x14ac:dyDescent="0.3">
      <c r="A224" s="3"/>
      <c r="B224" s="3" t="s">
        <v>253</v>
      </c>
      <c r="C224" s="7" t="s">
        <v>0</v>
      </c>
      <c r="D224" s="7">
        <v>12</v>
      </c>
      <c r="E224" s="38">
        <v>45</v>
      </c>
      <c r="F224" s="37"/>
      <c r="G224" s="37">
        <f t="shared" si="7"/>
        <v>540</v>
      </c>
    </row>
    <row r="225" spans="1:7" ht="13" x14ac:dyDescent="0.3">
      <c r="A225" s="3"/>
      <c r="B225" s="3"/>
      <c r="C225" s="7"/>
      <c r="D225" s="7"/>
      <c r="E225" s="38"/>
      <c r="F225" s="37"/>
      <c r="G225" s="37"/>
    </row>
    <row r="226" spans="1:7" ht="13" x14ac:dyDescent="0.3">
      <c r="A226" s="3"/>
      <c r="B226" s="4" t="s">
        <v>252</v>
      </c>
      <c r="C226" s="7"/>
      <c r="D226" s="7"/>
      <c r="E226" s="38"/>
      <c r="F226" s="37"/>
      <c r="G226" s="37"/>
    </row>
    <row r="227" spans="1:7" ht="13" x14ac:dyDescent="0.3">
      <c r="A227" s="3"/>
      <c r="B227" s="4" t="s">
        <v>251</v>
      </c>
      <c r="C227" s="7"/>
      <c r="D227" s="7"/>
      <c r="E227" s="38"/>
      <c r="F227" s="37"/>
      <c r="G227" s="37"/>
    </row>
    <row r="228" spans="1:7" ht="13" x14ac:dyDescent="0.3">
      <c r="A228" s="3"/>
      <c r="B228" s="3"/>
      <c r="C228" s="7"/>
      <c r="D228" s="7"/>
      <c r="E228" s="38"/>
      <c r="F228" s="37"/>
      <c r="G228" s="37"/>
    </row>
    <row r="229" spans="1:7" ht="13" x14ac:dyDescent="0.3">
      <c r="A229" s="3"/>
      <c r="B229" s="3" t="s">
        <v>250</v>
      </c>
      <c r="C229" s="7"/>
      <c r="D229" s="7"/>
      <c r="E229" s="38"/>
      <c r="F229" s="37"/>
      <c r="G229" s="37"/>
    </row>
    <row r="230" spans="1:7" ht="13" x14ac:dyDescent="0.3">
      <c r="A230" s="3"/>
      <c r="B230" s="3" t="s">
        <v>249</v>
      </c>
      <c r="C230" s="7"/>
      <c r="D230" s="7"/>
      <c r="E230" s="38"/>
      <c r="F230" s="37"/>
      <c r="G230" s="37"/>
    </row>
    <row r="231" spans="1:7" ht="13" x14ac:dyDescent="0.3">
      <c r="A231" s="3"/>
      <c r="B231" s="3" t="s">
        <v>248</v>
      </c>
      <c r="C231" s="7" t="s">
        <v>0</v>
      </c>
      <c r="D231" s="7">
        <v>12</v>
      </c>
      <c r="E231" s="38">
        <v>20</v>
      </c>
      <c r="F231" s="37"/>
      <c r="G231" s="37">
        <f t="shared" si="7"/>
        <v>240</v>
      </c>
    </row>
    <row r="232" spans="1:7" ht="13" x14ac:dyDescent="0.3">
      <c r="A232" s="3"/>
      <c r="B232" s="3"/>
      <c r="C232" s="7"/>
      <c r="D232" s="7"/>
      <c r="E232" s="38"/>
      <c r="F232" s="37"/>
      <c r="G232" s="37"/>
    </row>
    <row r="233" spans="1:7" ht="13" x14ac:dyDescent="0.3">
      <c r="A233" s="3"/>
      <c r="B233" s="3" t="s">
        <v>247</v>
      </c>
      <c r="C233" s="7" t="s">
        <v>0</v>
      </c>
      <c r="D233" s="7">
        <v>12</v>
      </c>
      <c r="E233" s="38">
        <v>20</v>
      </c>
      <c r="F233" s="37"/>
      <c r="G233" s="37">
        <f t="shared" si="7"/>
        <v>240</v>
      </c>
    </row>
    <row r="234" spans="1:7" ht="13" x14ac:dyDescent="0.3">
      <c r="A234" s="3"/>
      <c r="B234" s="3"/>
      <c r="C234" s="7"/>
      <c r="D234" s="7"/>
      <c r="E234" s="38"/>
      <c r="F234" s="37"/>
      <c r="G234" s="37"/>
    </row>
    <row r="235" spans="1:7" ht="13" x14ac:dyDescent="0.3">
      <c r="A235" s="3"/>
      <c r="B235" s="5" t="s">
        <v>283</v>
      </c>
      <c r="C235" s="7"/>
      <c r="D235" s="7"/>
      <c r="E235" s="38"/>
      <c r="F235" s="39"/>
      <c r="G235" s="39">
        <f>SUM(G179:G234)</f>
        <v>5020</v>
      </c>
    </row>
    <row r="236" spans="1:7" ht="13" x14ac:dyDescent="0.3">
      <c r="A236" s="3"/>
      <c r="B236" s="3"/>
      <c r="C236" s="7"/>
      <c r="D236" s="7"/>
      <c r="E236" s="38"/>
      <c r="F236" s="37"/>
      <c r="G236" s="37"/>
    </row>
    <row r="237" spans="1:7" ht="13" x14ac:dyDescent="0.3">
      <c r="A237" s="3"/>
      <c r="B237" s="3"/>
      <c r="C237" s="7"/>
      <c r="D237" s="7"/>
      <c r="E237" s="38"/>
      <c r="F237" s="37"/>
      <c r="G237" s="37"/>
    </row>
    <row r="238" spans="1:7" ht="13" x14ac:dyDescent="0.3">
      <c r="A238" s="3"/>
      <c r="B238" s="17" t="s">
        <v>246</v>
      </c>
      <c r="C238" s="7"/>
      <c r="D238" s="7"/>
      <c r="E238" s="38"/>
      <c r="F238" s="37"/>
      <c r="G238" s="37"/>
    </row>
    <row r="239" spans="1:7" ht="13" x14ac:dyDescent="0.3">
      <c r="A239" s="3"/>
      <c r="B239" s="17" t="s">
        <v>245</v>
      </c>
      <c r="C239" s="7"/>
      <c r="D239" s="7"/>
      <c r="E239" s="38"/>
      <c r="F239" s="37"/>
      <c r="G239" s="37"/>
    </row>
    <row r="240" spans="1:7" ht="13" x14ac:dyDescent="0.3">
      <c r="A240" s="3"/>
      <c r="B240" s="3"/>
      <c r="C240" s="7"/>
      <c r="D240" s="7"/>
      <c r="E240" s="38"/>
      <c r="F240" s="37"/>
      <c r="G240" s="37"/>
    </row>
    <row r="241" spans="1:14" ht="13" x14ac:dyDescent="0.3">
      <c r="A241" s="3"/>
      <c r="B241" s="4" t="s">
        <v>244</v>
      </c>
      <c r="C241" s="7"/>
      <c r="D241" s="7"/>
      <c r="E241" s="38"/>
      <c r="F241" s="37"/>
      <c r="G241" s="37"/>
    </row>
    <row r="242" spans="1:14" ht="13" x14ac:dyDescent="0.3">
      <c r="A242" s="3"/>
      <c r="B242" s="3"/>
      <c r="C242" s="7"/>
      <c r="D242" s="7"/>
      <c r="E242" s="38"/>
      <c r="F242" s="37"/>
      <c r="G242" s="37"/>
    </row>
    <row r="243" spans="1:14" ht="13" x14ac:dyDescent="0.3">
      <c r="A243" s="3"/>
      <c r="B243" s="3" t="s">
        <v>243</v>
      </c>
      <c r="C243" s="7"/>
      <c r="D243" s="7"/>
      <c r="E243" s="38"/>
      <c r="F243" s="37"/>
      <c r="G243" s="37"/>
    </row>
    <row r="244" spans="1:14" ht="13" x14ac:dyDescent="0.3">
      <c r="A244" s="3"/>
      <c r="B244" s="3" t="s">
        <v>242</v>
      </c>
      <c r="C244" s="7" t="s">
        <v>1</v>
      </c>
      <c r="D244" s="7"/>
      <c r="E244" s="38">
        <v>1800</v>
      </c>
      <c r="F244" s="37"/>
      <c r="G244" s="37">
        <f t="shared" ref="G244:G304" si="8">E244*D244</f>
        <v>0</v>
      </c>
    </row>
    <row r="245" spans="1:14" ht="13" x14ac:dyDescent="0.3">
      <c r="A245" s="3"/>
      <c r="B245" s="3"/>
      <c r="C245" s="7"/>
      <c r="D245" s="7"/>
      <c r="E245" s="38"/>
      <c r="F245" s="37"/>
      <c r="G245" s="37"/>
      <c r="K245" s="1">
        <v>54</v>
      </c>
      <c r="L245" s="1">
        <v>0.6</v>
      </c>
      <c r="M245" s="1">
        <v>0.25</v>
      </c>
      <c r="N245" s="1">
        <f>M245*L245*K245</f>
        <v>8.1</v>
      </c>
    </row>
    <row r="246" spans="1:14" ht="13" x14ac:dyDescent="0.3">
      <c r="A246" s="3"/>
      <c r="B246" s="3" t="s">
        <v>241</v>
      </c>
      <c r="C246" s="7"/>
      <c r="D246" s="7"/>
      <c r="E246" s="38"/>
      <c r="F246" s="37"/>
      <c r="G246" s="37"/>
    </row>
    <row r="247" spans="1:14" ht="13" x14ac:dyDescent="0.3">
      <c r="A247" s="3"/>
      <c r="B247" s="3" t="s">
        <v>240</v>
      </c>
      <c r="C247" s="7" t="s">
        <v>1</v>
      </c>
      <c r="D247" s="7">
        <v>3</v>
      </c>
      <c r="E247" s="38">
        <v>1800</v>
      </c>
      <c r="F247" s="37"/>
      <c r="G247" s="37">
        <f t="shared" si="8"/>
        <v>5400</v>
      </c>
    </row>
    <row r="248" spans="1:14" ht="13" x14ac:dyDescent="0.3">
      <c r="A248" s="3"/>
      <c r="B248" s="3"/>
      <c r="C248" s="7"/>
      <c r="D248" s="7"/>
      <c r="E248" s="38"/>
      <c r="F248" s="37"/>
      <c r="G248" s="37"/>
    </row>
    <row r="249" spans="1:14" ht="13" x14ac:dyDescent="0.3">
      <c r="A249" s="3"/>
      <c r="B249" s="4" t="s">
        <v>239</v>
      </c>
      <c r="C249" s="7"/>
      <c r="D249" s="7"/>
      <c r="E249" s="38"/>
      <c r="F249" s="37"/>
      <c r="G249" s="37"/>
    </row>
    <row r="250" spans="1:14" ht="13" x14ac:dyDescent="0.3">
      <c r="A250" s="3"/>
      <c r="B250" s="4" t="s">
        <v>238</v>
      </c>
      <c r="C250" s="7"/>
      <c r="D250" s="7"/>
      <c r="E250" s="38"/>
      <c r="F250" s="37"/>
      <c r="G250" s="37"/>
    </row>
    <row r="251" spans="1:14" ht="13" x14ac:dyDescent="0.3">
      <c r="A251" s="3"/>
      <c r="B251" s="3"/>
      <c r="C251" s="7"/>
      <c r="D251" s="7"/>
      <c r="E251" s="38"/>
      <c r="F251" s="37"/>
      <c r="G251" s="37"/>
    </row>
    <row r="252" spans="1:14" ht="13" x14ac:dyDescent="0.3">
      <c r="A252" s="3"/>
      <c r="B252" s="4" t="s">
        <v>237</v>
      </c>
      <c r="C252" s="7"/>
      <c r="D252" s="7"/>
      <c r="E252" s="38"/>
      <c r="F252" s="37"/>
      <c r="G252" s="37"/>
    </row>
    <row r="253" spans="1:14" ht="13" x14ac:dyDescent="0.3">
      <c r="A253" s="3"/>
      <c r="B253" s="3"/>
      <c r="C253" s="7"/>
      <c r="D253" s="7"/>
      <c r="E253" s="38"/>
      <c r="F253" s="37"/>
      <c r="G253" s="37"/>
    </row>
    <row r="254" spans="1:14" ht="13" x14ac:dyDescent="0.3">
      <c r="A254" s="3"/>
      <c r="B254" s="3" t="s">
        <v>236</v>
      </c>
      <c r="C254" s="7" t="s">
        <v>1</v>
      </c>
      <c r="D254" s="7"/>
      <c r="E254" s="38">
        <v>1800</v>
      </c>
      <c r="F254" s="37"/>
      <c r="G254" s="37">
        <f t="shared" si="8"/>
        <v>0</v>
      </c>
    </row>
    <row r="255" spans="1:14" ht="13" x14ac:dyDescent="0.3">
      <c r="A255" s="3"/>
      <c r="B255" s="3"/>
      <c r="C255" s="7"/>
      <c r="D255" s="7"/>
      <c r="E255" s="38"/>
      <c r="F255" s="37"/>
      <c r="G255" s="37"/>
    </row>
    <row r="256" spans="1:14" ht="13" x14ac:dyDescent="0.3">
      <c r="A256" s="3"/>
      <c r="B256" s="3" t="s">
        <v>235</v>
      </c>
      <c r="C256" s="7" t="s">
        <v>1</v>
      </c>
      <c r="D256" s="7"/>
      <c r="E256" s="38">
        <v>1800</v>
      </c>
      <c r="F256" s="37"/>
      <c r="G256" s="37">
        <f t="shared" si="8"/>
        <v>0</v>
      </c>
    </row>
    <row r="257" spans="1:13" ht="13" x14ac:dyDescent="0.3">
      <c r="A257" s="3"/>
      <c r="B257" s="3"/>
      <c r="C257" s="7"/>
      <c r="D257" s="7"/>
      <c r="E257" s="38"/>
      <c r="F257" s="37"/>
      <c r="G257" s="37"/>
    </row>
    <row r="258" spans="1:13" ht="13" x14ac:dyDescent="0.3">
      <c r="A258" s="3"/>
      <c r="B258" s="4" t="s">
        <v>234</v>
      </c>
      <c r="C258" s="7"/>
      <c r="D258" s="7"/>
      <c r="E258" s="38"/>
      <c r="F258" s="37"/>
      <c r="G258" s="37"/>
      <c r="K258" s="1">
        <v>54</v>
      </c>
      <c r="L258" s="1">
        <f>K258/2.4</f>
        <v>22.5</v>
      </c>
      <c r="M258" s="1">
        <f>L258*0.6</f>
        <v>13.5</v>
      </c>
    </row>
    <row r="259" spans="1:13" ht="13" x14ac:dyDescent="0.3">
      <c r="A259" s="3"/>
      <c r="B259" s="3" t="s">
        <v>233</v>
      </c>
      <c r="C259" s="7"/>
      <c r="D259" s="7"/>
      <c r="E259" s="38"/>
      <c r="F259" s="37"/>
      <c r="G259" s="37"/>
    </row>
    <row r="260" spans="1:13" ht="13" x14ac:dyDescent="0.3">
      <c r="A260" s="3"/>
      <c r="B260" s="3" t="s">
        <v>232</v>
      </c>
      <c r="C260" s="7" t="s">
        <v>2</v>
      </c>
      <c r="D260" s="7">
        <v>2</v>
      </c>
      <c r="E260" s="38">
        <v>150</v>
      </c>
      <c r="F260" s="37"/>
      <c r="G260" s="37">
        <f t="shared" si="8"/>
        <v>300</v>
      </c>
    </row>
    <row r="261" spans="1:13" ht="13" x14ac:dyDescent="0.3">
      <c r="A261" s="3"/>
      <c r="B261" s="3"/>
      <c r="C261" s="7"/>
      <c r="D261" s="7"/>
      <c r="E261" s="38"/>
      <c r="F261" s="37"/>
      <c r="G261" s="37"/>
      <c r="K261" s="1">
        <v>54</v>
      </c>
      <c r="L261" s="1">
        <v>0.6</v>
      </c>
      <c r="M261" s="1">
        <f>L261*K261</f>
        <v>32.4</v>
      </c>
    </row>
    <row r="262" spans="1:13" ht="13" x14ac:dyDescent="0.3">
      <c r="A262" s="3"/>
      <c r="B262" s="4" t="s">
        <v>231</v>
      </c>
      <c r="C262" s="7"/>
      <c r="D262" s="7"/>
      <c r="E262" s="38"/>
      <c r="F262" s="37"/>
      <c r="G262" s="37"/>
    </row>
    <row r="263" spans="1:13" ht="13" x14ac:dyDescent="0.3">
      <c r="A263" s="3"/>
      <c r="B263" s="3"/>
      <c r="C263" s="7"/>
      <c r="D263" s="7"/>
      <c r="E263" s="38"/>
      <c r="F263" s="37"/>
      <c r="G263" s="37"/>
    </row>
    <row r="264" spans="1:13" ht="13" x14ac:dyDescent="0.3">
      <c r="A264" s="3"/>
      <c r="B264" s="3" t="s">
        <v>230</v>
      </c>
      <c r="C264" s="7"/>
      <c r="D264" s="7"/>
      <c r="E264" s="38"/>
      <c r="F264" s="37"/>
      <c r="G264" s="37"/>
    </row>
    <row r="265" spans="1:13" ht="13" x14ac:dyDescent="0.3">
      <c r="A265" s="3"/>
      <c r="B265" s="3" t="s">
        <v>229</v>
      </c>
      <c r="C265" s="7"/>
      <c r="D265" s="7"/>
      <c r="E265" s="38"/>
      <c r="F265" s="37"/>
      <c r="G265" s="37"/>
    </row>
    <row r="266" spans="1:13" ht="13" x14ac:dyDescent="0.3">
      <c r="A266" s="3"/>
      <c r="B266" s="3"/>
      <c r="C266" s="7"/>
      <c r="D266" s="7"/>
      <c r="E266" s="38"/>
      <c r="F266" s="37"/>
      <c r="G266" s="37"/>
    </row>
    <row r="267" spans="1:13" ht="13" x14ac:dyDescent="0.3">
      <c r="A267" s="3"/>
      <c r="B267" s="3" t="s">
        <v>228</v>
      </c>
      <c r="C267" s="7" t="s">
        <v>0</v>
      </c>
      <c r="D267" s="7">
        <v>12</v>
      </c>
      <c r="E267" s="38">
        <v>45</v>
      </c>
      <c r="F267" s="37"/>
      <c r="G267" s="37">
        <f t="shared" si="8"/>
        <v>540</v>
      </c>
    </row>
    <row r="268" spans="1:13" ht="13" x14ac:dyDescent="0.3">
      <c r="A268" s="3"/>
      <c r="B268" s="3"/>
      <c r="C268" s="7"/>
      <c r="D268" s="7"/>
      <c r="E268" s="38"/>
      <c r="F268" s="37"/>
      <c r="G268" s="37"/>
    </row>
    <row r="269" spans="1:13" ht="13" x14ac:dyDescent="0.3">
      <c r="A269" s="3"/>
      <c r="B269" s="4" t="s">
        <v>227</v>
      </c>
      <c r="C269" s="7"/>
      <c r="D269" s="7"/>
      <c r="E269" s="38"/>
      <c r="F269" s="37"/>
      <c r="G269" s="37"/>
    </row>
    <row r="270" spans="1:13" ht="13" x14ac:dyDescent="0.3">
      <c r="A270" s="3"/>
      <c r="B270" s="3"/>
      <c r="C270" s="7"/>
      <c r="D270" s="7"/>
      <c r="E270" s="38"/>
      <c r="F270" s="37"/>
      <c r="G270" s="37"/>
    </row>
    <row r="271" spans="1:13" ht="13" x14ac:dyDescent="0.3">
      <c r="A271" s="3"/>
      <c r="B271" s="3" t="s">
        <v>226</v>
      </c>
      <c r="C271" s="7"/>
      <c r="D271" s="7"/>
      <c r="E271" s="38"/>
      <c r="F271" s="37"/>
      <c r="G271" s="37"/>
    </row>
    <row r="272" spans="1:13" ht="13" x14ac:dyDescent="0.3">
      <c r="A272" s="3"/>
      <c r="B272" s="3" t="s">
        <v>225</v>
      </c>
      <c r="C272" s="7" t="s">
        <v>0</v>
      </c>
      <c r="D272" s="7">
        <v>20</v>
      </c>
      <c r="E272" s="38">
        <v>65</v>
      </c>
      <c r="F272" s="37"/>
      <c r="G272" s="37">
        <f t="shared" si="8"/>
        <v>1300</v>
      </c>
    </row>
    <row r="273" spans="1:7" ht="13" x14ac:dyDescent="0.3">
      <c r="A273" s="3"/>
      <c r="B273" s="3"/>
      <c r="C273" s="7"/>
      <c r="D273" s="7"/>
      <c r="E273" s="38"/>
      <c r="F273" s="37"/>
      <c r="G273" s="37"/>
    </row>
    <row r="274" spans="1:7" ht="13" x14ac:dyDescent="0.3">
      <c r="A274" s="3"/>
      <c r="B274" s="4" t="s">
        <v>224</v>
      </c>
      <c r="C274" s="7"/>
      <c r="D274" s="7"/>
      <c r="E274" s="38"/>
      <c r="F274" s="37"/>
      <c r="G274" s="37"/>
    </row>
    <row r="275" spans="1:7" ht="13" x14ac:dyDescent="0.3">
      <c r="A275" s="3"/>
      <c r="B275" s="3"/>
      <c r="C275" s="7"/>
      <c r="D275" s="7"/>
      <c r="E275" s="38"/>
      <c r="F275" s="37"/>
      <c r="G275" s="37"/>
    </row>
    <row r="276" spans="1:7" ht="13" x14ac:dyDescent="0.3">
      <c r="A276" s="3"/>
      <c r="B276" s="4" t="s">
        <v>223</v>
      </c>
      <c r="C276" s="7"/>
      <c r="D276" s="7"/>
      <c r="E276" s="38"/>
      <c r="F276" s="37"/>
      <c r="G276" s="37"/>
    </row>
    <row r="277" spans="1:7" ht="13" x14ac:dyDescent="0.3">
      <c r="A277" s="3"/>
      <c r="B277" s="4" t="s">
        <v>222</v>
      </c>
      <c r="C277" s="7"/>
      <c r="D277" s="7"/>
      <c r="E277" s="38"/>
      <c r="F277" s="37"/>
      <c r="G277" s="37"/>
    </row>
    <row r="278" spans="1:7" ht="13" x14ac:dyDescent="0.3">
      <c r="A278" s="3"/>
      <c r="B278" s="3"/>
      <c r="C278" s="7"/>
      <c r="D278" s="7"/>
      <c r="E278" s="38"/>
      <c r="F278" s="37"/>
      <c r="G278" s="37"/>
    </row>
    <row r="279" spans="1:7" ht="13" x14ac:dyDescent="0.3">
      <c r="A279" s="3"/>
      <c r="B279" s="3" t="s">
        <v>221</v>
      </c>
      <c r="C279" s="7" t="s">
        <v>11</v>
      </c>
      <c r="D279" s="7">
        <v>5</v>
      </c>
      <c r="E279" s="38">
        <v>15</v>
      </c>
      <c r="F279" s="37"/>
      <c r="G279" s="37">
        <f t="shared" si="8"/>
        <v>75</v>
      </c>
    </row>
    <row r="280" spans="1:7" ht="13" x14ac:dyDescent="0.3">
      <c r="A280" s="3"/>
      <c r="B280" s="3"/>
      <c r="C280" s="7"/>
      <c r="D280" s="7"/>
      <c r="E280" s="38"/>
      <c r="F280" s="37"/>
      <c r="G280" s="37"/>
    </row>
    <row r="281" spans="1:7" ht="13" x14ac:dyDescent="0.3">
      <c r="A281" s="3"/>
      <c r="B281" s="4" t="s">
        <v>220</v>
      </c>
      <c r="C281" s="7"/>
      <c r="D281" s="7"/>
      <c r="E281" s="38"/>
      <c r="F281" s="37"/>
      <c r="G281" s="37"/>
    </row>
    <row r="282" spans="1:7" ht="13" x14ac:dyDescent="0.3">
      <c r="A282" s="3"/>
      <c r="B282" s="4" t="s">
        <v>219</v>
      </c>
      <c r="C282" s="7"/>
      <c r="D282" s="7"/>
      <c r="E282" s="38"/>
      <c r="F282" s="37"/>
      <c r="G282" s="37"/>
    </row>
    <row r="283" spans="1:7" ht="13" x14ac:dyDescent="0.3">
      <c r="A283" s="3"/>
      <c r="B283" s="3"/>
      <c r="C283" s="7"/>
      <c r="D283" s="7"/>
      <c r="E283" s="38"/>
      <c r="F283" s="37"/>
      <c r="G283" s="37"/>
    </row>
    <row r="284" spans="1:7" ht="13" x14ac:dyDescent="0.3">
      <c r="A284" s="3"/>
      <c r="B284" s="3" t="s">
        <v>218</v>
      </c>
      <c r="C284" s="7" t="s">
        <v>11</v>
      </c>
      <c r="D284" s="7">
        <v>5</v>
      </c>
      <c r="E284" s="38">
        <v>15</v>
      </c>
      <c r="F284" s="37"/>
      <c r="G284" s="37">
        <f t="shared" si="8"/>
        <v>75</v>
      </c>
    </row>
    <row r="285" spans="1:7" ht="13" x14ac:dyDescent="0.3">
      <c r="A285" s="3"/>
      <c r="B285" s="3"/>
      <c r="C285" s="7"/>
      <c r="D285" s="7"/>
      <c r="E285" s="38"/>
      <c r="F285" s="37"/>
      <c r="G285" s="37"/>
    </row>
    <row r="286" spans="1:7" ht="13" x14ac:dyDescent="0.3">
      <c r="A286" s="3"/>
      <c r="B286" s="4" t="s">
        <v>217</v>
      </c>
      <c r="C286" s="7"/>
      <c r="D286" s="7"/>
      <c r="E286" s="38"/>
      <c r="F286" s="37"/>
      <c r="G286" s="37"/>
    </row>
    <row r="287" spans="1:7" ht="13" x14ac:dyDescent="0.3">
      <c r="A287" s="3"/>
      <c r="B287" s="3" t="s">
        <v>216</v>
      </c>
      <c r="C287" s="7" t="s">
        <v>11</v>
      </c>
      <c r="D287" s="7">
        <v>5</v>
      </c>
      <c r="E287" s="38">
        <v>15</v>
      </c>
      <c r="F287" s="37"/>
      <c r="G287" s="37">
        <f t="shared" si="8"/>
        <v>75</v>
      </c>
    </row>
    <row r="288" spans="1:7" ht="13" x14ac:dyDescent="0.3">
      <c r="A288" s="3"/>
      <c r="B288" s="3"/>
      <c r="C288" s="7"/>
      <c r="D288" s="7"/>
      <c r="E288" s="38"/>
      <c r="F288" s="37"/>
      <c r="G288" s="37"/>
    </row>
    <row r="289" spans="1:7" ht="13" x14ac:dyDescent="0.3">
      <c r="A289" s="3"/>
      <c r="B289" s="4" t="s">
        <v>215</v>
      </c>
      <c r="C289" s="7"/>
      <c r="D289" s="7"/>
      <c r="E289" s="38"/>
      <c r="F289" s="37"/>
      <c r="G289" s="37"/>
    </row>
    <row r="290" spans="1:7" ht="13" x14ac:dyDescent="0.3">
      <c r="A290" s="3"/>
      <c r="B290" s="4" t="s">
        <v>214</v>
      </c>
      <c r="C290" s="7"/>
      <c r="D290" s="7"/>
      <c r="E290" s="38"/>
      <c r="F290" s="37"/>
      <c r="G290" s="37"/>
    </row>
    <row r="291" spans="1:7" ht="13" x14ac:dyDescent="0.3">
      <c r="A291" s="3"/>
      <c r="B291" s="3"/>
      <c r="C291" s="7"/>
      <c r="D291" s="7"/>
      <c r="E291" s="38"/>
      <c r="F291" s="37"/>
      <c r="G291" s="37"/>
    </row>
    <row r="292" spans="1:7" ht="13" x14ac:dyDescent="0.3">
      <c r="A292" s="3"/>
      <c r="B292" s="4" t="s">
        <v>213</v>
      </c>
      <c r="C292" s="7"/>
      <c r="D292" s="7"/>
      <c r="E292" s="38"/>
      <c r="F292" s="37"/>
      <c r="G292" s="37"/>
    </row>
    <row r="293" spans="1:7" ht="13" x14ac:dyDescent="0.3">
      <c r="A293" s="3"/>
      <c r="B293" s="3"/>
      <c r="C293" s="7"/>
      <c r="D293" s="7"/>
      <c r="E293" s="38"/>
      <c r="F293" s="37"/>
      <c r="G293" s="37"/>
    </row>
    <row r="294" spans="1:7" ht="13" x14ac:dyDescent="0.3">
      <c r="A294" s="3"/>
      <c r="B294" s="3" t="s">
        <v>9</v>
      </c>
      <c r="C294" s="7" t="s">
        <v>8</v>
      </c>
      <c r="D294" s="7"/>
      <c r="E294" s="38">
        <v>13000</v>
      </c>
      <c r="F294" s="37"/>
      <c r="G294" s="37">
        <f t="shared" si="8"/>
        <v>0</v>
      </c>
    </row>
    <row r="295" spans="1:7" ht="13" x14ac:dyDescent="0.3">
      <c r="A295" s="3"/>
      <c r="B295" s="3"/>
      <c r="C295" s="7"/>
      <c r="D295" s="7"/>
      <c r="E295" s="38"/>
      <c r="F295" s="37"/>
      <c r="G295" s="37"/>
    </row>
    <row r="296" spans="1:7" ht="13" x14ac:dyDescent="0.3">
      <c r="A296" s="3"/>
      <c r="B296" s="3" t="s">
        <v>7</v>
      </c>
      <c r="C296" s="7" t="s">
        <v>8</v>
      </c>
      <c r="D296" s="7"/>
      <c r="E296" s="38">
        <v>13000</v>
      </c>
      <c r="F296" s="37"/>
      <c r="G296" s="37">
        <f t="shared" si="8"/>
        <v>0</v>
      </c>
    </row>
    <row r="297" spans="1:7" ht="13" x14ac:dyDescent="0.3">
      <c r="A297" s="3"/>
      <c r="B297" s="3"/>
      <c r="C297" s="7"/>
      <c r="D297" s="7"/>
      <c r="E297" s="38"/>
      <c r="F297" s="37"/>
      <c r="G297" s="37"/>
    </row>
    <row r="298" spans="1:7" ht="13" x14ac:dyDescent="0.3">
      <c r="A298" s="3"/>
      <c r="B298" s="4" t="s">
        <v>212</v>
      </c>
      <c r="C298" s="7"/>
      <c r="D298" s="7"/>
      <c r="E298" s="38"/>
      <c r="F298" s="37"/>
      <c r="G298" s="37"/>
    </row>
    <row r="299" spans="1:7" ht="13" x14ac:dyDescent="0.3">
      <c r="A299" s="3"/>
      <c r="B299" s="4" t="s">
        <v>211</v>
      </c>
      <c r="C299" s="7"/>
      <c r="D299" s="7"/>
      <c r="E299" s="38"/>
      <c r="F299" s="37"/>
      <c r="G299" s="37"/>
    </row>
    <row r="300" spans="1:7" ht="13" x14ac:dyDescent="0.3">
      <c r="A300" s="3"/>
      <c r="B300" s="3" t="s">
        <v>210</v>
      </c>
      <c r="C300" s="7" t="s">
        <v>8</v>
      </c>
      <c r="D300" s="7"/>
      <c r="E300" s="38">
        <v>13000</v>
      </c>
      <c r="F300" s="37"/>
      <c r="G300" s="37">
        <f t="shared" si="8"/>
        <v>0</v>
      </c>
    </row>
    <row r="301" spans="1:7" ht="13" x14ac:dyDescent="0.3">
      <c r="A301" s="3"/>
      <c r="B301" s="3"/>
      <c r="C301" s="7"/>
      <c r="D301" s="7"/>
      <c r="E301" s="38"/>
      <c r="F301" s="37"/>
      <c r="G301" s="37"/>
    </row>
    <row r="302" spans="1:7" ht="13" x14ac:dyDescent="0.3">
      <c r="A302" s="3"/>
      <c r="B302" s="4" t="s">
        <v>209</v>
      </c>
      <c r="C302" s="7"/>
      <c r="D302" s="7"/>
      <c r="E302" s="38"/>
      <c r="F302" s="37"/>
      <c r="G302" s="37"/>
    </row>
    <row r="303" spans="1:7" ht="13" x14ac:dyDescent="0.3">
      <c r="A303" s="3"/>
      <c r="B303" s="3"/>
      <c r="C303" s="7"/>
      <c r="D303" s="7"/>
      <c r="E303" s="38"/>
      <c r="F303" s="37"/>
      <c r="G303" s="37"/>
    </row>
    <row r="304" spans="1:7" ht="13" x14ac:dyDescent="0.3">
      <c r="A304" s="3"/>
      <c r="B304" s="3" t="s">
        <v>208</v>
      </c>
      <c r="C304" s="7" t="s">
        <v>0</v>
      </c>
      <c r="D304" s="7">
        <v>12</v>
      </c>
      <c r="E304" s="38">
        <v>145</v>
      </c>
      <c r="F304" s="37"/>
      <c r="G304" s="37">
        <f t="shared" si="8"/>
        <v>1740</v>
      </c>
    </row>
    <row r="305" spans="1:7" ht="13" x14ac:dyDescent="0.3">
      <c r="A305" s="3"/>
      <c r="B305" s="3" t="s">
        <v>207</v>
      </c>
      <c r="C305" s="7"/>
      <c r="D305" s="7"/>
      <c r="E305" s="38"/>
      <c r="F305" s="37"/>
      <c r="G305" s="37"/>
    </row>
    <row r="306" spans="1:7" ht="13" x14ac:dyDescent="0.3">
      <c r="A306" s="3"/>
      <c r="B306" s="5" t="s">
        <v>283</v>
      </c>
      <c r="C306" s="7"/>
      <c r="D306" s="7"/>
      <c r="E306" s="38"/>
      <c r="F306" s="39"/>
      <c r="G306" s="39">
        <f>SUM(G243:G305)</f>
        <v>9505</v>
      </c>
    </row>
    <row r="307" spans="1:7" ht="13" x14ac:dyDescent="0.3">
      <c r="A307" s="3"/>
      <c r="B307" s="3"/>
      <c r="C307" s="7"/>
      <c r="D307" s="7"/>
      <c r="E307" s="38"/>
      <c r="F307" s="37"/>
      <c r="G307" s="37"/>
    </row>
    <row r="308" spans="1:7" ht="13" x14ac:dyDescent="0.3">
      <c r="A308" s="3"/>
      <c r="B308" s="3"/>
      <c r="C308" s="7"/>
      <c r="D308" s="7"/>
      <c r="E308" s="38"/>
      <c r="F308" s="37"/>
      <c r="G308" s="37"/>
    </row>
    <row r="309" spans="1:7" ht="13" x14ac:dyDescent="0.3">
      <c r="A309" s="3"/>
      <c r="B309" s="3"/>
      <c r="C309" s="7"/>
      <c r="D309" s="7"/>
      <c r="E309" s="38"/>
      <c r="F309" s="37"/>
      <c r="G309" s="37"/>
    </row>
    <row r="310" spans="1:7" ht="13" x14ac:dyDescent="0.3">
      <c r="A310" s="3"/>
      <c r="B310" s="17" t="s">
        <v>206</v>
      </c>
      <c r="C310" s="7"/>
      <c r="D310" s="7"/>
      <c r="E310" s="38"/>
      <c r="F310" s="37"/>
      <c r="G310" s="37"/>
    </row>
    <row r="311" spans="1:7" ht="13" x14ac:dyDescent="0.3">
      <c r="A311" s="3"/>
      <c r="B311" s="3"/>
      <c r="C311" s="7"/>
      <c r="D311" s="7"/>
      <c r="E311" s="38"/>
      <c r="F311" s="37"/>
      <c r="G311" s="37"/>
    </row>
    <row r="312" spans="1:7" ht="13" x14ac:dyDescent="0.3">
      <c r="A312" s="3"/>
      <c r="B312" s="3" t="s">
        <v>205</v>
      </c>
      <c r="C312" s="7" t="s">
        <v>2</v>
      </c>
      <c r="D312" s="7">
        <v>0</v>
      </c>
      <c r="E312" s="38"/>
      <c r="F312" s="37"/>
      <c r="G312" s="37">
        <f t="shared" ref="G312:G367" si="9">E312*D312</f>
        <v>0</v>
      </c>
    </row>
    <row r="313" spans="1:7" ht="13" x14ac:dyDescent="0.3">
      <c r="A313" s="3"/>
      <c r="B313" s="3"/>
      <c r="C313" s="7"/>
      <c r="D313" s="7"/>
      <c r="E313" s="38"/>
      <c r="F313" s="37"/>
      <c r="G313" s="37"/>
    </row>
    <row r="314" spans="1:7" ht="13" x14ac:dyDescent="0.3">
      <c r="A314" s="3"/>
      <c r="B314" s="4" t="s">
        <v>204</v>
      </c>
      <c r="C314" s="7"/>
      <c r="D314" s="7"/>
      <c r="E314" s="38"/>
      <c r="F314" s="37"/>
      <c r="G314" s="37"/>
    </row>
    <row r="315" spans="1:7" ht="13" x14ac:dyDescent="0.3">
      <c r="A315" s="3"/>
      <c r="B315" s="3"/>
      <c r="C315" s="7"/>
      <c r="D315" s="7"/>
      <c r="E315" s="38"/>
      <c r="F315" s="37"/>
      <c r="G315" s="37"/>
    </row>
    <row r="316" spans="1:7" ht="13" x14ac:dyDescent="0.3">
      <c r="A316" s="3"/>
      <c r="B316" s="4" t="s">
        <v>203</v>
      </c>
      <c r="C316" s="7"/>
      <c r="D316" s="7"/>
      <c r="E316" s="38"/>
      <c r="F316" s="37"/>
      <c r="G316" s="37"/>
    </row>
    <row r="317" spans="1:7" ht="13" x14ac:dyDescent="0.3">
      <c r="A317" s="3"/>
      <c r="B317" s="4" t="s">
        <v>202</v>
      </c>
      <c r="C317" s="7"/>
      <c r="D317" s="7"/>
      <c r="E317" s="38"/>
      <c r="F317" s="37"/>
      <c r="G317" s="37"/>
    </row>
    <row r="318" spans="1:7" ht="13" x14ac:dyDescent="0.3">
      <c r="A318" s="3"/>
      <c r="B318" s="3"/>
      <c r="C318" s="7"/>
      <c r="D318" s="7"/>
      <c r="E318" s="38"/>
      <c r="F318" s="37"/>
      <c r="G318" s="37"/>
    </row>
    <row r="319" spans="1:7" ht="13" x14ac:dyDescent="0.3">
      <c r="A319" s="3"/>
      <c r="B319" s="3" t="s">
        <v>201</v>
      </c>
      <c r="C319" s="7" t="s">
        <v>2</v>
      </c>
      <c r="D319" s="7"/>
      <c r="E319" s="38">
        <v>250</v>
      </c>
      <c r="F319" s="37"/>
      <c r="G319" s="37">
        <f t="shared" si="9"/>
        <v>0</v>
      </c>
    </row>
    <row r="320" spans="1:7" ht="13" x14ac:dyDescent="0.3">
      <c r="A320" s="3"/>
      <c r="B320" s="3"/>
      <c r="C320" s="7"/>
      <c r="D320" s="7"/>
      <c r="E320" s="38"/>
      <c r="F320" s="37"/>
      <c r="G320" s="37"/>
    </row>
    <row r="321" spans="1:7" ht="13" x14ac:dyDescent="0.3">
      <c r="A321" s="3"/>
      <c r="B321" s="5" t="s">
        <v>283</v>
      </c>
      <c r="C321" s="7"/>
      <c r="D321" s="7"/>
      <c r="E321" s="38"/>
      <c r="F321" s="39"/>
      <c r="G321" s="39">
        <f>SUM(G311:G320)</f>
        <v>0</v>
      </c>
    </row>
    <row r="322" spans="1:7" ht="13" x14ac:dyDescent="0.3">
      <c r="A322" s="3"/>
      <c r="B322" s="3"/>
      <c r="C322" s="7"/>
      <c r="D322" s="7"/>
      <c r="E322" s="38"/>
      <c r="F322" s="37"/>
      <c r="G322" s="37"/>
    </row>
    <row r="323" spans="1:7" ht="13" x14ac:dyDescent="0.3">
      <c r="A323" s="3"/>
      <c r="B323" s="3"/>
      <c r="C323" s="7"/>
      <c r="D323" s="7"/>
      <c r="E323" s="38"/>
      <c r="F323" s="37"/>
      <c r="G323" s="37"/>
    </row>
    <row r="324" spans="1:7" ht="13" x14ac:dyDescent="0.3">
      <c r="A324" s="3"/>
      <c r="B324" s="17" t="s">
        <v>200</v>
      </c>
      <c r="C324" s="7"/>
      <c r="D324" s="7"/>
      <c r="E324" s="38"/>
      <c r="F324" s="37"/>
      <c r="G324" s="37"/>
    </row>
    <row r="325" spans="1:7" ht="13" x14ac:dyDescent="0.3">
      <c r="A325" s="3"/>
      <c r="B325" s="3"/>
      <c r="C325" s="7"/>
      <c r="D325" s="7"/>
      <c r="E325" s="38"/>
      <c r="F325" s="37"/>
      <c r="G325" s="37"/>
    </row>
    <row r="326" spans="1:7" ht="13" x14ac:dyDescent="0.3">
      <c r="A326" s="3"/>
      <c r="B326" s="4" t="s">
        <v>199</v>
      </c>
      <c r="C326" s="7"/>
      <c r="D326" s="7"/>
      <c r="E326" s="38"/>
      <c r="F326" s="37"/>
      <c r="G326" s="37"/>
    </row>
    <row r="327" spans="1:7" ht="13" x14ac:dyDescent="0.3">
      <c r="A327" s="3"/>
      <c r="B327" s="3"/>
      <c r="C327" s="7"/>
      <c r="D327" s="7"/>
      <c r="E327" s="38"/>
      <c r="F327" s="37"/>
      <c r="G327" s="37"/>
    </row>
    <row r="328" spans="1:7" ht="13" x14ac:dyDescent="0.3">
      <c r="A328" s="3"/>
      <c r="B328" s="4" t="s">
        <v>198</v>
      </c>
      <c r="C328" s="7"/>
      <c r="D328" s="7"/>
      <c r="E328" s="38"/>
      <c r="F328" s="37"/>
      <c r="G328" s="37"/>
    </row>
    <row r="329" spans="1:7" ht="13" x14ac:dyDescent="0.3">
      <c r="A329" s="3"/>
      <c r="B329" s="4" t="s">
        <v>197</v>
      </c>
      <c r="C329" s="7"/>
      <c r="D329" s="7"/>
      <c r="E329" s="38"/>
      <c r="F329" s="37"/>
      <c r="G329" s="37"/>
    </row>
    <row r="330" spans="1:7" ht="13" x14ac:dyDescent="0.3">
      <c r="A330" s="3"/>
      <c r="B330" s="4" t="s">
        <v>196</v>
      </c>
      <c r="C330" s="7"/>
      <c r="D330" s="7"/>
      <c r="E330" s="38"/>
      <c r="F330" s="37"/>
      <c r="G330" s="37"/>
    </row>
    <row r="331" spans="1:7" ht="13" x14ac:dyDescent="0.3">
      <c r="A331" s="3"/>
      <c r="B331" s="3"/>
      <c r="C331" s="7"/>
      <c r="D331" s="7"/>
      <c r="E331" s="38"/>
      <c r="F331" s="37"/>
      <c r="G331" s="37"/>
    </row>
    <row r="332" spans="1:7" ht="13" x14ac:dyDescent="0.3">
      <c r="A332" s="3"/>
      <c r="B332" s="3" t="s">
        <v>10</v>
      </c>
      <c r="C332" s="7" t="s">
        <v>0</v>
      </c>
      <c r="D332" s="7"/>
      <c r="E332" s="38">
        <v>380</v>
      </c>
      <c r="F332" s="37"/>
      <c r="G332" s="37">
        <f t="shared" si="9"/>
        <v>0</v>
      </c>
    </row>
    <row r="333" spans="1:7" ht="13" x14ac:dyDescent="0.3">
      <c r="A333" s="3"/>
      <c r="B333" s="3"/>
      <c r="C333" s="7"/>
      <c r="D333" s="7"/>
      <c r="E333" s="38"/>
      <c r="F333" s="37"/>
      <c r="G333" s="37"/>
    </row>
    <row r="334" spans="1:7" ht="13" x14ac:dyDescent="0.3">
      <c r="A334" s="3"/>
      <c r="B334" s="3" t="s">
        <v>191</v>
      </c>
      <c r="C334" s="7" t="s">
        <v>0</v>
      </c>
      <c r="D334" s="7"/>
      <c r="E334" s="38">
        <v>480</v>
      </c>
      <c r="F334" s="37"/>
      <c r="G334" s="37">
        <f t="shared" si="9"/>
        <v>0</v>
      </c>
    </row>
    <row r="335" spans="1:7" ht="13" x14ac:dyDescent="0.3">
      <c r="A335" s="3"/>
      <c r="B335" s="3"/>
      <c r="C335" s="7"/>
      <c r="D335" s="7"/>
      <c r="E335" s="38"/>
      <c r="F335" s="37"/>
      <c r="G335" s="37"/>
    </row>
    <row r="336" spans="1:7" ht="13" x14ac:dyDescent="0.3">
      <c r="A336" s="3"/>
      <c r="B336" s="4" t="s">
        <v>195</v>
      </c>
      <c r="C336" s="7"/>
      <c r="D336" s="7"/>
      <c r="E336" s="38"/>
      <c r="F336" s="37"/>
      <c r="G336" s="37"/>
    </row>
    <row r="337" spans="1:7" ht="13" x14ac:dyDescent="0.3">
      <c r="A337" s="3"/>
      <c r="B337" s="3"/>
      <c r="C337" s="7"/>
      <c r="D337" s="7"/>
      <c r="E337" s="38"/>
      <c r="F337" s="37"/>
      <c r="G337" s="37"/>
    </row>
    <row r="338" spans="1:7" ht="13" x14ac:dyDescent="0.3">
      <c r="A338" s="3"/>
      <c r="B338" s="4" t="s">
        <v>194</v>
      </c>
      <c r="C338" s="7"/>
      <c r="D338" s="7"/>
      <c r="E338" s="38"/>
      <c r="F338" s="37"/>
      <c r="G338" s="37"/>
    </row>
    <row r="339" spans="1:7" ht="13" x14ac:dyDescent="0.3">
      <c r="A339" s="3"/>
      <c r="B339" s="4" t="s">
        <v>193</v>
      </c>
      <c r="C339" s="7"/>
      <c r="D339" s="7"/>
      <c r="E339" s="38"/>
      <c r="F339" s="37"/>
      <c r="G339" s="37"/>
    </row>
    <row r="340" spans="1:7" ht="13" x14ac:dyDescent="0.3">
      <c r="A340" s="3"/>
      <c r="B340" s="3"/>
      <c r="C340" s="7"/>
      <c r="D340" s="7"/>
      <c r="E340" s="38"/>
      <c r="F340" s="37"/>
      <c r="G340" s="37"/>
    </row>
    <row r="341" spans="1:7" ht="13" x14ac:dyDescent="0.3">
      <c r="A341" s="3"/>
      <c r="B341" s="3" t="s">
        <v>10</v>
      </c>
      <c r="C341" s="7" t="s">
        <v>0</v>
      </c>
      <c r="D341" s="7"/>
      <c r="E341" s="38">
        <v>380</v>
      </c>
      <c r="F341" s="37"/>
      <c r="G341" s="37">
        <f t="shared" si="9"/>
        <v>0</v>
      </c>
    </row>
    <row r="342" spans="1:7" ht="13" x14ac:dyDescent="0.3">
      <c r="A342" s="3"/>
      <c r="B342" s="3" t="s">
        <v>192</v>
      </c>
      <c r="C342" s="7" t="s">
        <v>0</v>
      </c>
      <c r="D342" s="7"/>
      <c r="E342" s="38">
        <v>380</v>
      </c>
      <c r="F342" s="37"/>
      <c r="G342" s="37">
        <f t="shared" si="9"/>
        <v>0</v>
      </c>
    </row>
    <row r="343" spans="1:7" ht="13" x14ac:dyDescent="0.3">
      <c r="A343" s="3"/>
      <c r="B343" s="3" t="s">
        <v>191</v>
      </c>
      <c r="C343" s="7" t="s">
        <v>0</v>
      </c>
      <c r="D343" s="7"/>
      <c r="E343" s="38">
        <v>480</v>
      </c>
      <c r="F343" s="37"/>
      <c r="G343" s="37">
        <f t="shared" si="9"/>
        <v>0</v>
      </c>
    </row>
    <row r="344" spans="1:7" ht="13" x14ac:dyDescent="0.3">
      <c r="A344" s="3"/>
      <c r="B344" s="3"/>
      <c r="C344" s="7"/>
      <c r="D344" s="7"/>
      <c r="E344" s="38"/>
      <c r="F344" s="37"/>
      <c r="G344" s="37"/>
    </row>
    <row r="345" spans="1:7" ht="13" x14ac:dyDescent="0.3">
      <c r="A345" s="3"/>
      <c r="B345" s="4" t="s">
        <v>190</v>
      </c>
      <c r="C345" s="7"/>
      <c r="D345" s="7"/>
      <c r="E345" s="38"/>
      <c r="F345" s="37"/>
      <c r="G345" s="37"/>
    </row>
    <row r="346" spans="1:7" ht="13" x14ac:dyDescent="0.3">
      <c r="A346" s="3"/>
      <c r="B346" s="3"/>
      <c r="C346" s="7"/>
      <c r="D346" s="7"/>
      <c r="E346" s="38"/>
      <c r="F346" s="37"/>
      <c r="G346" s="37"/>
    </row>
    <row r="347" spans="1:7" ht="13" x14ac:dyDescent="0.3">
      <c r="A347" s="3"/>
      <c r="B347" s="4" t="s">
        <v>189</v>
      </c>
      <c r="C347" s="7"/>
      <c r="D347" s="7"/>
      <c r="E347" s="38"/>
      <c r="F347" s="37"/>
      <c r="G347" s="37"/>
    </row>
    <row r="348" spans="1:7" ht="13" x14ac:dyDescent="0.3">
      <c r="A348" s="3"/>
      <c r="B348" s="3"/>
      <c r="C348" s="7"/>
      <c r="D348" s="7"/>
      <c r="E348" s="38"/>
      <c r="F348" s="37"/>
      <c r="G348" s="37"/>
    </row>
    <row r="349" spans="1:7" ht="13" x14ac:dyDescent="0.3">
      <c r="A349" s="3"/>
      <c r="B349" s="3" t="s">
        <v>188</v>
      </c>
      <c r="C349" s="7" t="s">
        <v>0</v>
      </c>
      <c r="D349" s="7"/>
      <c r="E349" s="38">
        <v>65</v>
      </c>
      <c r="F349" s="37"/>
      <c r="G349" s="37">
        <f t="shared" si="9"/>
        <v>0</v>
      </c>
    </row>
    <row r="350" spans="1:7" ht="13" x14ac:dyDescent="0.3">
      <c r="A350" s="3"/>
      <c r="B350" s="3" t="s">
        <v>187</v>
      </c>
      <c r="C350" s="7" t="s">
        <v>11</v>
      </c>
      <c r="D350" s="7"/>
      <c r="E350" s="38">
        <v>45</v>
      </c>
      <c r="F350" s="37"/>
      <c r="G350" s="37">
        <f t="shared" si="9"/>
        <v>0</v>
      </c>
    </row>
    <row r="351" spans="1:7" ht="13" x14ac:dyDescent="0.3">
      <c r="A351" s="3"/>
      <c r="B351" s="3" t="s">
        <v>13</v>
      </c>
      <c r="C351" s="7" t="s">
        <v>11</v>
      </c>
      <c r="D351" s="7"/>
      <c r="E351" s="38">
        <v>45</v>
      </c>
      <c r="F351" s="37"/>
      <c r="G351" s="37">
        <f t="shared" si="9"/>
        <v>0</v>
      </c>
    </row>
    <row r="352" spans="1:7" ht="13" x14ac:dyDescent="0.3">
      <c r="A352" s="3"/>
      <c r="B352" s="3"/>
      <c r="C352" s="7"/>
      <c r="D352" s="7"/>
      <c r="E352" s="38"/>
      <c r="F352" s="37"/>
      <c r="G352" s="37"/>
    </row>
    <row r="353" spans="1:7" ht="13" x14ac:dyDescent="0.3">
      <c r="A353" s="3"/>
      <c r="B353" s="4" t="s">
        <v>186</v>
      </c>
      <c r="C353" s="7"/>
      <c r="D353" s="7"/>
      <c r="E353" s="38"/>
      <c r="F353" s="37"/>
      <c r="G353" s="37"/>
    </row>
    <row r="354" spans="1:7" ht="13" x14ac:dyDescent="0.3">
      <c r="A354" s="3"/>
      <c r="B354" s="3" t="s">
        <v>185</v>
      </c>
      <c r="C354" s="7" t="s">
        <v>11</v>
      </c>
      <c r="D354" s="7"/>
      <c r="E354" s="38">
        <v>150</v>
      </c>
      <c r="F354" s="37"/>
      <c r="G354" s="37">
        <f t="shared" si="9"/>
        <v>0</v>
      </c>
    </row>
    <row r="355" spans="1:7" ht="13" x14ac:dyDescent="0.3">
      <c r="A355" s="3"/>
      <c r="B355" s="3"/>
      <c r="C355" s="7"/>
      <c r="D355" s="7"/>
      <c r="E355" s="38"/>
      <c r="F355" s="37"/>
      <c r="G355" s="37"/>
    </row>
    <row r="356" spans="1:7" ht="13" x14ac:dyDescent="0.3">
      <c r="A356" s="3"/>
      <c r="B356" s="4" t="s">
        <v>184</v>
      </c>
      <c r="C356" s="7"/>
      <c r="D356" s="7"/>
      <c r="E356" s="38"/>
      <c r="F356" s="37"/>
      <c r="G356" s="37"/>
    </row>
    <row r="357" spans="1:7" ht="13" x14ac:dyDescent="0.3">
      <c r="A357" s="3"/>
      <c r="B357" s="3" t="s">
        <v>183</v>
      </c>
      <c r="C357" s="7"/>
      <c r="D357" s="7"/>
      <c r="E357" s="38"/>
      <c r="F357" s="37"/>
      <c r="G357" s="37"/>
    </row>
    <row r="358" spans="1:7" ht="13" x14ac:dyDescent="0.3">
      <c r="A358" s="3"/>
      <c r="B358" s="3" t="s">
        <v>182</v>
      </c>
      <c r="C358" s="7" t="s">
        <v>2</v>
      </c>
      <c r="D358" s="7"/>
      <c r="E358" s="38">
        <v>150</v>
      </c>
      <c r="F358" s="37"/>
      <c r="G358" s="37">
        <f t="shared" si="9"/>
        <v>0</v>
      </c>
    </row>
    <row r="359" spans="1:7" ht="13" x14ac:dyDescent="0.3">
      <c r="A359" s="3"/>
      <c r="B359" s="3"/>
      <c r="C359" s="7"/>
      <c r="D359" s="7"/>
      <c r="E359" s="38"/>
      <c r="F359" s="37"/>
      <c r="G359" s="37"/>
    </row>
    <row r="360" spans="1:7" ht="13" x14ac:dyDescent="0.3">
      <c r="A360" s="3"/>
      <c r="B360" s="4" t="s">
        <v>181</v>
      </c>
      <c r="C360" s="7"/>
      <c r="D360" s="7"/>
      <c r="E360" s="38"/>
      <c r="F360" s="37"/>
      <c r="G360" s="37"/>
    </row>
    <row r="361" spans="1:7" ht="13" x14ac:dyDescent="0.3">
      <c r="A361" s="3"/>
      <c r="B361" s="3" t="s">
        <v>180</v>
      </c>
      <c r="C361" s="7" t="s">
        <v>2</v>
      </c>
      <c r="D361" s="7"/>
      <c r="E361" s="38">
        <v>150</v>
      </c>
      <c r="F361" s="37"/>
      <c r="G361" s="37">
        <f t="shared" si="9"/>
        <v>0</v>
      </c>
    </row>
    <row r="362" spans="1:7" ht="13" x14ac:dyDescent="0.3">
      <c r="A362" s="3"/>
      <c r="B362" s="3"/>
      <c r="C362" s="7"/>
      <c r="D362" s="7"/>
      <c r="E362" s="38"/>
      <c r="F362" s="37"/>
      <c r="G362" s="37"/>
    </row>
    <row r="363" spans="1:7" ht="13" x14ac:dyDescent="0.3">
      <c r="A363" s="3"/>
      <c r="B363" s="4" t="s">
        <v>179</v>
      </c>
      <c r="C363" s="7"/>
      <c r="D363" s="7"/>
      <c r="E363" s="38"/>
      <c r="F363" s="37"/>
      <c r="G363" s="37"/>
    </row>
    <row r="364" spans="1:7" ht="13" x14ac:dyDescent="0.3">
      <c r="A364" s="3"/>
      <c r="B364" s="4" t="s">
        <v>178</v>
      </c>
      <c r="C364" s="7"/>
      <c r="D364" s="7"/>
      <c r="E364" s="38"/>
      <c r="F364" s="37"/>
      <c r="G364" s="37"/>
    </row>
    <row r="365" spans="1:7" ht="13" x14ac:dyDescent="0.3">
      <c r="A365" s="3"/>
      <c r="B365" s="4" t="s">
        <v>177</v>
      </c>
      <c r="C365" s="7"/>
      <c r="D365" s="7"/>
      <c r="E365" s="38"/>
      <c r="F365" s="37"/>
      <c r="G365" s="37"/>
    </row>
    <row r="366" spans="1:7" ht="13" x14ac:dyDescent="0.3">
      <c r="A366" s="3"/>
      <c r="B366" s="3" t="s">
        <v>12</v>
      </c>
      <c r="C366" s="7" t="s">
        <v>0</v>
      </c>
      <c r="D366" s="7"/>
      <c r="E366" s="38">
        <v>480</v>
      </c>
      <c r="F366" s="37"/>
      <c r="G366" s="37">
        <f t="shared" si="9"/>
        <v>0</v>
      </c>
    </row>
    <row r="367" spans="1:7" ht="13" x14ac:dyDescent="0.3">
      <c r="A367" s="3"/>
      <c r="B367" s="3" t="s">
        <v>176</v>
      </c>
      <c r="C367" s="7" t="s">
        <v>11</v>
      </c>
      <c r="D367" s="7"/>
      <c r="E367" s="38">
        <v>150</v>
      </c>
      <c r="F367" s="37"/>
      <c r="G367" s="37">
        <f t="shared" si="9"/>
        <v>0</v>
      </c>
    </row>
    <row r="368" spans="1:7" ht="13" x14ac:dyDescent="0.3">
      <c r="A368" s="3"/>
      <c r="B368" s="3"/>
      <c r="C368" s="7"/>
      <c r="D368" s="7"/>
      <c r="E368" s="38"/>
      <c r="F368" s="37"/>
      <c r="G368" s="37"/>
    </row>
    <row r="369" spans="1:7" ht="13" x14ac:dyDescent="0.3">
      <c r="A369" s="3"/>
      <c r="B369" s="4" t="s">
        <v>175</v>
      </c>
      <c r="C369" s="7"/>
      <c r="D369" s="7"/>
      <c r="E369" s="38"/>
      <c r="F369" s="37"/>
      <c r="G369" s="37"/>
    </row>
    <row r="370" spans="1:7" ht="13" x14ac:dyDescent="0.3">
      <c r="A370" s="3"/>
      <c r="B370" s="4" t="s">
        <v>174</v>
      </c>
      <c r="C370" s="7"/>
      <c r="D370" s="7"/>
      <c r="E370" s="38"/>
      <c r="F370" s="37"/>
      <c r="G370" s="37"/>
    </row>
    <row r="371" spans="1:7" ht="13" x14ac:dyDescent="0.3">
      <c r="A371" s="3"/>
      <c r="B371" s="4" t="s">
        <v>173</v>
      </c>
      <c r="C371" s="7"/>
      <c r="D371" s="7"/>
      <c r="E371" s="38"/>
      <c r="F371" s="37"/>
      <c r="G371" s="37"/>
    </row>
    <row r="372" spans="1:7" ht="13" x14ac:dyDescent="0.3">
      <c r="A372" s="3"/>
      <c r="B372" s="3"/>
      <c r="C372" s="7"/>
      <c r="D372" s="7"/>
      <c r="E372" s="38"/>
      <c r="F372" s="37"/>
      <c r="G372" s="37"/>
    </row>
    <row r="373" spans="1:7" ht="13" x14ac:dyDescent="0.3">
      <c r="A373" s="3"/>
      <c r="B373" s="3" t="s">
        <v>172</v>
      </c>
      <c r="C373" s="7"/>
      <c r="D373" s="7"/>
      <c r="E373" s="38"/>
      <c r="F373" s="37"/>
      <c r="G373" s="37"/>
    </row>
    <row r="374" spans="1:7" ht="13" x14ac:dyDescent="0.3">
      <c r="A374" s="3"/>
      <c r="B374" s="3" t="s">
        <v>171</v>
      </c>
      <c r="C374" s="7" t="s">
        <v>11</v>
      </c>
      <c r="D374" s="7"/>
      <c r="E374" s="38">
        <v>85</v>
      </c>
      <c r="F374" s="37"/>
      <c r="G374" s="37">
        <f t="shared" ref="G374:G428" si="10">E374*D374</f>
        <v>0</v>
      </c>
    </row>
    <row r="375" spans="1:7" ht="13" x14ac:dyDescent="0.3">
      <c r="A375" s="3"/>
      <c r="B375" s="3"/>
      <c r="C375" s="7"/>
      <c r="D375" s="7"/>
      <c r="E375" s="38"/>
      <c r="F375" s="37"/>
      <c r="G375" s="37"/>
    </row>
    <row r="376" spans="1:7" ht="13" x14ac:dyDescent="0.3">
      <c r="A376" s="3"/>
      <c r="B376" s="5" t="s">
        <v>283</v>
      </c>
      <c r="C376" s="7"/>
      <c r="D376" s="7"/>
      <c r="E376" s="38"/>
      <c r="F376" s="39"/>
      <c r="G376" s="39"/>
    </row>
    <row r="377" spans="1:7" ht="13" x14ac:dyDescent="0.3">
      <c r="A377" s="3"/>
      <c r="B377" s="3"/>
      <c r="C377" s="7"/>
      <c r="D377" s="7"/>
      <c r="E377" s="38"/>
      <c r="F377" s="37"/>
      <c r="G377" s="37"/>
    </row>
    <row r="378" spans="1:7" ht="13" x14ac:dyDescent="0.3">
      <c r="A378" s="3"/>
      <c r="B378" s="3"/>
      <c r="C378" s="7"/>
      <c r="D378" s="7"/>
      <c r="E378" s="38"/>
      <c r="F378" s="37"/>
      <c r="G378" s="37"/>
    </row>
    <row r="379" spans="1:7" ht="13" x14ac:dyDescent="0.3">
      <c r="A379" s="3"/>
      <c r="B379" s="17" t="s">
        <v>170</v>
      </c>
      <c r="C379" s="7"/>
      <c r="D379" s="7"/>
      <c r="E379" s="38"/>
      <c r="F379" s="37"/>
      <c r="G379" s="37"/>
    </row>
    <row r="380" spans="1:7" ht="13" x14ac:dyDescent="0.3">
      <c r="A380" s="3"/>
      <c r="B380" s="3"/>
      <c r="C380" s="7"/>
      <c r="D380" s="7"/>
      <c r="E380" s="38"/>
      <c r="F380" s="37"/>
      <c r="G380" s="37"/>
    </row>
    <row r="381" spans="1:7" ht="13" x14ac:dyDescent="0.3">
      <c r="A381" s="3"/>
      <c r="B381" s="4" t="s">
        <v>169</v>
      </c>
      <c r="C381" s="7"/>
      <c r="D381" s="7"/>
      <c r="E381" s="38"/>
      <c r="F381" s="37"/>
      <c r="G381" s="37"/>
    </row>
    <row r="382" spans="1:7" ht="13" x14ac:dyDescent="0.3">
      <c r="A382" s="3"/>
      <c r="B382" s="4" t="s">
        <v>168</v>
      </c>
      <c r="C382" s="7"/>
      <c r="D382" s="7"/>
      <c r="E382" s="38"/>
      <c r="F382" s="37"/>
      <c r="G382" s="37"/>
    </row>
    <row r="383" spans="1:7" ht="13" x14ac:dyDescent="0.3">
      <c r="A383" s="3"/>
      <c r="B383" s="3" t="s">
        <v>167</v>
      </c>
      <c r="C383" s="7" t="s">
        <v>0</v>
      </c>
      <c r="D383" s="7"/>
      <c r="E383" s="38">
        <v>25</v>
      </c>
      <c r="F383" s="37"/>
      <c r="G383" s="37">
        <f t="shared" si="10"/>
        <v>0</v>
      </c>
    </row>
    <row r="384" spans="1:7" ht="13" x14ac:dyDescent="0.3">
      <c r="A384" s="3"/>
      <c r="B384" s="3"/>
      <c r="C384" s="7"/>
      <c r="D384" s="7"/>
      <c r="E384" s="38"/>
      <c r="F384" s="37"/>
      <c r="G384" s="37"/>
    </row>
    <row r="385" spans="1:8" ht="13" x14ac:dyDescent="0.3">
      <c r="A385" s="3"/>
      <c r="B385" s="4" t="s">
        <v>166</v>
      </c>
      <c r="C385" s="7"/>
      <c r="D385" s="7"/>
      <c r="E385" s="38"/>
      <c r="F385" s="37"/>
      <c r="G385" s="37"/>
    </row>
    <row r="386" spans="1:8" ht="13" x14ac:dyDescent="0.3">
      <c r="A386" s="3"/>
      <c r="B386" s="4" t="s">
        <v>165</v>
      </c>
      <c r="C386" s="7"/>
      <c r="D386" s="7"/>
      <c r="E386" s="38"/>
      <c r="F386" s="37"/>
      <c r="G386" s="37"/>
    </row>
    <row r="387" spans="1:8" ht="13" x14ac:dyDescent="0.3">
      <c r="A387" s="3"/>
      <c r="B387" s="4" t="s">
        <v>164</v>
      </c>
      <c r="C387" s="7"/>
      <c r="D387" s="7"/>
      <c r="E387" s="38"/>
      <c r="F387" s="37"/>
      <c r="G387" s="37"/>
    </row>
    <row r="388" spans="1:8" ht="13" x14ac:dyDescent="0.3">
      <c r="A388" s="3"/>
      <c r="B388" s="3"/>
      <c r="C388" s="7"/>
      <c r="D388" s="7"/>
      <c r="E388" s="38"/>
      <c r="F388" s="37"/>
      <c r="G388" s="37"/>
    </row>
    <row r="389" spans="1:8" ht="13" x14ac:dyDescent="0.3">
      <c r="A389" s="3"/>
      <c r="B389" s="3" t="s">
        <v>163</v>
      </c>
      <c r="C389" s="7" t="s">
        <v>0</v>
      </c>
      <c r="D389" s="7">
        <v>12</v>
      </c>
      <c r="E389" s="38">
        <v>25</v>
      </c>
      <c r="F389" s="37"/>
      <c r="G389" s="37">
        <f t="shared" si="10"/>
        <v>300</v>
      </c>
    </row>
    <row r="390" spans="1:8" ht="13" x14ac:dyDescent="0.3">
      <c r="A390" s="3"/>
      <c r="B390" s="3"/>
      <c r="C390" s="7"/>
      <c r="D390" s="7"/>
      <c r="E390" s="38"/>
      <c r="F390" s="37"/>
      <c r="G390" s="37"/>
    </row>
    <row r="391" spans="1:8" ht="13" x14ac:dyDescent="0.3">
      <c r="A391" s="3"/>
      <c r="B391" s="3" t="s">
        <v>162</v>
      </c>
      <c r="C391" s="7"/>
      <c r="D391" s="7"/>
      <c r="E391" s="38"/>
      <c r="F391" s="37"/>
      <c r="G391" s="37"/>
    </row>
    <row r="392" spans="1:8" ht="13" x14ac:dyDescent="0.3">
      <c r="A392" s="3"/>
      <c r="B392" s="3" t="s">
        <v>161</v>
      </c>
      <c r="C392" s="7"/>
      <c r="D392" s="7"/>
      <c r="E392" s="38"/>
      <c r="F392" s="37"/>
      <c r="G392" s="37"/>
    </row>
    <row r="393" spans="1:8" ht="13" x14ac:dyDescent="0.3">
      <c r="A393" s="3"/>
      <c r="B393" s="3" t="s">
        <v>14</v>
      </c>
      <c r="C393" s="7" t="s">
        <v>0</v>
      </c>
      <c r="D393" s="7"/>
      <c r="E393" s="38">
        <v>25</v>
      </c>
      <c r="F393" s="37"/>
      <c r="G393" s="37">
        <f t="shared" si="10"/>
        <v>0</v>
      </c>
    </row>
    <row r="394" spans="1:8" ht="13" x14ac:dyDescent="0.3">
      <c r="A394" s="3"/>
      <c r="B394" s="3"/>
      <c r="C394" s="7"/>
      <c r="D394" s="7"/>
      <c r="E394" s="38"/>
      <c r="F394" s="37"/>
      <c r="G394" s="37"/>
    </row>
    <row r="395" spans="1:8" ht="13" x14ac:dyDescent="0.3">
      <c r="A395" s="3"/>
      <c r="B395" s="4" t="s">
        <v>160</v>
      </c>
      <c r="C395" s="7"/>
      <c r="D395" s="7"/>
      <c r="E395" s="38"/>
      <c r="F395" s="37"/>
      <c r="G395" s="37"/>
    </row>
    <row r="396" spans="1:8" ht="13" x14ac:dyDescent="0.3">
      <c r="A396" s="3"/>
      <c r="B396" s="3"/>
      <c r="C396" s="7"/>
      <c r="D396" s="7"/>
      <c r="E396" s="38"/>
      <c r="F396" s="37"/>
      <c r="G396" s="37"/>
    </row>
    <row r="397" spans="1:8" ht="13" x14ac:dyDescent="0.3">
      <c r="A397" s="3"/>
      <c r="B397" s="4" t="s">
        <v>159</v>
      </c>
      <c r="C397" s="7"/>
      <c r="D397" s="7"/>
      <c r="E397" s="38"/>
      <c r="F397" s="37"/>
      <c r="G397" s="37"/>
    </row>
    <row r="398" spans="1:8" ht="13" x14ac:dyDescent="0.3">
      <c r="A398" s="3"/>
      <c r="B398" s="3" t="s">
        <v>158</v>
      </c>
      <c r="C398" s="7" t="s">
        <v>11</v>
      </c>
      <c r="D398" s="7"/>
      <c r="E398" s="38">
        <v>35</v>
      </c>
      <c r="F398" s="37"/>
      <c r="G398" s="37">
        <f t="shared" si="10"/>
        <v>0</v>
      </c>
    </row>
    <row r="399" spans="1:8" ht="13" x14ac:dyDescent="0.3">
      <c r="A399" s="3"/>
      <c r="B399" s="3"/>
      <c r="C399" s="7"/>
      <c r="D399" s="7"/>
      <c r="E399" s="38"/>
      <c r="F399" s="37"/>
      <c r="G399" s="37"/>
    </row>
    <row r="400" spans="1:8" ht="13" x14ac:dyDescent="0.3">
      <c r="A400" s="3"/>
      <c r="B400" s="4" t="s">
        <v>157</v>
      </c>
      <c r="C400" s="7"/>
      <c r="D400" s="7"/>
      <c r="E400" s="38"/>
      <c r="F400" s="37"/>
      <c r="G400" s="37"/>
      <c r="H400" s="28"/>
    </row>
    <row r="401" spans="1:8" ht="13" x14ac:dyDescent="0.3">
      <c r="A401" s="3"/>
      <c r="B401" s="4" t="s">
        <v>156</v>
      </c>
      <c r="C401" s="7"/>
      <c r="D401" s="7"/>
      <c r="E401" s="38"/>
      <c r="F401" s="37"/>
      <c r="G401" s="37"/>
      <c r="H401" s="28"/>
    </row>
    <row r="402" spans="1:8" ht="13" x14ac:dyDescent="0.3">
      <c r="A402" s="3"/>
      <c r="B402" s="3"/>
      <c r="C402" s="7"/>
      <c r="D402" s="7"/>
      <c r="E402" s="38"/>
      <c r="F402" s="37"/>
      <c r="G402" s="37"/>
      <c r="H402" s="28"/>
    </row>
    <row r="403" spans="1:8" ht="13" x14ac:dyDescent="0.3">
      <c r="A403" s="3"/>
      <c r="B403" s="3" t="s">
        <v>155</v>
      </c>
      <c r="C403" s="7" t="s">
        <v>11</v>
      </c>
      <c r="D403" s="7"/>
      <c r="E403" s="38">
        <v>15</v>
      </c>
      <c r="F403" s="37"/>
      <c r="G403" s="37">
        <f t="shared" si="10"/>
        <v>0</v>
      </c>
      <c r="H403" s="28"/>
    </row>
    <row r="404" spans="1:8" ht="13" x14ac:dyDescent="0.3">
      <c r="A404" s="3"/>
      <c r="B404" s="3" t="s">
        <v>154</v>
      </c>
      <c r="C404" s="7" t="s">
        <v>11</v>
      </c>
      <c r="D404" s="7"/>
      <c r="E404" s="38">
        <v>15</v>
      </c>
      <c r="F404" s="37"/>
      <c r="G404" s="37">
        <f t="shared" si="10"/>
        <v>0</v>
      </c>
      <c r="H404" s="28"/>
    </row>
    <row r="405" spans="1:8" ht="13" x14ac:dyDescent="0.3">
      <c r="A405" s="3"/>
      <c r="B405" s="3"/>
      <c r="C405" s="7"/>
      <c r="D405" s="7"/>
      <c r="E405" s="38"/>
      <c r="F405" s="37"/>
      <c r="G405" s="37"/>
      <c r="H405" s="28"/>
    </row>
    <row r="406" spans="1:8" ht="13" x14ac:dyDescent="0.3">
      <c r="A406" s="3"/>
      <c r="B406" s="5" t="s">
        <v>283</v>
      </c>
      <c r="C406" s="7"/>
      <c r="D406" s="7"/>
      <c r="E406" s="38"/>
      <c r="F406" s="39"/>
      <c r="G406" s="39">
        <f>SUM(G381:G405)</f>
        <v>300</v>
      </c>
      <c r="H406" s="28"/>
    </row>
    <row r="407" spans="1:8" ht="13" x14ac:dyDescent="0.3">
      <c r="A407" s="3"/>
      <c r="B407" s="3"/>
      <c r="C407" s="7"/>
      <c r="D407" s="7"/>
      <c r="E407" s="38"/>
      <c r="F407" s="37"/>
      <c r="G407" s="37"/>
    </row>
    <row r="408" spans="1:8" ht="13" x14ac:dyDescent="0.3">
      <c r="A408" s="3"/>
      <c r="B408" s="3"/>
      <c r="C408" s="7"/>
      <c r="D408" s="7"/>
      <c r="E408" s="38"/>
      <c r="F408" s="37"/>
      <c r="G408" s="37"/>
    </row>
    <row r="409" spans="1:8" ht="13" x14ac:dyDescent="0.3">
      <c r="A409" s="3"/>
      <c r="B409" s="17" t="s">
        <v>153</v>
      </c>
      <c r="C409" s="7"/>
      <c r="D409" s="7"/>
      <c r="E409" s="38"/>
      <c r="F409" s="37"/>
      <c r="G409" s="37"/>
    </row>
    <row r="410" spans="1:8" ht="13" x14ac:dyDescent="0.3">
      <c r="A410" s="3"/>
      <c r="B410" s="3"/>
      <c r="C410" s="7"/>
      <c r="D410" s="7"/>
      <c r="E410" s="38"/>
      <c r="F410" s="37"/>
      <c r="G410" s="37"/>
    </row>
    <row r="411" spans="1:8" ht="13" x14ac:dyDescent="0.3">
      <c r="A411" s="3"/>
      <c r="B411" s="4" t="s">
        <v>152</v>
      </c>
      <c r="C411" s="7"/>
      <c r="D411" s="7"/>
      <c r="E411" s="38"/>
      <c r="F411" s="37"/>
      <c r="G411" s="37"/>
    </row>
    <row r="412" spans="1:8" ht="13" x14ac:dyDescent="0.3">
      <c r="A412" s="3"/>
      <c r="B412" s="3"/>
      <c r="C412" s="7"/>
      <c r="D412" s="7"/>
      <c r="E412" s="38"/>
      <c r="F412" s="37"/>
      <c r="G412" s="37"/>
    </row>
    <row r="413" spans="1:8" ht="13" x14ac:dyDescent="0.3">
      <c r="A413" s="3"/>
      <c r="B413" s="4" t="s">
        <v>151</v>
      </c>
      <c r="C413" s="7"/>
      <c r="D413" s="7"/>
      <c r="E413" s="38"/>
      <c r="F413" s="37"/>
      <c r="G413" s="37"/>
    </row>
    <row r="414" spans="1:8" ht="13" x14ac:dyDescent="0.3">
      <c r="A414" s="3"/>
      <c r="B414" s="4" t="s">
        <v>150</v>
      </c>
      <c r="C414" s="7"/>
      <c r="D414" s="7"/>
      <c r="E414" s="38"/>
      <c r="F414" s="37"/>
      <c r="G414" s="37"/>
    </row>
    <row r="415" spans="1:8" ht="13" x14ac:dyDescent="0.3">
      <c r="A415" s="3"/>
      <c r="B415" s="4" t="s">
        <v>149</v>
      </c>
      <c r="C415" s="7"/>
      <c r="D415" s="7"/>
      <c r="E415" s="38"/>
      <c r="F415" s="37"/>
      <c r="G415" s="37"/>
    </row>
    <row r="416" spans="1:8" ht="13" x14ac:dyDescent="0.3">
      <c r="A416" s="3"/>
      <c r="B416" s="4" t="s">
        <v>148</v>
      </c>
      <c r="C416" s="7"/>
      <c r="D416" s="7"/>
      <c r="E416" s="38"/>
      <c r="F416" s="37"/>
      <c r="G416" s="37"/>
    </row>
    <row r="417" spans="1:7" ht="13" x14ac:dyDescent="0.3">
      <c r="A417" s="3"/>
      <c r="B417" s="4" t="s">
        <v>147</v>
      </c>
      <c r="C417" s="7"/>
      <c r="D417" s="7"/>
      <c r="E417" s="38"/>
      <c r="F417" s="37"/>
      <c r="G417" s="37"/>
    </row>
    <row r="418" spans="1:7" ht="13" x14ac:dyDescent="0.3">
      <c r="A418" s="3"/>
      <c r="B418" s="4" t="s">
        <v>146</v>
      </c>
      <c r="C418" s="7"/>
      <c r="D418" s="7"/>
      <c r="E418" s="38"/>
      <c r="F418" s="37"/>
      <c r="G418" s="37"/>
    </row>
    <row r="419" spans="1:7" ht="13" x14ac:dyDescent="0.3">
      <c r="A419" s="3"/>
      <c r="B419" s="3"/>
      <c r="C419" s="7"/>
      <c r="D419" s="7"/>
      <c r="E419" s="38"/>
      <c r="F419" s="37"/>
      <c r="G419" s="37"/>
    </row>
    <row r="420" spans="1:7" ht="13" x14ac:dyDescent="0.3">
      <c r="A420" s="3"/>
      <c r="B420" s="3" t="s">
        <v>145</v>
      </c>
      <c r="C420" s="7"/>
      <c r="D420" s="7"/>
      <c r="E420" s="38"/>
      <c r="F420" s="37"/>
      <c r="G420" s="37"/>
    </row>
    <row r="421" spans="1:7" ht="13" x14ac:dyDescent="0.3">
      <c r="A421" s="3"/>
      <c r="B421" s="3" t="s">
        <v>144</v>
      </c>
      <c r="C421" s="7" t="s">
        <v>0</v>
      </c>
      <c r="D421" s="7">
        <v>25</v>
      </c>
      <c r="E421" s="38">
        <v>350</v>
      </c>
      <c r="F421" s="37"/>
      <c r="G421" s="37">
        <f t="shared" si="10"/>
        <v>8750</v>
      </c>
    </row>
    <row r="422" spans="1:7" ht="13" x14ac:dyDescent="0.3">
      <c r="A422" s="3"/>
      <c r="B422" s="3"/>
      <c r="C422" s="7"/>
      <c r="D422" s="7"/>
      <c r="E422" s="38"/>
      <c r="F422" s="37"/>
      <c r="G422" s="37"/>
    </row>
    <row r="423" spans="1:7" ht="13" x14ac:dyDescent="0.3">
      <c r="A423" s="3"/>
      <c r="B423" s="3" t="s">
        <v>143</v>
      </c>
      <c r="C423" s="7"/>
      <c r="D423" s="7"/>
      <c r="E423" s="38"/>
      <c r="F423" s="37"/>
      <c r="G423" s="37"/>
    </row>
    <row r="424" spans="1:7" ht="13" x14ac:dyDescent="0.3">
      <c r="A424" s="3"/>
      <c r="B424" s="3" t="s">
        <v>142</v>
      </c>
      <c r="C424" s="7" t="s">
        <v>11</v>
      </c>
      <c r="D424" s="7"/>
      <c r="E424" s="38">
        <v>65</v>
      </c>
      <c r="F424" s="37"/>
      <c r="G424" s="37">
        <f t="shared" si="10"/>
        <v>0</v>
      </c>
    </row>
    <row r="425" spans="1:7" ht="13" x14ac:dyDescent="0.3">
      <c r="A425" s="3"/>
      <c r="B425" s="3"/>
      <c r="C425" s="7"/>
      <c r="D425" s="7"/>
      <c r="E425" s="38"/>
      <c r="F425" s="37"/>
      <c r="G425" s="37"/>
    </row>
    <row r="426" spans="1:7" ht="13" x14ac:dyDescent="0.3">
      <c r="A426" s="3"/>
      <c r="B426" s="3" t="s">
        <v>141</v>
      </c>
      <c r="C426" s="7" t="s">
        <v>11</v>
      </c>
      <c r="D426" s="7"/>
      <c r="E426" s="38">
        <v>65</v>
      </c>
      <c r="F426" s="37"/>
      <c r="G426" s="37">
        <f t="shared" si="10"/>
        <v>0</v>
      </c>
    </row>
    <row r="427" spans="1:7" ht="13" x14ac:dyDescent="0.3">
      <c r="A427" s="3"/>
      <c r="B427" s="3"/>
      <c r="C427" s="7"/>
      <c r="D427" s="7"/>
      <c r="E427" s="38"/>
      <c r="F427" s="37"/>
      <c r="G427" s="37"/>
    </row>
    <row r="428" spans="1:7" ht="13" x14ac:dyDescent="0.3">
      <c r="A428" s="3"/>
      <c r="B428" s="3" t="s">
        <v>140</v>
      </c>
      <c r="C428" s="7" t="s">
        <v>11</v>
      </c>
      <c r="D428" s="7"/>
      <c r="E428" s="38">
        <v>65</v>
      </c>
      <c r="F428" s="37"/>
      <c r="G428" s="37">
        <f t="shared" si="10"/>
        <v>0</v>
      </c>
    </row>
    <row r="429" spans="1:7" ht="13" x14ac:dyDescent="0.3">
      <c r="A429" s="3"/>
      <c r="B429" s="3"/>
      <c r="C429" s="7"/>
      <c r="D429" s="7"/>
      <c r="E429" s="38"/>
      <c r="F429" s="37"/>
      <c r="G429" s="37"/>
    </row>
    <row r="430" spans="1:7" ht="13" x14ac:dyDescent="0.3">
      <c r="A430" s="3"/>
      <c r="B430" s="4" t="s">
        <v>139</v>
      </c>
      <c r="C430" s="7"/>
      <c r="D430" s="7"/>
      <c r="E430" s="38"/>
      <c r="F430" s="37"/>
      <c r="G430" s="37"/>
    </row>
    <row r="431" spans="1:7" ht="13" x14ac:dyDescent="0.3">
      <c r="A431" s="3"/>
      <c r="B431" s="3"/>
      <c r="C431" s="7"/>
      <c r="D431" s="7"/>
      <c r="E431" s="38"/>
      <c r="F431" s="37"/>
      <c r="G431" s="37"/>
    </row>
    <row r="432" spans="1:7" ht="13" x14ac:dyDescent="0.3">
      <c r="A432" s="3"/>
      <c r="B432" s="4" t="s">
        <v>138</v>
      </c>
      <c r="C432" s="7"/>
      <c r="D432" s="7"/>
      <c r="E432" s="38"/>
      <c r="F432" s="37"/>
      <c r="G432" s="37"/>
    </row>
    <row r="433" spans="1:7" ht="13" x14ac:dyDescent="0.3">
      <c r="A433" s="3"/>
      <c r="B433" s="4" t="s">
        <v>137</v>
      </c>
      <c r="C433" s="7"/>
      <c r="D433" s="7"/>
      <c r="E433" s="38"/>
      <c r="F433" s="37"/>
      <c r="G433" s="37"/>
    </row>
    <row r="434" spans="1:7" ht="13" x14ac:dyDescent="0.3">
      <c r="A434" s="3"/>
      <c r="B434" s="3"/>
      <c r="C434" s="7"/>
      <c r="D434" s="7"/>
      <c r="E434" s="38"/>
      <c r="F434" s="37"/>
      <c r="G434" s="37"/>
    </row>
    <row r="435" spans="1:7" ht="13" x14ac:dyDescent="0.3">
      <c r="A435" s="3"/>
      <c r="B435" s="3" t="s">
        <v>136</v>
      </c>
      <c r="C435" s="7"/>
      <c r="D435" s="7"/>
      <c r="E435" s="38"/>
      <c r="F435" s="37"/>
      <c r="G435" s="37"/>
    </row>
    <row r="436" spans="1:7" ht="13" x14ac:dyDescent="0.3">
      <c r="A436" s="3"/>
      <c r="B436" s="3" t="s">
        <v>135</v>
      </c>
      <c r="C436" s="7"/>
      <c r="D436" s="7"/>
      <c r="E436" s="38"/>
      <c r="F436" s="37"/>
      <c r="G436" s="37"/>
    </row>
    <row r="437" spans="1:7" ht="13" x14ac:dyDescent="0.3">
      <c r="A437" s="3"/>
      <c r="B437" s="3" t="s">
        <v>134</v>
      </c>
      <c r="C437" s="7" t="s">
        <v>0</v>
      </c>
      <c r="D437" s="7">
        <v>20</v>
      </c>
      <c r="E437" s="38">
        <v>25</v>
      </c>
      <c r="F437" s="37"/>
      <c r="G437" s="37">
        <f t="shared" ref="G437:G501" si="11">E437*D437</f>
        <v>500</v>
      </c>
    </row>
    <row r="438" spans="1:7" ht="13" x14ac:dyDescent="0.3">
      <c r="A438" s="3"/>
      <c r="B438" s="3"/>
      <c r="C438" s="7"/>
      <c r="D438" s="7"/>
      <c r="E438" s="38"/>
      <c r="F438" s="37"/>
      <c r="G438" s="37"/>
    </row>
    <row r="439" spans="1:7" ht="13" x14ac:dyDescent="0.3">
      <c r="A439" s="3"/>
      <c r="B439" s="5" t="s">
        <v>283</v>
      </c>
      <c r="C439" s="7"/>
      <c r="D439" s="7"/>
      <c r="E439" s="38"/>
      <c r="F439" s="39"/>
      <c r="G439" s="39">
        <f>SUM(G412:G438)</f>
        <v>9250</v>
      </c>
    </row>
    <row r="440" spans="1:7" ht="13" x14ac:dyDescent="0.3">
      <c r="A440" s="3"/>
      <c r="B440" s="3"/>
      <c r="C440" s="7"/>
      <c r="D440" s="7"/>
      <c r="E440" s="38"/>
      <c r="F440" s="37"/>
      <c r="G440" s="37"/>
    </row>
    <row r="441" spans="1:7" ht="13" x14ac:dyDescent="0.3">
      <c r="A441" s="3"/>
      <c r="B441" s="17" t="s">
        <v>133</v>
      </c>
      <c r="C441" s="7"/>
      <c r="D441" s="7"/>
      <c r="E441" s="38"/>
      <c r="F441" s="37"/>
      <c r="G441" s="37"/>
    </row>
    <row r="442" spans="1:7" ht="13" x14ac:dyDescent="0.3">
      <c r="A442" s="3"/>
      <c r="B442" s="3"/>
      <c r="C442" s="7"/>
      <c r="D442" s="7"/>
      <c r="E442" s="38"/>
      <c r="F442" s="37"/>
      <c r="G442" s="37"/>
    </row>
    <row r="443" spans="1:7" ht="13" x14ac:dyDescent="0.3">
      <c r="A443" s="3"/>
      <c r="B443" s="4" t="s">
        <v>132</v>
      </c>
      <c r="C443" s="7"/>
      <c r="D443" s="7"/>
      <c r="E443" s="38"/>
      <c r="F443" s="37"/>
      <c r="G443" s="37"/>
    </row>
    <row r="444" spans="1:7" ht="13" x14ac:dyDescent="0.3">
      <c r="A444" s="3"/>
      <c r="B444" s="3" t="s">
        <v>131</v>
      </c>
      <c r="C444" s="7" t="s">
        <v>11</v>
      </c>
      <c r="D444" s="7">
        <v>24</v>
      </c>
      <c r="E444" s="38">
        <v>65</v>
      </c>
      <c r="F444" s="37"/>
      <c r="G444" s="37">
        <f t="shared" si="11"/>
        <v>1560</v>
      </c>
    </row>
    <row r="445" spans="1:7" ht="13" x14ac:dyDescent="0.3">
      <c r="A445" s="3"/>
      <c r="B445" s="3"/>
      <c r="C445" s="7"/>
      <c r="D445" s="7"/>
      <c r="E445" s="38"/>
      <c r="F445" s="37"/>
      <c r="G445" s="37"/>
    </row>
    <row r="446" spans="1:7" ht="13" x14ac:dyDescent="0.3">
      <c r="A446" s="3"/>
      <c r="B446" s="3" t="s">
        <v>130</v>
      </c>
      <c r="C446" s="7"/>
      <c r="D446" s="7"/>
      <c r="E446" s="38"/>
      <c r="F446" s="37"/>
      <c r="G446" s="37"/>
    </row>
    <row r="447" spans="1:7" ht="13" x14ac:dyDescent="0.3">
      <c r="A447" s="3"/>
      <c r="B447" s="3" t="s">
        <v>129</v>
      </c>
      <c r="C447" s="7" t="s">
        <v>11</v>
      </c>
      <c r="D447" s="7">
        <v>40</v>
      </c>
      <c r="E447" s="38">
        <v>85</v>
      </c>
      <c r="F447" s="37"/>
      <c r="G447" s="37">
        <f t="shared" si="11"/>
        <v>3400</v>
      </c>
    </row>
    <row r="448" spans="1:7" ht="13" x14ac:dyDescent="0.3">
      <c r="A448" s="3"/>
      <c r="B448" s="3"/>
      <c r="C448" s="7"/>
      <c r="D448" s="7"/>
      <c r="E448" s="38"/>
      <c r="F448" s="37"/>
      <c r="G448" s="37"/>
    </row>
    <row r="449" spans="1:7" ht="13" x14ac:dyDescent="0.3">
      <c r="A449" s="3"/>
      <c r="B449" s="4" t="s">
        <v>128</v>
      </c>
      <c r="C449" s="7"/>
      <c r="D449" s="7"/>
      <c r="E449" s="38"/>
      <c r="F449" s="37"/>
      <c r="G449" s="37"/>
    </row>
    <row r="450" spans="1:7" ht="13" x14ac:dyDescent="0.3">
      <c r="A450" s="3"/>
      <c r="B450" s="3" t="s">
        <v>127</v>
      </c>
      <c r="C450" s="7" t="s">
        <v>0</v>
      </c>
      <c r="D450" s="7"/>
      <c r="E450" s="38">
        <v>150</v>
      </c>
      <c r="F450" s="37"/>
      <c r="G450" s="37">
        <f t="shared" si="11"/>
        <v>0</v>
      </c>
    </row>
    <row r="451" spans="1:7" ht="13" x14ac:dyDescent="0.3">
      <c r="A451" s="3"/>
      <c r="B451" s="3"/>
      <c r="C451" s="7"/>
      <c r="D451" s="7"/>
      <c r="E451" s="38"/>
      <c r="F451" s="37"/>
      <c r="G451" s="37"/>
    </row>
    <row r="452" spans="1:7" ht="13" x14ac:dyDescent="0.3">
      <c r="A452" s="3"/>
      <c r="B452" s="3" t="s">
        <v>126</v>
      </c>
      <c r="C452" s="7"/>
      <c r="D452" s="7"/>
      <c r="E452" s="38"/>
      <c r="F452" s="37"/>
      <c r="G452" s="37"/>
    </row>
    <row r="453" spans="1:7" ht="13" x14ac:dyDescent="0.3">
      <c r="A453" s="3"/>
      <c r="B453" s="3" t="s">
        <v>125</v>
      </c>
      <c r="C453" s="7"/>
      <c r="D453" s="7"/>
      <c r="E453" s="38"/>
      <c r="F453" s="37"/>
      <c r="G453" s="37"/>
    </row>
    <row r="454" spans="1:7" ht="13" x14ac:dyDescent="0.3">
      <c r="A454" s="3"/>
      <c r="B454" s="3" t="s">
        <v>124</v>
      </c>
      <c r="C454" s="7" t="s">
        <v>2</v>
      </c>
      <c r="D454" s="7">
        <v>25</v>
      </c>
      <c r="E454" s="38">
        <v>25</v>
      </c>
      <c r="F454" s="37"/>
      <c r="G454" s="37">
        <f t="shared" si="11"/>
        <v>625</v>
      </c>
    </row>
    <row r="455" spans="1:7" ht="13" x14ac:dyDescent="0.3">
      <c r="A455" s="3"/>
      <c r="B455" s="3"/>
      <c r="C455" s="7"/>
      <c r="D455" s="7"/>
      <c r="E455" s="38"/>
      <c r="F455" s="37"/>
      <c r="G455" s="37"/>
    </row>
    <row r="456" spans="1:7" ht="13" x14ac:dyDescent="0.3">
      <c r="A456" s="3"/>
      <c r="B456" s="4" t="s">
        <v>123</v>
      </c>
      <c r="C456" s="7"/>
      <c r="D456" s="7"/>
      <c r="E456" s="38"/>
      <c r="F456" s="37"/>
      <c r="G456" s="37"/>
    </row>
    <row r="457" spans="1:7" ht="13" x14ac:dyDescent="0.3">
      <c r="A457" s="3"/>
      <c r="B457" s="3"/>
      <c r="C457" s="7"/>
      <c r="D457" s="7"/>
      <c r="E457" s="38"/>
      <c r="F457" s="37"/>
      <c r="G457" s="37"/>
    </row>
    <row r="458" spans="1:7" ht="13" x14ac:dyDescent="0.3">
      <c r="A458" s="3"/>
      <c r="B458" s="3" t="s">
        <v>463</v>
      </c>
      <c r="C458" s="7"/>
      <c r="D458" s="7"/>
      <c r="E458" s="38"/>
      <c r="F458" s="37"/>
      <c r="G458" s="37"/>
    </row>
    <row r="459" spans="1:7" ht="13" x14ac:dyDescent="0.3">
      <c r="A459" s="3"/>
      <c r="B459" s="3" t="s">
        <v>122</v>
      </c>
      <c r="C459" s="7"/>
      <c r="D459" s="7"/>
      <c r="E459" s="38"/>
      <c r="F459" s="37"/>
      <c r="G459" s="37"/>
    </row>
    <row r="460" spans="1:7" ht="13" x14ac:dyDescent="0.3">
      <c r="A460" s="3"/>
      <c r="B460" s="3" t="s">
        <v>121</v>
      </c>
      <c r="C460" s="7"/>
      <c r="D460" s="7"/>
      <c r="E460" s="38"/>
      <c r="F460" s="37"/>
      <c r="G460" s="37"/>
    </row>
    <row r="461" spans="1:7" ht="13" x14ac:dyDescent="0.3">
      <c r="A461" s="3"/>
      <c r="B461" s="3" t="s">
        <v>120</v>
      </c>
      <c r="C461" s="7" t="s">
        <v>2</v>
      </c>
      <c r="D461" s="7"/>
      <c r="E461" s="38">
        <v>2500</v>
      </c>
      <c r="F461" s="37"/>
      <c r="G461" s="37">
        <f t="shared" si="11"/>
        <v>0</v>
      </c>
    </row>
    <row r="462" spans="1:7" ht="13" x14ac:dyDescent="0.3">
      <c r="A462" s="3"/>
      <c r="B462" s="3" t="s">
        <v>119</v>
      </c>
      <c r="C462" s="7"/>
      <c r="D462" s="7"/>
      <c r="E462" s="38"/>
      <c r="F462" s="37"/>
      <c r="G462" s="37"/>
    </row>
    <row r="463" spans="1:7" ht="13" x14ac:dyDescent="0.3">
      <c r="A463" s="3"/>
      <c r="B463" s="3"/>
      <c r="C463" s="7"/>
      <c r="D463" s="7"/>
      <c r="E463" s="38"/>
      <c r="F463" s="37"/>
      <c r="G463" s="37"/>
    </row>
    <row r="464" spans="1:7" ht="13" x14ac:dyDescent="0.3">
      <c r="A464" s="3"/>
      <c r="B464" s="3" t="s">
        <v>474</v>
      </c>
      <c r="C464" s="7"/>
      <c r="D464" s="7"/>
      <c r="E464" s="38"/>
      <c r="F464" s="37"/>
      <c r="G464" s="37"/>
    </row>
    <row r="465" spans="1:7" ht="13" x14ac:dyDescent="0.3">
      <c r="A465" s="3"/>
      <c r="B465" s="3" t="s">
        <v>480</v>
      </c>
      <c r="C465" s="7"/>
      <c r="D465" s="7"/>
      <c r="E465" s="38"/>
      <c r="F465" s="37"/>
      <c r="G465" s="37"/>
    </row>
    <row r="466" spans="1:7" ht="13" x14ac:dyDescent="0.3">
      <c r="A466" s="3"/>
      <c r="B466" s="3" t="s">
        <v>121</v>
      </c>
      <c r="C466" s="7"/>
      <c r="D466" s="7"/>
      <c r="E466" s="38"/>
      <c r="F466" s="37"/>
      <c r="G466" s="37"/>
    </row>
    <row r="467" spans="1:7" ht="13" x14ac:dyDescent="0.3">
      <c r="A467" s="3"/>
      <c r="B467" s="3" t="s">
        <v>120</v>
      </c>
      <c r="C467" s="7" t="s">
        <v>2</v>
      </c>
      <c r="D467" s="7">
        <v>4</v>
      </c>
      <c r="E467" s="38">
        <v>1200</v>
      </c>
      <c r="F467" s="37"/>
      <c r="G467" s="37">
        <f t="shared" si="11"/>
        <v>4800</v>
      </c>
    </row>
    <row r="468" spans="1:7" ht="13" x14ac:dyDescent="0.3">
      <c r="A468" s="3"/>
      <c r="B468" s="3"/>
      <c r="C468" s="7"/>
      <c r="D468" s="7"/>
      <c r="E468" s="38"/>
      <c r="F468" s="37"/>
      <c r="G468" s="37"/>
    </row>
    <row r="469" spans="1:7" ht="13" x14ac:dyDescent="0.3">
      <c r="A469" s="3"/>
      <c r="B469" s="3" t="s">
        <v>118</v>
      </c>
      <c r="C469" s="7"/>
      <c r="D469" s="7"/>
      <c r="E469" s="38"/>
      <c r="F469" s="37"/>
      <c r="G469" s="37"/>
    </row>
    <row r="470" spans="1:7" ht="13" x14ac:dyDescent="0.3">
      <c r="A470" s="3"/>
      <c r="B470" s="3" t="s">
        <v>117</v>
      </c>
      <c r="C470" s="7"/>
      <c r="D470" s="7"/>
      <c r="E470" s="38"/>
      <c r="F470" s="37"/>
      <c r="G470" s="37"/>
    </row>
    <row r="471" spans="1:7" ht="13" x14ac:dyDescent="0.3">
      <c r="A471" s="3"/>
      <c r="B471" s="3" t="s">
        <v>116</v>
      </c>
      <c r="C471" s="7" t="s">
        <v>2</v>
      </c>
      <c r="D471" s="7"/>
      <c r="E471" s="38">
        <v>3000</v>
      </c>
      <c r="F471" s="37"/>
      <c r="G471" s="37">
        <f t="shared" si="11"/>
        <v>0</v>
      </c>
    </row>
    <row r="472" spans="1:7" ht="13" x14ac:dyDescent="0.3">
      <c r="A472" s="3"/>
      <c r="B472" s="3" t="s">
        <v>115</v>
      </c>
      <c r="C472" s="7"/>
      <c r="D472" s="7"/>
      <c r="E472" s="38"/>
      <c r="F472" s="37"/>
      <c r="G472" s="37"/>
    </row>
    <row r="473" spans="1:7" ht="13" x14ac:dyDescent="0.3">
      <c r="A473" s="3"/>
      <c r="B473" s="3"/>
      <c r="C473" s="7"/>
      <c r="D473" s="7"/>
      <c r="E473" s="38"/>
      <c r="F473" s="37"/>
      <c r="G473" s="37"/>
    </row>
    <row r="474" spans="1:7" ht="13" x14ac:dyDescent="0.3">
      <c r="A474" s="3"/>
      <c r="B474" s="4" t="s">
        <v>114</v>
      </c>
      <c r="C474" s="7"/>
      <c r="D474" s="7"/>
      <c r="E474" s="38"/>
      <c r="F474" s="37"/>
      <c r="G474" s="37"/>
    </row>
    <row r="475" spans="1:7" ht="13" x14ac:dyDescent="0.3">
      <c r="A475" s="3"/>
      <c r="B475" s="3"/>
      <c r="C475" s="7"/>
      <c r="D475" s="7"/>
      <c r="E475" s="38"/>
      <c r="F475" s="37"/>
      <c r="G475" s="37"/>
    </row>
    <row r="476" spans="1:7" ht="13" x14ac:dyDescent="0.3">
      <c r="A476" s="3"/>
      <c r="B476" s="4" t="s">
        <v>113</v>
      </c>
      <c r="C476" s="7"/>
      <c r="D476" s="7"/>
      <c r="E476" s="38"/>
      <c r="F476" s="37"/>
      <c r="G476" s="37"/>
    </row>
    <row r="477" spans="1:7" ht="13" x14ac:dyDescent="0.3">
      <c r="A477" s="3"/>
      <c r="B477" s="3"/>
      <c r="C477" s="7"/>
      <c r="D477" s="7"/>
      <c r="E477" s="38"/>
      <c r="F477" s="37"/>
      <c r="G477" s="37"/>
    </row>
    <row r="478" spans="1:7" ht="13" x14ac:dyDescent="0.3">
      <c r="A478" s="3"/>
      <c r="B478" s="3" t="s">
        <v>112</v>
      </c>
      <c r="C478" s="7"/>
      <c r="D478" s="7"/>
      <c r="E478" s="38"/>
      <c r="F478" s="37"/>
      <c r="G478" s="37"/>
    </row>
    <row r="479" spans="1:7" ht="13" x14ac:dyDescent="0.3">
      <c r="A479" s="3"/>
      <c r="B479" s="3" t="s">
        <v>111</v>
      </c>
      <c r="C479" s="7"/>
      <c r="D479" s="7"/>
      <c r="E479" s="38"/>
      <c r="F479" s="37"/>
      <c r="G479" s="37"/>
    </row>
    <row r="480" spans="1:7" ht="13" x14ac:dyDescent="0.3">
      <c r="A480" s="3"/>
      <c r="B480" s="3" t="s">
        <v>110</v>
      </c>
      <c r="C480" s="7" t="s">
        <v>11</v>
      </c>
      <c r="D480" s="7">
        <v>10</v>
      </c>
      <c r="E480" s="38">
        <v>110</v>
      </c>
      <c r="F480" s="37"/>
      <c r="G480" s="37">
        <f t="shared" si="11"/>
        <v>1100</v>
      </c>
    </row>
    <row r="481" spans="1:7" ht="13" x14ac:dyDescent="0.3">
      <c r="A481" s="3"/>
      <c r="B481" s="3" t="s">
        <v>109</v>
      </c>
      <c r="C481" s="7"/>
      <c r="D481" s="7"/>
      <c r="E481" s="38"/>
      <c r="F481" s="37"/>
      <c r="G481" s="37"/>
    </row>
    <row r="482" spans="1:7" ht="13" x14ac:dyDescent="0.3">
      <c r="A482" s="3"/>
      <c r="B482" s="3"/>
      <c r="C482" s="7"/>
      <c r="D482" s="7"/>
      <c r="E482" s="38"/>
      <c r="F482" s="37"/>
      <c r="G482" s="37"/>
    </row>
    <row r="483" spans="1:7" ht="13" x14ac:dyDescent="0.3">
      <c r="A483" s="3"/>
      <c r="B483" s="3" t="s">
        <v>108</v>
      </c>
      <c r="C483" s="7"/>
      <c r="D483" s="7"/>
      <c r="E483" s="38"/>
      <c r="F483" s="37"/>
      <c r="G483" s="37"/>
    </row>
    <row r="484" spans="1:7" ht="13" x14ac:dyDescent="0.3">
      <c r="A484" s="3"/>
      <c r="B484" s="3" t="s">
        <v>107</v>
      </c>
      <c r="C484" s="7"/>
      <c r="D484" s="7"/>
      <c r="E484" s="38"/>
      <c r="F484" s="37"/>
      <c r="G484" s="37"/>
    </row>
    <row r="485" spans="1:7" ht="13" x14ac:dyDescent="0.3">
      <c r="A485" s="3"/>
      <c r="B485" s="3" t="s">
        <v>106</v>
      </c>
      <c r="C485" s="7"/>
      <c r="D485" s="7"/>
      <c r="E485" s="38"/>
      <c r="F485" s="37"/>
      <c r="G485" s="37"/>
    </row>
    <row r="486" spans="1:7" ht="13" x14ac:dyDescent="0.3">
      <c r="A486" s="3"/>
      <c r="B486" s="3" t="s">
        <v>105</v>
      </c>
      <c r="C486" s="7" t="s">
        <v>11</v>
      </c>
      <c r="D486" s="7">
        <v>9</v>
      </c>
      <c r="E486" s="38">
        <v>100</v>
      </c>
      <c r="F486" s="37"/>
      <c r="G486" s="37">
        <f t="shared" si="11"/>
        <v>900</v>
      </c>
    </row>
    <row r="487" spans="1:7" ht="13" x14ac:dyDescent="0.3">
      <c r="A487" s="3"/>
      <c r="B487" s="3"/>
      <c r="C487" s="7"/>
      <c r="D487" s="7"/>
      <c r="E487" s="38"/>
      <c r="F487" s="37"/>
      <c r="G487" s="37">
        <f t="shared" si="11"/>
        <v>0</v>
      </c>
    </row>
    <row r="488" spans="1:7" ht="13" x14ac:dyDescent="0.3">
      <c r="A488" s="3"/>
      <c r="B488" s="4" t="s">
        <v>104</v>
      </c>
      <c r="C488" s="7"/>
      <c r="D488" s="7"/>
      <c r="E488" s="38"/>
      <c r="F488" s="37"/>
      <c r="G488" s="37">
        <f t="shared" si="11"/>
        <v>0</v>
      </c>
    </row>
    <row r="489" spans="1:7" ht="13" x14ac:dyDescent="0.3">
      <c r="A489" s="3"/>
      <c r="B489" s="4" t="s">
        <v>103</v>
      </c>
      <c r="C489" s="7"/>
      <c r="D489" s="7"/>
      <c r="E489" s="38"/>
      <c r="F489" s="37"/>
      <c r="G489" s="37">
        <f t="shared" si="11"/>
        <v>0</v>
      </c>
    </row>
    <row r="490" spans="1:7" ht="13" x14ac:dyDescent="0.3">
      <c r="A490" s="3"/>
      <c r="B490" s="3" t="s">
        <v>102</v>
      </c>
      <c r="C490" s="7" t="s">
        <v>11</v>
      </c>
      <c r="D490" s="7"/>
      <c r="E490" s="38">
        <v>45</v>
      </c>
      <c r="F490" s="37"/>
      <c r="G490" s="37">
        <f t="shared" si="11"/>
        <v>0</v>
      </c>
    </row>
    <row r="491" spans="1:7" ht="13" x14ac:dyDescent="0.3">
      <c r="A491" s="3"/>
      <c r="B491" s="3"/>
      <c r="C491" s="7"/>
      <c r="D491" s="7"/>
      <c r="E491" s="38"/>
      <c r="F491" s="37"/>
      <c r="G491" s="37"/>
    </row>
    <row r="492" spans="1:7" ht="13" x14ac:dyDescent="0.3">
      <c r="A492" s="3"/>
      <c r="B492" s="4" t="s">
        <v>101</v>
      </c>
      <c r="C492" s="7"/>
      <c r="D492" s="7"/>
      <c r="E492" s="38"/>
      <c r="F492" s="37"/>
      <c r="G492" s="37"/>
    </row>
    <row r="493" spans="1:7" ht="13" x14ac:dyDescent="0.3">
      <c r="A493" s="3"/>
      <c r="B493" s="4" t="s">
        <v>100</v>
      </c>
      <c r="C493" s="7"/>
      <c r="D493" s="7"/>
      <c r="E493" s="38"/>
      <c r="F493" s="37"/>
      <c r="G493" s="37"/>
    </row>
    <row r="494" spans="1:7" ht="13" x14ac:dyDescent="0.3">
      <c r="A494" s="3"/>
      <c r="B494" s="3"/>
      <c r="C494" s="7"/>
      <c r="D494" s="7"/>
      <c r="E494" s="38"/>
      <c r="F494" s="37"/>
      <c r="G494" s="37"/>
    </row>
    <row r="495" spans="1:7" ht="13" x14ac:dyDescent="0.3">
      <c r="A495" s="3"/>
      <c r="B495" s="3" t="s">
        <v>99</v>
      </c>
      <c r="C495" s="7"/>
      <c r="D495" s="7"/>
      <c r="E495" s="38"/>
      <c r="F495" s="37"/>
      <c r="G495" s="37"/>
    </row>
    <row r="496" spans="1:7" ht="13" x14ac:dyDescent="0.3">
      <c r="A496" s="3"/>
      <c r="B496" s="3" t="s">
        <v>98</v>
      </c>
      <c r="C496" s="7" t="s">
        <v>2</v>
      </c>
      <c r="D496" s="7"/>
      <c r="E496" s="38">
        <v>2000</v>
      </c>
      <c r="F496" s="37"/>
      <c r="G496" s="37">
        <f t="shared" si="11"/>
        <v>0</v>
      </c>
    </row>
    <row r="497" spans="1:7" ht="13" x14ac:dyDescent="0.3">
      <c r="A497" s="3"/>
      <c r="B497" s="3"/>
      <c r="C497" s="7"/>
      <c r="D497" s="7"/>
      <c r="E497" s="38"/>
      <c r="F497" s="37"/>
      <c r="G497" s="37"/>
    </row>
    <row r="498" spans="1:7" ht="13" x14ac:dyDescent="0.3">
      <c r="A498" s="3"/>
      <c r="B498" s="4" t="s">
        <v>97</v>
      </c>
      <c r="C498" s="7"/>
      <c r="D498" s="7"/>
      <c r="E498" s="38"/>
      <c r="F498" s="37"/>
      <c r="G498" s="37"/>
    </row>
    <row r="499" spans="1:7" ht="13" x14ac:dyDescent="0.3">
      <c r="A499" s="3"/>
      <c r="B499" s="3" t="s">
        <v>96</v>
      </c>
      <c r="C499" s="7"/>
      <c r="D499" s="7"/>
      <c r="E499" s="38"/>
      <c r="F499" s="37"/>
      <c r="G499" s="37"/>
    </row>
    <row r="500" spans="1:7" ht="13" x14ac:dyDescent="0.3">
      <c r="A500" s="3"/>
      <c r="B500" s="3" t="s">
        <v>95</v>
      </c>
      <c r="C500" s="7"/>
      <c r="D500" s="7"/>
      <c r="E500" s="38"/>
      <c r="F500" s="37"/>
      <c r="G500" s="37"/>
    </row>
    <row r="501" spans="1:7" ht="13" x14ac:dyDescent="0.3">
      <c r="A501" s="3"/>
      <c r="B501" s="3" t="s">
        <v>94</v>
      </c>
      <c r="C501" s="7" t="s">
        <v>2</v>
      </c>
      <c r="D501" s="7">
        <v>2</v>
      </c>
      <c r="E501" s="38">
        <v>1200</v>
      </c>
      <c r="F501" s="37"/>
      <c r="G501" s="37">
        <f t="shared" si="11"/>
        <v>2400</v>
      </c>
    </row>
    <row r="502" spans="1:7" ht="13" x14ac:dyDescent="0.3">
      <c r="A502" s="3"/>
      <c r="B502" s="3" t="s">
        <v>93</v>
      </c>
      <c r="C502" s="7"/>
      <c r="D502" s="7"/>
      <c r="E502" s="38"/>
      <c r="F502" s="37"/>
      <c r="G502" s="37"/>
    </row>
    <row r="503" spans="1:7" ht="13" x14ac:dyDescent="0.3">
      <c r="A503" s="3"/>
      <c r="B503" s="3"/>
      <c r="C503" s="7"/>
      <c r="D503" s="7"/>
      <c r="E503" s="38"/>
      <c r="F503" s="37"/>
      <c r="G503" s="37"/>
    </row>
    <row r="504" spans="1:7" ht="13" x14ac:dyDescent="0.3">
      <c r="A504" s="3"/>
      <c r="B504" s="4" t="s">
        <v>92</v>
      </c>
      <c r="C504" s="7"/>
      <c r="D504" s="7"/>
      <c r="E504" s="38"/>
      <c r="F504" s="37"/>
      <c r="G504" s="37"/>
    </row>
    <row r="505" spans="1:7" ht="13" x14ac:dyDescent="0.3">
      <c r="A505" s="3"/>
      <c r="B505" s="4" t="s">
        <v>91</v>
      </c>
      <c r="C505" s="7"/>
      <c r="D505" s="7"/>
      <c r="E505" s="38"/>
      <c r="F505" s="37"/>
      <c r="G505" s="37"/>
    </row>
    <row r="506" spans="1:7" ht="13" x14ac:dyDescent="0.3">
      <c r="A506" s="3"/>
      <c r="B506" s="3"/>
      <c r="C506" s="7"/>
      <c r="D506" s="7"/>
      <c r="E506" s="38"/>
      <c r="F506" s="37"/>
      <c r="G506" s="37"/>
    </row>
    <row r="507" spans="1:7" ht="13" x14ac:dyDescent="0.3">
      <c r="A507" s="3"/>
      <c r="B507" s="3" t="s">
        <v>91</v>
      </c>
      <c r="C507" s="7" t="s">
        <v>2</v>
      </c>
      <c r="D507" s="7"/>
      <c r="E507" s="38">
        <v>4500</v>
      </c>
      <c r="F507" s="37"/>
      <c r="G507" s="37">
        <f t="shared" ref="G507:G568" si="12">E507*D507</f>
        <v>0</v>
      </c>
    </row>
    <row r="508" spans="1:7" ht="13" x14ac:dyDescent="0.3">
      <c r="A508" s="3"/>
      <c r="B508" s="3"/>
      <c r="C508" s="7"/>
      <c r="D508" s="7"/>
      <c r="E508" s="38"/>
      <c r="F508" s="37"/>
      <c r="G508" s="37"/>
    </row>
    <row r="509" spans="1:7" ht="13" x14ac:dyDescent="0.3">
      <c r="A509" s="3"/>
      <c r="B509" s="3" t="s">
        <v>471</v>
      </c>
      <c r="C509" s="7" t="s">
        <v>2</v>
      </c>
      <c r="D509" s="7"/>
      <c r="E509" s="38">
        <v>4500</v>
      </c>
      <c r="F509" s="37"/>
      <c r="G509" s="37">
        <f t="shared" si="12"/>
        <v>0</v>
      </c>
    </row>
    <row r="510" spans="1:7" ht="13" x14ac:dyDescent="0.3">
      <c r="A510" s="3"/>
      <c r="B510" s="3"/>
      <c r="C510" s="7"/>
      <c r="D510" s="7"/>
      <c r="E510" s="38"/>
      <c r="F510" s="37"/>
      <c r="G510" s="37"/>
    </row>
    <row r="511" spans="1:7" ht="13" x14ac:dyDescent="0.3">
      <c r="A511" s="3"/>
      <c r="B511" s="4" t="s">
        <v>90</v>
      </c>
      <c r="C511" s="7"/>
      <c r="D511" s="7"/>
      <c r="E511" s="38"/>
      <c r="F511" s="37"/>
      <c r="G511" s="37"/>
    </row>
    <row r="512" spans="1:7" ht="13" x14ac:dyDescent="0.3">
      <c r="A512" s="3"/>
      <c r="B512" s="4" t="s">
        <v>89</v>
      </c>
      <c r="C512" s="7"/>
      <c r="D512" s="7"/>
      <c r="E512" s="38"/>
      <c r="F512" s="37"/>
      <c r="G512" s="37"/>
    </row>
    <row r="513" spans="1:7" ht="13" x14ac:dyDescent="0.3">
      <c r="A513" s="3"/>
      <c r="B513" s="4" t="s">
        <v>88</v>
      </c>
      <c r="C513" s="7"/>
      <c r="D513" s="7"/>
      <c r="E513" s="38"/>
      <c r="F513" s="37"/>
      <c r="G513" s="37"/>
    </row>
    <row r="514" spans="1:7" ht="13" x14ac:dyDescent="0.3">
      <c r="A514" s="3"/>
      <c r="B514" s="4" t="s">
        <v>87</v>
      </c>
      <c r="C514" s="7"/>
      <c r="D514" s="7"/>
      <c r="E514" s="38"/>
      <c r="F514" s="37"/>
      <c r="G514" s="37"/>
    </row>
    <row r="515" spans="1:7" ht="13" x14ac:dyDescent="0.3">
      <c r="A515" s="3"/>
      <c r="B515" s="3"/>
      <c r="C515" s="7"/>
      <c r="D515" s="7"/>
      <c r="E515" s="38"/>
      <c r="F515" s="37"/>
      <c r="G515" s="37"/>
    </row>
    <row r="516" spans="1:7" ht="13" x14ac:dyDescent="0.3">
      <c r="A516" s="3"/>
      <c r="B516" s="3" t="s">
        <v>86</v>
      </c>
      <c r="C516" s="7" t="s">
        <v>2</v>
      </c>
      <c r="D516" s="7"/>
      <c r="E516" s="38">
        <v>0</v>
      </c>
      <c r="F516" s="37"/>
      <c r="G516" s="37">
        <f t="shared" si="12"/>
        <v>0</v>
      </c>
    </row>
    <row r="517" spans="1:7" ht="13" x14ac:dyDescent="0.3">
      <c r="A517" s="3"/>
      <c r="B517" s="3"/>
      <c r="C517" s="7"/>
      <c r="D517" s="7"/>
      <c r="E517" s="38"/>
      <c r="F517" s="37"/>
      <c r="G517" s="37"/>
    </row>
    <row r="518" spans="1:7" ht="13" x14ac:dyDescent="0.3">
      <c r="A518" s="3"/>
      <c r="B518" s="4" t="s">
        <v>85</v>
      </c>
      <c r="C518" s="7"/>
      <c r="D518" s="7"/>
      <c r="E518" s="38"/>
      <c r="F518" s="37"/>
      <c r="G518" s="37"/>
    </row>
    <row r="519" spans="1:7" ht="13" x14ac:dyDescent="0.3">
      <c r="A519" s="3"/>
      <c r="B519" s="3"/>
      <c r="C519" s="7"/>
      <c r="D519" s="7"/>
      <c r="E519" s="38"/>
      <c r="F519" s="37"/>
      <c r="G519" s="37"/>
    </row>
    <row r="520" spans="1:7" ht="13" x14ac:dyDescent="0.3">
      <c r="A520" s="3"/>
      <c r="B520" s="3"/>
      <c r="C520" s="7"/>
      <c r="D520" s="7"/>
      <c r="E520" s="38"/>
      <c r="F520" s="37"/>
      <c r="G520" s="37"/>
    </row>
    <row r="521" spans="1:7" ht="13" x14ac:dyDescent="0.3">
      <c r="A521" s="3"/>
      <c r="B521" s="5" t="s">
        <v>283</v>
      </c>
      <c r="C521" s="7"/>
      <c r="D521" s="7"/>
      <c r="E521" s="38"/>
      <c r="F521" s="39"/>
      <c r="G521" s="39">
        <f>SUM(G443:G520)</f>
        <v>14785</v>
      </c>
    </row>
    <row r="522" spans="1:7" ht="13" x14ac:dyDescent="0.3">
      <c r="A522" s="3"/>
      <c r="B522" s="3"/>
      <c r="C522" s="7"/>
      <c r="D522" s="7"/>
      <c r="E522" s="38"/>
      <c r="F522" s="37"/>
      <c r="G522" s="37"/>
    </row>
    <row r="523" spans="1:7" ht="13" x14ac:dyDescent="0.3">
      <c r="A523" s="3"/>
      <c r="B523" s="3"/>
      <c r="C523" s="7"/>
      <c r="D523" s="7"/>
      <c r="E523" s="38"/>
      <c r="F523" s="37"/>
      <c r="G523" s="37"/>
    </row>
    <row r="524" spans="1:7" ht="13" x14ac:dyDescent="0.3">
      <c r="A524" s="3"/>
      <c r="B524" s="17" t="s">
        <v>84</v>
      </c>
      <c r="C524" s="7"/>
      <c r="D524" s="7"/>
      <c r="E524" s="38"/>
      <c r="F524" s="37"/>
      <c r="G524" s="37"/>
    </row>
    <row r="525" spans="1:7" ht="13" x14ac:dyDescent="0.3">
      <c r="A525" s="3"/>
      <c r="B525" s="17" t="s">
        <v>83</v>
      </c>
      <c r="C525" s="7"/>
      <c r="D525" s="7"/>
      <c r="E525" s="38"/>
      <c r="F525" s="37"/>
      <c r="G525" s="37"/>
    </row>
    <row r="526" spans="1:7" ht="13" x14ac:dyDescent="0.3">
      <c r="A526" s="3"/>
      <c r="B526" s="3"/>
      <c r="C526" s="7"/>
      <c r="D526" s="7"/>
      <c r="E526" s="38"/>
      <c r="F526" s="37"/>
      <c r="G526" s="37"/>
    </row>
    <row r="527" spans="1:7" ht="13" x14ac:dyDescent="0.3">
      <c r="A527" s="3"/>
      <c r="B527" s="4" t="s">
        <v>82</v>
      </c>
      <c r="C527" s="7"/>
      <c r="D527" s="7"/>
      <c r="E527" s="38"/>
      <c r="F527" s="37"/>
      <c r="G527" s="37"/>
    </row>
    <row r="528" spans="1:7" ht="13" x14ac:dyDescent="0.3">
      <c r="A528" s="3"/>
      <c r="B528" s="3"/>
      <c r="C528" s="7"/>
      <c r="D528" s="7"/>
      <c r="E528" s="38"/>
      <c r="F528" s="37"/>
      <c r="G528" s="37"/>
    </row>
    <row r="529" spans="1:7" ht="13" x14ac:dyDescent="0.3">
      <c r="A529" s="3"/>
      <c r="B529" s="3" t="s">
        <v>81</v>
      </c>
      <c r="C529" s="7"/>
      <c r="D529" s="7"/>
      <c r="E529" s="38"/>
      <c r="F529" s="37"/>
      <c r="G529" s="37"/>
    </row>
    <row r="530" spans="1:7" ht="13" x14ac:dyDescent="0.3">
      <c r="A530" s="3"/>
      <c r="B530" s="3" t="s">
        <v>80</v>
      </c>
      <c r="C530" s="7" t="s">
        <v>0</v>
      </c>
      <c r="D530" s="7"/>
      <c r="E530" s="38">
        <v>35</v>
      </c>
      <c r="F530" s="37"/>
      <c r="G530" s="37">
        <f t="shared" si="12"/>
        <v>0</v>
      </c>
    </row>
    <row r="531" spans="1:7" ht="13" x14ac:dyDescent="0.3">
      <c r="A531" s="3"/>
      <c r="B531" s="3"/>
      <c r="C531" s="7"/>
      <c r="D531" s="7"/>
      <c r="E531" s="38"/>
      <c r="F531" s="37"/>
      <c r="G531" s="37"/>
    </row>
    <row r="532" spans="1:7" ht="13" x14ac:dyDescent="0.3">
      <c r="A532" s="3"/>
      <c r="B532" s="4" t="s">
        <v>79</v>
      </c>
      <c r="C532" s="7"/>
      <c r="D532" s="7"/>
      <c r="E532" s="38"/>
      <c r="F532" s="37"/>
      <c r="G532" s="37"/>
    </row>
    <row r="533" spans="1:7" ht="13" x14ac:dyDescent="0.3">
      <c r="A533" s="3"/>
      <c r="B533" s="3"/>
      <c r="C533" s="7"/>
      <c r="D533" s="7"/>
      <c r="E533" s="38"/>
      <c r="F533" s="37"/>
      <c r="G533" s="37"/>
    </row>
    <row r="534" spans="1:7" ht="13" x14ac:dyDescent="0.3">
      <c r="A534" s="3"/>
      <c r="B534" s="4" t="s">
        <v>78</v>
      </c>
      <c r="C534" s="7"/>
      <c r="D534" s="7"/>
      <c r="E534" s="38"/>
      <c r="F534" s="37"/>
      <c r="G534" s="37"/>
    </row>
    <row r="535" spans="1:7" ht="13" x14ac:dyDescent="0.3">
      <c r="A535" s="3"/>
      <c r="B535" s="4" t="s">
        <v>77</v>
      </c>
      <c r="C535" s="7"/>
      <c r="D535" s="7"/>
      <c r="E535" s="38"/>
      <c r="F535" s="37"/>
      <c r="G535" s="37"/>
    </row>
    <row r="536" spans="1:7" ht="13" x14ac:dyDescent="0.3">
      <c r="A536" s="3"/>
      <c r="B536" s="3" t="s">
        <v>76</v>
      </c>
      <c r="C536" s="7"/>
      <c r="D536" s="7"/>
      <c r="E536" s="38"/>
      <c r="F536" s="37"/>
      <c r="G536" s="37"/>
    </row>
    <row r="537" spans="1:7" ht="13" x14ac:dyDescent="0.3">
      <c r="A537" s="3"/>
      <c r="B537" s="3" t="s">
        <v>75</v>
      </c>
      <c r="C537" s="7"/>
      <c r="D537" s="7"/>
      <c r="E537" s="38"/>
      <c r="F537" s="37"/>
      <c r="G537" s="37"/>
    </row>
    <row r="538" spans="1:7" ht="13" x14ac:dyDescent="0.3">
      <c r="A538" s="3"/>
      <c r="B538" s="3" t="s">
        <v>74</v>
      </c>
      <c r="C538" s="7" t="s">
        <v>0</v>
      </c>
      <c r="D538" s="7"/>
      <c r="E538" s="38">
        <v>250</v>
      </c>
      <c r="F538" s="37"/>
      <c r="G538" s="37">
        <f t="shared" si="12"/>
        <v>0</v>
      </c>
    </row>
    <row r="539" spans="1:7" ht="13" x14ac:dyDescent="0.3">
      <c r="A539" s="3"/>
      <c r="B539" s="3"/>
      <c r="C539" s="7"/>
      <c r="D539" s="7"/>
      <c r="E539" s="38"/>
      <c r="F539" s="37"/>
      <c r="G539" s="37"/>
    </row>
    <row r="540" spans="1:7" ht="13" x14ac:dyDescent="0.3">
      <c r="A540" s="3"/>
      <c r="B540" s="3" t="s">
        <v>73</v>
      </c>
      <c r="C540" s="7"/>
      <c r="D540" s="7"/>
      <c r="E540" s="38"/>
      <c r="F540" s="37"/>
      <c r="G540" s="37"/>
    </row>
    <row r="541" spans="1:7" ht="13" x14ac:dyDescent="0.3">
      <c r="A541" s="3"/>
      <c r="B541" s="3" t="s">
        <v>72</v>
      </c>
      <c r="C541" s="7"/>
      <c r="D541" s="7"/>
      <c r="E541" s="38"/>
      <c r="F541" s="37"/>
      <c r="G541" s="37"/>
    </row>
    <row r="542" spans="1:7" ht="13" x14ac:dyDescent="0.3">
      <c r="A542" s="3"/>
      <c r="B542" s="3" t="s">
        <v>71</v>
      </c>
      <c r="C542" s="7"/>
      <c r="D542" s="7"/>
      <c r="E542" s="38"/>
      <c r="F542" s="37"/>
      <c r="G542" s="37"/>
    </row>
    <row r="543" spans="1:7" ht="13" x14ac:dyDescent="0.3">
      <c r="A543" s="3"/>
      <c r="B543" s="3" t="s">
        <v>70</v>
      </c>
      <c r="C543" s="7" t="s">
        <v>2</v>
      </c>
      <c r="D543" s="7"/>
      <c r="E543" s="38">
        <v>650</v>
      </c>
      <c r="F543" s="37"/>
      <c r="G543" s="37">
        <f t="shared" si="12"/>
        <v>0</v>
      </c>
    </row>
    <row r="544" spans="1:7" ht="13" x14ac:dyDescent="0.3">
      <c r="A544" s="3"/>
      <c r="B544" s="3"/>
      <c r="C544" s="7"/>
      <c r="D544" s="7"/>
      <c r="E544" s="38"/>
      <c r="F544" s="37"/>
      <c r="G544" s="37"/>
    </row>
    <row r="545" spans="1:7" ht="13" x14ac:dyDescent="0.3">
      <c r="A545" s="3"/>
      <c r="B545" s="4" t="s">
        <v>69</v>
      </c>
      <c r="C545" s="7"/>
      <c r="D545" s="7"/>
      <c r="E545" s="38"/>
      <c r="F545" s="37"/>
      <c r="G545" s="37"/>
    </row>
    <row r="546" spans="1:7" ht="13" x14ac:dyDescent="0.3">
      <c r="A546" s="3"/>
      <c r="B546" s="3"/>
      <c r="C546" s="7"/>
      <c r="D546" s="7"/>
      <c r="E546" s="38"/>
      <c r="F546" s="37"/>
      <c r="G546" s="37"/>
    </row>
    <row r="547" spans="1:7" ht="13" x14ac:dyDescent="0.3">
      <c r="A547" s="3"/>
      <c r="B547" s="3" t="s">
        <v>68</v>
      </c>
      <c r="C547" s="7" t="s">
        <v>11</v>
      </c>
      <c r="D547" s="7"/>
      <c r="E547" s="38">
        <v>65</v>
      </c>
      <c r="F547" s="37"/>
      <c r="G547" s="37">
        <f t="shared" si="12"/>
        <v>0</v>
      </c>
    </row>
    <row r="548" spans="1:7" ht="13" x14ac:dyDescent="0.3">
      <c r="A548" s="3"/>
      <c r="B548" s="3"/>
      <c r="C548" s="7"/>
      <c r="D548" s="7"/>
      <c r="E548" s="38"/>
      <c r="F548" s="37"/>
      <c r="G548" s="37"/>
    </row>
    <row r="549" spans="1:7" ht="13" x14ac:dyDescent="0.3">
      <c r="A549" s="3"/>
      <c r="B549" s="5" t="s">
        <v>283</v>
      </c>
      <c r="C549" s="7"/>
      <c r="D549" s="7"/>
      <c r="E549" s="38"/>
      <c r="F549" s="39"/>
      <c r="G549" s="39">
        <f>SUM(G526:G548)</f>
        <v>0</v>
      </c>
    </row>
    <row r="550" spans="1:7" ht="13" x14ac:dyDescent="0.3">
      <c r="A550" s="3"/>
      <c r="B550" s="3"/>
      <c r="C550" s="7"/>
      <c r="D550" s="7"/>
      <c r="E550" s="38"/>
      <c r="F550" s="37"/>
      <c r="G550" s="37"/>
    </row>
    <row r="551" spans="1:7" ht="13" x14ac:dyDescent="0.3">
      <c r="A551" s="3"/>
      <c r="B551" s="17" t="s">
        <v>67</v>
      </c>
      <c r="C551" s="7"/>
      <c r="D551" s="7"/>
      <c r="E551" s="38"/>
      <c r="F551" s="37"/>
      <c r="G551" s="37"/>
    </row>
    <row r="552" spans="1:7" ht="13" x14ac:dyDescent="0.3">
      <c r="A552" s="3"/>
      <c r="B552" s="3"/>
      <c r="C552" s="7"/>
      <c r="D552" s="7"/>
      <c r="E552" s="38"/>
      <c r="F552" s="37"/>
      <c r="G552" s="37"/>
    </row>
    <row r="553" spans="1:7" ht="13" x14ac:dyDescent="0.3">
      <c r="A553" s="3"/>
      <c r="B553" s="4" t="s">
        <v>66</v>
      </c>
      <c r="C553" s="7"/>
      <c r="D553" s="7"/>
      <c r="E553" s="38"/>
      <c r="F553" s="37"/>
      <c r="G553" s="37"/>
    </row>
    <row r="554" spans="1:7" ht="13" x14ac:dyDescent="0.3">
      <c r="A554" s="3"/>
      <c r="B554" s="3"/>
      <c r="C554" s="7"/>
      <c r="D554" s="7"/>
      <c r="E554" s="38"/>
      <c r="F554" s="37"/>
      <c r="G554" s="37"/>
    </row>
    <row r="555" spans="1:7" ht="13" x14ac:dyDescent="0.3">
      <c r="A555" s="3"/>
      <c r="B555" s="4"/>
      <c r="C555" s="7"/>
      <c r="D555" s="7"/>
      <c r="E555" s="38"/>
      <c r="F555" s="37"/>
      <c r="G555" s="37"/>
    </row>
    <row r="556" spans="1:7" ht="13" x14ac:dyDescent="0.3">
      <c r="A556" s="3"/>
      <c r="B556" s="3"/>
      <c r="C556" s="7" t="s">
        <v>0</v>
      </c>
      <c r="D556" s="7"/>
      <c r="E556" s="38">
        <v>280</v>
      </c>
      <c r="F556" s="37"/>
      <c r="G556" s="37">
        <f t="shared" si="12"/>
        <v>0</v>
      </c>
    </row>
    <row r="557" spans="1:7" ht="13" x14ac:dyDescent="0.3">
      <c r="A557" s="3"/>
      <c r="B557" s="3"/>
      <c r="C557" s="7"/>
      <c r="D557" s="7"/>
      <c r="E557" s="38"/>
      <c r="F557" s="37"/>
      <c r="G557" s="37"/>
    </row>
    <row r="558" spans="1:7" ht="13" x14ac:dyDescent="0.3">
      <c r="A558" s="3"/>
      <c r="B558" s="5" t="s">
        <v>283</v>
      </c>
      <c r="C558" s="7"/>
      <c r="D558" s="7"/>
      <c r="E558" s="38"/>
      <c r="F558" s="39"/>
      <c r="G558" s="39">
        <f>SUM(G553:G557)</f>
        <v>0</v>
      </c>
    </row>
    <row r="559" spans="1:7" ht="13" x14ac:dyDescent="0.3">
      <c r="A559" s="3"/>
      <c r="B559" s="3"/>
      <c r="C559" s="7"/>
      <c r="D559" s="7"/>
      <c r="E559" s="38"/>
      <c r="F559" s="37"/>
      <c r="G559" s="37"/>
    </row>
    <row r="560" spans="1:7" ht="13" x14ac:dyDescent="0.3">
      <c r="A560" s="3"/>
      <c r="B560" s="17" t="s">
        <v>63</v>
      </c>
      <c r="C560" s="7"/>
      <c r="D560" s="7"/>
      <c r="E560" s="38"/>
      <c r="F560" s="37"/>
      <c r="G560" s="37"/>
    </row>
    <row r="561" spans="1:7" ht="13" x14ac:dyDescent="0.3">
      <c r="A561" s="3"/>
      <c r="B561" s="3"/>
      <c r="C561" s="7"/>
      <c r="D561" s="7"/>
      <c r="E561" s="38"/>
      <c r="F561" s="37"/>
      <c r="G561" s="37"/>
    </row>
    <row r="562" spans="1:7" ht="13" x14ac:dyDescent="0.3">
      <c r="A562" s="3"/>
      <c r="B562" s="4" t="s">
        <v>62</v>
      </c>
      <c r="C562" s="7"/>
      <c r="D562" s="7"/>
      <c r="E562" s="38"/>
      <c r="F562" s="37"/>
      <c r="G562" s="37"/>
    </row>
    <row r="563" spans="1:7" ht="13" x14ac:dyDescent="0.3">
      <c r="A563" s="3"/>
      <c r="B563" s="3"/>
      <c r="C563" s="7"/>
      <c r="D563" s="7"/>
      <c r="E563" s="38"/>
      <c r="F563" s="37"/>
      <c r="G563" s="37"/>
    </row>
    <row r="564" spans="1:7" ht="13" x14ac:dyDescent="0.3">
      <c r="A564" s="3"/>
      <c r="B564" s="3" t="s">
        <v>61</v>
      </c>
      <c r="C564" s="7"/>
      <c r="D564" s="7"/>
      <c r="E564" s="38"/>
      <c r="F564" s="37"/>
      <c r="G564" s="37"/>
    </row>
    <row r="565" spans="1:7" ht="13" x14ac:dyDescent="0.3">
      <c r="A565" s="3"/>
      <c r="B565" s="3" t="s">
        <v>60</v>
      </c>
      <c r="C565" s="7" t="s">
        <v>2</v>
      </c>
      <c r="D565" s="7">
        <v>4</v>
      </c>
      <c r="E565" s="38">
        <v>250</v>
      </c>
      <c r="F565" s="37"/>
      <c r="G565" s="37">
        <f t="shared" si="12"/>
        <v>1000</v>
      </c>
    </row>
    <row r="566" spans="1:7" ht="13" x14ac:dyDescent="0.3">
      <c r="A566" s="3"/>
      <c r="B566" s="3"/>
      <c r="C566" s="7"/>
      <c r="D566" s="7"/>
      <c r="E566" s="38"/>
      <c r="F566" s="37"/>
      <c r="G566" s="37"/>
    </row>
    <row r="567" spans="1:7" ht="13" x14ac:dyDescent="0.3">
      <c r="A567" s="3"/>
      <c r="B567" s="3" t="s">
        <v>59</v>
      </c>
      <c r="C567" s="7"/>
      <c r="D567" s="7"/>
      <c r="E567" s="38"/>
      <c r="F567" s="37"/>
      <c r="G567" s="40"/>
    </row>
    <row r="568" spans="1:7" ht="13" x14ac:dyDescent="0.3">
      <c r="A568" s="3"/>
      <c r="B568" s="3" t="s">
        <v>56</v>
      </c>
      <c r="C568" s="7" t="s">
        <v>2</v>
      </c>
      <c r="D568" s="7">
        <v>2</v>
      </c>
      <c r="E568" s="38">
        <v>450</v>
      </c>
      <c r="F568" s="37"/>
      <c r="G568" s="37">
        <f t="shared" si="12"/>
        <v>900</v>
      </c>
    </row>
    <row r="569" spans="1:7" ht="13" x14ac:dyDescent="0.3">
      <c r="A569" s="3"/>
      <c r="B569" s="3"/>
      <c r="C569" s="7"/>
      <c r="D569" s="7"/>
      <c r="E569" s="38"/>
      <c r="F569" s="37"/>
      <c r="G569" s="37"/>
    </row>
    <row r="570" spans="1:7" ht="13" x14ac:dyDescent="0.3">
      <c r="A570" s="3"/>
      <c r="B570" s="3" t="s">
        <v>58</v>
      </c>
      <c r="C570" s="7"/>
      <c r="D570" s="7"/>
      <c r="E570" s="38"/>
      <c r="F570" s="37"/>
      <c r="G570" s="37"/>
    </row>
    <row r="571" spans="1:7" ht="13" x14ac:dyDescent="0.3">
      <c r="A571" s="3"/>
      <c r="B571" s="3" t="s">
        <v>56</v>
      </c>
      <c r="C571" s="7" t="s">
        <v>2</v>
      </c>
      <c r="D571" s="7"/>
      <c r="E571" s="38">
        <v>550</v>
      </c>
      <c r="F571" s="37"/>
      <c r="G571" s="37">
        <f t="shared" ref="G571:G632" si="13">E571*D571</f>
        <v>0</v>
      </c>
    </row>
    <row r="572" spans="1:7" ht="13" x14ac:dyDescent="0.3">
      <c r="A572" s="3"/>
      <c r="B572" s="3"/>
      <c r="C572" s="7"/>
      <c r="D572" s="7"/>
      <c r="E572" s="38"/>
      <c r="F572" s="37"/>
      <c r="G572" s="37"/>
    </row>
    <row r="573" spans="1:7" ht="13" x14ac:dyDescent="0.3">
      <c r="A573" s="3"/>
      <c r="B573" s="3" t="s">
        <v>57</v>
      </c>
      <c r="C573" s="7"/>
      <c r="D573" s="7"/>
      <c r="E573" s="38"/>
      <c r="F573" s="37"/>
      <c r="G573" s="37"/>
    </row>
    <row r="574" spans="1:7" ht="13" x14ac:dyDescent="0.3">
      <c r="A574" s="3"/>
      <c r="B574" s="3" t="s">
        <v>56</v>
      </c>
      <c r="C574" s="7" t="s">
        <v>2</v>
      </c>
      <c r="D574" s="7"/>
      <c r="E574" s="38">
        <v>850</v>
      </c>
      <c r="F574" s="37"/>
      <c r="G574" s="37">
        <f t="shared" si="13"/>
        <v>0</v>
      </c>
    </row>
    <row r="575" spans="1:7" ht="13" x14ac:dyDescent="0.3">
      <c r="A575" s="3"/>
      <c r="B575" s="3"/>
      <c r="C575" s="7"/>
      <c r="D575" s="7"/>
      <c r="E575" s="38"/>
      <c r="F575" s="37"/>
      <c r="G575" s="37"/>
    </row>
    <row r="576" spans="1:7" ht="13" x14ac:dyDescent="0.3">
      <c r="A576" s="3"/>
      <c r="B576" s="4" t="s">
        <v>55</v>
      </c>
      <c r="C576" s="7"/>
      <c r="D576" s="7"/>
      <c r="E576" s="38"/>
      <c r="F576" s="37"/>
      <c r="G576" s="37"/>
    </row>
    <row r="577" spans="1:7" ht="13" x14ac:dyDescent="0.3">
      <c r="A577" s="3"/>
      <c r="B577" s="3"/>
      <c r="C577" s="7"/>
      <c r="D577" s="7"/>
      <c r="E577" s="38"/>
      <c r="F577" s="37"/>
      <c r="G577" s="37"/>
    </row>
    <row r="578" spans="1:7" ht="13" x14ac:dyDescent="0.3">
      <c r="A578" s="3"/>
      <c r="B578" s="4" t="s">
        <v>54</v>
      </c>
      <c r="C578" s="7"/>
      <c r="D578" s="7"/>
      <c r="E578" s="38"/>
      <c r="F578" s="37"/>
      <c r="G578" s="37"/>
    </row>
    <row r="579" spans="1:7" ht="13" x14ac:dyDescent="0.3">
      <c r="A579" s="3"/>
      <c r="B579" s="4" t="s">
        <v>53</v>
      </c>
      <c r="C579" s="7"/>
      <c r="D579" s="7"/>
      <c r="E579" s="38"/>
      <c r="F579" s="37"/>
      <c r="G579" s="37"/>
    </row>
    <row r="580" spans="1:7" ht="13" x14ac:dyDescent="0.3">
      <c r="A580" s="3"/>
      <c r="B580" s="3"/>
      <c r="C580" s="7"/>
      <c r="D580" s="7"/>
      <c r="E580" s="38"/>
      <c r="F580" s="37"/>
      <c r="G580" s="37"/>
    </row>
    <row r="581" spans="1:7" ht="13" x14ac:dyDescent="0.3">
      <c r="A581" s="3"/>
      <c r="B581" s="4" t="s">
        <v>52</v>
      </c>
      <c r="C581" s="7"/>
      <c r="D581" s="7"/>
      <c r="E581" s="38"/>
      <c r="F581" s="37"/>
      <c r="G581" s="37"/>
    </row>
    <row r="582" spans="1:7" ht="13" x14ac:dyDescent="0.3">
      <c r="A582" s="3"/>
      <c r="B582" s="4" t="s">
        <v>51</v>
      </c>
      <c r="C582" s="7"/>
      <c r="D582" s="7"/>
      <c r="E582" s="38"/>
      <c r="F582" s="37"/>
      <c r="G582" s="37"/>
    </row>
    <row r="583" spans="1:7" ht="13" x14ac:dyDescent="0.3">
      <c r="A583" s="3"/>
      <c r="B583" s="4" t="s">
        <v>50</v>
      </c>
      <c r="C583" s="7"/>
      <c r="D583" s="7"/>
      <c r="E583" s="38"/>
      <c r="F583" s="37"/>
      <c r="G583" s="37"/>
    </row>
    <row r="584" spans="1:7" ht="13" x14ac:dyDescent="0.3">
      <c r="A584" s="3"/>
      <c r="B584" s="3"/>
      <c r="C584" s="7"/>
      <c r="D584" s="7"/>
      <c r="E584" s="38"/>
      <c r="F584" s="37"/>
      <c r="G584" s="37"/>
    </row>
    <row r="585" spans="1:7" ht="13" x14ac:dyDescent="0.3">
      <c r="A585" s="3"/>
      <c r="B585" s="3" t="s">
        <v>49</v>
      </c>
      <c r="C585" s="7" t="s">
        <v>2</v>
      </c>
      <c r="D585" s="7">
        <v>1</v>
      </c>
      <c r="E585" s="38">
        <v>150</v>
      </c>
      <c r="F585" s="37"/>
      <c r="G585" s="37">
        <f t="shared" si="13"/>
        <v>150</v>
      </c>
    </row>
    <row r="586" spans="1:7" ht="13" x14ac:dyDescent="0.3">
      <c r="A586" s="3"/>
      <c r="B586" s="3"/>
      <c r="C586" s="7"/>
      <c r="D586" s="7"/>
      <c r="E586" s="38"/>
      <c r="F586" s="37"/>
      <c r="G586" s="37"/>
    </row>
    <row r="587" spans="1:7" ht="13" x14ac:dyDescent="0.3">
      <c r="A587" s="3"/>
      <c r="B587" s="3" t="s">
        <v>48</v>
      </c>
      <c r="C587" s="7"/>
      <c r="D587" s="7"/>
      <c r="E587" s="38"/>
      <c r="F587" s="37"/>
      <c r="G587" s="37"/>
    </row>
    <row r="588" spans="1:7" ht="13" x14ac:dyDescent="0.3">
      <c r="A588" s="3"/>
      <c r="B588" s="3" t="s">
        <v>47</v>
      </c>
      <c r="C588" s="7" t="s">
        <v>2</v>
      </c>
      <c r="D588" s="7"/>
      <c r="E588" s="38">
        <v>45</v>
      </c>
      <c r="F588" s="37"/>
      <c r="G588" s="37">
        <f t="shared" si="13"/>
        <v>0</v>
      </c>
    </row>
    <row r="589" spans="1:7" ht="13" x14ac:dyDescent="0.3">
      <c r="A589" s="3"/>
      <c r="B589" s="3"/>
      <c r="C589" s="7"/>
      <c r="D589" s="7"/>
      <c r="E589" s="38"/>
      <c r="F589" s="37"/>
      <c r="G589" s="37"/>
    </row>
    <row r="590" spans="1:7" ht="13" x14ac:dyDescent="0.3">
      <c r="A590" s="3"/>
      <c r="B590" s="5" t="s">
        <v>283</v>
      </c>
      <c r="C590" s="7"/>
      <c r="D590" s="7"/>
      <c r="E590" s="38"/>
      <c r="F590" s="39"/>
      <c r="G590" s="39">
        <f>SUM(G559:G589)</f>
        <v>2050</v>
      </c>
    </row>
    <row r="591" spans="1:7" ht="13" x14ac:dyDescent="0.3">
      <c r="A591" s="3"/>
      <c r="B591" s="3"/>
      <c r="C591" s="7"/>
      <c r="D591" s="7"/>
      <c r="E591" s="38"/>
      <c r="F591" s="37"/>
      <c r="G591" s="37"/>
    </row>
    <row r="592" spans="1:7" ht="13" x14ac:dyDescent="0.3">
      <c r="A592" s="3"/>
      <c r="B592" s="17" t="s">
        <v>46</v>
      </c>
      <c r="C592" s="7"/>
      <c r="D592" s="7"/>
      <c r="E592" s="38"/>
      <c r="F592" s="37"/>
      <c r="G592" s="37"/>
    </row>
    <row r="593" spans="1:7" ht="13" x14ac:dyDescent="0.3">
      <c r="A593" s="3"/>
      <c r="B593" s="3"/>
      <c r="C593" s="7"/>
      <c r="D593" s="7"/>
      <c r="E593" s="38"/>
      <c r="F593" s="37"/>
      <c r="G593" s="37"/>
    </row>
    <row r="594" spans="1:7" ht="13" x14ac:dyDescent="0.3">
      <c r="A594" s="3"/>
      <c r="B594" s="4" t="s">
        <v>45</v>
      </c>
      <c r="C594" s="7"/>
      <c r="D594" s="7"/>
      <c r="E594" s="38"/>
      <c r="F594" s="37"/>
      <c r="G594" s="37"/>
    </row>
    <row r="595" spans="1:7" ht="13" x14ac:dyDescent="0.3">
      <c r="A595" s="3"/>
      <c r="B595" s="3"/>
      <c r="C595" s="7"/>
      <c r="D595" s="7"/>
      <c r="E595" s="38"/>
      <c r="F595" s="37"/>
      <c r="G595" s="37"/>
    </row>
    <row r="596" spans="1:7" ht="13" x14ac:dyDescent="0.3">
      <c r="A596" s="3"/>
      <c r="B596" s="3" t="s">
        <v>44</v>
      </c>
      <c r="C596" s="7"/>
      <c r="D596" s="7"/>
      <c r="E596" s="38"/>
      <c r="F596" s="37"/>
      <c r="G596" s="37"/>
    </row>
    <row r="597" spans="1:7" ht="13" x14ac:dyDescent="0.3">
      <c r="A597" s="3"/>
      <c r="B597" s="3" t="s">
        <v>43</v>
      </c>
      <c r="C597" s="7"/>
      <c r="D597" s="7"/>
      <c r="E597" s="38"/>
      <c r="F597" s="37"/>
      <c r="G597" s="37"/>
    </row>
    <row r="598" spans="1:7" ht="13" x14ac:dyDescent="0.3">
      <c r="A598" s="3"/>
      <c r="B598" s="3" t="s">
        <v>42</v>
      </c>
      <c r="C598" s="7" t="s">
        <v>2</v>
      </c>
      <c r="D598" s="7"/>
      <c r="E598" s="38">
        <v>850</v>
      </c>
      <c r="F598" s="37"/>
      <c r="G598" s="37">
        <f t="shared" si="13"/>
        <v>0</v>
      </c>
    </row>
    <row r="599" spans="1:7" ht="13" x14ac:dyDescent="0.3">
      <c r="A599" s="3"/>
      <c r="B599" s="3"/>
      <c r="C599" s="7"/>
      <c r="D599" s="7"/>
      <c r="E599" s="38"/>
      <c r="F599" s="37"/>
      <c r="G599" s="37"/>
    </row>
    <row r="600" spans="1:7" ht="13" x14ac:dyDescent="0.3">
      <c r="A600" s="3"/>
      <c r="B600" s="4" t="s">
        <v>41</v>
      </c>
      <c r="C600" s="7"/>
      <c r="D600" s="7"/>
      <c r="E600" s="38"/>
      <c r="F600" s="37"/>
      <c r="G600" s="37"/>
    </row>
    <row r="601" spans="1:7" ht="13" x14ac:dyDescent="0.3">
      <c r="A601" s="3"/>
      <c r="B601" s="3"/>
      <c r="C601" s="7"/>
      <c r="D601" s="7"/>
      <c r="E601" s="38"/>
      <c r="F601" s="37"/>
      <c r="G601" s="37"/>
    </row>
    <row r="602" spans="1:7" ht="13" x14ac:dyDescent="0.3">
      <c r="A602" s="3"/>
      <c r="B602" s="4" t="s">
        <v>40</v>
      </c>
      <c r="C602" s="7"/>
      <c r="D602" s="7"/>
      <c r="E602" s="38"/>
      <c r="F602" s="37"/>
      <c r="G602" s="37"/>
    </row>
    <row r="603" spans="1:7" ht="13" x14ac:dyDescent="0.3">
      <c r="A603" s="3"/>
      <c r="B603" s="3"/>
      <c r="C603" s="7"/>
      <c r="D603" s="7"/>
      <c r="E603" s="38"/>
      <c r="F603" s="37"/>
      <c r="G603" s="37"/>
    </row>
    <row r="604" spans="1:7" ht="13" x14ac:dyDescent="0.3">
      <c r="A604" s="3"/>
      <c r="B604" s="3" t="s">
        <v>39</v>
      </c>
      <c r="C604" s="7" t="s">
        <v>2</v>
      </c>
      <c r="D604" s="7"/>
      <c r="E604" s="38">
        <v>3000</v>
      </c>
      <c r="F604" s="40"/>
      <c r="G604" s="37">
        <f t="shared" si="13"/>
        <v>0</v>
      </c>
    </row>
    <row r="605" spans="1:7" ht="13" x14ac:dyDescent="0.3">
      <c r="A605" s="3"/>
      <c r="B605" s="3"/>
      <c r="C605" s="7"/>
      <c r="D605" s="7"/>
      <c r="E605" s="38"/>
      <c r="F605" s="37"/>
      <c r="G605" s="37"/>
    </row>
    <row r="606" spans="1:7" ht="13" x14ac:dyDescent="0.3">
      <c r="A606" s="3"/>
      <c r="B606" s="4" t="s">
        <v>38</v>
      </c>
      <c r="C606" s="7"/>
      <c r="D606" s="7"/>
      <c r="E606" s="38"/>
      <c r="F606" s="37"/>
      <c r="G606" s="37"/>
    </row>
    <row r="607" spans="1:7" ht="13" x14ac:dyDescent="0.3">
      <c r="A607" s="3"/>
      <c r="B607" s="4" t="s">
        <v>37</v>
      </c>
      <c r="C607" s="7"/>
      <c r="D607" s="7"/>
      <c r="E607" s="38"/>
      <c r="F607" s="37"/>
      <c r="G607" s="37"/>
    </row>
    <row r="608" spans="1:7" ht="13" x14ac:dyDescent="0.3">
      <c r="A608" s="3"/>
      <c r="B608" s="3"/>
      <c r="C608" s="7"/>
      <c r="D608" s="7"/>
      <c r="E608" s="38"/>
      <c r="F608" s="37"/>
      <c r="G608" s="37"/>
    </row>
    <row r="609" spans="1:7" ht="13" x14ac:dyDescent="0.3">
      <c r="A609" s="3"/>
      <c r="B609" s="3" t="s">
        <v>36</v>
      </c>
      <c r="C609" s="7" t="s">
        <v>2</v>
      </c>
      <c r="D609" s="7"/>
      <c r="E609" s="38">
        <v>1800</v>
      </c>
      <c r="F609" s="37"/>
      <c r="G609" s="37">
        <f t="shared" si="13"/>
        <v>0</v>
      </c>
    </row>
    <row r="610" spans="1:7" ht="13" x14ac:dyDescent="0.3">
      <c r="A610" s="3"/>
      <c r="B610" s="3"/>
      <c r="C610" s="7"/>
      <c r="D610" s="7"/>
      <c r="E610" s="38"/>
      <c r="F610" s="37"/>
      <c r="G610" s="37"/>
    </row>
    <row r="611" spans="1:7" ht="13" x14ac:dyDescent="0.3">
      <c r="A611" s="3"/>
      <c r="B611" s="4" t="s">
        <v>35</v>
      </c>
      <c r="C611" s="7"/>
      <c r="D611" s="7"/>
      <c r="E611" s="38"/>
      <c r="F611" s="37"/>
      <c r="G611" s="37"/>
    </row>
    <row r="612" spans="1:7" ht="13" x14ac:dyDescent="0.3">
      <c r="A612" s="3"/>
      <c r="B612" s="4" t="s">
        <v>34</v>
      </c>
      <c r="C612" s="7"/>
      <c r="D612" s="7"/>
      <c r="E612" s="38"/>
      <c r="F612" s="37"/>
      <c r="G612" s="37"/>
    </row>
    <row r="613" spans="1:7" ht="13" x14ac:dyDescent="0.3">
      <c r="A613" s="3"/>
      <c r="B613" s="3"/>
      <c r="C613" s="7"/>
      <c r="D613" s="7"/>
      <c r="E613" s="38"/>
      <c r="F613" s="37"/>
      <c r="G613" s="37"/>
    </row>
    <row r="614" spans="1:7" ht="13" x14ac:dyDescent="0.3">
      <c r="A614" s="3"/>
      <c r="B614" s="3" t="s">
        <v>33</v>
      </c>
      <c r="C614" s="7"/>
      <c r="D614" s="7"/>
      <c r="E614" s="38"/>
      <c r="F614" s="37"/>
      <c r="G614" s="37"/>
    </row>
    <row r="615" spans="1:7" ht="13" x14ac:dyDescent="0.3">
      <c r="A615" s="3"/>
      <c r="B615" s="3" t="s">
        <v>464</v>
      </c>
      <c r="C615" s="7" t="s">
        <v>2</v>
      </c>
      <c r="D615" s="7"/>
      <c r="E615" s="38">
        <v>500</v>
      </c>
      <c r="F615" s="37"/>
      <c r="G615" s="37">
        <f t="shared" si="13"/>
        <v>0</v>
      </c>
    </row>
    <row r="616" spans="1:7" ht="13" x14ac:dyDescent="0.3">
      <c r="A616" s="3"/>
      <c r="B616" s="3"/>
      <c r="C616" s="7"/>
      <c r="D616" s="7"/>
      <c r="E616" s="38"/>
      <c r="F616" s="37"/>
      <c r="G616" s="37"/>
    </row>
    <row r="617" spans="1:7" ht="13" x14ac:dyDescent="0.3">
      <c r="A617" s="3"/>
      <c r="B617" s="4" t="s">
        <v>32</v>
      </c>
      <c r="C617" s="7"/>
      <c r="D617" s="7"/>
      <c r="E617" s="38"/>
      <c r="F617" s="37"/>
      <c r="G617" s="37"/>
    </row>
    <row r="618" spans="1:7" ht="13" x14ac:dyDescent="0.3">
      <c r="A618" s="3"/>
      <c r="B618" s="3"/>
      <c r="C618" s="7"/>
      <c r="D618" s="7"/>
      <c r="E618" s="38"/>
      <c r="F618" s="37"/>
      <c r="G618" s="37"/>
    </row>
    <row r="619" spans="1:7" ht="13" x14ac:dyDescent="0.3">
      <c r="A619" s="3"/>
      <c r="B619" s="4" t="s">
        <v>31</v>
      </c>
      <c r="C619" s="7"/>
      <c r="D619" s="7"/>
      <c r="E619" s="38"/>
      <c r="F619" s="37"/>
      <c r="G619" s="37"/>
    </row>
    <row r="620" spans="1:7" ht="13" x14ac:dyDescent="0.3">
      <c r="A620" s="3"/>
      <c r="B620" s="3"/>
      <c r="C620" s="7"/>
      <c r="D620" s="7"/>
      <c r="E620" s="38"/>
      <c r="F620" s="37"/>
      <c r="G620" s="37"/>
    </row>
    <row r="621" spans="1:7" ht="13" x14ac:dyDescent="0.3">
      <c r="A621" s="3"/>
      <c r="B621" s="3" t="s">
        <v>30</v>
      </c>
      <c r="C621" s="7"/>
      <c r="D621" s="7"/>
      <c r="E621" s="38"/>
      <c r="F621" s="37"/>
      <c r="G621" s="37"/>
    </row>
    <row r="622" spans="1:7" ht="13" x14ac:dyDescent="0.3">
      <c r="A622" s="3"/>
      <c r="B622" s="3" t="s">
        <v>29</v>
      </c>
      <c r="C622" s="7" t="s">
        <v>2</v>
      </c>
      <c r="D622" s="7"/>
      <c r="E622" s="38">
        <v>1500</v>
      </c>
      <c r="F622" s="37"/>
      <c r="G622" s="37">
        <f t="shared" si="13"/>
        <v>0</v>
      </c>
    </row>
    <row r="623" spans="1:7" ht="13" x14ac:dyDescent="0.3">
      <c r="A623" s="3"/>
      <c r="B623" s="3" t="s">
        <v>28</v>
      </c>
      <c r="C623" s="7"/>
      <c r="D623" s="7"/>
      <c r="E623" s="38"/>
      <c r="F623" s="37"/>
      <c r="G623" s="37"/>
    </row>
    <row r="624" spans="1:7" ht="13" x14ac:dyDescent="0.3">
      <c r="A624" s="3"/>
      <c r="B624" s="3"/>
      <c r="C624" s="7"/>
      <c r="D624" s="7"/>
      <c r="E624" s="38"/>
      <c r="F624" s="37"/>
      <c r="G624" s="37"/>
    </row>
    <row r="625" spans="1:8" ht="13" x14ac:dyDescent="0.3">
      <c r="A625" s="3"/>
      <c r="B625" s="4" t="s">
        <v>27</v>
      </c>
      <c r="C625" s="7"/>
      <c r="D625" s="7"/>
      <c r="E625" s="38"/>
      <c r="F625" s="37"/>
      <c r="G625" s="37"/>
    </row>
    <row r="626" spans="1:8" ht="13" x14ac:dyDescent="0.3">
      <c r="A626" s="3"/>
      <c r="B626" s="3"/>
      <c r="C626" s="7"/>
      <c r="D626" s="7"/>
      <c r="E626" s="38"/>
      <c r="F626" s="37"/>
      <c r="G626" s="37"/>
    </row>
    <row r="627" spans="1:8" ht="13" x14ac:dyDescent="0.3">
      <c r="A627" s="3"/>
      <c r="B627" s="4" t="s">
        <v>26</v>
      </c>
      <c r="C627" s="7"/>
      <c r="D627" s="7"/>
      <c r="E627" s="38"/>
      <c r="F627" s="37"/>
      <c r="G627" s="37"/>
      <c r="H627" s="28"/>
    </row>
    <row r="628" spans="1:8" ht="13" x14ac:dyDescent="0.3">
      <c r="A628" s="3"/>
      <c r="B628" s="4" t="s">
        <v>25</v>
      </c>
      <c r="C628" s="7"/>
      <c r="D628" s="7"/>
      <c r="E628" s="38"/>
      <c r="F628" s="37"/>
      <c r="G628" s="37"/>
      <c r="H628" s="28"/>
    </row>
    <row r="629" spans="1:8" ht="13" x14ac:dyDescent="0.3">
      <c r="A629" s="3"/>
      <c r="B629" s="4" t="s">
        <v>24</v>
      </c>
      <c r="C629" s="7"/>
      <c r="D629" s="7"/>
      <c r="E629" s="38"/>
      <c r="F629" s="37"/>
      <c r="G629" s="37"/>
      <c r="H629" s="28"/>
    </row>
    <row r="630" spans="1:8" ht="13" x14ac:dyDescent="0.3">
      <c r="A630" s="3"/>
      <c r="B630" s="3"/>
      <c r="C630" s="7"/>
      <c r="D630" s="7"/>
      <c r="E630" s="38"/>
      <c r="F630" s="37"/>
      <c r="G630" s="37"/>
      <c r="H630" s="28"/>
    </row>
    <row r="631" spans="1:8" ht="13" x14ac:dyDescent="0.3">
      <c r="A631" s="3"/>
      <c r="B631" s="3" t="s">
        <v>23</v>
      </c>
      <c r="C631" s="7"/>
      <c r="D631" s="7"/>
      <c r="E631" s="38"/>
      <c r="F631" s="37"/>
      <c r="G631" s="37"/>
      <c r="H631" s="28"/>
    </row>
    <row r="632" spans="1:8" ht="13" x14ac:dyDescent="0.3">
      <c r="A632" s="3"/>
      <c r="B632" s="3" t="s">
        <v>22</v>
      </c>
      <c r="C632" s="7" t="s">
        <v>2</v>
      </c>
      <c r="D632" s="7"/>
      <c r="E632" s="38">
        <v>35000</v>
      </c>
      <c r="F632" s="37"/>
      <c r="G632" s="37">
        <f t="shared" si="13"/>
        <v>0</v>
      </c>
      <c r="H632" s="28"/>
    </row>
    <row r="633" spans="1:8" ht="13" x14ac:dyDescent="0.3">
      <c r="A633" s="3"/>
      <c r="B633" s="3"/>
      <c r="C633" s="7"/>
      <c r="D633" s="7"/>
      <c r="E633" s="38"/>
      <c r="F633" s="37"/>
      <c r="G633" s="37"/>
      <c r="H633" s="28"/>
    </row>
    <row r="634" spans="1:8" ht="13" x14ac:dyDescent="0.3">
      <c r="A634" s="3"/>
      <c r="B634" s="3" t="s">
        <v>21</v>
      </c>
      <c r="C634" s="7" t="s">
        <v>2</v>
      </c>
      <c r="D634" s="7"/>
      <c r="E634" s="38">
        <v>1500</v>
      </c>
      <c r="F634" s="37"/>
      <c r="G634" s="37">
        <f t="shared" ref="G634:G707" si="14">E634*D634</f>
        <v>0</v>
      </c>
      <c r="H634" s="28"/>
    </row>
    <row r="635" spans="1:8" ht="13" x14ac:dyDescent="0.3">
      <c r="A635" s="3"/>
      <c r="B635" s="3"/>
      <c r="C635" s="7"/>
      <c r="D635" s="7"/>
      <c r="E635" s="38"/>
      <c r="F635" s="37"/>
      <c r="G635" s="37"/>
      <c r="H635" s="28"/>
    </row>
    <row r="636" spans="1:8" ht="13" x14ac:dyDescent="0.3">
      <c r="A636" s="3"/>
      <c r="B636" s="5" t="s">
        <v>283</v>
      </c>
      <c r="C636" s="7"/>
      <c r="D636" s="7"/>
      <c r="E636" s="38"/>
      <c r="F636" s="39"/>
      <c r="G636" s="39">
        <f>SUM(G593:G635)</f>
        <v>0</v>
      </c>
      <c r="H636" s="28"/>
    </row>
    <row r="637" spans="1:8" ht="13" x14ac:dyDescent="0.3">
      <c r="A637" s="3"/>
      <c r="B637" s="3"/>
      <c r="C637" s="7"/>
      <c r="D637" s="7"/>
      <c r="E637" s="38"/>
      <c r="F637" s="37"/>
      <c r="G637" s="37"/>
    </row>
    <row r="638" spans="1:8" ht="13" x14ac:dyDescent="0.3">
      <c r="A638" s="3"/>
      <c r="B638" s="17" t="s">
        <v>20</v>
      </c>
      <c r="C638" s="7"/>
      <c r="D638" s="7"/>
      <c r="E638" s="38"/>
      <c r="F638" s="37"/>
      <c r="G638" s="37"/>
    </row>
    <row r="639" spans="1:8" ht="13" x14ac:dyDescent="0.3">
      <c r="A639" s="3"/>
      <c r="B639" s="3"/>
      <c r="C639" s="7"/>
      <c r="D639" s="7"/>
      <c r="E639" s="38"/>
      <c r="F639" s="37"/>
      <c r="G639" s="37"/>
    </row>
    <row r="640" spans="1:8" ht="13" x14ac:dyDescent="0.3">
      <c r="A640" s="3"/>
      <c r="B640" s="4" t="s">
        <v>19</v>
      </c>
      <c r="C640" s="7"/>
      <c r="D640" s="7"/>
      <c r="E640" s="38"/>
      <c r="F640" s="37"/>
      <c r="G640" s="37"/>
    </row>
    <row r="641" spans="1:7" ht="13" x14ac:dyDescent="0.3">
      <c r="A641" s="3"/>
      <c r="B641" s="3"/>
      <c r="C641" s="7"/>
      <c r="D641" s="7"/>
      <c r="E641" s="38"/>
      <c r="F641" s="37"/>
      <c r="G641" s="37"/>
    </row>
    <row r="642" spans="1:7" ht="13" x14ac:dyDescent="0.3">
      <c r="A642" s="3"/>
      <c r="B642" s="4" t="s">
        <v>18</v>
      </c>
      <c r="C642" s="7"/>
      <c r="D642" s="7"/>
      <c r="E642" s="38"/>
      <c r="F642" s="37"/>
      <c r="G642" s="37"/>
    </row>
    <row r="643" spans="1:7" ht="13" x14ac:dyDescent="0.3">
      <c r="A643" s="3"/>
      <c r="B643" s="3"/>
      <c r="C643" s="7"/>
      <c r="D643" s="7"/>
      <c r="E643" s="38"/>
      <c r="F643" s="37"/>
      <c r="G643" s="37"/>
    </row>
    <row r="644" spans="1:7" ht="13" x14ac:dyDescent="0.3">
      <c r="A644" s="3"/>
      <c r="B644" s="3" t="s">
        <v>465</v>
      </c>
      <c r="C644" s="7" t="s">
        <v>0</v>
      </c>
      <c r="D644" s="7">
        <v>20</v>
      </c>
      <c r="E644" s="38">
        <v>75</v>
      </c>
      <c r="F644" s="37"/>
      <c r="G644" s="37">
        <f t="shared" si="14"/>
        <v>1500</v>
      </c>
    </row>
    <row r="645" spans="1:7" ht="13" x14ac:dyDescent="0.3">
      <c r="A645" s="3"/>
      <c r="B645" s="3"/>
      <c r="C645" s="7"/>
      <c r="D645" s="7"/>
      <c r="E645" s="38"/>
      <c r="F645" s="37"/>
      <c r="G645" s="37"/>
    </row>
    <row r="646" spans="1:7" ht="13" x14ac:dyDescent="0.3">
      <c r="A646" s="3"/>
      <c r="B646" s="3"/>
      <c r="C646" s="7"/>
      <c r="D646" s="7"/>
      <c r="E646" s="38"/>
      <c r="F646" s="37"/>
      <c r="G646" s="37"/>
    </row>
    <row r="647" spans="1:7" ht="13" x14ac:dyDescent="0.3">
      <c r="A647" s="3"/>
      <c r="B647" s="4" t="s">
        <v>17</v>
      </c>
      <c r="C647" s="7"/>
      <c r="D647" s="7"/>
      <c r="E647" s="38"/>
      <c r="F647" s="37"/>
      <c r="G647" s="37"/>
    </row>
    <row r="648" spans="1:7" ht="13" x14ac:dyDescent="0.3">
      <c r="A648" s="3"/>
      <c r="B648" s="3"/>
      <c r="C648" s="7"/>
      <c r="D648" s="7"/>
      <c r="E648" s="38"/>
      <c r="F648" s="37"/>
      <c r="G648" s="37"/>
    </row>
    <row r="649" spans="1:7" ht="13" x14ac:dyDescent="0.3">
      <c r="A649" s="3"/>
      <c r="B649" s="4" t="s">
        <v>16</v>
      </c>
      <c r="C649" s="7"/>
      <c r="D649" s="7"/>
      <c r="E649" s="38"/>
      <c r="F649" s="37"/>
      <c r="G649" s="37"/>
    </row>
    <row r="650" spans="1:7" ht="13" x14ac:dyDescent="0.3">
      <c r="A650" s="3"/>
      <c r="B650" s="3"/>
      <c r="C650" s="7"/>
      <c r="D650" s="7"/>
      <c r="E650" s="38"/>
      <c r="F650" s="37"/>
      <c r="G650" s="37"/>
    </row>
    <row r="651" spans="1:7" ht="13" x14ac:dyDescent="0.3">
      <c r="A651" s="3"/>
      <c r="B651" s="3" t="s">
        <v>14</v>
      </c>
      <c r="C651" s="7" t="s">
        <v>0</v>
      </c>
      <c r="D651" s="7">
        <v>118</v>
      </c>
      <c r="E651" s="38">
        <v>75</v>
      </c>
      <c r="F651" s="37"/>
      <c r="G651" s="37">
        <f t="shared" si="14"/>
        <v>8850</v>
      </c>
    </row>
    <row r="652" spans="1:7" ht="13" x14ac:dyDescent="0.3">
      <c r="A652" s="3"/>
      <c r="B652" s="3"/>
      <c r="C652" s="7"/>
      <c r="D652" s="7"/>
      <c r="E652" s="38"/>
      <c r="F652" s="37"/>
      <c r="G652" s="37"/>
    </row>
    <row r="653" spans="1:7" ht="13" x14ac:dyDescent="0.3">
      <c r="A653" s="3"/>
      <c r="B653" s="3" t="s">
        <v>295</v>
      </c>
      <c r="C653" s="7" t="s">
        <v>0</v>
      </c>
      <c r="D653" s="7">
        <v>3</v>
      </c>
      <c r="E653" s="38">
        <v>75</v>
      </c>
      <c r="F653" s="37"/>
      <c r="G653" s="37">
        <f t="shared" si="14"/>
        <v>225</v>
      </c>
    </row>
    <row r="654" spans="1:7" ht="13" x14ac:dyDescent="0.3">
      <c r="A654" s="3"/>
      <c r="B654" s="3"/>
      <c r="C654" s="7"/>
      <c r="D654" s="7"/>
      <c r="E654" s="38"/>
      <c r="F654" s="37"/>
      <c r="G654" s="37"/>
    </row>
    <row r="655" spans="1:7" ht="13" x14ac:dyDescent="0.3">
      <c r="A655" s="3"/>
      <c r="B655" s="5" t="s">
        <v>283</v>
      </c>
      <c r="C655" s="7"/>
      <c r="D655" s="7"/>
      <c r="E655" s="38"/>
      <c r="F655" s="39"/>
      <c r="G655" s="39">
        <f>SUM(G639:G654)</f>
        <v>10575</v>
      </c>
    </row>
    <row r="656" spans="1:7" ht="13" x14ac:dyDescent="0.3">
      <c r="A656" s="3"/>
      <c r="B656" s="3"/>
      <c r="C656" s="7"/>
      <c r="D656" s="7"/>
      <c r="E656" s="38"/>
      <c r="F656" s="37"/>
      <c r="G656" s="37"/>
    </row>
    <row r="657" spans="1:7" ht="13" x14ac:dyDescent="0.3">
      <c r="A657" s="3"/>
      <c r="B657" s="17" t="s">
        <v>15</v>
      </c>
      <c r="C657" s="7"/>
      <c r="D657" s="7"/>
      <c r="E657" s="38"/>
      <c r="F657" s="37"/>
      <c r="G657" s="37"/>
    </row>
    <row r="658" spans="1:7" ht="13" x14ac:dyDescent="0.3">
      <c r="A658" s="3"/>
      <c r="B658" s="3"/>
      <c r="C658" s="7"/>
      <c r="D658" s="7"/>
      <c r="E658" s="38"/>
      <c r="F658" s="37"/>
      <c r="G658" s="37"/>
    </row>
    <row r="659" spans="1:7" ht="13" x14ac:dyDescent="0.3">
      <c r="A659" s="3"/>
      <c r="B659" s="4" t="s">
        <v>473</v>
      </c>
      <c r="C659" s="7"/>
      <c r="D659" s="7"/>
      <c r="E659" s="38"/>
      <c r="F659" s="37"/>
      <c r="G659" s="37"/>
    </row>
    <row r="660" spans="1:7" ht="13" x14ac:dyDescent="0.3">
      <c r="A660" s="3"/>
      <c r="B660" s="3"/>
      <c r="C660" s="7"/>
      <c r="D660" s="7"/>
      <c r="E660" s="38"/>
      <c r="F660" s="37"/>
      <c r="G660" s="37"/>
    </row>
    <row r="661" spans="1:7" ht="13" x14ac:dyDescent="0.3">
      <c r="A661" s="3"/>
      <c r="B661" s="4" t="s">
        <v>65</v>
      </c>
      <c r="C661" s="7"/>
      <c r="D661" s="7"/>
      <c r="E661" s="38"/>
      <c r="F661" s="37"/>
      <c r="G661" s="37"/>
    </row>
    <row r="662" spans="1:7" ht="13" x14ac:dyDescent="0.3">
      <c r="A662" s="3"/>
      <c r="B662" s="3" t="s">
        <v>64</v>
      </c>
      <c r="C662" s="7" t="s">
        <v>0</v>
      </c>
      <c r="D662" s="7">
        <v>20</v>
      </c>
      <c r="E662" s="38">
        <v>280</v>
      </c>
      <c r="F662" s="37"/>
      <c r="G662" s="37">
        <f t="shared" si="14"/>
        <v>5600</v>
      </c>
    </row>
    <row r="663" spans="1:7" ht="13" x14ac:dyDescent="0.3">
      <c r="A663" s="3"/>
      <c r="B663" s="3"/>
      <c r="C663" s="7"/>
      <c r="D663" s="7"/>
      <c r="E663" s="38"/>
      <c r="F663" s="37"/>
      <c r="G663" s="37"/>
    </row>
    <row r="664" spans="1:7" ht="13" x14ac:dyDescent="0.3">
      <c r="A664" s="3"/>
      <c r="B664" s="3" t="s">
        <v>472</v>
      </c>
      <c r="C664" s="7" t="s">
        <v>11</v>
      </c>
      <c r="D664" s="7">
        <v>28</v>
      </c>
      <c r="E664" s="38">
        <v>150</v>
      </c>
      <c r="F664" s="37"/>
      <c r="G664" s="37">
        <f t="shared" si="14"/>
        <v>4200</v>
      </c>
    </row>
    <row r="665" spans="1:7" ht="13" x14ac:dyDescent="0.3">
      <c r="A665" s="3"/>
      <c r="B665" s="3"/>
      <c r="C665" s="7"/>
      <c r="D665" s="7"/>
      <c r="E665" s="38"/>
      <c r="F665" s="37"/>
      <c r="G665" s="37"/>
    </row>
    <row r="666" spans="1:7" ht="13" x14ac:dyDescent="0.3">
      <c r="A666" s="3"/>
      <c r="B666" s="5" t="s">
        <v>283</v>
      </c>
      <c r="C666" s="7"/>
      <c r="D666" s="7"/>
      <c r="E666" s="38"/>
      <c r="F666" s="39"/>
      <c r="G666" s="39">
        <f>SUM(G658:G665)</f>
        <v>9800</v>
      </c>
    </row>
    <row r="667" spans="1:7" ht="13" x14ac:dyDescent="0.3">
      <c r="A667" s="3"/>
      <c r="B667" s="3"/>
      <c r="C667" s="7"/>
      <c r="D667" s="7"/>
      <c r="E667" s="38"/>
      <c r="F667" s="37"/>
      <c r="G667" s="37"/>
    </row>
    <row r="668" spans="1:7" ht="13" x14ac:dyDescent="0.3">
      <c r="A668" s="3"/>
      <c r="B668" s="17" t="s">
        <v>296</v>
      </c>
      <c r="C668" s="7"/>
      <c r="D668" s="7"/>
      <c r="E668" s="38"/>
      <c r="F668" s="37"/>
      <c r="G668" s="37"/>
    </row>
    <row r="669" spans="1:7" ht="13" x14ac:dyDescent="0.3">
      <c r="A669" s="3"/>
      <c r="B669" s="3"/>
      <c r="C669" s="7"/>
      <c r="D669" s="7"/>
      <c r="E669" s="38"/>
      <c r="F669" s="37"/>
      <c r="G669" s="37"/>
    </row>
    <row r="670" spans="1:7" ht="13" x14ac:dyDescent="0.3">
      <c r="A670" s="3"/>
      <c r="B670" s="4" t="s">
        <v>297</v>
      </c>
      <c r="C670" s="7"/>
      <c r="D670" s="7"/>
      <c r="E670" s="38"/>
      <c r="F670" s="37"/>
      <c r="G670" s="37"/>
    </row>
    <row r="671" spans="1:7" ht="13" x14ac:dyDescent="0.3">
      <c r="A671" s="3"/>
      <c r="B671" s="3"/>
      <c r="C671" s="7"/>
      <c r="D671" s="7"/>
      <c r="E671" s="38"/>
      <c r="F671" s="37"/>
      <c r="G671" s="37"/>
    </row>
    <row r="672" spans="1:7" ht="13" x14ac:dyDescent="0.3">
      <c r="A672" s="3"/>
      <c r="B672" s="4" t="s">
        <v>298</v>
      </c>
      <c r="C672" s="7"/>
      <c r="D672" s="7"/>
      <c r="E672" s="38"/>
      <c r="F672" s="37"/>
      <c r="G672" s="37"/>
    </row>
    <row r="673" spans="1:7" ht="13" x14ac:dyDescent="0.3">
      <c r="A673" s="3"/>
      <c r="B673" s="3"/>
      <c r="C673" s="7"/>
      <c r="D673" s="7"/>
      <c r="E673" s="38"/>
      <c r="F673" s="37"/>
      <c r="G673" s="37"/>
    </row>
    <row r="674" spans="1:7" ht="13" x14ac:dyDescent="0.3">
      <c r="A674" s="3"/>
      <c r="B674" s="3" t="s">
        <v>299</v>
      </c>
      <c r="C674" s="7"/>
      <c r="D674" s="7"/>
      <c r="E674" s="38"/>
      <c r="F674" s="37"/>
      <c r="G674" s="37"/>
    </row>
    <row r="675" spans="1:7" ht="13" x14ac:dyDescent="0.3">
      <c r="A675" s="3"/>
      <c r="B675" s="3" t="s">
        <v>300</v>
      </c>
      <c r="C675" s="7" t="s">
        <v>11</v>
      </c>
      <c r="D675" s="7">
        <v>5</v>
      </c>
      <c r="E675" s="38">
        <v>110</v>
      </c>
      <c r="F675" s="37"/>
      <c r="G675" s="37">
        <f t="shared" si="14"/>
        <v>550</v>
      </c>
    </row>
    <row r="676" spans="1:7" ht="13" x14ac:dyDescent="0.3">
      <c r="A676" s="3"/>
      <c r="B676" s="3"/>
      <c r="C676" s="7"/>
      <c r="D676" s="7"/>
      <c r="E676" s="38"/>
      <c r="F676" s="37"/>
      <c r="G676" s="37"/>
    </row>
    <row r="677" spans="1:7" ht="13" x14ac:dyDescent="0.3">
      <c r="A677" s="3"/>
      <c r="B677" s="3" t="s">
        <v>301</v>
      </c>
      <c r="C677" s="7"/>
      <c r="D677" s="7"/>
      <c r="E677" s="38"/>
      <c r="F677" s="37"/>
      <c r="G677" s="37"/>
    </row>
    <row r="678" spans="1:7" ht="13" x14ac:dyDescent="0.3">
      <c r="A678" s="3"/>
      <c r="B678" s="3" t="s">
        <v>302</v>
      </c>
      <c r="C678" s="7" t="s">
        <v>11</v>
      </c>
      <c r="D678" s="7">
        <v>1</v>
      </c>
      <c r="E678" s="38">
        <v>100</v>
      </c>
      <c r="F678" s="37"/>
      <c r="G678" s="37">
        <f t="shared" si="14"/>
        <v>100</v>
      </c>
    </row>
    <row r="679" spans="1:7" ht="13" x14ac:dyDescent="0.3">
      <c r="A679" s="3"/>
      <c r="B679" s="3"/>
      <c r="C679" s="7"/>
      <c r="D679" s="7"/>
      <c r="E679" s="38"/>
      <c r="F679" s="37"/>
      <c r="G679" s="37"/>
    </row>
    <row r="680" spans="1:7" ht="13" x14ac:dyDescent="0.3">
      <c r="A680" s="3"/>
      <c r="B680" s="3" t="s">
        <v>303</v>
      </c>
      <c r="C680" s="7" t="s">
        <v>2</v>
      </c>
      <c r="D680" s="7">
        <v>1</v>
      </c>
      <c r="E680" s="38">
        <v>250</v>
      </c>
      <c r="F680" s="37"/>
      <c r="G680" s="37">
        <f t="shared" si="14"/>
        <v>250</v>
      </c>
    </row>
    <row r="681" spans="1:7" ht="13" x14ac:dyDescent="0.3">
      <c r="A681" s="3"/>
      <c r="B681" s="3" t="s">
        <v>304</v>
      </c>
      <c r="C681" s="7" t="s">
        <v>2</v>
      </c>
      <c r="D681" s="7">
        <v>1</v>
      </c>
      <c r="E681" s="38">
        <v>250</v>
      </c>
      <c r="F681" s="37"/>
      <c r="G681" s="37">
        <f t="shared" si="14"/>
        <v>250</v>
      </c>
    </row>
    <row r="682" spans="1:7" ht="13" x14ac:dyDescent="0.3">
      <c r="A682" s="3"/>
      <c r="B682" s="3" t="s">
        <v>305</v>
      </c>
      <c r="C682" s="7" t="s">
        <v>2</v>
      </c>
      <c r="D682" s="7">
        <v>1</v>
      </c>
      <c r="E682" s="38">
        <v>250</v>
      </c>
      <c r="F682" s="37"/>
      <c r="G682" s="37">
        <f t="shared" si="14"/>
        <v>250</v>
      </c>
    </row>
    <row r="683" spans="1:7" ht="13" x14ac:dyDescent="0.3">
      <c r="A683" s="3"/>
      <c r="B683" s="3" t="s">
        <v>306</v>
      </c>
      <c r="C683" s="7" t="s">
        <v>2</v>
      </c>
      <c r="D683" s="7">
        <v>1</v>
      </c>
      <c r="E683" s="38">
        <v>250</v>
      </c>
      <c r="F683" s="37"/>
      <c r="G683" s="37">
        <f t="shared" si="14"/>
        <v>250</v>
      </c>
    </row>
    <row r="684" spans="1:7" ht="13" x14ac:dyDescent="0.3">
      <c r="A684" s="3"/>
      <c r="B684" s="3"/>
      <c r="C684" s="7"/>
      <c r="D684" s="7"/>
      <c r="E684" s="38"/>
      <c r="F684" s="37"/>
      <c r="G684" s="37"/>
    </row>
    <row r="685" spans="1:7" ht="13" x14ac:dyDescent="0.3">
      <c r="A685" s="3"/>
      <c r="B685" s="4" t="s">
        <v>476</v>
      </c>
      <c r="C685" s="7"/>
      <c r="D685" s="7"/>
      <c r="E685" s="38"/>
      <c r="F685" s="37"/>
      <c r="G685" s="37"/>
    </row>
    <row r="686" spans="1:7" ht="13" x14ac:dyDescent="0.3">
      <c r="A686" s="3"/>
      <c r="B686" s="3"/>
      <c r="C686" s="7"/>
      <c r="D686" s="7"/>
      <c r="E686" s="38"/>
      <c r="F686" s="37"/>
      <c r="G686" s="37"/>
    </row>
    <row r="687" spans="1:7" ht="13" x14ac:dyDescent="0.3">
      <c r="A687" s="3"/>
      <c r="B687" s="4" t="s">
        <v>479</v>
      </c>
      <c r="C687" s="7"/>
      <c r="D687" s="7"/>
      <c r="E687" s="38"/>
      <c r="F687" s="37"/>
      <c r="G687" s="37"/>
    </row>
    <row r="688" spans="1:7" ht="13" x14ac:dyDescent="0.3">
      <c r="A688" s="3"/>
      <c r="B688" s="3" t="s">
        <v>477</v>
      </c>
      <c r="C688" s="7"/>
      <c r="D688" s="7"/>
      <c r="E688" s="38"/>
      <c r="F688" s="37"/>
      <c r="G688" s="37"/>
    </row>
    <row r="689" spans="1:7" ht="13" x14ac:dyDescent="0.3">
      <c r="A689" s="3"/>
      <c r="B689" s="3" t="s">
        <v>478</v>
      </c>
      <c r="C689" s="7" t="s">
        <v>2</v>
      </c>
      <c r="D689" s="7">
        <v>2</v>
      </c>
      <c r="E689" s="38">
        <v>2000</v>
      </c>
      <c r="F689" s="37"/>
      <c r="G689" s="37">
        <f t="shared" ref="G689" si="15">E689*D689</f>
        <v>4000</v>
      </c>
    </row>
    <row r="690" spans="1:7" ht="13" x14ac:dyDescent="0.3">
      <c r="A690" s="3"/>
      <c r="B690" s="3"/>
      <c r="C690" s="7"/>
      <c r="D690" s="7"/>
      <c r="E690" s="38"/>
      <c r="F690" s="37"/>
      <c r="G690" s="37"/>
    </row>
    <row r="691" spans="1:7" ht="13" x14ac:dyDescent="0.3">
      <c r="A691" s="3"/>
      <c r="B691" s="4" t="s">
        <v>307</v>
      </c>
      <c r="C691" s="7"/>
      <c r="D691" s="7"/>
      <c r="E691" s="38"/>
      <c r="F691" s="37"/>
      <c r="G691" s="37"/>
    </row>
    <row r="692" spans="1:7" ht="13" x14ac:dyDescent="0.3">
      <c r="A692" s="3"/>
      <c r="B692" s="4" t="s">
        <v>308</v>
      </c>
      <c r="C692" s="7"/>
      <c r="D692" s="7"/>
      <c r="E692" s="38"/>
      <c r="F692" s="37"/>
      <c r="G692" s="37"/>
    </row>
    <row r="693" spans="1:7" ht="13" x14ac:dyDescent="0.3">
      <c r="A693" s="3"/>
      <c r="B693" s="3"/>
      <c r="C693" s="7"/>
      <c r="D693" s="7"/>
      <c r="E693" s="38"/>
      <c r="F693" s="37"/>
      <c r="G693" s="37"/>
    </row>
    <row r="694" spans="1:7" ht="13" x14ac:dyDescent="0.3">
      <c r="A694" s="3"/>
      <c r="B694" s="3" t="s">
        <v>309</v>
      </c>
      <c r="C694" s="7"/>
      <c r="D694" s="7"/>
      <c r="E694" s="38"/>
      <c r="F694" s="37"/>
      <c r="G694" s="37"/>
    </row>
    <row r="695" spans="1:7" ht="13" x14ac:dyDescent="0.3">
      <c r="A695" s="3"/>
      <c r="B695" s="3" t="s">
        <v>310</v>
      </c>
      <c r="C695" s="7" t="s">
        <v>2</v>
      </c>
      <c r="D695" s="7"/>
      <c r="E695" s="38">
        <v>4500</v>
      </c>
      <c r="F695" s="37"/>
      <c r="G695" s="37">
        <f t="shared" si="14"/>
        <v>0</v>
      </c>
    </row>
    <row r="696" spans="1:7" ht="13" x14ac:dyDescent="0.3">
      <c r="A696" s="3"/>
      <c r="B696" s="3"/>
      <c r="C696" s="7"/>
      <c r="D696" s="7"/>
      <c r="E696" s="38"/>
      <c r="F696" s="37"/>
      <c r="G696" s="37"/>
    </row>
    <row r="697" spans="1:7" ht="13" x14ac:dyDescent="0.3">
      <c r="A697" s="3"/>
      <c r="B697" s="3" t="s">
        <v>311</v>
      </c>
      <c r="C697" s="7" t="s">
        <v>2</v>
      </c>
      <c r="D697" s="7"/>
      <c r="E697" s="38">
        <v>4500</v>
      </c>
      <c r="F697" s="37"/>
      <c r="G697" s="37">
        <f t="shared" si="14"/>
        <v>0</v>
      </c>
    </row>
    <row r="698" spans="1:7" ht="13" x14ac:dyDescent="0.3">
      <c r="A698" s="3"/>
      <c r="B698" s="3"/>
      <c r="C698" s="7"/>
      <c r="D698" s="7"/>
      <c r="E698" s="38"/>
      <c r="F698" s="37"/>
      <c r="G698" s="37"/>
    </row>
    <row r="699" spans="1:7" ht="13" x14ac:dyDescent="0.3">
      <c r="A699" s="3"/>
      <c r="B699" s="4" t="s">
        <v>312</v>
      </c>
      <c r="C699" s="7"/>
      <c r="D699" s="7"/>
      <c r="E699" s="38"/>
      <c r="F699" s="37"/>
      <c r="G699" s="37"/>
    </row>
    <row r="700" spans="1:7" ht="13" x14ac:dyDescent="0.3">
      <c r="A700" s="3"/>
      <c r="B700" s="4" t="s">
        <v>313</v>
      </c>
      <c r="C700" s="7"/>
      <c r="D700" s="7"/>
      <c r="E700" s="38"/>
      <c r="F700" s="37"/>
      <c r="G700" s="37"/>
    </row>
    <row r="701" spans="1:7" ht="13" x14ac:dyDescent="0.3">
      <c r="A701" s="3"/>
      <c r="B701" s="3" t="s">
        <v>314</v>
      </c>
      <c r="C701" s="7"/>
      <c r="D701" s="7"/>
      <c r="E701" s="38"/>
      <c r="F701" s="37"/>
      <c r="G701" s="37"/>
    </row>
    <row r="702" spans="1:7" ht="13" x14ac:dyDescent="0.3">
      <c r="A702" s="3"/>
      <c r="B702" s="3" t="s">
        <v>315</v>
      </c>
      <c r="C702" s="7"/>
      <c r="D702" s="7"/>
      <c r="E702" s="38"/>
      <c r="F702" s="37"/>
      <c r="G702" s="37"/>
    </row>
    <row r="703" spans="1:7" ht="13" x14ac:dyDescent="0.3">
      <c r="A703" s="3"/>
      <c r="B703" s="3" t="s">
        <v>316</v>
      </c>
      <c r="C703" s="7"/>
      <c r="D703" s="7"/>
      <c r="E703" s="38"/>
      <c r="F703" s="37"/>
      <c r="G703" s="37"/>
    </row>
    <row r="704" spans="1:7" ht="13" x14ac:dyDescent="0.3">
      <c r="A704" s="3"/>
      <c r="B704" s="3" t="s">
        <v>317</v>
      </c>
      <c r="C704" s="7"/>
      <c r="D704" s="7"/>
      <c r="E704" s="38"/>
      <c r="F704" s="37"/>
      <c r="G704" s="37"/>
    </row>
    <row r="705" spans="1:7" ht="13" x14ac:dyDescent="0.3">
      <c r="A705" s="3"/>
      <c r="B705" s="3" t="s">
        <v>318</v>
      </c>
      <c r="C705" s="7"/>
      <c r="D705" s="7"/>
      <c r="E705" s="38"/>
      <c r="F705" s="37"/>
      <c r="G705" s="37"/>
    </row>
    <row r="706" spans="1:7" ht="13" x14ac:dyDescent="0.3">
      <c r="A706" s="3"/>
      <c r="B706" s="3" t="s">
        <v>466</v>
      </c>
      <c r="C706" s="7"/>
      <c r="D706" s="7"/>
      <c r="E706" s="38"/>
      <c r="F706" s="37"/>
      <c r="G706" s="37"/>
    </row>
    <row r="707" spans="1:7" ht="13" x14ac:dyDescent="0.3">
      <c r="A707" s="3"/>
      <c r="B707" s="3" t="s">
        <v>319</v>
      </c>
      <c r="C707" s="7" t="s">
        <v>2</v>
      </c>
      <c r="D707" s="7"/>
      <c r="E707" s="38">
        <v>10000</v>
      </c>
      <c r="F707" s="37"/>
      <c r="G707" s="37">
        <f t="shared" si="14"/>
        <v>0</v>
      </c>
    </row>
    <row r="708" spans="1:7" ht="13" x14ac:dyDescent="0.3">
      <c r="A708" s="3"/>
      <c r="B708" s="3"/>
      <c r="C708" s="7"/>
      <c r="D708" s="7"/>
      <c r="E708" s="38"/>
      <c r="F708" s="37"/>
      <c r="G708" s="37"/>
    </row>
    <row r="709" spans="1:7" ht="13" x14ac:dyDescent="0.3">
      <c r="A709" s="3"/>
      <c r="B709" s="5" t="s">
        <v>283</v>
      </c>
      <c r="C709" s="7"/>
      <c r="D709" s="7"/>
      <c r="E709" s="38"/>
      <c r="F709" s="39"/>
      <c r="G709" s="39">
        <f>SUM(G670:G708)</f>
        <v>5650</v>
      </c>
    </row>
    <row r="710" spans="1:7" ht="13" x14ac:dyDescent="0.3">
      <c r="A710" s="3"/>
      <c r="B710" s="3"/>
      <c r="C710" s="7"/>
      <c r="D710" s="7"/>
      <c r="E710" s="38"/>
      <c r="F710" s="37"/>
      <c r="G710" s="37"/>
    </row>
    <row r="711" spans="1:7" ht="13" x14ac:dyDescent="0.3">
      <c r="A711" s="3"/>
      <c r="B711" s="17" t="s">
        <v>320</v>
      </c>
      <c r="C711" s="7"/>
      <c r="D711" s="7"/>
      <c r="E711" s="38"/>
      <c r="F711" s="37"/>
      <c r="G711" s="37"/>
    </row>
    <row r="712" spans="1:7" ht="13" x14ac:dyDescent="0.3">
      <c r="A712" s="3"/>
      <c r="B712" s="11"/>
      <c r="C712" s="10"/>
      <c r="D712" s="7"/>
      <c r="E712" s="38"/>
      <c r="F712" s="37"/>
      <c r="G712" s="37"/>
    </row>
    <row r="713" spans="1:7" ht="13" x14ac:dyDescent="0.3">
      <c r="A713" s="3"/>
      <c r="B713" s="4" t="s">
        <v>321</v>
      </c>
      <c r="C713" s="7"/>
      <c r="D713" s="7"/>
      <c r="E713" s="38"/>
      <c r="F713" s="37"/>
      <c r="G713" s="37"/>
    </row>
    <row r="714" spans="1:7" ht="13" x14ac:dyDescent="0.3">
      <c r="A714" s="3"/>
      <c r="B714" s="4" t="s">
        <v>322</v>
      </c>
      <c r="C714" s="7"/>
      <c r="D714" s="7"/>
      <c r="E714" s="38"/>
      <c r="F714" s="37"/>
      <c r="G714" s="37"/>
    </row>
    <row r="715" spans="1:7" ht="13" x14ac:dyDescent="0.3">
      <c r="A715" s="3"/>
      <c r="B715" s="3" t="s">
        <v>323</v>
      </c>
      <c r="C715" s="7" t="s">
        <v>0</v>
      </c>
      <c r="D715" s="7"/>
      <c r="E715" s="38">
        <v>200</v>
      </c>
      <c r="F715" s="37"/>
      <c r="G715" s="37">
        <f t="shared" ref="G715:G747" si="16">E715*D715</f>
        <v>0</v>
      </c>
    </row>
    <row r="716" spans="1:7" ht="13" x14ac:dyDescent="0.3">
      <c r="A716" s="3"/>
      <c r="B716" s="3"/>
      <c r="C716" s="7"/>
      <c r="D716" s="7"/>
      <c r="E716" s="38"/>
      <c r="F716" s="37"/>
      <c r="G716" s="37"/>
    </row>
    <row r="717" spans="1:7" ht="13" x14ac:dyDescent="0.3">
      <c r="A717" s="3"/>
      <c r="B717" s="5" t="s">
        <v>283</v>
      </c>
      <c r="C717" s="7"/>
      <c r="D717" s="7"/>
      <c r="E717" s="38"/>
      <c r="F717" s="39"/>
      <c r="G717" s="39">
        <f>SUM(G712:G716)</f>
        <v>0</v>
      </c>
    </row>
    <row r="718" spans="1:7" ht="13" x14ac:dyDescent="0.3">
      <c r="A718" s="3"/>
      <c r="B718" s="3"/>
      <c r="C718" s="7"/>
      <c r="D718" s="7"/>
      <c r="E718" s="38"/>
      <c r="F718" s="37"/>
      <c r="G718" s="37"/>
    </row>
    <row r="719" spans="1:7" ht="13" x14ac:dyDescent="0.3">
      <c r="A719" s="3"/>
      <c r="B719" s="17" t="s">
        <v>324</v>
      </c>
      <c r="C719" s="7"/>
      <c r="D719" s="7"/>
      <c r="E719" s="38"/>
      <c r="F719" s="37"/>
      <c r="G719" s="37"/>
    </row>
    <row r="720" spans="1:7" ht="13" x14ac:dyDescent="0.3">
      <c r="A720" s="3"/>
      <c r="B720" s="3"/>
      <c r="C720" s="7"/>
      <c r="D720" s="7"/>
      <c r="E720" s="38"/>
      <c r="F720" s="37"/>
      <c r="G720" s="37"/>
    </row>
    <row r="721" spans="1:7" ht="13" x14ac:dyDescent="0.3">
      <c r="A721" s="3"/>
      <c r="B721" s="4" t="s">
        <v>325</v>
      </c>
      <c r="C721" s="7"/>
      <c r="D721" s="7"/>
      <c r="E721" s="38"/>
      <c r="F721" s="37"/>
      <c r="G721" s="37"/>
    </row>
    <row r="722" spans="1:7" ht="13" x14ac:dyDescent="0.3">
      <c r="A722" s="3"/>
      <c r="B722" s="4" t="s">
        <v>326</v>
      </c>
      <c r="C722" s="7"/>
      <c r="D722" s="7"/>
      <c r="E722" s="38"/>
      <c r="F722" s="37"/>
      <c r="G722" s="37"/>
    </row>
    <row r="723" spans="1:7" ht="13" x14ac:dyDescent="0.3">
      <c r="A723" s="3"/>
      <c r="B723" s="4" t="s">
        <v>327</v>
      </c>
      <c r="C723" s="7"/>
      <c r="D723" s="7"/>
      <c r="E723" s="38"/>
      <c r="F723" s="37"/>
      <c r="G723" s="37"/>
    </row>
    <row r="724" spans="1:7" ht="13" x14ac:dyDescent="0.3">
      <c r="A724" s="3"/>
      <c r="B724" s="3"/>
      <c r="C724" s="7"/>
      <c r="D724" s="7"/>
      <c r="E724" s="38"/>
      <c r="F724" s="37"/>
      <c r="G724" s="37"/>
    </row>
    <row r="725" spans="1:7" ht="13" x14ac:dyDescent="0.3">
      <c r="A725" s="3"/>
      <c r="B725" s="3" t="s">
        <v>328</v>
      </c>
      <c r="C725" s="7" t="s">
        <v>0</v>
      </c>
      <c r="D725" s="7">
        <v>118</v>
      </c>
      <c r="E725" s="38">
        <v>90</v>
      </c>
      <c r="F725" s="37"/>
      <c r="G725" s="37">
        <f t="shared" si="16"/>
        <v>10620</v>
      </c>
    </row>
    <row r="726" spans="1:7" ht="13" x14ac:dyDescent="0.3">
      <c r="A726" s="3"/>
      <c r="B726" s="3"/>
      <c r="C726" s="7"/>
      <c r="D726" s="7"/>
      <c r="E726" s="38"/>
      <c r="F726" s="37"/>
      <c r="G726" s="37"/>
    </row>
    <row r="727" spans="1:7" ht="13" x14ac:dyDescent="0.3">
      <c r="A727" s="3"/>
      <c r="B727" s="3" t="s">
        <v>329</v>
      </c>
      <c r="C727" s="7"/>
      <c r="D727" s="7"/>
      <c r="E727" s="38"/>
      <c r="F727" s="37"/>
      <c r="G727" s="37"/>
    </row>
    <row r="728" spans="1:7" ht="13" x14ac:dyDescent="0.3">
      <c r="A728" s="3"/>
      <c r="B728" s="3" t="s">
        <v>330</v>
      </c>
      <c r="C728" s="7"/>
      <c r="D728" s="7"/>
      <c r="E728" s="38"/>
      <c r="F728" s="37"/>
      <c r="G728" s="37"/>
    </row>
    <row r="729" spans="1:7" ht="13" x14ac:dyDescent="0.3">
      <c r="A729" s="3"/>
      <c r="B729" s="3" t="s">
        <v>331</v>
      </c>
      <c r="C729" s="7"/>
      <c r="D729" s="7"/>
      <c r="E729" s="38"/>
      <c r="F729" s="37"/>
      <c r="G729" s="37"/>
    </row>
    <row r="730" spans="1:7" ht="13" x14ac:dyDescent="0.3">
      <c r="A730" s="3"/>
      <c r="B730" s="3" t="s">
        <v>332</v>
      </c>
      <c r="C730" s="7" t="s">
        <v>11</v>
      </c>
      <c r="D730" s="7">
        <v>19</v>
      </c>
      <c r="E730" s="38">
        <v>20</v>
      </c>
      <c r="F730" s="37"/>
      <c r="G730" s="37">
        <f t="shared" si="16"/>
        <v>380</v>
      </c>
    </row>
    <row r="731" spans="1:7" ht="13" x14ac:dyDescent="0.3">
      <c r="A731" s="3"/>
      <c r="B731" s="3"/>
      <c r="C731" s="7"/>
      <c r="D731" s="7"/>
      <c r="E731" s="38"/>
      <c r="F731" s="37"/>
      <c r="G731" s="37"/>
    </row>
    <row r="732" spans="1:7" ht="13" x14ac:dyDescent="0.3">
      <c r="A732" s="3"/>
      <c r="B732" s="4" t="s">
        <v>333</v>
      </c>
      <c r="C732" s="7"/>
      <c r="D732" s="7"/>
      <c r="E732" s="38"/>
      <c r="F732" s="37"/>
      <c r="G732" s="37"/>
    </row>
    <row r="733" spans="1:7" ht="13" x14ac:dyDescent="0.3">
      <c r="A733" s="3"/>
      <c r="B733" s="4" t="s">
        <v>334</v>
      </c>
      <c r="C733" s="7"/>
      <c r="D733" s="7"/>
      <c r="E733" s="38"/>
      <c r="F733" s="37"/>
      <c r="G733" s="37"/>
    </row>
    <row r="734" spans="1:7" ht="13" x14ac:dyDescent="0.3">
      <c r="A734" s="3"/>
      <c r="B734" s="4" t="s">
        <v>335</v>
      </c>
      <c r="C734" s="7"/>
      <c r="D734" s="7"/>
      <c r="E734" s="38"/>
      <c r="F734" s="37"/>
      <c r="G734" s="37"/>
    </row>
    <row r="735" spans="1:7" ht="13" x14ac:dyDescent="0.3">
      <c r="A735" s="3"/>
      <c r="B735" s="3"/>
      <c r="C735" s="7"/>
      <c r="D735" s="7"/>
      <c r="E735" s="38"/>
      <c r="F735" s="37"/>
      <c r="G735" s="37"/>
    </row>
    <row r="736" spans="1:7" ht="13" x14ac:dyDescent="0.3">
      <c r="A736" s="3"/>
      <c r="B736" s="3" t="s">
        <v>336</v>
      </c>
      <c r="C736" s="7" t="s">
        <v>0</v>
      </c>
      <c r="D736" s="7">
        <v>3</v>
      </c>
      <c r="E736" s="38">
        <v>90</v>
      </c>
      <c r="F736" s="37"/>
      <c r="G736" s="37">
        <f t="shared" si="16"/>
        <v>270</v>
      </c>
    </row>
    <row r="737" spans="1:7" ht="13" x14ac:dyDescent="0.3">
      <c r="A737" s="3"/>
      <c r="B737" s="3" t="s">
        <v>287</v>
      </c>
      <c r="C737" s="7" t="s">
        <v>0</v>
      </c>
      <c r="D737" s="7"/>
      <c r="E737" s="38">
        <v>90</v>
      </c>
      <c r="F737" s="37"/>
      <c r="G737" s="37">
        <f t="shared" si="16"/>
        <v>0</v>
      </c>
    </row>
    <row r="738" spans="1:7" ht="13" x14ac:dyDescent="0.3">
      <c r="A738" s="3"/>
      <c r="B738" s="3"/>
      <c r="C738" s="7"/>
      <c r="D738" s="7"/>
      <c r="E738" s="38"/>
      <c r="F738" s="37"/>
      <c r="G738" s="37"/>
    </row>
    <row r="739" spans="1:7" ht="13" x14ac:dyDescent="0.3">
      <c r="A739" s="3"/>
      <c r="B739" s="4" t="s">
        <v>337</v>
      </c>
      <c r="C739" s="7"/>
      <c r="D739" s="7"/>
      <c r="E739" s="38"/>
      <c r="F739" s="37"/>
      <c r="G739" s="37"/>
    </row>
    <row r="740" spans="1:7" ht="13" x14ac:dyDescent="0.3">
      <c r="A740" s="3"/>
      <c r="B740" s="4" t="s">
        <v>338</v>
      </c>
      <c r="C740" s="7"/>
      <c r="D740" s="7"/>
      <c r="E740" s="38"/>
      <c r="F740" s="37"/>
      <c r="G740" s="37"/>
    </row>
    <row r="741" spans="1:7" ht="13" x14ac:dyDescent="0.3">
      <c r="A741" s="3"/>
      <c r="B741" s="3"/>
      <c r="C741" s="7"/>
      <c r="D741" s="7"/>
      <c r="E741" s="38"/>
      <c r="F741" s="37"/>
      <c r="G741" s="37"/>
    </row>
    <row r="742" spans="1:7" ht="13" x14ac:dyDescent="0.3">
      <c r="A742" s="3"/>
      <c r="B742" s="3" t="s">
        <v>285</v>
      </c>
      <c r="C742" s="7" t="s">
        <v>0</v>
      </c>
      <c r="D742" s="7">
        <v>8</v>
      </c>
      <c r="E742" s="38">
        <v>90</v>
      </c>
      <c r="F742" s="37"/>
      <c r="G742" s="37">
        <f t="shared" si="16"/>
        <v>720</v>
      </c>
    </row>
    <row r="743" spans="1:7" ht="13" x14ac:dyDescent="0.3">
      <c r="A743" s="3"/>
      <c r="B743" s="4"/>
      <c r="C743" s="7"/>
      <c r="D743" s="7"/>
      <c r="E743" s="38"/>
      <c r="F743" s="37"/>
      <c r="G743" s="37"/>
    </row>
    <row r="744" spans="1:7" ht="13" x14ac:dyDescent="0.3">
      <c r="A744" s="3"/>
      <c r="B744" s="4" t="s">
        <v>339</v>
      </c>
      <c r="C744" s="7"/>
      <c r="D744" s="7"/>
      <c r="E744" s="38"/>
      <c r="F744" s="37"/>
      <c r="G744" s="37"/>
    </row>
    <row r="745" spans="1:7" ht="13" x14ac:dyDescent="0.3">
      <c r="A745" s="3"/>
      <c r="B745" s="4" t="s">
        <v>340</v>
      </c>
      <c r="C745" s="7"/>
      <c r="D745" s="7"/>
      <c r="E745" s="38"/>
      <c r="F745" s="37"/>
      <c r="G745" s="37"/>
    </row>
    <row r="746" spans="1:7" ht="13" x14ac:dyDescent="0.3">
      <c r="A746" s="3"/>
      <c r="B746" s="3"/>
      <c r="C746" s="7"/>
      <c r="D746" s="7"/>
      <c r="E746" s="38"/>
      <c r="F746" s="37"/>
      <c r="G746" s="37"/>
    </row>
    <row r="747" spans="1:7" ht="13" x14ac:dyDescent="0.3">
      <c r="A747" s="3"/>
      <c r="B747" s="3" t="s">
        <v>341</v>
      </c>
      <c r="C747" s="7" t="s">
        <v>11</v>
      </c>
      <c r="D747" s="7"/>
      <c r="E747" s="38">
        <v>20</v>
      </c>
      <c r="F747" s="37"/>
      <c r="G747" s="37">
        <f t="shared" si="16"/>
        <v>0</v>
      </c>
    </row>
    <row r="748" spans="1:7" ht="13" x14ac:dyDescent="0.3">
      <c r="A748" s="3"/>
      <c r="B748" s="3"/>
      <c r="C748" s="7"/>
      <c r="D748" s="7"/>
      <c r="E748" s="38"/>
      <c r="F748" s="37"/>
      <c r="G748" s="37"/>
    </row>
    <row r="749" spans="1:7" ht="13" x14ac:dyDescent="0.3">
      <c r="A749" s="3"/>
      <c r="B749" s="5" t="s">
        <v>283</v>
      </c>
      <c r="C749" s="7"/>
      <c r="D749" s="7"/>
      <c r="E749" s="38"/>
      <c r="F749" s="39"/>
      <c r="G749" s="39">
        <f>SUM(G724:G748)</f>
        <v>11990</v>
      </c>
    </row>
    <row r="750" spans="1:7" ht="13" x14ac:dyDescent="0.3">
      <c r="A750" s="3"/>
      <c r="B750" s="3"/>
      <c r="C750" s="7"/>
      <c r="D750" s="7"/>
      <c r="E750" s="38"/>
      <c r="F750" s="37"/>
      <c r="G750" s="37"/>
    </row>
    <row r="751" spans="1:7" ht="13" x14ac:dyDescent="0.3">
      <c r="A751" s="3"/>
      <c r="B751" s="3"/>
      <c r="C751" s="3"/>
      <c r="D751" s="3"/>
      <c r="E751" s="36"/>
      <c r="F751" s="37"/>
      <c r="G751" s="37"/>
    </row>
    <row r="752" spans="1:7" ht="13" x14ac:dyDescent="0.3">
      <c r="A752" s="3"/>
      <c r="B752" s="6" t="s">
        <v>357</v>
      </c>
      <c r="C752" s="3"/>
      <c r="D752" s="3"/>
      <c r="E752" s="36"/>
      <c r="F752" s="36"/>
      <c r="G752" s="36"/>
    </row>
    <row r="753" spans="1:7" ht="13" x14ac:dyDescent="0.3">
      <c r="A753" s="3"/>
      <c r="B753" s="3"/>
      <c r="C753" s="3"/>
      <c r="D753" s="3"/>
      <c r="E753" s="36"/>
      <c r="F753" s="36"/>
      <c r="G753" s="36"/>
    </row>
    <row r="754" spans="1:7" ht="13" x14ac:dyDescent="0.3">
      <c r="A754" s="3"/>
      <c r="B754" s="13" t="s">
        <v>467</v>
      </c>
      <c r="C754" s="3"/>
      <c r="D754" s="3"/>
      <c r="E754" s="36"/>
      <c r="F754" s="36"/>
      <c r="G754" s="41">
        <f>G171</f>
        <v>5410</v>
      </c>
    </row>
    <row r="755" spans="1:7" ht="13" x14ac:dyDescent="0.3">
      <c r="A755" s="3"/>
      <c r="B755" s="3"/>
      <c r="C755" s="3"/>
      <c r="D755" s="3"/>
      <c r="E755" s="36"/>
      <c r="F755" s="41"/>
      <c r="G755" s="36"/>
    </row>
    <row r="756" spans="1:7" ht="13" x14ac:dyDescent="0.3">
      <c r="A756" s="3"/>
      <c r="B756" s="13" t="s">
        <v>345</v>
      </c>
      <c r="C756" s="3"/>
      <c r="D756" s="3"/>
      <c r="E756" s="36"/>
      <c r="F756" s="41">
        <f>F235</f>
        <v>0</v>
      </c>
      <c r="G756" s="41">
        <f>G235</f>
        <v>5020</v>
      </c>
    </row>
    <row r="757" spans="1:7" ht="13" x14ac:dyDescent="0.3">
      <c r="A757" s="3"/>
      <c r="B757" s="13"/>
      <c r="C757" s="3"/>
      <c r="D757" s="3"/>
      <c r="E757" s="36"/>
      <c r="F757" s="41"/>
      <c r="G757" s="41"/>
    </row>
    <row r="758" spans="1:7" ht="13" x14ac:dyDescent="0.3">
      <c r="A758" s="3"/>
      <c r="B758" s="13" t="s">
        <v>346</v>
      </c>
      <c r="C758" s="3"/>
      <c r="D758" s="3"/>
      <c r="E758" s="36"/>
      <c r="F758" s="41">
        <f>F306</f>
        <v>0</v>
      </c>
      <c r="G758" s="41">
        <f>G306</f>
        <v>9505</v>
      </c>
    </row>
    <row r="759" spans="1:7" ht="13" x14ac:dyDescent="0.3">
      <c r="A759" s="3"/>
      <c r="B759" s="13"/>
      <c r="C759" s="3"/>
      <c r="D759" s="3"/>
      <c r="E759" s="36"/>
      <c r="F759" s="41"/>
      <c r="G759" s="41"/>
    </row>
    <row r="760" spans="1:7" ht="13" x14ac:dyDescent="0.3">
      <c r="A760" s="3"/>
      <c r="B760" s="13" t="s">
        <v>206</v>
      </c>
      <c r="C760" s="3"/>
      <c r="D760" s="3"/>
      <c r="E760" s="36"/>
      <c r="F760" s="41">
        <f>F321</f>
        <v>0</v>
      </c>
      <c r="G760" s="41">
        <f>G321</f>
        <v>0</v>
      </c>
    </row>
    <row r="761" spans="1:7" ht="13" x14ac:dyDescent="0.3">
      <c r="A761" s="3"/>
      <c r="B761" s="13"/>
      <c r="C761" s="3"/>
      <c r="D761" s="3"/>
      <c r="E761" s="36"/>
      <c r="F761" s="41"/>
      <c r="G761" s="41"/>
    </row>
    <row r="762" spans="1:7" ht="13" x14ac:dyDescent="0.3">
      <c r="A762" s="3"/>
      <c r="B762" s="13" t="s">
        <v>200</v>
      </c>
      <c r="C762" s="3"/>
      <c r="D762" s="3"/>
      <c r="E762" s="36"/>
      <c r="F762" s="41">
        <f>F376</f>
        <v>0</v>
      </c>
      <c r="G762" s="41">
        <f>G376</f>
        <v>0</v>
      </c>
    </row>
    <row r="763" spans="1:7" ht="13" x14ac:dyDescent="0.3">
      <c r="A763" s="3"/>
      <c r="B763" s="13"/>
      <c r="C763" s="3"/>
      <c r="D763" s="3"/>
      <c r="E763" s="36"/>
      <c r="F763" s="41"/>
      <c r="G763" s="41"/>
    </row>
    <row r="764" spans="1:7" ht="13" x14ac:dyDescent="0.3">
      <c r="A764" s="3"/>
      <c r="B764" s="13" t="s">
        <v>170</v>
      </c>
      <c r="C764" s="3"/>
      <c r="D764" s="3"/>
      <c r="E764" s="36"/>
      <c r="F764" s="41">
        <f>F406</f>
        <v>0</v>
      </c>
      <c r="G764" s="41">
        <f>G406</f>
        <v>300</v>
      </c>
    </row>
    <row r="765" spans="1:7" ht="13" x14ac:dyDescent="0.3">
      <c r="A765" s="3"/>
      <c r="B765" s="13"/>
      <c r="C765" s="3"/>
      <c r="D765" s="3"/>
      <c r="E765" s="36"/>
      <c r="F765" s="41"/>
      <c r="G765" s="41"/>
    </row>
    <row r="766" spans="1:7" ht="13" x14ac:dyDescent="0.3">
      <c r="A766" s="3"/>
      <c r="B766" s="13" t="s">
        <v>347</v>
      </c>
      <c r="C766" s="3"/>
      <c r="D766" s="3"/>
      <c r="E766" s="36"/>
      <c r="F766" s="41">
        <f>F439</f>
        <v>0</v>
      </c>
      <c r="G766" s="41">
        <f>G439</f>
        <v>9250</v>
      </c>
    </row>
    <row r="767" spans="1:7" ht="13" x14ac:dyDescent="0.3">
      <c r="A767" s="15"/>
      <c r="B767" s="13"/>
      <c r="C767" s="3"/>
      <c r="D767" s="3"/>
      <c r="E767" s="36"/>
      <c r="F767" s="41"/>
      <c r="G767" s="41"/>
    </row>
    <row r="768" spans="1:7" ht="13" x14ac:dyDescent="0.3">
      <c r="A768" s="15"/>
      <c r="B768" s="13" t="s">
        <v>133</v>
      </c>
      <c r="C768" s="3"/>
      <c r="D768" s="3"/>
      <c r="E768" s="36"/>
      <c r="F768" s="41">
        <f>F521</f>
        <v>0</v>
      </c>
      <c r="G768" s="41">
        <f>G521</f>
        <v>14785</v>
      </c>
    </row>
    <row r="769" spans="1:7" ht="13" x14ac:dyDescent="0.3">
      <c r="A769" s="15"/>
      <c r="B769" s="13"/>
      <c r="C769" s="3"/>
      <c r="D769" s="3"/>
      <c r="E769" s="36"/>
      <c r="F769" s="41"/>
      <c r="G769" s="41"/>
    </row>
    <row r="770" spans="1:7" ht="13" x14ac:dyDescent="0.3">
      <c r="A770" s="15"/>
      <c r="B770" s="13" t="s">
        <v>348</v>
      </c>
      <c r="C770" s="3"/>
      <c r="D770" s="3"/>
      <c r="E770" s="36"/>
      <c r="F770" s="41">
        <f>F549</f>
        <v>0</v>
      </c>
      <c r="G770" s="41">
        <f>G549</f>
        <v>0</v>
      </c>
    </row>
    <row r="771" spans="1:7" ht="13" x14ac:dyDescent="0.3">
      <c r="A771" s="15"/>
      <c r="B771" s="13"/>
      <c r="C771" s="3"/>
      <c r="D771" s="3"/>
      <c r="E771" s="36"/>
      <c r="F771" s="41"/>
      <c r="G771" s="41"/>
    </row>
    <row r="772" spans="1:7" ht="13" x14ac:dyDescent="0.3">
      <c r="A772" s="15"/>
      <c r="B772" s="13" t="s">
        <v>349</v>
      </c>
      <c r="C772" s="3"/>
      <c r="D772" s="3"/>
      <c r="E772" s="36"/>
      <c r="F772" s="41">
        <f>F558</f>
        <v>0</v>
      </c>
      <c r="G772" s="41">
        <f>G558</f>
        <v>0</v>
      </c>
    </row>
    <row r="773" spans="1:7" ht="13" x14ac:dyDescent="0.3">
      <c r="A773" s="15"/>
      <c r="B773" s="13"/>
      <c r="C773" s="3"/>
      <c r="D773" s="3"/>
      <c r="E773" s="36"/>
      <c r="F773" s="41"/>
      <c r="G773" s="41"/>
    </row>
    <row r="774" spans="1:7" ht="13" x14ac:dyDescent="0.3">
      <c r="A774" s="15"/>
      <c r="B774" s="13" t="s">
        <v>63</v>
      </c>
      <c r="C774" s="3"/>
      <c r="D774" s="3"/>
      <c r="E774" s="36"/>
      <c r="F774" s="41">
        <f>F590</f>
        <v>0</v>
      </c>
      <c r="G774" s="41">
        <f>G590</f>
        <v>2050</v>
      </c>
    </row>
    <row r="775" spans="1:7" ht="13" x14ac:dyDescent="0.3">
      <c r="A775" s="15"/>
      <c r="B775" s="13"/>
      <c r="C775" s="3"/>
      <c r="D775" s="3"/>
      <c r="E775" s="36"/>
      <c r="F775" s="41"/>
      <c r="G775" s="41"/>
    </row>
    <row r="776" spans="1:7" ht="13" x14ac:dyDescent="0.3">
      <c r="A776" s="15"/>
      <c r="B776" s="13" t="s">
        <v>350</v>
      </c>
      <c r="C776" s="3"/>
      <c r="D776" s="3"/>
      <c r="E776" s="36"/>
      <c r="F776" s="41">
        <f>F636</f>
        <v>0</v>
      </c>
      <c r="G776" s="41">
        <f>G636</f>
        <v>0</v>
      </c>
    </row>
    <row r="777" spans="1:7" ht="13" x14ac:dyDescent="0.3">
      <c r="A777" s="15"/>
      <c r="B777" s="13"/>
      <c r="C777" s="3"/>
      <c r="D777" s="3"/>
      <c r="E777" s="36"/>
      <c r="F777" s="41"/>
      <c r="G777" s="41"/>
    </row>
    <row r="778" spans="1:7" ht="13" x14ac:dyDescent="0.3">
      <c r="A778" s="15"/>
      <c r="B778" s="13" t="s">
        <v>20</v>
      </c>
      <c r="C778" s="3"/>
      <c r="D778" s="3"/>
      <c r="E778" s="36"/>
      <c r="F778" s="41">
        <f>F655</f>
        <v>0</v>
      </c>
      <c r="G778" s="41">
        <f>G655</f>
        <v>10575</v>
      </c>
    </row>
    <row r="779" spans="1:7" ht="13" x14ac:dyDescent="0.3">
      <c r="A779" s="15"/>
      <c r="B779" s="13"/>
      <c r="C779" s="3"/>
      <c r="D779" s="3"/>
      <c r="E779" s="36"/>
      <c r="F779" s="41"/>
      <c r="G779" s="41"/>
    </row>
    <row r="780" spans="1:7" ht="13" x14ac:dyDescent="0.3">
      <c r="A780" s="15"/>
      <c r="B780" s="13" t="s">
        <v>15</v>
      </c>
      <c r="C780" s="3"/>
      <c r="D780" s="3"/>
      <c r="E780" s="36"/>
      <c r="F780" s="41">
        <f>F666</f>
        <v>0</v>
      </c>
      <c r="G780" s="41">
        <f>G666</f>
        <v>9800</v>
      </c>
    </row>
    <row r="781" spans="1:7" ht="13" x14ac:dyDescent="0.3">
      <c r="A781" s="15"/>
      <c r="B781" s="13"/>
      <c r="C781" s="3"/>
      <c r="D781" s="3"/>
      <c r="E781" s="36"/>
      <c r="F781" s="41"/>
      <c r="G781" s="41"/>
    </row>
    <row r="782" spans="1:7" ht="13" x14ac:dyDescent="0.3">
      <c r="A782" s="15"/>
      <c r="B782" s="13" t="s">
        <v>296</v>
      </c>
      <c r="C782" s="3"/>
      <c r="D782" s="3"/>
      <c r="E782" s="36"/>
      <c r="F782" s="41">
        <f>F709</f>
        <v>0</v>
      </c>
      <c r="G782" s="41">
        <f>G709</f>
        <v>5650</v>
      </c>
    </row>
    <row r="783" spans="1:7" ht="13" x14ac:dyDescent="0.3">
      <c r="A783" s="15"/>
      <c r="B783" s="13"/>
      <c r="C783" s="3"/>
      <c r="D783" s="3"/>
      <c r="E783" s="36"/>
      <c r="F783" s="41"/>
      <c r="G783" s="41"/>
    </row>
    <row r="784" spans="1:7" ht="13" x14ac:dyDescent="0.3">
      <c r="A784" s="15"/>
      <c r="B784" s="13" t="s">
        <v>351</v>
      </c>
      <c r="C784" s="3"/>
      <c r="D784" s="3"/>
      <c r="E784" s="36"/>
      <c r="F784" s="41">
        <f>F717</f>
        <v>0</v>
      </c>
      <c r="G784" s="41">
        <f>G717</f>
        <v>0</v>
      </c>
    </row>
    <row r="785" spans="1:7" ht="13" x14ac:dyDescent="0.3">
      <c r="A785" s="15"/>
      <c r="B785" s="13"/>
      <c r="C785" s="3"/>
      <c r="D785" s="3"/>
      <c r="E785" s="36"/>
      <c r="F785" s="41"/>
      <c r="G785" s="41"/>
    </row>
    <row r="786" spans="1:7" ht="13" x14ac:dyDescent="0.3">
      <c r="A786" s="15"/>
      <c r="B786" s="13" t="s">
        <v>352</v>
      </c>
      <c r="C786" s="3"/>
      <c r="D786" s="3"/>
      <c r="E786" s="36"/>
      <c r="F786" s="41">
        <f>F749</f>
        <v>0</v>
      </c>
      <c r="G786" s="41">
        <f>G749</f>
        <v>11990</v>
      </c>
    </row>
    <row r="787" spans="1:7" ht="13" x14ac:dyDescent="0.3">
      <c r="A787" s="15"/>
      <c r="B787" s="13"/>
      <c r="C787" s="3"/>
      <c r="D787" s="3"/>
      <c r="E787" s="36"/>
      <c r="F787" s="36"/>
      <c r="G787" s="36"/>
    </row>
    <row r="788" spans="1:7" ht="13" x14ac:dyDescent="0.3">
      <c r="A788" s="15"/>
      <c r="B788" s="3"/>
      <c r="C788" s="3"/>
      <c r="D788" s="3"/>
      <c r="E788" s="36"/>
      <c r="F788" s="36"/>
      <c r="G788" s="36"/>
    </row>
    <row r="789" spans="1:7" ht="13" x14ac:dyDescent="0.3">
      <c r="A789" s="15"/>
      <c r="B789" s="23" t="s">
        <v>353</v>
      </c>
      <c r="C789" s="24"/>
      <c r="D789" s="24"/>
      <c r="E789" s="42"/>
      <c r="F789" s="43">
        <f>SUM(F756:F788)</f>
        <v>0</v>
      </c>
      <c r="G789" s="43">
        <f>SUM(G756:G788)</f>
        <v>78925</v>
      </c>
    </row>
    <row r="790" spans="1:7" ht="13" x14ac:dyDescent="0.3">
      <c r="A790" s="16"/>
      <c r="B790" s="2"/>
      <c r="C790" s="2"/>
      <c r="D790" s="2"/>
      <c r="E790" s="44"/>
      <c r="F790" s="44"/>
      <c r="G790" s="44"/>
    </row>
  </sheetData>
  <pageMargins left="0.24" right="0.16" top="1.1458333333333333" bottom="0.5759803921568627" header="0.17" footer="0.16"/>
  <pageSetup orientation="landscape" r:id="rId1"/>
  <headerFooter alignWithMargins="0">
    <oddHeader>&amp;R 
STORM DAMAGED REPAIR AND RENOVATIONS
IMPLEMENTING AGENT: DBSA
CLIENT: KZN DEPARTMENT OF EDUCATION
MALABELA PRIMARY SCHOOL</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791"/>
  <sheetViews>
    <sheetView topLeftCell="A760" zoomScale="148" zoomScaleNormal="148" zoomScalePageLayoutView="85" workbookViewId="0">
      <selection activeCell="G748" sqref="G748"/>
    </sheetView>
  </sheetViews>
  <sheetFormatPr defaultColWidth="9.1796875" defaultRowHeight="12.5" x14ac:dyDescent="0.25"/>
  <cols>
    <col min="1" max="1" width="5.453125" style="1" customWidth="1"/>
    <col min="2" max="2" width="65.26953125" style="1" customWidth="1"/>
    <col min="3" max="3" width="5.81640625" style="1" customWidth="1"/>
    <col min="4" max="4" width="5.54296875" style="1" customWidth="1"/>
    <col min="5" max="5" width="11.453125" style="45" customWidth="1"/>
    <col min="6" max="6" width="13" style="45" customWidth="1"/>
    <col min="7" max="7" width="16.453125" style="45" customWidth="1"/>
    <col min="8" max="8" width="8" style="1" customWidth="1"/>
    <col min="9" max="16384" width="9.1796875" style="1"/>
  </cols>
  <sheetData>
    <row r="1" spans="1:7" ht="13" x14ac:dyDescent="0.3">
      <c r="A1" s="31" t="s">
        <v>4</v>
      </c>
      <c r="B1" s="31" t="s">
        <v>294</v>
      </c>
      <c r="C1" s="31" t="s">
        <v>293</v>
      </c>
      <c r="D1" s="31" t="s">
        <v>292</v>
      </c>
      <c r="E1" s="32" t="s">
        <v>291</v>
      </c>
      <c r="F1" s="33" t="s">
        <v>290</v>
      </c>
      <c r="G1" s="32" t="s">
        <v>289</v>
      </c>
    </row>
    <row r="2" spans="1:7" ht="13" x14ac:dyDescent="0.3">
      <c r="A2" s="14"/>
      <c r="B2" s="14"/>
      <c r="C2" s="14"/>
      <c r="D2" s="14"/>
      <c r="E2" s="34"/>
      <c r="F2" s="34"/>
      <c r="G2" s="35"/>
    </row>
    <row r="3" spans="1:7" ht="13" x14ac:dyDescent="0.3">
      <c r="A3" s="8" t="s">
        <v>288</v>
      </c>
      <c r="B3" s="12" t="s">
        <v>483</v>
      </c>
      <c r="C3" s="3"/>
      <c r="D3" s="3"/>
      <c r="E3" s="36"/>
      <c r="F3" s="36"/>
      <c r="G3" s="37"/>
    </row>
    <row r="4" spans="1:7" ht="13" x14ac:dyDescent="0.3">
      <c r="A4" s="8">
        <v>1</v>
      </c>
      <c r="B4" s="4" t="s">
        <v>284</v>
      </c>
      <c r="C4" s="7"/>
      <c r="D4" s="7"/>
      <c r="E4" s="37"/>
      <c r="F4" s="37"/>
      <c r="G4" s="37"/>
    </row>
    <row r="5" spans="1:7" ht="13" x14ac:dyDescent="0.3">
      <c r="A5" s="8"/>
      <c r="B5" s="18" t="s">
        <v>361</v>
      </c>
      <c r="C5" s="19"/>
      <c r="D5" s="7"/>
      <c r="E5" s="37"/>
      <c r="F5" s="37"/>
      <c r="G5" s="37"/>
    </row>
    <row r="6" spans="1:7" ht="13" x14ac:dyDescent="0.3">
      <c r="A6" s="8"/>
      <c r="B6" s="20"/>
      <c r="C6" s="19"/>
      <c r="D6" s="7"/>
      <c r="E6" s="37"/>
      <c r="F6" s="37"/>
      <c r="G6" s="37"/>
    </row>
    <row r="7" spans="1:7" ht="13" x14ac:dyDescent="0.3">
      <c r="A7" s="8"/>
      <c r="B7" s="20" t="s">
        <v>362</v>
      </c>
      <c r="C7" s="19" t="s">
        <v>11</v>
      </c>
      <c r="D7" s="7">
        <v>8</v>
      </c>
      <c r="E7" s="37">
        <v>80</v>
      </c>
      <c r="F7" s="37"/>
      <c r="G7" s="37">
        <f>E7*D7</f>
        <v>640</v>
      </c>
    </row>
    <row r="8" spans="1:7" ht="13" x14ac:dyDescent="0.3">
      <c r="A8" s="8"/>
      <c r="B8" s="20"/>
      <c r="C8" s="19"/>
      <c r="D8" s="7"/>
      <c r="E8" s="37"/>
      <c r="F8" s="37"/>
      <c r="G8" s="37"/>
    </row>
    <row r="9" spans="1:7" ht="13" x14ac:dyDescent="0.3">
      <c r="A9" s="8"/>
      <c r="B9" s="20" t="s">
        <v>363</v>
      </c>
      <c r="C9" s="19" t="s">
        <v>11</v>
      </c>
      <c r="D9" s="7"/>
      <c r="E9" s="37"/>
      <c r="F9" s="37"/>
      <c r="G9" s="37">
        <f t="shared" ref="G9:G68" si="0">E9*D9</f>
        <v>0</v>
      </c>
    </row>
    <row r="10" spans="1:7" ht="13" x14ac:dyDescent="0.3">
      <c r="A10" s="8"/>
      <c r="B10" s="20" t="s">
        <v>364</v>
      </c>
      <c r="C10" s="19"/>
      <c r="D10" s="7"/>
      <c r="E10" s="37"/>
      <c r="F10" s="37"/>
      <c r="G10" s="37"/>
    </row>
    <row r="11" spans="1:7" ht="13" x14ac:dyDescent="0.3">
      <c r="A11" s="8"/>
      <c r="B11" s="20" t="s">
        <v>365</v>
      </c>
      <c r="C11" s="19"/>
      <c r="D11" s="7"/>
      <c r="E11" s="37"/>
      <c r="F11" s="37"/>
      <c r="G11" s="37"/>
    </row>
    <row r="12" spans="1:7" ht="13" x14ac:dyDescent="0.3">
      <c r="A12" s="8"/>
      <c r="B12" s="20"/>
      <c r="C12" s="19"/>
      <c r="D12" s="7"/>
      <c r="E12" s="37"/>
      <c r="F12" s="37"/>
      <c r="G12" s="37"/>
    </row>
    <row r="13" spans="1:7" ht="13" x14ac:dyDescent="0.3">
      <c r="A13" s="8"/>
      <c r="B13" s="20" t="s">
        <v>366</v>
      </c>
      <c r="C13" s="19" t="s">
        <v>2</v>
      </c>
      <c r="D13" s="7"/>
      <c r="E13" s="37"/>
      <c r="F13" s="37"/>
      <c r="G13" s="37">
        <f t="shared" si="0"/>
        <v>0</v>
      </c>
    </row>
    <row r="14" spans="1:7" ht="13" x14ac:dyDescent="0.3">
      <c r="A14" s="8"/>
      <c r="B14" s="20" t="s">
        <v>367</v>
      </c>
      <c r="C14" s="19"/>
      <c r="D14" s="7"/>
      <c r="E14" s="37"/>
      <c r="F14" s="37"/>
      <c r="G14" s="37"/>
    </row>
    <row r="15" spans="1:7" ht="13" x14ac:dyDescent="0.3">
      <c r="A15" s="8"/>
      <c r="B15" s="20" t="s">
        <v>368</v>
      </c>
      <c r="C15" s="19"/>
      <c r="D15" s="7"/>
      <c r="E15" s="37"/>
      <c r="F15" s="37"/>
      <c r="G15" s="37"/>
    </row>
    <row r="16" spans="1:7" ht="13" x14ac:dyDescent="0.3">
      <c r="A16" s="8"/>
      <c r="B16" s="20" t="s">
        <v>369</v>
      </c>
      <c r="C16" s="19"/>
      <c r="D16" s="7"/>
      <c r="E16" s="37"/>
      <c r="F16" s="37"/>
      <c r="G16" s="37"/>
    </row>
    <row r="17" spans="1:7" ht="13" x14ac:dyDescent="0.3">
      <c r="A17" s="8"/>
      <c r="B17" s="20"/>
      <c r="C17" s="19"/>
      <c r="D17" s="7"/>
      <c r="E17" s="37"/>
      <c r="F17" s="37"/>
      <c r="G17" s="37"/>
    </row>
    <row r="18" spans="1:7" ht="13" x14ac:dyDescent="0.3">
      <c r="A18" s="8"/>
      <c r="B18" s="21" t="s">
        <v>370</v>
      </c>
      <c r="C18" s="19"/>
      <c r="D18" s="7"/>
      <c r="E18" s="37"/>
      <c r="F18" s="37"/>
      <c r="G18" s="37"/>
    </row>
    <row r="19" spans="1:7" ht="13" x14ac:dyDescent="0.3">
      <c r="A19" s="8"/>
      <c r="B19" s="20"/>
      <c r="C19" s="19"/>
      <c r="D19" s="7"/>
      <c r="E19" s="37"/>
      <c r="F19" s="37"/>
      <c r="G19" s="37"/>
    </row>
    <row r="20" spans="1:7" ht="13" x14ac:dyDescent="0.3">
      <c r="A20" s="8"/>
      <c r="B20" s="21" t="s">
        <v>371</v>
      </c>
      <c r="C20" s="19"/>
      <c r="D20" s="7"/>
      <c r="E20" s="37"/>
      <c r="F20" s="37"/>
      <c r="G20" s="37"/>
    </row>
    <row r="21" spans="1:7" ht="13" x14ac:dyDescent="0.3">
      <c r="A21" s="8"/>
      <c r="B21" s="20"/>
      <c r="C21" s="19"/>
      <c r="D21" s="7"/>
      <c r="E21" s="37"/>
      <c r="F21" s="37"/>
      <c r="G21" s="37"/>
    </row>
    <row r="22" spans="1:7" ht="13" x14ac:dyDescent="0.3">
      <c r="A22" s="8"/>
      <c r="B22" s="20" t="s">
        <v>372</v>
      </c>
      <c r="C22" s="19" t="s">
        <v>457</v>
      </c>
      <c r="D22" s="7"/>
      <c r="E22" s="37"/>
      <c r="F22" s="37"/>
      <c r="G22" s="37">
        <f t="shared" si="0"/>
        <v>0</v>
      </c>
    </row>
    <row r="23" spans="1:7" ht="13" x14ac:dyDescent="0.3">
      <c r="A23" s="8"/>
      <c r="B23" s="20"/>
      <c r="C23" s="19"/>
      <c r="D23" s="7"/>
      <c r="E23" s="37"/>
      <c r="F23" s="37"/>
      <c r="G23" s="37"/>
    </row>
    <row r="24" spans="1:7" ht="13" x14ac:dyDescent="0.3">
      <c r="A24" s="8"/>
      <c r="B24" s="20" t="s">
        <v>191</v>
      </c>
      <c r="C24" s="19" t="s">
        <v>457</v>
      </c>
      <c r="D24" s="7"/>
      <c r="E24" s="37"/>
      <c r="F24" s="37"/>
      <c r="G24" s="37">
        <f t="shared" si="0"/>
        <v>0</v>
      </c>
    </row>
    <row r="25" spans="1:7" ht="13" x14ac:dyDescent="0.3">
      <c r="A25" s="8"/>
      <c r="B25" s="20"/>
      <c r="C25" s="19"/>
      <c r="D25" s="7"/>
      <c r="E25" s="37"/>
      <c r="F25" s="37"/>
      <c r="G25" s="37"/>
    </row>
    <row r="26" spans="1:7" ht="13" x14ac:dyDescent="0.3">
      <c r="A26" s="8"/>
      <c r="B26" s="21" t="s">
        <v>373</v>
      </c>
      <c r="C26" s="19"/>
      <c r="D26" s="7"/>
      <c r="E26" s="37"/>
      <c r="F26" s="37"/>
      <c r="G26" s="37"/>
    </row>
    <row r="27" spans="1:7" ht="13" x14ac:dyDescent="0.3">
      <c r="A27" s="8"/>
      <c r="B27" s="21" t="s">
        <v>374</v>
      </c>
      <c r="C27" s="19"/>
      <c r="D27" s="7"/>
      <c r="E27" s="37"/>
      <c r="F27" s="37"/>
      <c r="G27" s="37"/>
    </row>
    <row r="28" spans="1:7" ht="13" x14ac:dyDescent="0.3">
      <c r="A28" s="8"/>
      <c r="B28" s="21" t="s">
        <v>375</v>
      </c>
      <c r="C28" s="19"/>
      <c r="D28" s="7"/>
      <c r="E28" s="37"/>
      <c r="F28" s="37"/>
      <c r="G28" s="37"/>
    </row>
    <row r="29" spans="1:7" ht="13" x14ac:dyDescent="0.3">
      <c r="A29" s="8"/>
      <c r="B29" s="21" t="s">
        <v>376</v>
      </c>
      <c r="C29" s="19"/>
      <c r="D29" s="7"/>
      <c r="E29" s="37"/>
      <c r="F29" s="37"/>
      <c r="G29" s="37"/>
    </row>
    <row r="30" spans="1:7" ht="13" x14ac:dyDescent="0.3">
      <c r="A30" s="8"/>
      <c r="B30" s="21" t="s">
        <v>377</v>
      </c>
      <c r="C30" s="19"/>
      <c r="D30" s="7"/>
      <c r="E30" s="37"/>
      <c r="F30" s="37"/>
      <c r="G30" s="37"/>
    </row>
    <row r="31" spans="1:7" ht="13" x14ac:dyDescent="0.3">
      <c r="A31" s="8"/>
      <c r="B31" s="21" t="s">
        <v>378</v>
      </c>
      <c r="C31" s="19"/>
      <c r="D31" s="7"/>
      <c r="E31" s="37"/>
      <c r="F31" s="37"/>
      <c r="G31" s="37"/>
    </row>
    <row r="32" spans="1:7" ht="13" x14ac:dyDescent="0.3">
      <c r="A32" s="8"/>
      <c r="B32" s="20"/>
      <c r="C32" s="19"/>
      <c r="D32" s="7"/>
      <c r="E32" s="37"/>
      <c r="F32" s="37"/>
      <c r="G32" s="37"/>
    </row>
    <row r="33" spans="1:7" ht="13" x14ac:dyDescent="0.3">
      <c r="A33" s="8"/>
      <c r="B33" s="20" t="s">
        <v>379</v>
      </c>
      <c r="C33" s="19" t="s">
        <v>2</v>
      </c>
      <c r="D33" s="7"/>
      <c r="E33" s="37"/>
      <c r="F33" s="37"/>
      <c r="G33" s="37">
        <f t="shared" si="0"/>
        <v>0</v>
      </c>
    </row>
    <row r="34" spans="1:7" ht="13" x14ac:dyDescent="0.3">
      <c r="A34" s="8"/>
      <c r="B34" s="20"/>
      <c r="C34" s="19"/>
      <c r="D34" s="7"/>
      <c r="E34" s="37"/>
      <c r="F34" s="37"/>
      <c r="G34" s="37"/>
    </row>
    <row r="35" spans="1:7" ht="13" x14ac:dyDescent="0.3">
      <c r="A35" s="8"/>
      <c r="B35" s="20" t="s">
        <v>380</v>
      </c>
      <c r="C35" s="19" t="s">
        <v>2</v>
      </c>
      <c r="D35" s="7"/>
      <c r="E35" s="37"/>
      <c r="F35" s="37"/>
      <c r="G35" s="37">
        <f t="shared" si="0"/>
        <v>0</v>
      </c>
    </row>
    <row r="36" spans="1:7" ht="13" x14ac:dyDescent="0.3">
      <c r="A36" s="8"/>
      <c r="B36" s="20"/>
      <c r="C36" s="19"/>
      <c r="D36" s="7"/>
      <c r="E36" s="37"/>
      <c r="F36" s="37"/>
      <c r="G36" s="37"/>
    </row>
    <row r="37" spans="1:7" ht="13" x14ac:dyDescent="0.3">
      <c r="A37" s="8"/>
      <c r="B37" s="20" t="s">
        <v>381</v>
      </c>
      <c r="C37" s="19" t="s">
        <v>2</v>
      </c>
      <c r="D37" s="7"/>
      <c r="E37" s="37"/>
      <c r="F37" s="37"/>
      <c r="G37" s="37">
        <f t="shared" si="0"/>
        <v>0</v>
      </c>
    </row>
    <row r="38" spans="1:7" ht="13" x14ac:dyDescent="0.3">
      <c r="A38" s="8"/>
      <c r="B38" s="20"/>
      <c r="C38" s="19"/>
      <c r="D38" s="7"/>
      <c r="E38" s="37"/>
      <c r="F38" s="37"/>
      <c r="G38" s="37"/>
    </row>
    <row r="39" spans="1:7" ht="13" x14ac:dyDescent="0.3">
      <c r="A39" s="8"/>
      <c r="B39" s="21" t="s">
        <v>382</v>
      </c>
      <c r="C39" s="19"/>
      <c r="D39" s="7"/>
      <c r="E39" s="37"/>
      <c r="F39" s="37"/>
      <c r="G39" s="37"/>
    </row>
    <row r="40" spans="1:7" ht="13" x14ac:dyDescent="0.3">
      <c r="A40" s="8"/>
      <c r="B40" s="20"/>
      <c r="C40" s="19"/>
      <c r="D40" s="7"/>
      <c r="E40" s="37"/>
      <c r="F40" s="37"/>
      <c r="G40" s="37"/>
    </row>
    <row r="41" spans="1:7" ht="13" x14ac:dyDescent="0.3">
      <c r="A41" s="8"/>
      <c r="B41" s="20" t="s">
        <v>383</v>
      </c>
      <c r="C41" s="19"/>
      <c r="D41" s="7"/>
      <c r="E41" s="37"/>
      <c r="F41" s="37"/>
      <c r="G41" s="37"/>
    </row>
    <row r="42" spans="1:7" ht="13" x14ac:dyDescent="0.3">
      <c r="A42" s="8"/>
      <c r="B42" s="20" t="s">
        <v>384</v>
      </c>
      <c r="C42" s="19"/>
      <c r="D42" s="7"/>
      <c r="E42" s="37"/>
      <c r="F42" s="37"/>
      <c r="G42" s="37"/>
    </row>
    <row r="43" spans="1:7" ht="13" x14ac:dyDescent="0.3">
      <c r="A43" s="8"/>
      <c r="B43" s="20" t="s">
        <v>385</v>
      </c>
      <c r="C43" s="19"/>
      <c r="D43" s="7"/>
      <c r="E43" s="37"/>
      <c r="F43" s="37"/>
      <c r="G43" s="37"/>
    </row>
    <row r="44" spans="1:7" ht="13" x14ac:dyDescent="0.3">
      <c r="A44" s="8"/>
      <c r="B44" s="20"/>
      <c r="C44" s="19"/>
      <c r="D44" s="7"/>
      <c r="E44" s="37"/>
      <c r="F44" s="37"/>
      <c r="G44" s="37"/>
    </row>
    <row r="45" spans="1:7" ht="13" x14ac:dyDescent="0.3">
      <c r="A45" s="8"/>
      <c r="B45" s="20" t="s">
        <v>386</v>
      </c>
      <c r="C45" s="19" t="s">
        <v>457</v>
      </c>
      <c r="D45" s="7"/>
      <c r="E45" s="37"/>
      <c r="F45" s="37"/>
      <c r="G45" s="37">
        <f t="shared" si="0"/>
        <v>0</v>
      </c>
    </row>
    <row r="46" spans="1:7" ht="13" x14ac:dyDescent="0.3">
      <c r="A46" s="8"/>
      <c r="B46" s="20"/>
      <c r="C46" s="19"/>
      <c r="D46" s="7"/>
      <c r="E46" s="37"/>
      <c r="F46" s="37"/>
      <c r="G46" s="37"/>
    </row>
    <row r="47" spans="1:7" ht="13" x14ac:dyDescent="0.3">
      <c r="A47" s="8"/>
      <c r="B47" s="20" t="s">
        <v>387</v>
      </c>
      <c r="C47" s="19"/>
      <c r="D47" s="7"/>
      <c r="E47" s="37"/>
      <c r="F47" s="37"/>
      <c r="G47" s="37"/>
    </row>
    <row r="48" spans="1:7" ht="13" x14ac:dyDescent="0.3">
      <c r="A48" s="8"/>
      <c r="B48" s="20" t="s">
        <v>388</v>
      </c>
      <c r="C48" s="19"/>
      <c r="D48" s="7"/>
      <c r="E48" s="37"/>
      <c r="F48" s="37"/>
      <c r="G48" s="37"/>
    </row>
    <row r="49" spans="1:7" ht="13" x14ac:dyDescent="0.3">
      <c r="A49" s="8"/>
      <c r="B49" s="20"/>
      <c r="C49" s="19"/>
      <c r="D49" s="7"/>
      <c r="E49" s="37"/>
      <c r="F49" s="37"/>
      <c r="G49" s="37"/>
    </row>
    <row r="50" spans="1:7" ht="13" x14ac:dyDescent="0.3">
      <c r="A50" s="8"/>
      <c r="B50" s="20" t="s">
        <v>389</v>
      </c>
      <c r="C50" s="19" t="s">
        <v>2</v>
      </c>
      <c r="D50" s="7"/>
      <c r="E50" s="37">
        <v>50</v>
      </c>
      <c r="F50" s="37"/>
      <c r="G50" s="37">
        <f t="shared" si="0"/>
        <v>0</v>
      </c>
    </row>
    <row r="51" spans="1:7" ht="13" x14ac:dyDescent="0.3">
      <c r="A51" s="8"/>
      <c r="B51" s="20"/>
      <c r="C51" s="19"/>
      <c r="D51" s="7"/>
      <c r="E51" s="37"/>
      <c r="F51" s="37"/>
      <c r="G51" s="37"/>
    </row>
    <row r="52" spans="1:7" ht="13" x14ac:dyDescent="0.3">
      <c r="A52" s="8"/>
      <c r="B52" s="27" t="s">
        <v>390</v>
      </c>
      <c r="C52" s="19"/>
      <c r="D52" s="7"/>
      <c r="E52" s="37"/>
      <c r="F52" s="37"/>
      <c r="G52" s="37"/>
    </row>
    <row r="53" spans="1:7" ht="13" x14ac:dyDescent="0.3">
      <c r="A53" s="8"/>
      <c r="B53" s="27" t="s">
        <v>391</v>
      </c>
      <c r="C53" s="19"/>
      <c r="D53" s="7"/>
      <c r="E53" s="37"/>
      <c r="F53" s="37"/>
      <c r="G53" s="37"/>
    </row>
    <row r="54" spans="1:7" ht="13" x14ac:dyDescent="0.3">
      <c r="A54" s="8"/>
      <c r="B54" s="20"/>
      <c r="C54" s="19"/>
      <c r="D54" s="7"/>
      <c r="E54" s="37"/>
      <c r="F54" s="37"/>
      <c r="G54" s="37"/>
    </row>
    <row r="55" spans="1:7" ht="13" x14ac:dyDescent="0.3">
      <c r="A55" s="8"/>
      <c r="B55" s="20" t="s">
        <v>460</v>
      </c>
      <c r="C55" s="9" t="s">
        <v>0</v>
      </c>
      <c r="D55" s="9">
        <v>9</v>
      </c>
      <c r="E55" s="37">
        <v>50</v>
      </c>
      <c r="F55" s="37"/>
      <c r="G55" s="37">
        <f t="shared" si="0"/>
        <v>450</v>
      </c>
    </row>
    <row r="56" spans="1:7" ht="13" x14ac:dyDescent="0.3">
      <c r="A56" s="8"/>
      <c r="B56" s="20" t="s">
        <v>392</v>
      </c>
      <c r="C56" s="19"/>
      <c r="D56" s="7"/>
      <c r="E56" s="37"/>
      <c r="F56" s="37"/>
      <c r="G56" s="37"/>
    </row>
    <row r="57" spans="1:7" ht="13" x14ac:dyDescent="0.3">
      <c r="A57" s="8"/>
      <c r="B57" s="20" t="s">
        <v>393</v>
      </c>
      <c r="C57" s="19"/>
      <c r="D57" s="7"/>
      <c r="E57" s="37"/>
      <c r="F57" s="37"/>
      <c r="G57" s="37"/>
    </row>
    <row r="58" spans="1:7" ht="13" x14ac:dyDescent="0.3">
      <c r="A58" s="8"/>
      <c r="B58" s="20"/>
      <c r="C58" s="19"/>
      <c r="D58" s="7"/>
      <c r="E58" s="37"/>
      <c r="F58" s="37"/>
      <c r="G58" s="37"/>
    </row>
    <row r="59" spans="1:7" ht="13" x14ac:dyDescent="0.3">
      <c r="A59" s="8"/>
      <c r="B59" s="20" t="s">
        <v>394</v>
      </c>
      <c r="C59" s="19" t="s">
        <v>457</v>
      </c>
      <c r="D59" s="7"/>
      <c r="E59" s="37"/>
      <c r="F59" s="37"/>
      <c r="G59" s="37">
        <f t="shared" si="0"/>
        <v>0</v>
      </c>
    </row>
    <row r="60" spans="1:7" ht="13" x14ac:dyDescent="0.3">
      <c r="A60" s="8"/>
      <c r="B60" s="20"/>
      <c r="C60" s="19"/>
      <c r="D60" s="7"/>
      <c r="E60" s="37"/>
      <c r="F60" s="37"/>
      <c r="G60" s="37"/>
    </row>
    <row r="61" spans="1:7" ht="13" x14ac:dyDescent="0.3">
      <c r="A61" s="8"/>
      <c r="B61" s="20" t="s">
        <v>395</v>
      </c>
      <c r="C61" s="19" t="s">
        <v>457</v>
      </c>
      <c r="D61" s="7"/>
      <c r="E61" s="37"/>
      <c r="F61" s="37"/>
      <c r="G61" s="37">
        <f t="shared" si="0"/>
        <v>0</v>
      </c>
    </row>
    <row r="62" spans="1:7" ht="13" x14ac:dyDescent="0.3">
      <c r="A62" s="8"/>
      <c r="B62" s="20" t="s">
        <v>396</v>
      </c>
      <c r="C62" s="19"/>
      <c r="D62" s="7"/>
      <c r="E62" s="37"/>
      <c r="F62" s="37"/>
      <c r="G62" s="37"/>
    </row>
    <row r="63" spans="1:7" ht="13" x14ac:dyDescent="0.3">
      <c r="A63" s="8"/>
      <c r="B63" s="20"/>
      <c r="C63" s="19"/>
      <c r="D63" s="7"/>
      <c r="E63" s="37"/>
      <c r="F63" s="37"/>
      <c r="G63" s="37"/>
    </row>
    <row r="64" spans="1:7" ht="13" x14ac:dyDescent="0.3">
      <c r="A64" s="8"/>
      <c r="B64" s="27" t="s">
        <v>397</v>
      </c>
      <c r="C64" s="19"/>
      <c r="D64" s="7"/>
      <c r="E64" s="37"/>
      <c r="F64" s="37"/>
      <c r="G64" s="37"/>
    </row>
    <row r="65" spans="1:7" ht="13" x14ac:dyDescent="0.3">
      <c r="A65" s="8"/>
      <c r="B65" s="20"/>
      <c r="C65" s="19"/>
      <c r="D65" s="7"/>
      <c r="E65" s="37"/>
      <c r="F65" s="37"/>
      <c r="G65" s="37"/>
    </row>
    <row r="66" spans="1:7" ht="13" x14ac:dyDescent="0.3">
      <c r="A66" s="8"/>
      <c r="B66" s="20" t="s">
        <v>398</v>
      </c>
      <c r="C66" s="19" t="s">
        <v>2</v>
      </c>
      <c r="D66" s="7"/>
      <c r="E66" s="37"/>
      <c r="F66" s="37"/>
      <c r="G66" s="37">
        <f t="shared" si="0"/>
        <v>0</v>
      </c>
    </row>
    <row r="67" spans="1:7" ht="13" x14ac:dyDescent="0.3">
      <c r="A67" s="8"/>
      <c r="B67" s="20"/>
      <c r="C67" s="19"/>
      <c r="D67" s="7"/>
      <c r="E67" s="37"/>
      <c r="F67" s="37"/>
      <c r="G67" s="37"/>
    </row>
    <row r="68" spans="1:7" ht="13" x14ac:dyDescent="0.3">
      <c r="A68" s="8"/>
      <c r="B68" s="20" t="s">
        <v>399</v>
      </c>
      <c r="C68" s="19" t="s">
        <v>2</v>
      </c>
      <c r="D68" s="7">
        <v>1</v>
      </c>
      <c r="E68" s="37">
        <v>150</v>
      </c>
      <c r="F68" s="37"/>
      <c r="G68" s="37">
        <f t="shared" si="0"/>
        <v>150</v>
      </c>
    </row>
    <row r="69" spans="1:7" ht="13" x14ac:dyDescent="0.3">
      <c r="A69" s="8"/>
      <c r="B69" s="20"/>
      <c r="C69" s="19"/>
      <c r="D69" s="7"/>
      <c r="E69" s="37"/>
      <c r="F69" s="37"/>
      <c r="G69" s="37"/>
    </row>
    <row r="70" spans="1:7" ht="13" x14ac:dyDescent="0.3">
      <c r="A70" s="8"/>
      <c r="B70" s="20" t="s">
        <v>400</v>
      </c>
      <c r="C70" s="19"/>
      <c r="D70" s="7"/>
      <c r="E70" s="37"/>
      <c r="F70" s="37"/>
      <c r="G70" s="37"/>
    </row>
    <row r="71" spans="1:7" ht="13" x14ac:dyDescent="0.3">
      <c r="A71" s="8"/>
      <c r="B71" s="20" t="s">
        <v>401</v>
      </c>
      <c r="C71" s="19"/>
      <c r="D71" s="7"/>
      <c r="E71" s="37"/>
      <c r="F71" s="37"/>
      <c r="G71" s="37"/>
    </row>
    <row r="72" spans="1:7" ht="13" x14ac:dyDescent="0.3">
      <c r="A72" s="8"/>
      <c r="B72" s="20"/>
      <c r="C72" s="19"/>
      <c r="D72" s="7"/>
      <c r="E72" s="37"/>
      <c r="F72" s="37"/>
      <c r="G72" s="37"/>
    </row>
    <row r="73" spans="1:7" ht="13" x14ac:dyDescent="0.3">
      <c r="A73" s="8"/>
      <c r="B73" s="20" t="s">
        <v>402</v>
      </c>
      <c r="C73" s="19" t="s">
        <v>457</v>
      </c>
      <c r="D73" s="7"/>
      <c r="E73" s="37"/>
      <c r="F73" s="37"/>
      <c r="G73" s="37">
        <f t="shared" ref="G73:G141" si="1">E73*D73</f>
        <v>0</v>
      </c>
    </row>
    <row r="74" spans="1:7" ht="13" x14ac:dyDescent="0.3">
      <c r="A74" s="8"/>
      <c r="B74" s="20" t="s">
        <v>403</v>
      </c>
      <c r="C74" s="19"/>
      <c r="D74" s="7"/>
      <c r="E74" s="37"/>
      <c r="F74" s="37"/>
      <c r="G74" s="37"/>
    </row>
    <row r="75" spans="1:7" ht="13" x14ac:dyDescent="0.3">
      <c r="A75" s="8"/>
      <c r="B75" s="20"/>
      <c r="C75" s="19"/>
      <c r="D75" s="7"/>
      <c r="E75" s="37"/>
      <c r="F75" s="37"/>
      <c r="G75" s="37"/>
    </row>
    <row r="76" spans="1:7" ht="13" x14ac:dyDescent="0.3">
      <c r="A76" s="8"/>
      <c r="B76" s="22" t="s">
        <v>404</v>
      </c>
      <c r="C76" s="19"/>
      <c r="D76" s="7"/>
      <c r="E76" s="37"/>
      <c r="F76" s="37"/>
      <c r="G76" s="37"/>
    </row>
    <row r="77" spans="1:7" ht="13" x14ac:dyDescent="0.3">
      <c r="A77" s="8"/>
      <c r="B77" s="20"/>
      <c r="C77" s="19"/>
      <c r="D77" s="7"/>
      <c r="E77" s="37"/>
      <c r="F77" s="37"/>
      <c r="G77" s="37"/>
    </row>
    <row r="78" spans="1:7" ht="13" x14ac:dyDescent="0.3">
      <c r="A78" s="8"/>
      <c r="B78" s="20" t="s">
        <v>405</v>
      </c>
      <c r="C78" s="19" t="s">
        <v>2</v>
      </c>
      <c r="D78" s="7"/>
      <c r="E78" s="37">
        <v>50</v>
      </c>
      <c r="F78" s="37"/>
      <c r="G78" s="37">
        <f t="shared" si="1"/>
        <v>0</v>
      </c>
    </row>
    <row r="79" spans="1:7" ht="13" x14ac:dyDescent="0.3">
      <c r="A79" s="8"/>
      <c r="B79" s="20"/>
      <c r="C79" s="19"/>
      <c r="D79" s="7"/>
      <c r="E79" s="37"/>
      <c r="F79" s="37"/>
      <c r="G79" s="37"/>
    </row>
    <row r="80" spans="1:7" ht="13" x14ac:dyDescent="0.3">
      <c r="A80" s="8"/>
      <c r="B80" s="20" t="s">
        <v>406</v>
      </c>
      <c r="C80" s="19" t="s">
        <v>2</v>
      </c>
      <c r="D80" s="7"/>
      <c r="E80" s="37"/>
      <c r="F80" s="37"/>
      <c r="G80" s="37">
        <f t="shared" si="1"/>
        <v>0</v>
      </c>
    </row>
    <row r="81" spans="1:7" ht="13" x14ac:dyDescent="0.3">
      <c r="A81" s="8"/>
      <c r="B81" s="20"/>
      <c r="C81" s="19"/>
      <c r="D81" s="7"/>
      <c r="E81" s="37"/>
      <c r="F81" s="37"/>
      <c r="G81" s="37"/>
    </row>
    <row r="82" spans="1:7" ht="13" x14ac:dyDescent="0.3">
      <c r="A82" s="8"/>
      <c r="B82" s="20" t="s">
        <v>468</v>
      </c>
      <c r="C82" s="19" t="s">
        <v>2</v>
      </c>
      <c r="D82" s="7"/>
      <c r="E82" s="37">
        <v>50</v>
      </c>
      <c r="F82" s="37"/>
      <c r="G82" s="37">
        <f t="shared" ref="G82" si="2">E82*D82</f>
        <v>0</v>
      </c>
    </row>
    <row r="83" spans="1:7" ht="13" x14ac:dyDescent="0.3">
      <c r="A83" s="8"/>
      <c r="B83" s="20"/>
      <c r="C83" s="19"/>
      <c r="D83" s="7"/>
      <c r="E83" s="37"/>
      <c r="F83" s="37"/>
      <c r="G83" s="37"/>
    </row>
    <row r="84" spans="1:7" ht="13" x14ac:dyDescent="0.3">
      <c r="A84" s="8"/>
      <c r="B84" s="20" t="s">
        <v>286</v>
      </c>
      <c r="C84" s="19" t="s">
        <v>11</v>
      </c>
      <c r="D84" s="7"/>
      <c r="E84" s="37">
        <v>10</v>
      </c>
      <c r="F84" s="37"/>
      <c r="G84" s="37">
        <f t="shared" ref="G84" si="3">E84*D84</f>
        <v>0</v>
      </c>
    </row>
    <row r="85" spans="1:7" ht="13" x14ac:dyDescent="0.3">
      <c r="A85" s="8"/>
      <c r="B85" s="20"/>
      <c r="C85" s="19"/>
      <c r="D85" s="7"/>
      <c r="E85" s="37"/>
      <c r="F85" s="37"/>
      <c r="G85" s="37"/>
    </row>
    <row r="86" spans="1:7" ht="13" x14ac:dyDescent="0.3">
      <c r="A86" s="8"/>
      <c r="B86" s="20" t="s">
        <v>469</v>
      </c>
      <c r="C86" s="19" t="s">
        <v>11</v>
      </c>
      <c r="D86" s="7"/>
      <c r="E86" s="37">
        <v>10</v>
      </c>
      <c r="F86" s="37"/>
      <c r="G86" s="37">
        <f t="shared" ref="G86" si="4">E86*D86</f>
        <v>0</v>
      </c>
    </row>
    <row r="87" spans="1:7" ht="13" x14ac:dyDescent="0.3">
      <c r="A87" s="8"/>
      <c r="B87" s="20"/>
      <c r="C87" s="19"/>
      <c r="D87" s="7"/>
      <c r="E87" s="37"/>
      <c r="F87" s="37"/>
      <c r="G87" s="37"/>
    </row>
    <row r="88" spans="1:7" ht="13" x14ac:dyDescent="0.3">
      <c r="A88" s="8"/>
      <c r="B88" s="20" t="s">
        <v>470</v>
      </c>
      <c r="C88" s="19" t="s">
        <v>11</v>
      </c>
      <c r="D88" s="7"/>
      <c r="E88" s="37">
        <v>10</v>
      </c>
      <c r="F88" s="37"/>
      <c r="G88" s="37">
        <f t="shared" ref="G88" si="5">E88*D88</f>
        <v>0</v>
      </c>
    </row>
    <row r="89" spans="1:7" ht="13" x14ac:dyDescent="0.3">
      <c r="A89" s="8"/>
      <c r="B89" s="20"/>
      <c r="C89" s="19"/>
      <c r="D89" s="7"/>
      <c r="E89" s="37"/>
      <c r="F89" s="37"/>
      <c r="G89" s="37"/>
    </row>
    <row r="90" spans="1:7" ht="13" x14ac:dyDescent="0.3">
      <c r="A90" s="8"/>
      <c r="B90" s="21" t="s">
        <v>407</v>
      </c>
      <c r="C90" s="19"/>
      <c r="D90" s="7"/>
      <c r="E90" s="37"/>
      <c r="F90" s="37"/>
      <c r="G90" s="37"/>
    </row>
    <row r="91" spans="1:7" ht="13" x14ac:dyDescent="0.3">
      <c r="A91" s="8"/>
      <c r="B91" s="21" t="s">
        <v>408</v>
      </c>
      <c r="C91" s="19"/>
      <c r="D91" s="7"/>
      <c r="E91" s="37"/>
      <c r="F91" s="37"/>
      <c r="G91" s="37"/>
    </row>
    <row r="92" spans="1:7" ht="13" x14ac:dyDescent="0.3">
      <c r="A92" s="8"/>
      <c r="B92" s="21" t="s">
        <v>409</v>
      </c>
      <c r="C92" s="19"/>
      <c r="D92" s="7"/>
      <c r="E92" s="37"/>
      <c r="F92" s="37"/>
      <c r="G92" s="37"/>
    </row>
    <row r="93" spans="1:7" ht="13" x14ac:dyDescent="0.3">
      <c r="A93" s="8"/>
      <c r="B93" s="21" t="s">
        <v>410</v>
      </c>
      <c r="C93" s="19"/>
      <c r="D93" s="7"/>
      <c r="E93" s="37"/>
      <c r="F93" s="37"/>
      <c r="G93" s="37"/>
    </row>
    <row r="94" spans="1:7" ht="13" x14ac:dyDescent="0.3">
      <c r="A94" s="8"/>
      <c r="B94" s="20"/>
      <c r="C94" s="19"/>
      <c r="D94" s="7"/>
      <c r="E94" s="37"/>
      <c r="F94" s="37"/>
      <c r="G94" s="37"/>
    </row>
    <row r="95" spans="1:7" ht="13" x14ac:dyDescent="0.3">
      <c r="A95" s="8"/>
      <c r="B95" s="20" t="s">
        <v>411</v>
      </c>
      <c r="C95" s="19" t="s">
        <v>11</v>
      </c>
      <c r="D95" s="7"/>
      <c r="E95" s="37"/>
      <c r="F95" s="37"/>
      <c r="G95" s="37">
        <f t="shared" si="1"/>
        <v>0</v>
      </c>
    </row>
    <row r="96" spans="1:7" ht="13" x14ac:dyDescent="0.3">
      <c r="A96" s="8"/>
      <c r="B96" s="20"/>
      <c r="C96" s="19"/>
      <c r="D96" s="7"/>
      <c r="E96" s="37"/>
      <c r="F96" s="37"/>
      <c r="G96" s="37"/>
    </row>
    <row r="97" spans="1:7" ht="13" x14ac:dyDescent="0.3">
      <c r="A97" s="8"/>
      <c r="B97" s="20" t="s">
        <v>412</v>
      </c>
      <c r="C97" s="19" t="s">
        <v>11</v>
      </c>
      <c r="D97" s="7"/>
      <c r="E97" s="37"/>
      <c r="F97" s="37"/>
      <c r="G97" s="37">
        <f t="shared" si="1"/>
        <v>0</v>
      </c>
    </row>
    <row r="98" spans="1:7" ht="13" x14ac:dyDescent="0.3">
      <c r="A98" s="8"/>
      <c r="B98" s="20" t="s">
        <v>413</v>
      </c>
      <c r="C98" s="19"/>
      <c r="D98" s="7"/>
      <c r="E98" s="37"/>
      <c r="F98" s="37"/>
      <c r="G98" s="37"/>
    </row>
    <row r="99" spans="1:7" ht="13" x14ac:dyDescent="0.3">
      <c r="A99" s="8"/>
      <c r="B99" s="20"/>
      <c r="C99" s="19"/>
      <c r="D99" s="7"/>
      <c r="E99" s="37"/>
      <c r="F99" s="37"/>
      <c r="G99" s="37"/>
    </row>
    <row r="100" spans="1:7" ht="13" x14ac:dyDescent="0.3">
      <c r="A100" s="8"/>
      <c r="B100" s="20" t="s">
        <v>414</v>
      </c>
      <c r="C100" s="19" t="s">
        <v>11</v>
      </c>
      <c r="D100" s="7"/>
      <c r="E100" s="37"/>
      <c r="F100" s="37"/>
      <c r="G100" s="37">
        <f t="shared" si="1"/>
        <v>0</v>
      </c>
    </row>
    <row r="101" spans="1:7" ht="13" x14ac:dyDescent="0.3">
      <c r="A101" s="8"/>
      <c r="B101" s="20"/>
      <c r="C101" s="19"/>
      <c r="D101" s="7"/>
      <c r="E101" s="37"/>
      <c r="F101" s="37"/>
      <c r="G101" s="37"/>
    </row>
    <row r="102" spans="1:7" ht="13" x14ac:dyDescent="0.3">
      <c r="A102" s="8"/>
      <c r="B102" s="20" t="s">
        <v>415</v>
      </c>
      <c r="C102" s="19" t="s">
        <v>11</v>
      </c>
      <c r="D102" s="7"/>
      <c r="E102" s="37"/>
      <c r="F102" s="37"/>
      <c r="G102" s="37">
        <f t="shared" si="1"/>
        <v>0</v>
      </c>
    </row>
    <row r="103" spans="1:7" ht="13" x14ac:dyDescent="0.3">
      <c r="A103" s="8"/>
      <c r="B103" s="20"/>
      <c r="C103" s="19"/>
      <c r="D103" s="7"/>
      <c r="E103" s="37"/>
      <c r="F103" s="37"/>
      <c r="G103" s="37"/>
    </row>
    <row r="104" spans="1:7" ht="13" x14ac:dyDescent="0.3">
      <c r="A104" s="8"/>
      <c r="B104" s="20" t="s">
        <v>416</v>
      </c>
      <c r="C104" s="19" t="s">
        <v>2</v>
      </c>
      <c r="D104" s="7"/>
      <c r="E104" s="37"/>
      <c r="F104" s="37"/>
      <c r="G104" s="37">
        <f t="shared" si="1"/>
        <v>0</v>
      </c>
    </row>
    <row r="105" spans="1:7" ht="13" x14ac:dyDescent="0.3">
      <c r="A105" s="8"/>
      <c r="B105" s="20"/>
      <c r="C105" s="19"/>
      <c r="D105" s="7"/>
      <c r="E105" s="37"/>
      <c r="F105" s="37"/>
      <c r="G105" s="37"/>
    </row>
    <row r="106" spans="1:7" ht="13" x14ac:dyDescent="0.3">
      <c r="A106" s="8"/>
      <c r="B106" s="20" t="s">
        <v>417</v>
      </c>
      <c r="C106" s="19" t="s">
        <v>2</v>
      </c>
      <c r="D106" s="7"/>
      <c r="E106" s="37"/>
      <c r="F106" s="37"/>
      <c r="G106" s="37">
        <f t="shared" si="1"/>
        <v>0</v>
      </c>
    </row>
    <row r="107" spans="1:7" ht="13" x14ac:dyDescent="0.3">
      <c r="A107" s="8"/>
      <c r="B107" s="20"/>
      <c r="C107" s="19"/>
      <c r="D107" s="7"/>
      <c r="E107" s="37"/>
      <c r="F107" s="37"/>
      <c r="G107" s="37"/>
    </row>
    <row r="108" spans="1:7" ht="13" x14ac:dyDescent="0.3">
      <c r="A108" s="8"/>
      <c r="B108" s="20" t="s">
        <v>418</v>
      </c>
      <c r="C108" s="19" t="s">
        <v>2</v>
      </c>
      <c r="D108" s="7"/>
      <c r="E108" s="37"/>
      <c r="F108" s="37"/>
      <c r="G108" s="37">
        <f t="shared" si="1"/>
        <v>0</v>
      </c>
    </row>
    <row r="109" spans="1:7" ht="13" x14ac:dyDescent="0.3">
      <c r="A109" s="8"/>
      <c r="B109" s="20" t="s">
        <v>419</v>
      </c>
      <c r="C109" s="19"/>
      <c r="D109" s="7"/>
      <c r="E109" s="37"/>
      <c r="F109" s="37"/>
      <c r="G109" s="37"/>
    </row>
    <row r="110" spans="1:7" ht="13" x14ac:dyDescent="0.3">
      <c r="A110" s="8"/>
      <c r="B110" s="20"/>
      <c r="C110" s="19"/>
      <c r="D110" s="7"/>
      <c r="E110" s="37"/>
      <c r="F110" s="37"/>
      <c r="G110" s="37"/>
    </row>
    <row r="111" spans="1:7" ht="13" x14ac:dyDescent="0.3">
      <c r="A111" s="8"/>
      <c r="B111" s="21" t="s">
        <v>420</v>
      </c>
      <c r="C111" s="19"/>
      <c r="D111" s="7"/>
      <c r="E111" s="37"/>
      <c r="F111" s="37"/>
      <c r="G111" s="37"/>
    </row>
    <row r="112" spans="1:7" ht="13" x14ac:dyDescent="0.3">
      <c r="A112" s="8"/>
      <c r="B112" s="20"/>
      <c r="C112" s="19"/>
      <c r="D112" s="7"/>
      <c r="E112" s="37"/>
      <c r="F112" s="37"/>
      <c r="G112" s="37"/>
    </row>
    <row r="113" spans="1:14" ht="13" x14ac:dyDescent="0.3">
      <c r="A113" s="8"/>
      <c r="B113" s="20" t="s">
        <v>461</v>
      </c>
      <c r="C113" s="19" t="s">
        <v>457</v>
      </c>
      <c r="D113" s="9"/>
      <c r="E113" s="37"/>
      <c r="F113" s="37"/>
      <c r="G113" s="37">
        <f t="shared" si="1"/>
        <v>0</v>
      </c>
    </row>
    <row r="114" spans="1:14" ht="13" x14ac:dyDescent="0.3">
      <c r="A114" s="8"/>
      <c r="B114" s="20" t="s">
        <v>421</v>
      </c>
      <c r="C114" s="19"/>
      <c r="D114" s="7"/>
      <c r="E114" s="37"/>
      <c r="F114" s="37"/>
      <c r="G114" s="37"/>
    </row>
    <row r="115" spans="1:14" ht="13" x14ac:dyDescent="0.3">
      <c r="A115" s="8"/>
      <c r="B115" s="20"/>
      <c r="C115" s="19"/>
      <c r="D115" s="7"/>
      <c r="E115" s="37"/>
      <c r="F115" s="37"/>
      <c r="G115" s="37"/>
      <c r="K115" s="1">
        <v>17</v>
      </c>
      <c r="L115" s="1">
        <v>17</v>
      </c>
      <c r="N115" s="1">
        <f>L115+K115</f>
        <v>34</v>
      </c>
    </row>
    <row r="116" spans="1:14" ht="13" x14ac:dyDescent="0.3">
      <c r="A116" s="8"/>
      <c r="B116" s="20" t="s">
        <v>422</v>
      </c>
      <c r="C116" s="19" t="s">
        <v>457</v>
      </c>
      <c r="D116" s="9">
        <v>7</v>
      </c>
      <c r="E116" s="37">
        <v>50</v>
      </c>
      <c r="F116" s="37"/>
      <c r="G116" s="37">
        <f t="shared" si="1"/>
        <v>350</v>
      </c>
      <c r="K116" s="1">
        <v>8</v>
      </c>
      <c r="L116" s="1">
        <v>8</v>
      </c>
      <c r="M116" s="1">
        <v>8</v>
      </c>
      <c r="N116" s="1">
        <f>M116+L116+K116</f>
        <v>24</v>
      </c>
    </row>
    <row r="117" spans="1:14" ht="13" x14ac:dyDescent="0.3">
      <c r="A117" s="8"/>
      <c r="B117" s="20"/>
      <c r="C117" s="19"/>
      <c r="D117" s="7"/>
      <c r="E117" s="37"/>
      <c r="F117" s="37"/>
      <c r="G117" s="37"/>
      <c r="N117" s="1">
        <f>N115+N116</f>
        <v>58</v>
      </c>
    </row>
    <row r="118" spans="1:14" ht="13" x14ac:dyDescent="0.3">
      <c r="A118" s="8"/>
      <c r="B118" s="20" t="s">
        <v>423</v>
      </c>
      <c r="C118" s="19" t="s">
        <v>457</v>
      </c>
      <c r="D118" s="9">
        <v>51</v>
      </c>
      <c r="E118" s="37">
        <v>20</v>
      </c>
      <c r="F118" s="37"/>
      <c r="G118" s="37">
        <f t="shared" si="1"/>
        <v>1020</v>
      </c>
      <c r="N118" s="1">
        <f>N117*2</f>
        <v>116</v>
      </c>
    </row>
    <row r="119" spans="1:14" ht="13" x14ac:dyDescent="0.3">
      <c r="A119" s="8"/>
      <c r="B119" s="20"/>
      <c r="C119" s="19"/>
      <c r="D119" s="7"/>
      <c r="E119" s="37"/>
      <c r="F119" s="37"/>
      <c r="G119" s="37"/>
      <c r="N119" s="1">
        <f>N118*3</f>
        <v>348</v>
      </c>
    </row>
    <row r="120" spans="1:14" ht="13" x14ac:dyDescent="0.3">
      <c r="A120" s="8"/>
      <c r="B120" s="20" t="s">
        <v>424</v>
      </c>
      <c r="C120" s="19" t="s">
        <v>457</v>
      </c>
      <c r="D120" s="7"/>
      <c r="E120" s="37">
        <v>20</v>
      </c>
      <c r="F120" s="37"/>
      <c r="G120" s="37">
        <f t="shared" si="1"/>
        <v>0</v>
      </c>
    </row>
    <row r="121" spans="1:14" ht="13" x14ac:dyDescent="0.3">
      <c r="A121" s="8"/>
      <c r="B121" s="20"/>
      <c r="C121" s="19"/>
      <c r="D121" s="7"/>
      <c r="E121" s="37"/>
      <c r="F121" s="37"/>
      <c r="G121" s="37"/>
    </row>
    <row r="122" spans="1:14" ht="13" x14ac:dyDescent="0.3">
      <c r="A122" s="8"/>
      <c r="B122" s="21" t="s">
        <v>425</v>
      </c>
      <c r="C122" s="19"/>
      <c r="D122" s="7"/>
      <c r="E122" s="37"/>
      <c r="F122" s="37"/>
      <c r="G122" s="37"/>
    </row>
    <row r="123" spans="1:14" ht="13" x14ac:dyDescent="0.3">
      <c r="A123" s="8"/>
      <c r="B123" s="20"/>
      <c r="C123" s="19"/>
      <c r="D123" s="7"/>
      <c r="E123" s="37"/>
      <c r="F123" s="37"/>
      <c r="G123" s="37"/>
    </row>
    <row r="124" spans="1:14" ht="13" x14ac:dyDescent="0.3">
      <c r="A124" s="8"/>
      <c r="B124" s="21" t="s">
        <v>426</v>
      </c>
      <c r="C124" s="19"/>
      <c r="D124" s="7"/>
      <c r="E124" s="37"/>
      <c r="F124" s="37"/>
      <c r="G124" s="37"/>
    </row>
    <row r="125" spans="1:14" ht="13" x14ac:dyDescent="0.3">
      <c r="A125" s="8"/>
      <c r="B125" s="21" t="s">
        <v>427</v>
      </c>
      <c r="C125" s="19"/>
      <c r="D125" s="7"/>
      <c r="E125" s="37"/>
      <c r="F125" s="37"/>
      <c r="G125" s="37"/>
    </row>
    <row r="126" spans="1:14" ht="13" x14ac:dyDescent="0.3">
      <c r="A126" s="8"/>
      <c r="B126" s="21" t="s">
        <v>428</v>
      </c>
      <c r="C126" s="19"/>
      <c r="D126" s="7"/>
      <c r="E126" s="37"/>
      <c r="F126" s="37"/>
      <c r="G126" s="37"/>
    </row>
    <row r="127" spans="1:14" ht="13" x14ac:dyDescent="0.3">
      <c r="A127" s="8"/>
      <c r="B127" s="21" t="s">
        <v>429</v>
      </c>
      <c r="C127" s="19"/>
      <c r="D127" s="7"/>
      <c r="E127" s="37"/>
      <c r="F127" s="37"/>
      <c r="G127" s="37"/>
    </row>
    <row r="128" spans="1:14" ht="13" x14ac:dyDescent="0.3">
      <c r="A128" s="8"/>
      <c r="B128" s="21" t="s">
        <v>410</v>
      </c>
      <c r="C128" s="19"/>
      <c r="D128" s="7"/>
      <c r="E128" s="37"/>
      <c r="F128" s="37"/>
      <c r="G128" s="37"/>
    </row>
    <row r="129" spans="1:7" ht="13" x14ac:dyDescent="0.3">
      <c r="A129" s="8"/>
      <c r="B129" s="20"/>
      <c r="C129" s="19"/>
      <c r="D129" s="7"/>
      <c r="E129" s="37"/>
      <c r="F129" s="37"/>
      <c r="G129" s="37"/>
    </row>
    <row r="130" spans="1:7" ht="13" x14ac:dyDescent="0.3">
      <c r="A130" s="8"/>
      <c r="B130" s="20" t="s">
        <v>430</v>
      </c>
      <c r="C130" s="19" t="s">
        <v>2</v>
      </c>
      <c r="D130" s="7"/>
      <c r="E130" s="37"/>
      <c r="F130" s="37"/>
      <c r="G130" s="37">
        <f t="shared" si="1"/>
        <v>0</v>
      </c>
    </row>
    <row r="131" spans="1:7" ht="13" x14ac:dyDescent="0.3">
      <c r="A131" s="8"/>
      <c r="B131" s="20" t="s">
        <v>431</v>
      </c>
      <c r="C131" s="19"/>
      <c r="D131" s="7"/>
      <c r="E131" s="37"/>
      <c r="F131" s="37"/>
      <c r="G131" s="37"/>
    </row>
    <row r="132" spans="1:7" ht="13" x14ac:dyDescent="0.3">
      <c r="A132" s="8"/>
      <c r="B132" s="20"/>
      <c r="C132" s="19"/>
      <c r="D132" s="7"/>
      <c r="E132" s="37"/>
      <c r="F132" s="37"/>
      <c r="G132" s="37"/>
    </row>
    <row r="133" spans="1:7" ht="13" x14ac:dyDescent="0.3">
      <c r="A133" s="8"/>
      <c r="B133" s="21" t="s">
        <v>426</v>
      </c>
      <c r="C133" s="19"/>
      <c r="D133" s="7"/>
      <c r="E133" s="37"/>
      <c r="F133" s="37"/>
      <c r="G133" s="37"/>
    </row>
    <row r="134" spans="1:7" ht="13" x14ac:dyDescent="0.3">
      <c r="A134" s="8"/>
      <c r="B134" s="21" t="s">
        <v>432</v>
      </c>
      <c r="C134" s="19"/>
      <c r="D134" s="7"/>
      <c r="E134" s="37"/>
      <c r="F134" s="37"/>
      <c r="G134" s="37"/>
    </row>
    <row r="135" spans="1:7" ht="13" x14ac:dyDescent="0.3">
      <c r="A135" s="8"/>
      <c r="B135" s="21" t="s">
        <v>433</v>
      </c>
      <c r="C135" s="19"/>
      <c r="D135" s="7"/>
      <c r="E135" s="37"/>
      <c r="F135" s="37"/>
      <c r="G135" s="37"/>
    </row>
    <row r="136" spans="1:7" ht="13" x14ac:dyDescent="0.3">
      <c r="A136" s="8"/>
      <c r="B136" s="21" t="s">
        <v>434</v>
      </c>
      <c r="C136" s="19"/>
      <c r="D136" s="7"/>
      <c r="E136" s="37"/>
      <c r="F136" s="37"/>
      <c r="G136" s="37"/>
    </row>
    <row r="137" spans="1:7" ht="13" x14ac:dyDescent="0.3">
      <c r="A137" s="8"/>
      <c r="B137" s="21" t="s">
        <v>435</v>
      </c>
      <c r="C137" s="19"/>
      <c r="D137" s="7"/>
      <c r="E137" s="37"/>
      <c r="F137" s="37"/>
      <c r="G137" s="37"/>
    </row>
    <row r="138" spans="1:7" ht="13" x14ac:dyDescent="0.3">
      <c r="A138" s="8"/>
      <c r="B138" s="21" t="s">
        <v>436</v>
      </c>
      <c r="C138" s="19"/>
      <c r="D138" s="7"/>
      <c r="E138" s="37"/>
      <c r="F138" s="37"/>
      <c r="G138" s="37"/>
    </row>
    <row r="139" spans="1:7" ht="13" x14ac:dyDescent="0.3">
      <c r="A139" s="8"/>
      <c r="B139" s="21" t="s">
        <v>437</v>
      </c>
      <c r="C139" s="19"/>
      <c r="D139" s="7"/>
      <c r="E139" s="37"/>
      <c r="F139" s="37"/>
      <c r="G139" s="37"/>
    </row>
    <row r="140" spans="1:7" ht="13" x14ac:dyDescent="0.3">
      <c r="A140" s="8"/>
      <c r="B140" s="20"/>
      <c r="C140" s="19"/>
      <c r="D140" s="7"/>
      <c r="E140" s="37"/>
      <c r="F140" s="37"/>
      <c r="G140" s="37"/>
    </row>
    <row r="141" spans="1:7" ht="13" x14ac:dyDescent="0.3">
      <c r="A141" s="8"/>
      <c r="B141" s="20" t="s">
        <v>438</v>
      </c>
      <c r="C141" s="19" t="s">
        <v>2</v>
      </c>
      <c r="D141" s="7"/>
      <c r="E141" s="37"/>
      <c r="F141" s="37"/>
      <c r="G141" s="37">
        <f t="shared" si="1"/>
        <v>0</v>
      </c>
    </row>
    <row r="142" spans="1:7" ht="13" x14ac:dyDescent="0.3">
      <c r="A142" s="8"/>
      <c r="B142" s="20"/>
      <c r="C142" s="19"/>
      <c r="D142" s="7"/>
      <c r="E142" s="37"/>
      <c r="F142" s="37"/>
      <c r="G142" s="37"/>
    </row>
    <row r="143" spans="1:7" ht="13" x14ac:dyDescent="0.3">
      <c r="A143" s="8"/>
      <c r="B143" s="21" t="s">
        <v>439</v>
      </c>
      <c r="C143" s="19"/>
      <c r="D143" s="7"/>
      <c r="E143" s="37"/>
      <c r="F143" s="37"/>
      <c r="G143" s="37"/>
    </row>
    <row r="144" spans="1:7" ht="13" x14ac:dyDescent="0.3">
      <c r="A144" s="8"/>
      <c r="B144" s="20"/>
      <c r="C144" s="19"/>
      <c r="D144" s="7"/>
      <c r="E144" s="37"/>
      <c r="F144" s="37"/>
      <c r="G144" s="37"/>
    </row>
    <row r="145" spans="1:7" ht="13" x14ac:dyDescent="0.3">
      <c r="A145" s="8"/>
      <c r="B145" s="20" t="s">
        <v>440</v>
      </c>
      <c r="C145" s="19" t="s">
        <v>11</v>
      </c>
      <c r="D145" s="7"/>
      <c r="E145" s="37"/>
      <c r="F145" s="37"/>
      <c r="G145" s="37">
        <f t="shared" ref="G145:G169" si="6">E145*D145</f>
        <v>0</v>
      </c>
    </row>
    <row r="146" spans="1:7" ht="13" x14ac:dyDescent="0.3">
      <c r="A146" s="8"/>
      <c r="B146" s="20" t="s">
        <v>441</v>
      </c>
      <c r="C146" s="19"/>
      <c r="D146" s="7"/>
      <c r="E146" s="37"/>
      <c r="F146" s="37"/>
      <c r="G146" s="37"/>
    </row>
    <row r="147" spans="1:7" ht="13" x14ac:dyDescent="0.3">
      <c r="A147" s="8"/>
      <c r="B147" s="20"/>
      <c r="C147" s="19"/>
      <c r="D147" s="7"/>
      <c r="E147" s="37"/>
      <c r="F147" s="37"/>
      <c r="G147" s="37"/>
    </row>
    <row r="148" spans="1:7" ht="13" x14ac:dyDescent="0.3">
      <c r="A148" s="8"/>
      <c r="B148" s="20" t="s">
        <v>442</v>
      </c>
      <c r="C148" s="19" t="s">
        <v>11</v>
      </c>
      <c r="D148" s="7"/>
      <c r="E148" s="37"/>
      <c r="F148" s="37"/>
      <c r="G148" s="37">
        <f t="shared" si="6"/>
        <v>0</v>
      </c>
    </row>
    <row r="149" spans="1:7" ht="13" x14ac:dyDescent="0.3">
      <c r="A149" s="8"/>
      <c r="B149" s="20" t="s">
        <v>443</v>
      </c>
      <c r="C149" s="19"/>
      <c r="D149" s="7"/>
      <c r="E149" s="37"/>
      <c r="F149" s="37"/>
      <c r="G149" s="37"/>
    </row>
    <row r="150" spans="1:7" ht="13" x14ac:dyDescent="0.3">
      <c r="A150" s="8"/>
      <c r="B150" s="20"/>
      <c r="C150" s="19"/>
      <c r="D150" s="7"/>
      <c r="E150" s="37"/>
      <c r="F150" s="37"/>
      <c r="G150" s="37"/>
    </row>
    <row r="151" spans="1:7" ht="13" x14ac:dyDescent="0.3">
      <c r="A151" s="8"/>
      <c r="B151" s="21" t="s">
        <v>444</v>
      </c>
      <c r="C151" s="19"/>
      <c r="D151" s="7"/>
      <c r="E151" s="37"/>
      <c r="F151" s="37"/>
      <c r="G151" s="37"/>
    </row>
    <row r="152" spans="1:7" ht="13" x14ac:dyDescent="0.3">
      <c r="A152" s="8"/>
      <c r="B152" s="21" t="s">
        <v>445</v>
      </c>
      <c r="C152" s="19"/>
      <c r="D152" s="7"/>
      <c r="E152" s="37"/>
      <c r="F152" s="37"/>
      <c r="G152" s="37"/>
    </row>
    <row r="153" spans="1:7" ht="13" x14ac:dyDescent="0.3">
      <c r="A153" s="8"/>
      <c r="B153" s="21" t="s">
        <v>446</v>
      </c>
      <c r="C153" s="19"/>
      <c r="D153" s="7"/>
      <c r="E153" s="37"/>
      <c r="F153" s="37"/>
      <c r="G153" s="37"/>
    </row>
    <row r="154" spans="1:7" ht="13" x14ac:dyDescent="0.3">
      <c r="A154" s="8"/>
      <c r="B154" s="21" t="s">
        <v>447</v>
      </c>
      <c r="C154" s="19"/>
      <c r="D154" s="7"/>
      <c r="E154" s="37"/>
      <c r="F154" s="37"/>
      <c r="G154" s="37"/>
    </row>
    <row r="155" spans="1:7" ht="13" x14ac:dyDescent="0.3">
      <c r="A155" s="8"/>
      <c r="B155" s="20"/>
      <c r="C155" s="19"/>
      <c r="D155" s="7"/>
      <c r="E155" s="37"/>
      <c r="F155" s="37"/>
      <c r="G155" s="37"/>
    </row>
    <row r="156" spans="1:7" ht="13" x14ac:dyDescent="0.3">
      <c r="A156" s="8"/>
      <c r="B156" s="20" t="s">
        <v>448</v>
      </c>
      <c r="C156" s="19" t="s">
        <v>4</v>
      </c>
      <c r="D156" s="7">
        <v>1</v>
      </c>
      <c r="E156" s="37"/>
      <c r="F156" s="37"/>
      <c r="G156" s="37">
        <f t="shared" si="6"/>
        <v>0</v>
      </c>
    </row>
    <row r="157" spans="1:7" ht="13" x14ac:dyDescent="0.3">
      <c r="A157" s="8"/>
      <c r="B157" s="20" t="s">
        <v>449</v>
      </c>
      <c r="C157" s="19"/>
      <c r="D157" s="7"/>
      <c r="E157" s="37"/>
      <c r="F157" s="37"/>
      <c r="G157" s="37"/>
    </row>
    <row r="158" spans="1:7" ht="13" x14ac:dyDescent="0.3">
      <c r="A158" s="8"/>
      <c r="B158" s="20" t="s">
        <v>450</v>
      </c>
      <c r="C158" s="19"/>
      <c r="D158" s="7"/>
      <c r="E158" s="37"/>
      <c r="F158" s="37"/>
      <c r="G158" s="37"/>
    </row>
    <row r="159" spans="1:7" ht="13" x14ac:dyDescent="0.3">
      <c r="A159" s="8"/>
      <c r="B159" s="20"/>
      <c r="C159" s="19"/>
      <c r="D159" s="7"/>
      <c r="E159" s="37"/>
      <c r="F159" s="37"/>
      <c r="G159" s="37"/>
    </row>
    <row r="160" spans="1:7" ht="13" x14ac:dyDescent="0.3">
      <c r="A160" s="8"/>
      <c r="B160" s="21" t="s">
        <v>451</v>
      </c>
      <c r="C160" s="19"/>
      <c r="D160" s="7"/>
      <c r="E160" s="37"/>
      <c r="F160" s="37"/>
      <c r="G160" s="37"/>
    </row>
    <row r="161" spans="1:7" ht="13" x14ac:dyDescent="0.3">
      <c r="A161" s="8"/>
      <c r="B161" s="21" t="s">
        <v>452</v>
      </c>
      <c r="C161" s="19"/>
      <c r="D161" s="7"/>
      <c r="E161" s="37"/>
      <c r="F161" s="37"/>
      <c r="G161" s="37"/>
    </row>
    <row r="162" spans="1:7" ht="13" x14ac:dyDescent="0.3">
      <c r="A162" s="8"/>
      <c r="B162" s="20"/>
      <c r="C162" s="19"/>
      <c r="D162" s="7"/>
      <c r="E162" s="37"/>
      <c r="F162" s="37"/>
      <c r="G162" s="37"/>
    </row>
    <row r="163" spans="1:7" ht="13" x14ac:dyDescent="0.3">
      <c r="A163" s="8"/>
      <c r="B163" s="20" t="s">
        <v>453</v>
      </c>
      <c r="C163" s="19" t="s">
        <v>457</v>
      </c>
      <c r="D163" s="7"/>
      <c r="E163" s="37"/>
      <c r="F163" s="37"/>
      <c r="G163" s="37">
        <f t="shared" si="6"/>
        <v>0</v>
      </c>
    </row>
    <row r="164" spans="1:7" ht="13" x14ac:dyDescent="0.3">
      <c r="A164" s="8"/>
      <c r="B164" s="20" t="s">
        <v>454</v>
      </c>
      <c r="C164" s="19"/>
      <c r="D164" s="7"/>
      <c r="E164" s="37"/>
      <c r="F164" s="37"/>
      <c r="G164" s="37"/>
    </row>
    <row r="165" spans="1:7" ht="13" x14ac:dyDescent="0.3">
      <c r="A165" s="8"/>
      <c r="B165" s="20"/>
      <c r="C165" s="19"/>
      <c r="D165" s="7"/>
      <c r="E165" s="37"/>
      <c r="F165" s="37"/>
      <c r="G165" s="37"/>
    </row>
    <row r="166" spans="1:7" ht="13" x14ac:dyDescent="0.3">
      <c r="A166" s="8"/>
      <c r="B166" s="20" t="s">
        <v>455</v>
      </c>
      <c r="C166" s="19"/>
      <c r="D166" s="7"/>
      <c r="E166" s="37"/>
      <c r="F166" s="37"/>
      <c r="G166" s="37"/>
    </row>
    <row r="167" spans="1:7" ht="13" x14ac:dyDescent="0.3">
      <c r="A167" s="8"/>
      <c r="B167" s="20" t="s">
        <v>456</v>
      </c>
      <c r="C167" s="19"/>
      <c r="D167" s="7"/>
      <c r="E167" s="37"/>
      <c r="F167" s="37"/>
      <c r="G167" s="37"/>
    </row>
    <row r="168" spans="1:7" ht="13" x14ac:dyDescent="0.3">
      <c r="A168" s="8"/>
      <c r="B168" s="20"/>
      <c r="C168" s="19"/>
      <c r="D168" s="7"/>
      <c r="E168" s="37"/>
      <c r="F168" s="37"/>
      <c r="G168" s="37"/>
    </row>
    <row r="169" spans="1:7" ht="13" x14ac:dyDescent="0.3">
      <c r="A169" s="8"/>
      <c r="B169" s="20" t="s">
        <v>458</v>
      </c>
      <c r="C169" s="19" t="s">
        <v>457</v>
      </c>
      <c r="D169" s="7"/>
      <c r="E169" s="37"/>
      <c r="F169" s="37"/>
      <c r="G169" s="37">
        <f t="shared" si="6"/>
        <v>0</v>
      </c>
    </row>
    <row r="170" spans="1:7" ht="13" x14ac:dyDescent="0.3">
      <c r="A170" s="8"/>
      <c r="B170" s="20"/>
      <c r="C170" s="19"/>
      <c r="D170" s="7"/>
      <c r="E170" s="37"/>
      <c r="F170" s="37"/>
      <c r="G170" s="37"/>
    </row>
    <row r="171" spans="1:7" ht="13" x14ac:dyDescent="0.3">
      <c r="A171" s="8"/>
      <c r="B171" s="5" t="s">
        <v>283</v>
      </c>
      <c r="C171" s="7"/>
      <c r="D171" s="7"/>
      <c r="E171" s="38"/>
      <c r="F171" s="39"/>
      <c r="G171" s="39">
        <f>SUM(G5:G170)</f>
        <v>2610</v>
      </c>
    </row>
    <row r="172" spans="1:7" ht="13" x14ac:dyDescent="0.3">
      <c r="A172" s="8"/>
      <c r="B172" s="3"/>
      <c r="C172" s="7"/>
      <c r="D172" s="7"/>
      <c r="E172" s="37"/>
      <c r="F172" s="37"/>
      <c r="G172" s="37"/>
    </row>
    <row r="173" spans="1:7" ht="13" x14ac:dyDescent="0.3">
      <c r="A173" s="8"/>
      <c r="B173" s="25" t="s">
        <v>459</v>
      </c>
      <c r="C173" s="26"/>
      <c r="D173" s="26"/>
      <c r="E173" s="46"/>
      <c r="F173" s="46"/>
      <c r="G173" s="46"/>
    </row>
    <row r="174" spans="1:7" ht="13" x14ac:dyDescent="0.3">
      <c r="A174" s="3"/>
      <c r="B174" s="3"/>
      <c r="C174" s="3"/>
      <c r="D174" s="3"/>
      <c r="E174" s="37"/>
      <c r="F174" s="36"/>
      <c r="G174" s="36"/>
    </row>
    <row r="175" spans="1:7" ht="13" x14ac:dyDescent="0.3">
      <c r="A175" s="3"/>
      <c r="B175" s="17" t="s">
        <v>358</v>
      </c>
      <c r="C175" s="3"/>
      <c r="D175" s="3"/>
      <c r="E175" s="37"/>
      <c r="F175" s="36"/>
      <c r="G175" s="36"/>
    </row>
    <row r="176" spans="1:7" ht="13" x14ac:dyDescent="0.3">
      <c r="A176" s="3"/>
      <c r="B176" s="3"/>
      <c r="C176" s="3"/>
      <c r="D176" s="3"/>
      <c r="E176" s="37"/>
      <c r="F176" s="36"/>
      <c r="G176" s="36"/>
    </row>
    <row r="177" spans="1:15" ht="13" x14ac:dyDescent="0.3">
      <c r="A177" s="3"/>
      <c r="B177" s="4" t="s">
        <v>281</v>
      </c>
      <c r="C177" s="3"/>
      <c r="D177" s="3"/>
      <c r="E177" s="37"/>
      <c r="F177" s="36"/>
      <c r="G177" s="36"/>
    </row>
    <row r="178" spans="1:15" ht="13" x14ac:dyDescent="0.3">
      <c r="A178" s="3"/>
      <c r="B178" s="3" t="s">
        <v>280</v>
      </c>
      <c r="C178" s="3"/>
      <c r="D178" s="3"/>
      <c r="E178" s="37"/>
      <c r="F178" s="36"/>
      <c r="G178" s="36"/>
    </row>
    <row r="179" spans="1:15" ht="13" x14ac:dyDescent="0.3">
      <c r="A179" s="3"/>
      <c r="B179" s="3" t="s">
        <v>279</v>
      </c>
      <c r="C179" s="7" t="s">
        <v>0</v>
      </c>
      <c r="D179" s="7"/>
      <c r="E179" s="38">
        <v>15</v>
      </c>
      <c r="F179" s="37"/>
      <c r="G179" s="37">
        <f>E179*D179</f>
        <v>0</v>
      </c>
    </row>
    <row r="180" spans="1:15" ht="13" x14ac:dyDescent="0.3">
      <c r="A180" s="3"/>
      <c r="B180" s="3"/>
      <c r="C180" s="7"/>
      <c r="D180" s="7"/>
      <c r="E180" s="38"/>
      <c r="F180" s="37"/>
      <c r="G180" s="37"/>
    </row>
    <row r="181" spans="1:15" ht="13" x14ac:dyDescent="0.3">
      <c r="A181" s="3"/>
      <c r="B181" s="3" t="s">
        <v>278</v>
      </c>
      <c r="C181" s="7"/>
      <c r="D181" s="7"/>
      <c r="E181" s="38"/>
      <c r="F181" s="37"/>
      <c r="G181" s="37"/>
    </row>
    <row r="182" spans="1:15" ht="13" x14ac:dyDescent="0.3">
      <c r="A182" s="3"/>
      <c r="B182" s="3" t="s">
        <v>277</v>
      </c>
      <c r="C182" s="7" t="s">
        <v>0</v>
      </c>
      <c r="D182" s="7">
        <v>10</v>
      </c>
      <c r="E182" s="38">
        <v>25</v>
      </c>
      <c r="F182" s="37"/>
      <c r="G182" s="37">
        <f t="shared" ref="G182:G233" si="7">E182*D182</f>
        <v>250</v>
      </c>
    </row>
    <row r="183" spans="1:15" ht="13" x14ac:dyDescent="0.3">
      <c r="A183" s="3"/>
      <c r="B183" s="3"/>
      <c r="C183" s="7"/>
      <c r="D183" s="7"/>
      <c r="E183" s="38"/>
      <c r="F183" s="37"/>
      <c r="G183" s="37"/>
    </row>
    <row r="184" spans="1:15" ht="13" x14ac:dyDescent="0.3">
      <c r="A184" s="3"/>
      <c r="B184" s="4" t="s">
        <v>276</v>
      </c>
      <c r="C184" s="7"/>
      <c r="D184" s="7"/>
      <c r="E184" s="38"/>
      <c r="F184" s="37"/>
      <c r="G184" s="37"/>
    </row>
    <row r="185" spans="1:15" ht="13" x14ac:dyDescent="0.3">
      <c r="A185" s="3"/>
      <c r="B185" s="4"/>
      <c r="C185" s="7"/>
      <c r="D185" s="7"/>
      <c r="E185" s="38"/>
      <c r="F185" s="37"/>
      <c r="G185" s="37"/>
    </row>
    <row r="186" spans="1:15" ht="13" x14ac:dyDescent="0.3">
      <c r="A186" s="3"/>
      <c r="B186" s="3" t="s">
        <v>275</v>
      </c>
      <c r="C186" s="7" t="s">
        <v>1</v>
      </c>
      <c r="D186" s="7">
        <v>3</v>
      </c>
      <c r="E186" s="38">
        <v>50</v>
      </c>
      <c r="F186" s="37"/>
      <c r="G186" s="37">
        <f t="shared" si="7"/>
        <v>150</v>
      </c>
    </row>
    <row r="187" spans="1:15" ht="13" x14ac:dyDescent="0.3">
      <c r="A187" s="3"/>
      <c r="B187" s="3"/>
      <c r="C187" s="7"/>
      <c r="D187" s="7"/>
      <c r="E187" s="38"/>
      <c r="F187" s="37"/>
      <c r="G187" s="37"/>
    </row>
    <row r="188" spans="1:15" ht="13" x14ac:dyDescent="0.3">
      <c r="A188" s="3"/>
      <c r="B188" s="4" t="s">
        <v>274</v>
      </c>
      <c r="C188" s="7"/>
      <c r="D188" s="7"/>
      <c r="E188" s="38"/>
      <c r="F188" s="37"/>
      <c r="G188" s="37"/>
    </row>
    <row r="189" spans="1:15" ht="13" x14ac:dyDescent="0.3">
      <c r="A189" s="3"/>
      <c r="B189" s="3" t="s">
        <v>462</v>
      </c>
      <c r="C189" s="7" t="s">
        <v>1</v>
      </c>
      <c r="D189" s="7">
        <v>4</v>
      </c>
      <c r="E189" s="38">
        <v>50</v>
      </c>
      <c r="F189" s="37"/>
      <c r="G189" s="37">
        <f t="shared" si="7"/>
        <v>200</v>
      </c>
      <c r="J189" s="1">
        <v>34</v>
      </c>
      <c r="K189" s="1">
        <v>20</v>
      </c>
      <c r="L189" s="1">
        <f>K189+J189</f>
        <v>54</v>
      </c>
      <c r="M189" s="1">
        <v>0.6</v>
      </c>
      <c r="N189" s="1">
        <v>0.7</v>
      </c>
      <c r="O189" s="1">
        <f>N189*M189*L189</f>
        <v>22.68</v>
      </c>
    </row>
    <row r="190" spans="1:15" ht="13" x14ac:dyDescent="0.3">
      <c r="A190" s="3"/>
      <c r="B190" s="3"/>
      <c r="C190" s="7"/>
      <c r="D190" s="7"/>
      <c r="E190" s="38"/>
      <c r="F190" s="37"/>
      <c r="G190" s="37"/>
      <c r="O190" s="1">
        <f>O189*2</f>
        <v>45.36</v>
      </c>
    </row>
    <row r="191" spans="1:15" ht="13" x14ac:dyDescent="0.3">
      <c r="A191" s="3"/>
      <c r="B191" s="4" t="s">
        <v>273</v>
      </c>
      <c r="C191" s="7"/>
      <c r="D191" s="7"/>
      <c r="E191" s="38"/>
      <c r="F191" s="37"/>
      <c r="G191" s="37"/>
    </row>
    <row r="192" spans="1:15" ht="13" x14ac:dyDescent="0.3">
      <c r="A192" s="3"/>
      <c r="B192" s="4" t="s">
        <v>272</v>
      </c>
      <c r="C192" s="7"/>
      <c r="D192" s="7"/>
      <c r="E192" s="38"/>
      <c r="F192" s="37"/>
      <c r="G192" s="37"/>
      <c r="L192" s="1">
        <v>54</v>
      </c>
      <c r="M192" s="1">
        <v>0.6</v>
      </c>
      <c r="N192" s="1">
        <f>M192*L192</f>
        <v>32.4</v>
      </c>
    </row>
    <row r="193" spans="1:7" ht="13" x14ac:dyDescent="0.3">
      <c r="A193" s="3"/>
      <c r="B193" s="3" t="s">
        <v>271</v>
      </c>
      <c r="C193" s="7" t="s">
        <v>1</v>
      </c>
      <c r="D193" s="7">
        <v>1</v>
      </c>
      <c r="E193" s="38">
        <v>150</v>
      </c>
      <c r="F193" s="37"/>
      <c r="G193" s="37">
        <f t="shared" si="7"/>
        <v>150</v>
      </c>
    </row>
    <row r="194" spans="1:7" ht="13" x14ac:dyDescent="0.3">
      <c r="A194" s="3"/>
      <c r="B194" s="3"/>
      <c r="C194" s="7"/>
      <c r="D194" s="7"/>
      <c r="E194" s="38"/>
      <c r="F194" s="37"/>
      <c r="G194" s="37"/>
    </row>
    <row r="195" spans="1:7" ht="13" x14ac:dyDescent="0.3">
      <c r="A195" s="3"/>
      <c r="B195" s="3" t="s">
        <v>270</v>
      </c>
      <c r="C195" s="7" t="s">
        <v>1</v>
      </c>
      <c r="D195" s="7">
        <v>1</v>
      </c>
      <c r="E195" s="38">
        <v>250</v>
      </c>
      <c r="F195" s="37"/>
      <c r="G195" s="37">
        <f t="shared" si="7"/>
        <v>250</v>
      </c>
    </row>
    <row r="196" spans="1:7" ht="13" x14ac:dyDescent="0.3">
      <c r="A196" s="3"/>
      <c r="B196" s="3"/>
      <c r="C196" s="7"/>
      <c r="D196" s="7"/>
      <c r="E196" s="38"/>
      <c r="F196" s="37"/>
      <c r="G196" s="37"/>
    </row>
    <row r="197" spans="1:7" ht="13" x14ac:dyDescent="0.3">
      <c r="A197" s="3"/>
      <c r="B197" s="4" t="s">
        <v>269</v>
      </c>
      <c r="C197" s="7"/>
      <c r="D197" s="7"/>
      <c r="E197" s="38"/>
      <c r="F197" s="37"/>
      <c r="G197" s="37"/>
    </row>
    <row r="198" spans="1:7" ht="13" x14ac:dyDescent="0.3">
      <c r="A198" s="3"/>
      <c r="B198" s="3" t="s">
        <v>268</v>
      </c>
      <c r="C198" s="7"/>
      <c r="D198" s="7"/>
      <c r="E198" s="38"/>
      <c r="F198" s="37"/>
      <c r="G198" s="37"/>
    </row>
    <row r="199" spans="1:7" ht="13" x14ac:dyDescent="0.3">
      <c r="A199" s="3"/>
      <c r="B199" s="3" t="s">
        <v>267</v>
      </c>
      <c r="C199" s="7" t="s">
        <v>1</v>
      </c>
      <c r="D199" s="7"/>
      <c r="E199" s="38">
        <v>50</v>
      </c>
      <c r="F199" s="37"/>
      <c r="G199" s="37"/>
    </row>
    <row r="200" spans="1:7" ht="13" x14ac:dyDescent="0.3">
      <c r="A200" s="3"/>
      <c r="B200" s="3"/>
      <c r="C200" s="7"/>
      <c r="D200" s="7"/>
      <c r="E200" s="38"/>
      <c r="F200" s="37"/>
      <c r="G200" s="37"/>
    </row>
    <row r="201" spans="1:7" ht="13" x14ac:dyDescent="0.3">
      <c r="A201" s="3"/>
      <c r="B201" s="4" t="s">
        <v>266</v>
      </c>
      <c r="C201" s="7"/>
      <c r="D201" s="7"/>
      <c r="E201" s="38"/>
      <c r="F201" s="37"/>
      <c r="G201" s="37"/>
    </row>
    <row r="202" spans="1:7" ht="13" x14ac:dyDescent="0.3">
      <c r="A202" s="3"/>
      <c r="B202" s="3" t="s">
        <v>5</v>
      </c>
      <c r="C202" s="7" t="s">
        <v>0</v>
      </c>
      <c r="D202" s="7">
        <v>10</v>
      </c>
      <c r="E202" s="38">
        <v>45</v>
      </c>
      <c r="F202" s="37"/>
      <c r="G202" s="37">
        <f t="shared" si="7"/>
        <v>450</v>
      </c>
    </row>
    <row r="203" spans="1:7" ht="13" x14ac:dyDescent="0.3">
      <c r="A203" s="3"/>
      <c r="B203" s="3"/>
      <c r="C203" s="7"/>
      <c r="D203" s="7"/>
      <c r="E203" s="38"/>
      <c r="F203" s="37"/>
      <c r="G203" s="37"/>
    </row>
    <row r="204" spans="1:7" ht="13" x14ac:dyDescent="0.3">
      <c r="A204" s="3"/>
      <c r="B204" s="3" t="s">
        <v>265</v>
      </c>
      <c r="C204" s="7"/>
      <c r="D204" s="7"/>
      <c r="E204" s="38"/>
      <c r="F204" s="37"/>
      <c r="G204" s="37"/>
    </row>
    <row r="205" spans="1:7" ht="13" x14ac:dyDescent="0.3">
      <c r="A205" s="3"/>
      <c r="B205" s="3" t="s">
        <v>264</v>
      </c>
      <c r="C205" s="7" t="s">
        <v>4</v>
      </c>
      <c r="D205" s="7">
        <v>1</v>
      </c>
      <c r="E205" s="38">
        <v>200</v>
      </c>
      <c r="F205" s="37"/>
      <c r="G205" s="37">
        <f t="shared" si="7"/>
        <v>200</v>
      </c>
    </row>
    <row r="206" spans="1:7" ht="13" x14ac:dyDescent="0.3">
      <c r="A206" s="3"/>
      <c r="B206" s="3"/>
      <c r="C206" s="7"/>
      <c r="D206" s="7"/>
      <c r="E206" s="38"/>
      <c r="F206" s="37"/>
      <c r="G206" s="37"/>
    </row>
    <row r="207" spans="1:7" ht="13" x14ac:dyDescent="0.3">
      <c r="A207" s="3"/>
      <c r="B207" s="4" t="s">
        <v>359</v>
      </c>
      <c r="C207" s="7"/>
      <c r="D207" s="7"/>
      <c r="E207" s="38"/>
      <c r="F207" s="37"/>
      <c r="G207" s="37"/>
    </row>
    <row r="208" spans="1:7" ht="13" x14ac:dyDescent="0.3">
      <c r="A208" s="3"/>
      <c r="B208" s="4"/>
      <c r="C208" s="7"/>
      <c r="D208" s="7"/>
      <c r="E208" s="38"/>
      <c r="F208" s="37"/>
      <c r="G208" s="37"/>
    </row>
    <row r="209" spans="1:7" ht="13" x14ac:dyDescent="0.3">
      <c r="A209" s="3"/>
      <c r="B209" s="4" t="s">
        <v>263</v>
      </c>
      <c r="C209" s="7"/>
      <c r="D209" s="7"/>
      <c r="E209" s="38"/>
      <c r="F209" s="37"/>
      <c r="G209" s="37"/>
    </row>
    <row r="210" spans="1:7" ht="13" x14ac:dyDescent="0.3">
      <c r="A210" s="3"/>
      <c r="B210" s="4" t="s">
        <v>262</v>
      </c>
      <c r="C210" s="7"/>
      <c r="D210" s="7"/>
      <c r="E210" s="38"/>
      <c r="F210" s="37"/>
      <c r="G210" s="37"/>
    </row>
    <row r="211" spans="1:7" ht="13" x14ac:dyDescent="0.3">
      <c r="A211" s="3"/>
      <c r="B211" s="3"/>
      <c r="C211" s="7"/>
      <c r="D211" s="7"/>
      <c r="E211" s="38"/>
      <c r="F211" s="37"/>
      <c r="G211" s="37"/>
    </row>
    <row r="212" spans="1:7" ht="13" x14ac:dyDescent="0.3">
      <c r="A212" s="3"/>
      <c r="B212" s="3" t="s">
        <v>261</v>
      </c>
      <c r="C212" s="7" t="s">
        <v>1</v>
      </c>
      <c r="D212" s="7"/>
      <c r="E212" s="38">
        <v>350</v>
      </c>
      <c r="F212" s="37"/>
      <c r="G212" s="37">
        <f t="shared" si="7"/>
        <v>0</v>
      </c>
    </row>
    <row r="213" spans="1:7" ht="13" x14ac:dyDescent="0.3">
      <c r="A213" s="3"/>
      <c r="B213" s="3"/>
      <c r="C213" s="7"/>
      <c r="D213" s="7"/>
      <c r="E213" s="38"/>
      <c r="F213" s="37"/>
      <c r="G213" s="37"/>
    </row>
    <row r="214" spans="1:7" ht="13" x14ac:dyDescent="0.3">
      <c r="A214" s="3"/>
      <c r="B214" s="3" t="s">
        <v>6</v>
      </c>
      <c r="C214" s="7" t="s">
        <v>1</v>
      </c>
      <c r="D214" s="7"/>
      <c r="E214" s="38">
        <v>350</v>
      </c>
      <c r="F214" s="37"/>
      <c r="G214" s="37">
        <f t="shared" si="7"/>
        <v>0</v>
      </c>
    </row>
    <row r="215" spans="1:7" ht="13" x14ac:dyDescent="0.3">
      <c r="A215" s="3"/>
      <c r="B215" s="3"/>
      <c r="C215" s="7"/>
      <c r="D215" s="7"/>
      <c r="E215" s="38"/>
      <c r="F215" s="37"/>
      <c r="G215" s="37"/>
    </row>
    <row r="216" spans="1:7" ht="13" x14ac:dyDescent="0.3">
      <c r="A216" s="3"/>
      <c r="B216" s="4" t="s">
        <v>260</v>
      </c>
      <c r="C216" s="7"/>
      <c r="D216" s="7"/>
      <c r="E216" s="38"/>
      <c r="F216" s="37"/>
      <c r="G216" s="37"/>
    </row>
    <row r="217" spans="1:7" ht="13" x14ac:dyDescent="0.3">
      <c r="A217" s="3"/>
      <c r="B217" s="4" t="s">
        <v>259</v>
      </c>
      <c r="C217" s="7"/>
      <c r="D217" s="7"/>
      <c r="E217" s="38"/>
      <c r="F217" s="37"/>
      <c r="G217" s="37"/>
    </row>
    <row r="218" spans="1:7" ht="13" x14ac:dyDescent="0.3">
      <c r="A218" s="3"/>
      <c r="B218" s="3" t="s">
        <v>258</v>
      </c>
      <c r="C218" s="7" t="s">
        <v>1</v>
      </c>
      <c r="D218" s="7"/>
      <c r="E218" s="38">
        <v>350</v>
      </c>
      <c r="F218" s="37"/>
      <c r="G218" s="37">
        <f t="shared" si="7"/>
        <v>0</v>
      </c>
    </row>
    <row r="219" spans="1:7" ht="13" x14ac:dyDescent="0.3">
      <c r="A219" s="3"/>
      <c r="B219" s="3"/>
      <c r="C219" s="7"/>
      <c r="D219" s="7"/>
      <c r="E219" s="38"/>
      <c r="F219" s="37"/>
      <c r="G219" s="37"/>
    </row>
    <row r="220" spans="1:7" ht="13" x14ac:dyDescent="0.3">
      <c r="A220" s="3"/>
      <c r="B220" s="4" t="s">
        <v>257</v>
      </c>
      <c r="C220" s="7"/>
      <c r="D220" s="7"/>
      <c r="E220" s="38"/>
      <c r="F220" s="37"/>
      <c r="G220" s="37"/>
    </row>
    <row r="221" spans="1:7" ht="13" x14ac:dyDescent="0.3">
      <c r="A221" s="3"/>
      <c r="B221" s="3" t="s">
        <v>256</v>
      </c>
      <c r="C221" s="7"/>
      <c r="D221" s="7"/>
      <c r="E221" s="38"/>
      <c r="F221" s="37"/>
      <c r="G221" s="37"/>
    </row>
    <row r="222" spans="1:7" ht="13" x14ac:dyDescent="0.3">
      <c r="A222" s="3"/>
      <c r="B222" s="3" t="s">
        <v>255</v>
      </c>
      <c r="C222" s="7"/>
      <c r="D222" s="7"/>
      <c r="E222" s="38"/>
      <c r="F222" s="37"/>
      <c r="G222" s="37"/>
    </row>
    <row r="223" spans="1:7" ht="13" x14ac:dyDescent="0.3">
      <c r="A223" s="3"/>
      <c r="B223" s="3" t="s">
        <v>254</v>
      </c>
      <c r="C223" s="7"/>
      <c r="D223" s="7"/>
      <c r="E223" s="38"/>
      <c r="F223" s="37"/>
      <c r="G223" s="37"/>
    </row>
    <row r="224" spans="1:7" ht="13" x14ac:dyDescent="0.3">
      <c r="A224" s="3"/>
      <c r="B224" s="3" t="s">
        <v>253</v>
      </c>
      <c r="C224" s="7" t="s">
        <v>0</v>
      </c>
      <c r="D224" s="7">
        <v>6</v>
      </c>
      <c r="E224" s="38">
        <v>45</v>
      </c>
      <c r="F224" s="37"/>
      <c r="G224" s="37">
        <f t="shared" si="7"/>
        <v>270</v>
      </c>
    </row>
    <row r="225" spans="1:7" ht="13" x14ac:dyDescent="0.3">
      <c r="A225" s="3"/>
      <c r="B225" s="3"/>
      <c r="C225" s="7"/>
      <c r="D225" s="7"/>
      <c r="E225" s="38"/>
      <c r="F225" s="37"/>
      <c r="G225" s="37"/>
    </row>
    <row r="226" spans="1:7" ht="13" x14ac:dyDescent="0.3">
      <c r="A226" s="3"/>
      <c r="B226" s="4" t="s">
        <v>252</v>
      </c>
      <c r="C226" s="7"/>
      <c r="D226" s="7"/>
      <c r="E226" s="38"/>
      <c r="F226" s="37"/>
      <c r="G226" s="37"/>
    </row>
    <row r="227" spans="1:7" ht="13" x14ac:dyDescent="0.3">
      <c r="A227" s="3"/>
      <c r="B227" s="4" t="s">
        <v>251</v>
      </c>
      <c r="C227" s="7"/>
      <c r="D227" s="7"/>
      <c r="E227" s="38"/>
      <c r="F227" s="37"/>
      <c r="G227" s="37"/>
    </row>
    <row r="228" spans="1:7" ht="13" x14ac:dyDescent="0.3">
      <c r="A228" s="3"/>
      <c r="B228" s="3"/>
      <c r="C228" s="7"/>
      <c r="D228" s="7"/>
      <c r="E228" s="38"/>
      <c r="F228" s="37"/>
      <c r="G228" s="37"/>
    </row>
    <row r="229" spans="1:7" ht="13" x14ac:dyDescent="0.3">
      <c r="A229" s="3"/>
      <c r="B229" s="3" t="s">
        <v>250</v>
      </c>
      <c r="C229" s="7"/>
      <c r="D229" s="7"/>
      <c r="E229" s="38"/>
      <c r="F229" s="37"/>
      <c r="G229" s="37"/>
    </row>
    <row r="230" spans="1:7" ht="13" x14ac:dyDescent="0.3">
      <c r="A230" s="3"/>
      <c r="B230" s="3" t="s">
        <v>249</v>
      </c>
      <c r="C230" s="7"/>
      <c r="D230" s="7"/>
      <c r="E230" s="38"/>
      <c r="F230" s="37"/>
      <c r="G230" s="37"/>
    </row>
    <row r="231" spans="1:7" ht="13" x14ac:dyDescent="0.3">
      <c r="A231" s="3"/>
      <c r="B231" s="3" t="s">
        <v>248</v>
      </c>
      <c r="C231" s="7" t="s">
        <v>0</v>
      </c>
      <c r="D231" s="7">
        <v>10</v>
      </c>
      <c r="E231" s="38">
        <v>20</v>
      </c>
      <c r="F231" s="37"/>
      <c r="G231" s="37">
        <f t="shared" si="7"/>
        <v>200</v>
      </c>
    </row>
    <row r="232" spans="1:7" ht="13" x14ac:dyDescent="0.3">
      <c r="A232" s="3"/>
      <c r="B232" s="3"/>
      <c r="C232" s="7"/>
      <c r="D232" s="7"/>
      <c r="E232" s="38"/>
      <c r="F232" s="37"/>
      <c r="G232" s="37"/>
    </row>
    <row r="233" spans="1:7" ht="13" x14ac:dyDescent="0.3">
      <c r="A233" s="3"/>
      <c r="B233" s="3" t="s">
        <v>247</v>
      </c>
      <c r="C233" s="7" t="s">
        <v>0</v>
      </c>
      <c r="D233" s="7">
        <v>10</v>
      </c>
      <c r="E233" s="38">
        <v>20</v>
      </c>
      <c r="F233" s="37"/>
      <c r="G233" s="37">
        <f t="shared" si="7"/>
        <v>200</v>
      </c>
    </row>
    <row r="234" spans="1:7" ht="13" x14ac:dyDescent="0.3">
      <c r="A234" s="3"/>
      <c r="B234" s="3"/>
      <c r="C234" s="7"/>
      <c r="D234" s="7"/>
      <c r="E234" s="38"/>
      <c r="F234" s="37"/>
      <c r="G234" s="37"/>
    </row>
    <row r="235" spans="1:7" ht="13" x14ac:dyDescent="0.3">
      <c r="A235" s="3"/>
      <c r="B235" s="5" t="s">
        <v>283</v>
      </c>
      <c r="C235" s="7"/>
      <c r="D235" s="7"/>
      <c r="E235" s="38"/>
      <c r="F235" s="39"/>
      <c r="G235" s="39">
        <f>SUM(G179:G234)</f>
        <v>2320</v>
      </c>
    </row>
    <row r="236" spans="1:7" ht="13" x14ac:dyDescent="0.3">
      <c r="A236" s="3"/>
      <c r="B236" s="3"/>
      <c r="C236" s="7"/>
      <c r="D236" s="7"/>
      <c r="E236" s="38"/>
      <c r="F236" s="37"/>
      <c r="G236" s="37"/>
    </row>
    <row r="237" spans="1:7" ht="13" x14ac:dyDescent="0.3">
      <c r="A237" s="3"/>
      <c r="B237" s="3"/>
      <c r="C237" s="7"/>
      <c r="D237" s="7"/>
      <c r="E237" s="38"/>
      <c r="F237" s="37"/>
      <c r="G237" s="37"/>
    </row>
    <row r="238" spans="1:7" ht="13" x14ac:dyDescent="0.3">
      <c r="A238" s="3"/>
      <c r="B238" s="17" t="s">
        <v>246</v>
      </c>
      <c r="C238" s="7"/>
      <c r="D238" s="7"/>
      <c r="E238" s="38"/>
      <c r="F238" s="37"/>
      <c r="G238" s="37"/>
    </row>
    <row r="239" spans="1:7" ht="13" x14ac:dyDescent="0.3">
      <c r="A239" s="3"/>
      <c r="B239" s="17" t="s">
        <v>245</v>
      </c>
      <c r="C239" s="7"/>
      <c r="D239" s="7"/>
      <c r="E239" s="38"/>
      <c r="F239" s="37"/>
      <c r="G239" s="37"/>
    </row>
    <row r="240" spans="1:7" ht="13" x14ac:dyDescent="0.3">
      <c r="A240" s="3"/>
      <c r="B240" s="3"/>
      <c r="C240" s="7"/>
      <c r="D240" s="7"/>
      <c r="E240" s="38"/>
      <c r="F240" s="37"/>
      <c r="G240" s="37"/>
    </row>
    <row r="241" spans="1:14" ht="13" x14ac:dyDescent="0.3">
      <c r="A241" s="3"/>
      <c r="B241" s="4" t="s">
        <v>244</v>
      </c>
      <c r="C241" s="7"/>
      <c r="D241" s="7"/>
      <c r="E241" s="38"/>
      <c r="F241" s="37"/>
      <c r="G241" s="37"/>
    </row>
    <row r="242" spans="1:14" ht="13" x14ac:dyDescent="0.3">
      <c r="A242" s="3"/>
      <c r="B242" s="3"/>
      <c r="C242" s="7"/>
      <c r="D242" s="7"/>
      <c r="E242" s="38"/>
      <c r="F242" s="37"/>
      <c r="G242" s="37"/>
    </row>
    <row r="243" spans="1:14" ht="13" x14ac:dyDescent="0.3">
      <c r="A243" s="3"/>
      <c r="B243" s="3" t="s">
        <v>243</v>
      </c>
      <c r="C243" s="7"/>
      <c r="D243" s="7"/>
      <c r="E243" s="38"/>
      <c r="F243" s="37"/>
      <c r="G243" s="37"/>
    </row>
    <row r="244" spans="1:14" ht="13" x14ac:dyDescent="0.3">
      <c r="A244" s="3"/>
      <c r="B244" s="3" t="s">
        <v>242</v>
      </c>
      <c r="C244" s="7" t="s">
        <v>1</v>
      </c>
      <c r="D244" s="7"/>
      <c r="E244" s="38">
        <v>1800</v>
      </c>
      <c r="F244" s="37"/>
      <c r="G244" s="37">
        <f t="shared" ref="G244:G304" si="8">E244*D244</f>
        <v>0</v>
      </c>
    </row>
    <row r="245" spans="1:14" ht="13" x14ac:dyDescent="0.3">
      <c r="A245" s="3"/>
      <c r="B245" s="3"/>
      <c r="C245" s="7"/>
      <c r="D245" s="7"/>
      <c r="E245" s="38"/>
      <c r="F245" s="37"/>
      <c r="G245" s="37"/>
      <c r="K245" s="1">
        <v>54</v>
      </c>
      <c r="L245" s="1">
        <v>0.6</v>
      </c>
      <c r="M245" s="1">
        <v>0.25</v>
      </c>
      <c r="N245" s="1">
        <f>M245*L245*K245</f>
        <v>8.1</v>
      </c>
    </row>
    <row r="246" spans="1:14" ht="13" x14ac:dyDescent="0.3">
      <c r="A246" s="3"/>
      <c r="B246" s="3" t="s">
        <v>241</v>
      </c>
      <c r="C246" s="7"/>
      <c r="D246" s="7"/>
      <c r="E246" s="38"/>
      <c r="F246" s="37"/>
      <c r="G246" s="37"/>
    </row>
    <row r="247" spans="1:14" ht="13" x14ac:dyDescent="0.3">
      <c r="A247" s="3"/>
      <c r="B247" s="3" t="s">
        <v>240</v>
      </c>
      <c r="C247" s="7" t="s">
        <v>1</v>
      </c>
      <c r="D247" s="7">
        <v>2</v>
      </c>
      <c r="E247" s="38">
        <v>1800</v>
      </c>
      <c r="F247" s="37"/>
      <c r="G247" s="37">
        <f t="shared" si="8"/>
        <v>3600</v>
      </c>
    </row>
    <row r="248" spans="1:14" ht="13" x14ac:dyDescent="0.3">
      <c r="A248" s="3"/>
      <c r="B248" s="3"/>
      <c r="C248" s="7"/>
      <c r="D248" s="7"/>
      <c r="E248" s="38"/>
      <c r="F248" s="37"/>
      <c r="G248" s="37"/>
    </row>
    <row r="249" spans="1:14" ht="13" x14ac:dyDescent="0.3">
      <c r="A249" s="3"/>
      <c r="B249" s="4" t="s">
        <v>239</v>
      </c>
      <c r="C249" s="7"/>
      <c r="D249" s="7"/>
      <c r="E249" s="38"/>
      <c r="F249" s="37"/>
      <c r="G249" s="37"/>
    </row>
    <row r="250" spans="1:14" ht="13" x14ac:dyDescent="0.3">
      <c r="A250" s="3"/>
      <c r="B250" s="4" t="s">
        <v>238</v>
      </c>
      <c r="C250" s="7"/>
      <c r="D250" s="7"/>
      <c r="E250" s="38"/>
      <c r="F250" s="37"/>
      <c r="G250" s="37"/>
    </row>
    <row r="251" spans="1:14" ht="13" x14ac:dyDescent="0.3">
      <c r="A251" s="3"/>
      <c r="B251" s="3"/>
      <c r="C251" s="7"/>
      <c r="D251" s="7"/>
      <c r="E251" s="38"/>
      <c r="F251" s="37"/>
      <c r="G251" s="37"/>
    </row>
    <row r="252" spans="1:14" ht="13" x14ac:dyDescent="0.3">
      <c r="A252" s="3"/>
      <c r="B252" s="4" t="s">
        <v>237</v>
      </c>
      <c r="C252" s="7"/>
      <c r="D252" s="7"/>
      <c r="E252" s="38"/>
      <c r="F252" s="37"/>
      <c r="G252" s="37"/>
    </row>
    <row r="253" spans="1:14" ht="13" x14ac:dyDescent="0.3">
      <c r="A253" s="3"/>
      <c r="B253" s="3"/>
      <c r="C253" s="7"/>
      <c r="D253" s="7"/>
      <c r="E253" s="38"/>
      <c r="F253" s="37"/>
      <c r="G253" s="37"/>
    </row>
    <row r="254" spans="1:14" ht="13" x14ac:dyDescent="0.3">
      <c r="A254" s="3"/>
      <c r="B254" s="3" t="s">
        <v>236</v>
      </c>
      <c r="C254" s="7" t="s">
        <v>1</v>
      </c>
      <c r="D254" s="7"/>
      <c r="E254" s="38">
        <v>1800</v>
      </c>
      <c r="F254" s="37"/>
      <c r="G254" s="37">
        <f t="shared" si="8"/>
        <v>0</v>
      </c>
    </row>
    <row r="255" spans="1:14" ht="13" x14ac:dyDescent="0.3">
      <c r="A255" s="3"/>
      <c r="B255" s="3"/>
      <c r="C255" s="7"/>
      <c r="D255" s="7"/>
      <c r="E255" s="38"/>
      <c r="F255" s="37"/>
      <c r="G255" s="37"/>
    </row>
    <row r="256" spans="1:14" ht="13" x14ac:dyDescent="0.3">
      <c r="A256" s="3"/>
      <c r="B256" s="3" t="s">
        <v>235</v>
      </c>
      <c r="C256" s="7" t="s">
        <v>1</v>
      </c>
      <c r="D256" s="7"/>
      <c r="E256" s="38">
        <v>1800</v>
      </c>
      <c r="F256" s="37"/>
      <c r="G256" s="37">
        <f t="shared" si="8"/>
        <v>0</v>
      </c>
    </row>
    <row r="257" spans="1:13" ht="13" x14ac:dyDescent="0.3">
      <c r="A257" s="3"/>
      <c r="B257" s="3"/>
      <c r="C257" s="7"/>
      <c r="D257" s="7"/>
      <c r="E257" s="38"/>
      <c r="F257" s="37"/>
      <c r="G257" s="37"/>
    </row>
    <row r="258" spans="1:13" ht="13" x14ac:dyDescent="0.3">
      <c r="A258" s="3"/>
      <c r="B258" s="4" t="s">
        <v>234</v>
      </c>
      <c r="C258" s="7"/>
      <c r="D258" s="7"/>
      <c r="E258" s="38"/>
      <c r="F258" s="37"/>
      <c r="G258" s="37"/>
      <c r="K258" s="1">
        <v>54</v>
      </c>
      <c r="L258" s="1">
        <f>K258/2.4</f>
        <v>22.5</v>
      </c>
      <c r="M258" s="1">
        <f>L258*0.6</f>
        <v>13.5</v>
      </c>
    </row>
    <row r="259" spans="1:13" ht="13" x14ac:dyDescent="0.3">
      <c r="A259" s="3"/>
      <c r="B259" s="3" t="s">
        <v>233</v>
      </c>
      <c r="C259" s="7"/>
      <c r="D259" s="7"/>
      <c r="E259" s="38"/>
      <c r="F259" s="37"/>
      <c r="G259" s="37"/>
    </row>
    <row r="260" spans="1:13" ht="13" x14ac:dyDescent="0.3">
      <c r="A260" s="3"/>
      <c r="B260" s="3" t="s">
        <v>232</v>
      </c>
      <c r="C260" s="7" t="s">
        <v>2</v>
      </c>
      <c r="D260" s="7">
        <v>1</v>
      </c>
      <c r="E260" s="38">
        <v>150</v>
      </c>
      <c r="F260" s="37"/>
      <c r="G260" s="37">
        <f t="shared" si="8"/>
        <v>150</v>
      </c>
    </row>
    <row r="261" spans="1:13" ht="13" x14ac:dyDescent="0.3">
      <c r="A261" s="3"/>
      <c r="B261" s="3"/>
      <c r="C261" s="7"/>
      <c r="D261" s="7"/>
      <c r="E261" s="38"/>
      <c r="F261" s="37"/>
      <c r="G261" s="37"/>
      <c r="K261" s="1">
        <v>54</v>
      </c>
      <c r="L261" s="1">
        <v>0.6</v>
      </c>
      <c r="M261" s="1">
        <f>L261*K261</f>
        <v>32.4</v>
      </c>
    </row>
    <row r="262" spans="1:13" ht="13" x14ac:dyDescent="0.3">
      <c r="A262" s="3"/>
      <c r="B262" s="4" t="s">
        <v>231</v>
      </c>
      <c r="C262" s="7"/>
      <c r="D262" s="7"/>
      <c r="E262" s="38"/>
      <c r="F262" s="37"/>
      <c r="G262" s="37"/>
    </row>
    <row r="263" spans="1:13" ht="13" x14ac:dyDescent="0.3">
      <c r="A263" s="3"/>
      <c r="B263" s="3"/>
      <c r="C263" s="7"/>
      <c r="D263" s="7"/>
      <c r="E263" s="38"/>
      <c r="F263" s="37"/>
      <c r="G263" s="37"/>
    </row>
    <row r="264" spans="1:13" ht="13" x14ac:dyDescent="0.3">
      <c r="A264" s="3"/>
      <c r="B264" s="3" t="s">
        <v>230</v>
      </c>
      <c r="C264" s="7"/>
      <c r="D264" s="7"/>
      <c r="E264" s="38"/>
      <c r="F264" s="37"/>
      <c r="G264" s="37"/>
    </row>
    <row r="265" spans="1:13" ht="13" x14ac:dyDescent="0.3">
      <c r="A265" s="3"/>
      <c r="B265" s="3" t="s">
        <v>229</v>
      </c>
      <c r="C265" s="7"/>
      <c r="D265" s="7"/>
      <c r="E265" s="38"/>
      <c r="F265" s="37"/>
      <c r="G265" s="37"/>
    </row>
    <row r="266" spans="1:13" ht="13" x14ac:dyDescent="0.3">
      <c r="A266" s="3"/>
      <c r="B266" s="3"/>
      <c r="C266" s="7"/>
      <c r="D266" s="7"/>
      <c r="E266" s="38"/>
      <c r="F266" s="37"/>
      <c r="G266" s="37"/>
    </row>
    <row r="267" spans="1:13" ht="13" x14ac:dyDescent="0.3">
      <c r="A267" s="3"/>
      <c r="B267" s="3" t="s">
        <v>228</v>
      </c>
      <c r="C267" s="7" t="s">
        <v>0</v>
      </c>
      <c r="D267" s="7">
        <v>6</v>
      </c>
      <c r="E267" s="38">
        <v>45</v>
      </c>
      <c r="F267" s="37"/>
      <c r="G267" s="37">
        <f t="shared" si="8"/>
        <v>270</v>
      </c>
    </row>
    <row r="268" spans="1:13" ht="13" x14ac:dyDescent="0.3">
      <c r="A268" s="3"/>
      <c r="B268" s="3"/>
      <c r="C268" s="7"/>
      <c r="D268" s="7"/>
      <c r="E268" s="38"/>
      <c r="F268" s="37"/>
      <c r="G268" s="37"/>
    </row>
    <row r="269" spans="1:13" ht="13" x14ac:dyDescent="0.3">
      <c r="A269" s="3"/>
      <c r="B269" s="4" t="s">
        <v>227</v>
      </c>
      <c r="C269" s="7"/>
      <c r="D269" s="7"/>
      <c r="E269" s="38"/>
      <c r="F269" s="37"/>
      <c r="G269" s="37"/>
    </row>
    <row r="270" spans="1:13" ht="13" x14ac:dyDescent="0.3">
      <c r="A270" s="3"/>
      <c r="B270" s="3"/>
      <c r="C270" s="7"/>
      <c r="D270" s="7"/>
      <c r="E270" s="38"/>
      <c r="F270" s="37"/>
      <c r="G270" s="37"/>
    </row>
    <row r="271" spans="1:13" ht="13" x14ac:dyDescent="0.3">
      <c r="A271" s="3"/>
      <c r="B271" s="3" t="s">
        <v>226</v>
      </c>
      <c r="C271" s="7"/>
      <c r="D271" s="7"/>
      <c r="E271" s="38"/>
      <c r="F271" s="37"/>
      <c r="G271" s="37"/>
    </row>
    <row r="272" spans="1:13" ht="13" x14ac:dyDescent="0.3">
      <c r="A272" s="3"/>
      <c r="B272" s="3" t="s">
        <v>225</v>
      </c>
      <c r="C272" s="7" t="s">
        <v>0</v>
      </c>
      <c r="D272" s="7">
        <v>6</v>
      </c>
      <c r="E272" s="38">
        <v>65</v>
      </c>
      <c r="F272" s="37"/>
      <c r="G272" s="37">
        <f t="shared" si="8"/>
        <v>390</v>
      </c>
    </row>
    <row r="273" spans="1:7" ht="13" x14ac:dyDescent="0.3">
      <c r="A273" s="3"/>
      <c r="B273" s="3"/>
      <c r="C273" s="7"/>
      <c r="D273" s="7"/>
      <c r="E273" s="38"/>
      <c r="F273" s="37"/>
      <c r="G273" s="37"/>
    </row>
    <row r="274" spans="1:7" ht="13" x14ac:dyDescent="0.3">
      <c r="A274" s="3"/>
      <c r="B274" s="4" t="s">
        <v>224</v>
      </c>
      <c r="C274" s="7"/>
      <c r="D274" s="7"/>
      <c r="E274" s="38"/>
      <c r="F274" s="37"/>
      <c r="G274" s="37"/>
    </row>
    <row r="275" spans="1:7" ht="13" x14ac:dyDescent="0.3">
      <c r="A275" s="3"/>
      <c r="B275" s="3"/>
      <c r="C275" s="7"/>
      <c r="D275" s="7"/>
      <c r="E275" s="38"/>
      <c r="F275" s="37"/>
      <c r="G275" s="37"/>
    </row>
    <row r="276" spans="1:7" ht="13" x14ac:dyDescent="0.3">
      <c r="A276" s="3"/>
      <c r="B276" s="4" t="s">
        <v>223</v>
      </c>
      <c r="C276" s="7"/>
      <c r="D276" s="7"/>
      <c r="E276" s="38"/>
      <c r="F276" s="37"/>
      <c r="G276" s="37"/>
    </row>
    <row r="277" spans="1:7" ht="13" x14ac:dyDescent="0.3">
      <c r="A277" s="3"/>
      <c r="B277" s="4" t="s">
        <v>222</v>
      </c>
      <c r="C277" s="7"/>
      <c r="D277" s="7"/>
      <c r="E277" s="38"/>
      <c r="F277" s="37"/>
      <c r="G277" s="37"/>
    </row>
    <row r="278" spans="1:7" ht="13" x14ac:dyDescent="0.3">
      <c r="A278" s="3"/>
      <c r="B278" s="3"/>
      <c r="C278" s="7"/>
      <c r="D278" s="7"/>
      <c r="E278" s="38"/>
      <c r="F278" s="37"/>
      <c r="G278" s="37"/>
    </row>
    <row r="279" spans="1:7" ht="13" x14ac:dyDescent="0.3">
      <c r="A279" s="3"/>
      <c r="B279" s="3" t="s">
        <v>221</v>
      </c>
      <c r="C279" s="7" t="s">
        <v>11</v>
      </c>
      <c r="D279" s="7">
        <v>5</v>
      </c>
      <c r="E279" s="38">
        <v>15</v>
      </c>
      <c r="F279" s="37"/>
      <c r="G279" s="37">
        <f t="shared" si="8"/>
        <v>75</v>
      </c>
    </row>
    <row r="280" spans="1:7" ht="13" x14ac:dyDescent="0.3">
      <c r="A280" s="3"/>
      <c r="B280" s="3"/>
      <c r="C280" s="7"/>
      <c r="D280" s="7"/>
      <c r="E280" s="38"/>
      <c r="F280" s="37"/>
      <c r="G280" s="37"/>
    </row>
    <row r="281" spans="1:7" ht="13" x14ac:dyDescent="0.3">
      <c r="A281" s="3"/>
      <c r="B281" s="4" t="s">
        <v>220</v>
      </c>
      <c r="C281" s="7"/>
      <c r="D281" s="7"/>
      <c r="E281" s="38"/>
      <c r="F281" s="37"/>
      <c r="G281" s="37"/>
    </row>
    <row r="282" spans="1:7" ht="13" x14ac:dyDescent="0.3">
      <c r="A282" s="3"/>
      <c r="B282" s="4" t="s">
        <v>219</v>
      </c>
      <c r="C282" s="7"/>
      <c r="D282" s="7"/>
      <c r="E282" s="38"/>
      <c r="F282" s="37"/>
      <c r="G282" s="37"/>
    </row>
    <row r="283" spans="1:7" ht="13" x14ac:dyDescent="0.3">
      <c r="A283" s="3"/>
      <c r="B283" s="3"/>
      <c r="C283" s="7"/>
      <c r="D283" s="7"/>
      <c r="E283" s="38"/>
      <c r="F283" s="37"/>
      <c r="G283" s="37"/>
    </row>
    <row r="284" spans="1:7" ht="13" x14ac:dyDescent="0.3">
      <c r="A284" s="3"/>
      <c r="B284" s="3" t="s">
        <v>218</v>
      </c>
      <c r="C284" s="7" t="s">
        <v>11</v>
      </c>
      <c r="D284" s="7">
        <v>5</v>
      </c>
      <c r="E284" s="38">
        <v>15</v>
      </c>
      <c r="F284" s="37"/>
      <c r="G284" s="37">
        <f t="shared" si="8"/>
        <v>75</v>
      </c>
    </row>
    <row r="285" spans="1:7" ht="13" x14ac:dyDescent="0.3">
      <c r="A285" s="3"/>
      <c r="B285" s="3"/>
      <c r="C285" s="7"/>
      <c r="D285" s="7"/>
      <c r="E285" s="38"/>
      <c r="F285" s="37"/>
      <c r="G285" s="37"/>
    </row>
    <row r="286" spans="1:7" ht="13" x14ac:dyDescent="0.3">
      <c r="A286" s="3"/>
      <c r="B286" s="4" t="s">
        <v>217</v>
      </c>
      <c r="C286" s="7"/>
      <c r="D286" s="7"/>
      <c r="E286" s="38"/>
      <c r="F286" s="37"/>
      <c r="G286" s="37"/>
    </row>
    <row r="287" spans="1:7" ht="13" x14ac:dyDescent="0.3">
      <c r="A287" s="3"/>
      <c r="B287" s="3" t="s">
        <v>216</v>
      </c>
      <c r="C287" s="7" t="s">
        <v>11</v>
      </c>
      <c r="D287" s="7">
        <v>5</v>
      </c>
      <c r="E287" s="38">
        <v>15</v>
      </c>
      <c r="F287" s="37"/>
      <c r="G287" s="37">
        <f t="shared" si="8"/>
        <v>75</v>
      </c>
    </row>
    <row r="288" spans="1:7" ht="13" x14ac:dyDescent="0.3">
      <c r="A288" s="3"/>
      <c r="B288" s="3"/>
      <c r="C288" s="7"/>
      <c r="D288" s="7"/>
      <c r="E288" s="38"/>
      <c r="F288" s="37"/>
      <c r="G288" s="37"/>
    </row>
    <row r="289" spans="1:7" ht="13" x14ac:dyDescent="0.3">
      <c r="A289" s="3"/>
      <c r="B289" s="4" t="s">
        <v>215</v>
      </c>
      <c r="C289" s="7"/>
      <c r="D289" s="7"/>
      <c r="E289" s="38"/>
      <c r="F289" s="37"/>
      <c r="G289" s="37"/>
    </row>
    <row r="290" spans="1:7" ht="13" x14ac:dyDescent="0.3">
      <c r="A290" s="3"/>
      <c r="B290" s="4" t="s">
        <v>214</v>
      </c>
      <c r="C290" s="7"/>
      <c r="D290" s="7"/>
      <c r="E290" s="38"/>
      <c r="F290" s="37"/>
      <c r="G290" s="37"/>
    </row>
    <row r="291" spans="1:7" ht="13" x14ac:dyDescent="0.3">
      <c r="A291" s="3"/>
      <c r="B291" s="3"/>
      <c r="C291" s="7"/>
      <c r="D291" s="7"/>
      <c r="E291" s="38"/>
      <c r="F291" s="37"/>
      <c r="G291" s="37"/>
    </row>
    <row r="292" spans="1:7" ht="13" x14ac:dyDescent="0.3">
      <c r="A292" s="3"/>
      <c r="B292" s="4" t="s">
        <v>213</v>
      </c>
      <c r="C292" s="7"/>
      <c r="D292" s="7"/>
      <c r="E292" s="38"/>
      <c r="F292" s="37"/>
      <c r="G292" s="37"/>
    </row>
    <row r="293" spans="1:7" ht="13" x14ac:dyDescent="0.3">
      <c r="A293" s="3"/>
      <c r="B293" s="3"/>
      <c r="C293" s="7"/>
      <c r="D293" s="7"/>
      <c r="E293" s="38"/>
      <c r="F293" s="37"/>
      <c r="G293" s="37"/>
    </row>
    <row r="294" spans="1:7" ht="13" x14ac:dyDescent="0.3">
      <c r="A294" s="3"/>
      <c r="B294" s="3" t="s">
        <v>9</v>
      </c>
      <c r="C294" s="7" t="s">
        <v>8</v>
      </c>
      <c r="D294" s="7"/>
      <c r="E294" s="38">
        <v>13000</v>
      </c>
      <c r="F294" s="37"/>
      <c r="G294" s="37">
        <f t="shared" si="8"/>
        <v>0</v>
      </c>
    </row>
    <row r="295" spans="1:7" ht="13" x14ac:dyDescent="0.3">
      <c r="A295" s="3"/>
      <c r="B295" s="3"/>
      <c r="C295" s="7"/>
      <c r="D295" s="7"/>
      <c r="E295" s="38"/>
      <c r="F295" s="37"/>
      <c r="G295" s="37"/>
    </row>
    <row r="296" spans="1:7" ht="13" x14ac:dyDescent="0.3">
      <c r="A296" s="3"/>
      <c r="B296" s="3" t="s">
        <v>7</v>
      </c>
      <c r="C296" s="7" t="s">
        <v>8</v>
      </c>
      <c r="D296" s="7"/>
      <c r="E296" s="38">
        <v>13000</v>
      </c>
      <c r="F296" s="37"/>
      <c r="G296" s="37">
        <f t="shared" si="8"/>
        <v>0</v>
      </c>
    </row>
    <row r="297" spans="1:7" ht="13" x14ac:dyDescent="0.3">
      <c r="A297" s="3"/>
      <c r="B297" s="3"/>
      <c r="C297" s="7"/>
      <c r="D297" s="7"/>
      <c r="E297" s="38"/>
      <c r="F297" s="37"/>
      <c r="G297" s="37"/>
    </row>
    <row r="298" spans="1:7" ht="13" x14ac:dyDescent="0.3">
      <c r="A298" s="3"/>
      <c r="B298" s="4" t="s">
        <v>212</v>
      </c>
      <c r="C298" s="7"/>
      <c r="D298" s="7"/>
      <c r="E298" s="38"/>
      <c r="F298" s="37"/>
      <c r="G298" s="37"/>
    </row>
    <row r="299" spans="1:7" ht="13" x14ac:dyDescent="0.3">
      <c r="A299" s="3"/>
      <c r="B299" s="4" t="s">
        <v>211</v>
      </c>
      <c r="C299" s="7"/>
      <c r="D299" s="7"/>
      <c r="E299" s="38"/>
      <c r="F299" s="37"/>
      <c r="G299" s="37"/>
    </row>
    <row r="300" spans="1:7" ht="13" x14ac:dyDescent="0.3">
      <c r="A300" s="3"/>
      <c r="B300" s="3" t="s">
        <v>210</v>
      </c>
      <c r="C300" s="7" t="s">
        <v>8</v>
      </c>
      <c r="D300" s="7"/>
      <c r="E300" s="38">
        <v>13000</v>
      </c>
      <c r="F300" s="37"/>
      <c r="G300" s="37">
        <f t="shared" si="8"/>
        <v>0</v>
      </c>
    </row>
    <row r="301" spans="1:7" ht="13" x14ac:dyDescent="0.3">
      <c r="A301" s="3"/>
      <c r="B301" s="3"/>
      <c r="C301" s="7"/>
      <c r="D301" s="7"/>
      <c r="E301" s="38"/>
      <c r="F301" s="37"/>
      <c r="G301" s="37"/>
    </row>
    <row r="302" spans="1:7" ht="13" x14ac:dyDescent="0.3">
      <c r="A302" s="3"/>
      <c r="B302" s="4" t="s">
        <v>209</v>
      </c>
      <c r="C302" s="7"/>
      <c r="D302" s="7"/>
      <c r="E302" s="38"/>
      <c r="F302" s="37"/>
      <c r="G302" s="37"/>
    </row>
    <row r="303" spans="1:7" ht="13" x14ac:dyDescent="0.3">
      <c r="A303" s="3"/>
      <c r="B303" s="3"/>
      <c r="C303" s="7"/>
      <c r="D303" s="7"/>
      <c r="E303" s="38"/>
      <c r="F303" s="37"/>
      <c r="G303" s="37"/>
    </row>
    <row r="304" spans="1:7" ht="13" x14ac:dyDescent="0.3">
      <c r="A304" s="3"/>
      <c r="B304" s="3" t="s">
        <v>208</v>
      </c>
      <c r="C304" s="7" t="s">
        <v>0</v>
      </c>
      <c r="D304" s="7">
        <v>6</v>
      </c>
      <c r="E304" s="38">
        <v>145</v>
      </c>
      <c r="F304" s="37"/>
      <c r="G304" s="37">
        <f t="shared" si="8"/>
        <v>870</v>
      </c>
    </row>
    <row r="305" spans="1:7" ht="13" x14ac:dyDescent="0.3">
      <c r="A305" s="3"/>
      <c r="B305" s="3" t="s">
        <v>207</v>
      </c>
      <c r="C305" s="7"/>
      <c r="D305" s="7"/>
      <c r="E305" s="38"/>
      <c r="F305" s="37"/>
      <c r="G305" s="37"/>
    </row>
    <row r="306" spans="1:7" ht="13" x14ac:dyDescent="0.3">
      <c r="A306" s="3"/>
      <c r="B306" s="5" t="s">
        <v>283</v>
      </c>
      <c r="C306" s="7"/>
      <c r="D306" s="7"/>
      <c r="E306" s="38"/>
      <c r="F306" s="39"/>
      <c r="G306" s="39">
        <f>SUM(G243:G305)</f>
        <v>5505</v>
      </c>
    </row>
    <row r="307" spans="1:7" ht="13" x14ac:dyDescent="0.3">
      <c r="A307" s="3"/>
      <c r="B307" s="3"/>
      <c r="C307" s="7"/>
      <c r="D307" s="7"/>
      <c r="E307" s="38"/>
      <c r="F307" s="37"/>
      <c r="G307" s="37"/>
    </row>
    <row r="308" spans="1:7" ht="13" x14ac:dyDescent="0.3">
      <c r="A308" s="3"/>
      <c r="B308" s="3"/>
      <c r="C308" s="7"/>
      <c r="D308" s="7"/>
      <c r="E308" s="38"/>
      <c r="F308" s="37"/>
      <c r="G308" s="37"/>
    </row>
    <row r="309" spans="1:7" ht="13" x14ac:dyDescent="0.3">
      <c r="A309" s="3"/>
      <c r="B309" s="3"/>
      <c r="C309" s="7"/>
      <c r="D309" s="7"/>
      <c r="E309" s="38"/>
      <c r="F309" s="37"/>
      <c r="G309" s="37"/>
    </row>
    <row r="310" spans="1:7" ht="13" x14ac:dyDescent="0.3">
      <c r="A310" s="3"/>
      <c r="B310" s="17" t="s">
        <v>206</v>
      </c>
      <c r="C310" s="7"/>
      <c r="D310" s="7"/>
      <c r="E310" s="38"/>
      <c r="F310" s="37"/>
      <c r="G310" s="37"/>
    </row>
    <row r="311" spans="1:7" ht="13" x14ac:dyDescent="0.3">
      <c r="A311" s="3"/>
      <c r="B311" s="3"/>
      <c r="C311" s="7"/>
      <c r="D311" s="7"/>
      <c r="E311" s="38"/>
      <c r="F311" s="37"/>
      <c r="G311" s="37"/>
    </row>
    <row r="312" spans="1:7" ht="13" x14ac:dyDescent="0.3">
      <c r="A312" s="3"/>
      <c r="B312" s="3" t="s">
        <v>205</v>
      </c>
      <c r="C312" s="7" t="s">
        <v>2</v>
      </c>
      <c r="D312" s="7"/>
      <c r="E312" s="38"/>
      <c r="F312" s="37"/>
      <c r="G312" s="37">
        <f t="shared" ref="G312:G367" si="9">E312*D312</f>
        <v>0</v>
      </c>
    </row>
    <row r="313" spans="1:7" ht="13" x14ac:dyDescent="0.3">
      <c r="A313" s="3"/>
      <c r="B313" s="3"/>
      <c r="C313" s="7"/>
      <c r="D313" s="7"/>
      <c r="E313" s="38"/>
      <c r="F313" s="37"/>
      <c r="G313" s="37"/>
    </row>
    <row r="314" spans="1:7" ht="13" x14ac:dyDescent="0.3">
      <c r="A314" s="3"/>
      <c r="B314" s="4" t="s">
        <v>204</v>
      </c>
      <c r="C314" s="7"/>
      <c r="D314" s="7"/>
      <c r="E314" s="38"/>
      <c r="F314" s="37"/>
      <c r="G314" s="37"/>
    </row>
    <row r="315" spans="1:7" ht="13" x14ac:dyDescent="0.3">
      <c r="A315" s="3"/>
      <c r="B315" s="3"/>
      <c r="C315" s="7"/>
      <c r="D315" s="7"/>
      <c r="E315" s="38"/>
      <c r="F315" s="37"/>
      <c r="G315" s="37"/>
    </row>
    <row r="316" spans="1:7" ht="13" x14ac:dyDescent="0.3">
      <c r="A316" s="3"/>
      <c r="B316" s="4" t="s">
        <v>203</v>
      </c>
      <c r="C316" s="7"/>
      <c r="D316" s="7"/>
      <c r="E316" s="38"/>
      <c r="F316" s="37"/>
      <c r="G316" s="37"/>
    </row>
    <row r="317" spans="1:7" ht="13" x14ac:dyDescent="0.3">
      <c r="A317" s="3"/>
      <c r="B317" s="4" t="s">
        <v>202</v>
      </c>
      <c r="C317" s="7"/>
      <c r="D317" s="7"/>
      <c r="E317" s="38"/>
      <c r="F317" s="37"/>
      <c r="G317" s="37"/>
    </row>
    <row r="318" spans="1:7" ht="13" x14ac:dyDescent="0.3">
      <c r="A318" s="3"/>
      <c r="B318" s="3"/>
      <c r="C318" s="7"/>
      <c r="D318" s="7"/>
      <c r="E318" s="38"/>
      <c r="F318" s="37"/>
      <c r="G318" s="37"/>
    </row>
    <row r="319" spans="1:7" ht="13" x14ac:dyDescent="0.3">
      <c r="A319" s="3"/>
      <c r="B319" s="3" t="s">
        <v>201</v>
      </c>
      <c r="C319" s="7" t="s">
        <v>2</v>
      </c>
      <c r="D319" s="7"/>
      <c r="E319" s="38">
        <v>250</v>
      </c>
      <c r="F319" s="37"/>
      <c r="G319" s="37">
        <f t="shared" si="9"/>
        <v>0</v>
      </c>
    </row>
    <row r="320" spans="1:7" ht="13" x14ac:dyDescent="0.3">
      <c r="A320" s="3"/>
      <c r="B320" s="3"/>
      <c r="C320" s="7"/>
      <c r="D320" s="7"/>
      <c r="E320" s="38"/>
      <c r="F320" s="37"/>
      <c r="G320" s="37"/>
    </row>
    <row r="321" spans="1:7" ht="13" x14ac:dyDescent="0.3">
      <c r="A321" s="3"/>
      <c r="B321" s="5" t="s">
        <v>283</v>
      </c>
      <c r="C321" s="7"/>
      <c r="D321" s="7"/>
      <c r="E321" s="38"/>
      <c r="F321" s="39"/>
      <c r="G321" s="39">
        <f>SUM(G311:G320)</f>
        <v>0</v>
      </c>
    </row>
    <row r="322" spans="1:7" ht="13" x14ac:dyDescent="0.3">
      <c r="A322" s="3"/>
      <c r="B322" s="3"/>
      <c r="C322" s="7"/>
      <c r="D322" s="7"/>
      <c r="E322" s="38"/>
      <c r="F322" s="37"/>
      <c r="G322" s="37"/>
    </row>
    <row r="323" spans="1:7" ht="13" x14ac:dyDescent="0.3">
      <c r="A323" s="3"/>
      <c r="B323" s="3"/>
      <c r="C323" s="7"/>
      <c r="D323" s="7"/>
      <c r="E323" s="38"/>
      <c r="F323" s="37"/>
      <c r="G323" s="37"/>
    </row>
    <row r="324" spans="1:7" ht="13" x14ac:dyDescent="0.3">
      <c r="A324" s="3"/>
      <c r="B324" s="17" t="s">
        <v>200</v>
      </c>
      <c r="C324" s="7"/>
      <c r="D324" s="7"/>
      <c r="E324" s="38"/>
      <c r="F324" s="37"/>
      <c r="G324" s="37"/>
    </row>
    <row r="325" spans="1:7" ht="13" x14ac:dyDescent="0.3">
      <c r="A325" s="3"/>
      <c r="B325" s="3"/>
      <c r="C325" s="7"/>
      <c r="D325" s="7"/>
      <c r="E325" s="38"/>
      <c r="F325" s="37"/>
      <c r="G325" s="37"/>
    </row>
    <row r="326" spans="1:7" ht="13" x14ac:dyDescent="0.3">
      <c r="A326" s="3"/>
      <c r="B326" s="4" t="s">
        <v>199</v>
      </c>
      <c r="C326" s="7"/>
      <c r="D326" s="7"/>
      <c r="E326" s="38"/>
      <c r="F326" s="37"/>
      <c r="G326" s="37"/>
    </row>
    <row r="327" spans="1:7" ht="13" x14ac:dyDescent="0.3">
      <c r="A327" s="3"/>
      <c r="B327" s="3"/>
      <c r="C327" s="7"/>
      <c r="D327" s="7"/>
      <c r="E327" s="38"/>
      <c r="F327" s="37"/>
      <c r="G327" s="37"/>
    </row>
    <row r="328" spans="1:7" ht="13" x14ac:dyDescent="0.3">
      <c r="A328" s="3"/>
      <c r="B328" s="4" t="s">
        <v>198</v>
      </c>
      <c r="C328" s="7"/>
      <c r="D328" s="7"/>
      <c r="E328" s="38"/>
      <c r="F328" s="37"/>
      <c r="G328" s="37"/>
    </row>
    <row r="329" spans="1:7" ht="13" x14ac:dyDescent="0.3">
      <c r="A329" s="3"/>
      <c r="B329" s="4" t="s">
        <v>197</v>
      </c>
      <c r="C329" s="7"/>
      <c r="D329" s="7"/>
      <c r="E329" s="38"/>
      <c r="F329" s="37"/>
      <c r="G329" s="37"/>
    </row>
    <row r="330" spans="1:7" ht="13" x14ac:dyDescent="0.3">
      <c r="A330" s="3"/>
      <c r="B330" s="4" t="s">
        <v>196</v>
      </c>
      <c r="C330" s="7"/>
      <c r="D330" s="7"/>
      <c r="E330" s="38"/>
      <c r="F330" s="37"/>
      <c r="G330" s="37"/>
    </row>
    <row r="331" spans="1:7" ht="13" x14ac:dyDescent="0.3">
      <c r="A331" s="3"/>
      <c r="B331" s="3"/>
      <c r="C331" s="7"/>
      <c r="D331" s="7"/>
      <c r="E331" s="38"/>
      <c r="F331" s="37"/>
      <c r="G331" s="37"/>
    </row>
    <row r="332" spans="1:7" ht="13" x14ac:dyDescent="0.3">
      <c r="A332" s="3"/>
      <c r="B332" s="3" t="s">
        <v>10</v>
      </c>
      <c r="C332" s="7" t="s">
        <v>0</v>
      </c>
      <c r="D332" s="7"/>
      <c r="E332" s="38">
        <v>380</v>
      </c>
      <c r="F332" s="37"/>
      <c r="G332" s="37">
        <f t="shared" si="9"/>
        <v>0</v>
      </c>
    </row>
    <row r="333" spans="1:7" ht="13" x14ac:dyDescent="0.3">
      <c r="A333" s="3"/>
      <c r="B333" s="3"/>
      <c r="C333" s="7"/>
      <c r="D333" s="7"/>
      <c r="E333" s="38"/>
      <c r="F333" s="37"/>
      <c r="G333" s="37"/>
    </row>
    <row r="334" spans="1:7" ht="13" x14ac:dyDescent="0.3">
      <c r="A334" s="3"/>
      <c r="B334" s="3" t="s">
        <v>191</v>
      </c>
      <c r="C334" s="7" t="s">
        <v>0</v>
      </c>
      <c r="D334" s="7"/>
      <c r="E334" s="38">
        <v>480</v>
      </c>
      <c r="F334" s="37"/>
      <c r="G334" s="37">
        <f t="shared" si="9"/>
        <v>0</v>
      </c>
    </row>
    <row r="335" spans="1:7" ht="13" x14ac:dyDescent="0.3">
      <c r="A335" s="3"/>
      <c r="B335" s="3"/>
      <c r="C335" s="7"/>
      <c r="D335" s="7"/>
      <c r="E335" s="38"/>
      <c r="F335" s="37"/>
      <c r="G335" s="37"/>
    </row>
    <row r="336" spans="1:7" ht="13" x14ac:dyDescent="0.3">
      <c r="A336" s="3"/>
      <c r="B336" s="4" t="s">
        <v>195</v>
      </c>
      <c r="C336" s="7"/>
      <c r="D336" s="7"/>
      <c r="E336" s="38"/>
      <c r="F336" s="37"/>
      <c r="G336" s="37"/>
    </row>
    <row r="337" spans="1:7" ht="13" x14ac:dyDescent="0.3">
      <c r="A337" s="3"/>
      <c r="B337" s="3"/>
      <c r="C337" s="7"/>
      <c r="D337" s="7"/>
      <c r="E337" s="38"/>
      <c r="F337" s="37"/>
      <c r="G337" s="37"/>
    </row>
    <row r="338" spans="1:7" ht="13" x14ac:dyDescent="0.3">
      <c r="A338" s="3"/>
      <c r="B338" s="4" t="s">
        <v>194</v>
      </c>
      <c r="C338" s="7"/>
      <c r="D338" s="7"/>
      <c r="E338" s="38"/>
      <c r="F338" s="37"/>
      <c r="G338" s="37"/>
    </row>
    <row r="339" spans="1:7" ht="13" x14ac:dyDescent="0.3">
      <c r="A339" s="3"/>
      <c r="B339" s="4" t="s">
        <v>193</v>
      </c>
      <c r="C339" s="7"/>
      <c r="D339" s="7"/>
      <c r="E339" s="38"/>
      <c r="F339" s="37"/>
      <c r="G339" s="37"/>
    </row>
    <row r="340" spans="1:7" ht="13" x14ac:dyDescent="0.3">
      <c r="A340" s="3"/>
      <c r="B340" s="3"/>
      <c r="C340" s="7"/>
      <c r="D340" s="7"/>
      <c r="E340" s="38"/>
      <c r="F340" s="37"/>
      <c r="G340" s="37"/>
    </row>
    <row r="341" spans="1:7" ht="13" x14ac:dyDescent="0.3">
      <c r="A341" s="3"/>
      <c r="B341" s="3" t="s">
        <v>10</v>
      </c>
      <c r="C341" s="7" t="s">
        <v>0</v>
      </c>
      <c r="D341" s="7"/>
      <c r="E341" s="38">
        <v>380</v>
      </c>
      <c r="F341" s="37"/>
      <c r="G341" s="37">
        <f t="shared" si="9"/>
        <v>0</v>
      </c>
    </row>
    <row r="342" spans="1:7" ht="13" x14ac:dyDescent="0.3">
      <c r="A342" s="3"/>
      <c r="B342" s="3" t="s">
        <v>192</v>
      </c>
      <c r="C342" s="7" t="s">
        <v>0</v>
      </c>
      <c r="D342" s="7"/>
      <c r="E342" s="38">
        <v>380</v>
      </c>
      <c r="F342" s="37"/>
      <c r="G342" s="37">
        <f t="shared" si="9"/>
        <v>0</v>
      </c>
    </row>
    <row r="343" spans="1:7" ht="13" x14ac:dyDescent="0.3">
      <c r="A343" s="3"/>
      <c r="B343" s="3" t="s">
        <v>191</v>
      </c>
      <c r="C343" s="7" t="s">
        <v>0</v>
      </c>
      <c r="D343" s="7"/>
      <c r="E343" s="38">
        <v>480</v>
      </c>
      <c r="F343" s="37"/>
      <c r="G343" s="37">
        <f t="shared" si="9"/>
        <v>0</v>
      </c>
    </row>
    <row r="344" spans="1:7" ht="13" x14ac:dyDescent="0.3">
      <c r="A344" s="3"/>
      <c r="B344" s="3"/>
      <c r="C344" s="7"/>
      <c r="D344" s="7"/>
      <c r="E344" s="38"/>
      <c r="F344" s="37"/>
      <c r="G344" s="37"/>
    </row>
    <row r="345" spans="1:7" ht="13" x14ac:dyDescent="0.3">
      <c r="A345" s="3"/>
      <c r="B345" s="4" t="s">
        <v>190</v>
      </c>
      <c r="C345" s="7"/>
      <c r="D345" s="7"/>
      <c r="E345" s="38"/>
      <c r="F345" s="37"/>
      <c r="G345" s="37"/>
    </row>
    <row r="346" spans="1:7" ht="13" x14ac:dyDescent="0.3">
      <c r="A346" s="3"/>
      <c r="B346" s="3"/>
      <c r="C346" s="7"/>
      <c r="D346" s="7"/>
      <c r="E346" s="38"/>
      <c r="F346" s="37"/>
      <c r="G346" s="37"/>
    </row>
    <row r="347" spans="1:7" ht="13" x14ac:dyDescent="0.3">
      <c r="A347" s="3"/>
      <c r="B347" s="4" t="s">
        <v>189</v>
      </c>
      <c r="C347" s="7"/>
      <c r="D347" s="7"/>
      <c r="E347" s="38"/>
      <c r="F347" s="37"/>
      <c r="G347" s="37"/>
    </row>
    <row r="348" spans="1:7" ht="13" x14ac:dyDescent="0.3">
      <c r="A348" s="3"/>
      <c r="B348" s="3"/>
      <c r="C348" s="7"/>
      <c r="D348" s="7"/>
      <c r="E348" s="38"/>
      <c r="F348" s="37"/>
      <c r="G348" s="37"/>
    </row>
    <row r="349" spans="1:7" ht="13" x14ac:dyDescent="0.3">
      <c r="A349" s="3"/>
      <c r="B349" s="3" t="s">
        <v>188</v>
      </c>
      <c r="C349" s="7" t="s">
        <v>0</v>
      </c>
      <c r="D349" s="7"/>
      <c r="E349" s="38">
        <v>65</v>
      </c>
      <c r="F349" s="37"/>
      <c r="G349" s="37">
        <f t="shared" si="9"/>
        <v>0</v>
      </c>
    </row>
    <row r="350" spans="1:7" ht="13" x14ac:dyDescent="0.3">
      <c r="A350" s="3"/>
      <c r="B350" s="3" t="s">
        <v>187</v>
      </c>
      <c r="C350" s="7" t="s">
        <v>11</v>
      </c>
      <c r="D350" s="7"/>
      <c r="E350" s="38">
        <v>45</v>
      </c>
      <c r="F350" s="37"/>
      <c r="G350" s="37">
        <f t="shared" si="9"/>
        <v>0</v>
      </c>
    </row>
    <row r="351" spans="1:7" ht="13" x14ac:dyDescent="0.3">
      <c r="A351" s="3"/>
      <c r="B351" s="3" t="s">
        <v>13</v>
      </c>
      <c r="C351" s="7" t="s">
        <v>11</v>
      </c>
      <c r="D351" s="7"/>
      <c r="E351" s="38">
        <v>45</v>
      </c>
      <c r="F351" s="37"/>
      <c r="G351" s="37">
        <f t="shared" si="9"/>
        <v>0</v>
      </c>
    </row>
    <row r="352" spans="1:7" ht="13" x14ac:dyDescent="0.3">
      <c r="A352" s="3"/>
      <c r="B352" s="3"/>
      <c r="C352" s="7"/>
      <c r="D352" s="7"/>
      <c r="E352" s="38"/>
      <c r="F352" s="37"/>
      <c r="G352" s="37"/>
    </row>
    <row r="353" spans="1:7" ht="13" x14ac:dyDescent="0.3">
      <c r="A353" s="3"/>
      <c r="B353" s="4" t="s">
        <v>186</v>
      </c>
      <c r="C353" s="7"/>
      <c r="D353" s="7"/>
      <c r="E353" s="38"/>
      <c r="F353" s="37"/>
      <c r="G353" s="37"/>
    </row>
    <row r="354" spans="1:7" ht="13" x14ac:dyDescent="0.3">
      <c r="A354" s="3"/>
      <c r="B354" s="3" t="s">
        <v>185</v>
      </c>
      <c r="C354" s="7" t="s">
        <v>11</v>
      </c>
      <c r="D354" s="7"/>
      <c r="E354" s="38">
        <v>150</v>
      </c>
      <c r="F354" s="37"/>
      <c r="G354" s="37">
        <f t="shared" si="9"/>
        <v>0</v>
      </c>
    </row>
    <row r="355" spans="1:7" ht="13" x14ac:dyDescent="0.3">
      <c r="A355" s="3"/>
      <c r="B355" s="3"/>
      <c r="C355" s="7"/>
      <c r="D355" s="7"/>
      <c r="E355" s="38"/>
      <c r="F355" s="37"/>
      <c r="G355" s="37"/>
    </row>
    <row r="356" spans="1:7" ht="13" x14ac:dyDescent="0.3">
      <c r="A356" s="3"/>
      <c r="B356" s="4" t="s">
        <v>184</v>
      </c>
      <c r="C356" s="7"/>
      <c r="D356" s="7"/>
      <c r="E356" s="38"/>
      <c r="F356" s="37"/>
      <c r="G356" s="37"/>
    </row>
    <row r="357" spans="1:7" ht="13" x14ac:dyDescent="0.3">
      <c r="A357" s="3"/>
      <c r="B357" s="3" t="s">
        <v>183</v>
      </c>
      <c r="C357" s="7"/>
      <c r="D357" s="7"/>
      <c r="E357" s="38"/>
      <c r="F357" s="37"/>
      <c r="G357" s="37"/>
    </row>
    <row r="358" spans="1:7" ht="13" x14ac:dyDescent="0.3">
      <c r="A358" s="3"/>
      <c r="B358" s="3" t="s">
        <v>182</v>
      </c>
      <c r="C358" s="7" t="s">
        <v>2</v>
      </c>
      <c r="D358" s="7"/>
      <c r="E358" s="38">
        <v>150</v>
      </c>
      <c r="F358" s="37"/>
      <c r="G358" s="37">
        <f t="shared" si="9"/>
        <v>0</v>
      </c>
    </row>
    <row r="359" spans="1:7" ht="13" x14ac:dyDescent="0.3">
      <c r="A359" s="3"/>
      <c r="B359" s="3"/>
      <c r="C359" s="7"/>
      <c r="D359" s="7"/>
      <c r="E359" s="38"/>
      <c r="F359" s="37"/>
      <c r="G359" s="37"/>
    </row>
    <row r="360" spans="1:7" ht="13" x14ac:dyDescent="0.3">
      <c r="A360" s="3"/>
      <c r="B360" s="4" t="s">
        <v>181</v>
      </c>
      <c r="C360" s="7"/>
      <c r="D360" s="7"/>
      <c r="E360" s="38"/>
      <c r="F360" s="37"/>
      <c r="G360" s="37"/>
    </row>
    <row r="361" spans="1:7" ht="13" x14ac:dyDescent="0.3">
      <c r="A361" s="3"/>
      <c r="B361" s="3" t="s">
        <v>180</v>
      </c>
      <c r="C361" s="7" t="s">
        <v>2</v>
      </c>
      <c r="D361" s="7"/>
      <c r="E361" s="38">
        <v>150</v>
      </c>
      <c r="F361" s="37"/>
      <c r="G361" s="37">
        <f t="shared" si="9"/>
        <v>0</v>
      </c>
    </row>
    <row r="362" spans="1:7" ht="13" x14ac:dyDescent="0.3">
      <c r="A362" s="3"/>
      <c r="B362" s="3"/>
      <c r="C362" s="7"/>
      <c r="D362" s="7"/>
      <c r="E362" s="38"/>
      <c r="F362" s="37"/>
      <c r="G362" s="37"/>
    </row>
    <row r="363" spans="1:7" ht="13" x14ac:dyDescent="0.3">
      <c r="A363" s="3"/>
      <c r="B363" s="4" t="s">
        <v>179</v>
      </c>
      <c r="C363" s="7"/>
      <c r="D363" s="7"/>
      <c r="E363" s="38"/>
      <c r="F363" s="37"/>
      <c r="G363" s="37"/>
    </row>
    <row r="364" spans="1:7" ht="13" x14ac:dyDescent="0.3">
      <c r="A364" s="3"/>
      <c r="B364" s="4" t="s">
        <v>178</v>
      </c>
      <c r="C364" s="7"/>
      <c r="D364" s="7"/>
      <c r="E364" s="38"/>
      <c r="F364" s="37"/>
      <c r="G364" s="37"/>
    </row>
    <row r="365" spans="1:7" ht="13" x14ac:dyDescent="0.3">
      <c r="A365" s="3"/>
      <c r="B365" s="4" t="s">
        <v>177</v>
      </c>
      <c r="C365" s="7"/>
      <c r="D365" s="7"/>
      <c r="E365" s="38"/>
      <c r="F365" s="37"/>
      <c r="G365" s="37"/>
    </row>
    <row r="366" spans="1:7" ht="13" x14ac:dyDescent="0.3">
      <c r="A366" s="3"/>
      <c r="B366" s="3" t="s">
        <v>12</v>
      </c>
      <c r="C366" s="7" t="s">
        <v>0</v>
      </c>
      <c r="D366" s="7"/>
      <c r="E366" s="38">
        <v>480</v>
      </c>
      <c r="F366" s="37"/>
      <c r="G366" s="37">
        <f t="shared" si="9"/>
        <v>0</v>
      </c>
    </row>
    <row r="367" spans="1:7" ht="13" x14ac:dyDescent="0.3">
      <c r="A367" s="3"/>
      <c r="B367" s="3" t="s">
        <v>176</v>
      </c>
      <c r="C367" s="7" t="s">
        <v>11</v>
      </c>
      <c r="D367" s="7"/>
      <c r="E367" s="38">
        <v>150</v>
      </c>
      <c r="F367" s="37"/>
      <c r="G367" s="37">
        <f t="shared" si="9"/>
        <v>0</v>
      </c>
    </row>
    <row r="368" spans="1:7" ht="13" x14ac:dyDescent="0.3">
      <c r="A368" s="3"/>
      <c r="B368" s="3"/>
      <c r="C368" s="7"/>
      <c r="D368" s="7"/>
      <c r="E368" s="38"/>
      <c r="F368" s="37"/>
      <c r="G368" s="37"/>
    </row>
    <row r="369" spans="1:7" ht="13" x14ac:dyDescent="0.3">
      <c r="A369" s="3"/>
      <c r="B369" s="4" t="s">
        <v>175</v>
      </c>
      <c r="C369" s="7"/>
      <c r="D369" s="7"/>
      <c r="E369" s="38"/>
      <c r="F369" s="37"/>
      <c r="G369" s="37"/>
    </row>
    <row r="370" spans="1:7" ht="13" x14ac:dyDescent="0.3">
      <c r="A370" s="3"/>
      <c r="B370" s="4" t="s">
        <v>174</v>
      </c>
      <c r="C370" s="7"/>
      <c r="D370" s="7"/>
      <c r="E370" s="38"/>
      <c r="F370" s="37"/>
      <c r="G370" s="37"/>
    </row>
    <row r="371" spans="1:7" ht="13" x14ac:dyDescent="0.3">
      <c r="A371" s="3"/>
      <c r="B371" s="4" t="s">
        <v>173</v>
      </c>
      <c r="C371" s="7"/>
      <c r="D371" s="7"/>
      <c r="E371" s="38"/>
      <c r="F371" s="37"/>
      <c r="G371" s="37"/>
    </row>
    <row r="372" spans="1:7" ht="13" x14ac:dyDescent="0.3">
      <c r="A372" s="3"/>
      <c r="B372" s="3"/>
      <c r="C372" s="7"/>
      <c r="D372" s="7"/>
      <c r="E372" s="38"/>
      <c r="F372" s="37"/>
      <c r="G372" s="37"/>
    </row>
    <row r="373" spans="1:7" ht="13" x14ac:dyDescent="0.3">
      <c r="A373" s="3"/>
      <c r="B373" s="3" t="s">
        <v>172</v>
      </c>
      <c r="C373" s="7"/>
      <c r="D373" s="7"/>
      <c r="E373" s="38"/>
      <c r="F373" s="37"/>
      <c r="G373" s="37"/>
    </row>
    <row r="374" spans="1:7" ht="13" x14ac:dyDescent="0.3">
      <c r="A374" s="3"/>
      <c r="B374" s="3" t="s">
        <v>171</v>
      </c>
      <c r="C374" s="7" t="s">
        <v>11</v>
      </c>
      <c r="D374" s="7"/>
      <c r="E374" s="38">
        <v>85</v>
      </c>
      <c r="F374" s="37"/>
      <c r="G374" s="37">
        <f t="shared" ref="G374:G428" si="10">E374*D374</f>
        <v>0</v>
      </c>
    </row>
    <row r="375" spans="1:7" ht="13" x14ac:dyDescent="0.3">
      <c r="A375" s="3"/>
      <c r="B375" s="3"/>
      <c r="C375" s="7"/>
      <c r="D375" s="7"/>
      <c r="E375" s="38"/>
      <c r="F375" s="37"/>
      <c r="G375" s="37"/>
    </row>
    <row r="376" spans="1:7" ht="13" x14ac:dyDescent="0.3">
      <c r="A376" s="3"/>
      <c r="B376" s="5" t="s">
        <v>283</v>
      </c>
      <c r="C376" s="7"/>
      <c r="D376" s="7"/>
      <c r="E376" s="38"/>
      <c r="F376" s="39"/>
      <c r="G376" s="39"/>
    </row>
    <row r="377" spans="1:7" ht="13" x14ac:dyDescent="0.3">
      <c r="A377" s="3"/>
      <c r="B377" s="3"/>
      <c r="C377" s="7"/>
      <c r="D377" s="7"/>
      <c r="E377" s="38"/>
      <c r="F377" s="37"/>
      <c r="G377" s="37"/>
    </row>
    <row r="378" spans="1:7" ht="13" x14ac:dyDescent="0.3">
      <c r="A378" s="3"/>
      <c r="B378" s="3"/>
      <c r="C378" s="7"/>
      <c r="D378" s="7"/>
      <c r="E378" s="38"/>
      <c r="F378" s="37"/>
      <c r="G378" s="37"/>
    </row>
    <row r="379" spans="1:7" ht="13" x14ac:dyDescent="0.3">
      <c r="A379" s="3"/>
      <c r="B379" s="17" t="s">
        <v>170</v>
      </c>
      <c r="C379" s="7"/>
      <c r="D379" s="7"/>
      <c r="E379" s="38"/>
      <c r="F379" s="37"/>
      <c r="G379" s="37"/>
    </row>
    <row r="380" spans="1:7" ht="13" x14ac:dyDescent="0.3">
      <c r="A380" s="3"/>
      <c r="B380" s="3"/>
      <c r="C380" s="7"/>
      <c r="D380" s="7"/>
      <c r="E380" s="38"/>
      <c r="F380" s="37"/>
      <c r="G380" s="37"/>
    </row>
    <row r="381" spans="1:7" ht="13" x14ac:dyDescent="0.3">
      <c r="A381" s="3"/>
      <c r="B381" s="4" t="s">
        <v>169</v>
      </c>
      <c r="C381" s="7"/>
      <c r="D381" s="7"/>
      <c r="E381" s="38"/>
      <c r="F381" s="37"/>
      <c r="G381" s="37"/>
    </row>
    <row r="382" spans="1:7" ht="13" x14ac:dyDescent="0.3">
      <c r="A382" s="3"/>
      <c r="B382" s="4" t="s">
        <v>168</v>
      </c>
      <c r="C382" s="7"/>
      <c r="D382" s="7"/>
      <c r="E382" s="38"/>
      <c r="F382" s="37"/>
      <c r="G382" s="37"/>
    </row>
    <row r="383" spans="1:7" ht="13" x14ac:dyDescent="0.3">
      <c r="A383" s="3"/>
      <c r="B383" s="3" t="s">
        <v>167</v>
      </c>
      <c r="C383" s="7" t="s">
        <v>0</v>
      </c>
      <c r="D383" s="7"/>
      <c r="E383" s="38">
        <v>25</v>
      </c>
      <c r="F383" s="37"/>
      <c r="G383" s="37">
        <f t="shared" si="10"/>
        <v>0</v>
      </c>
    </row>
    <row r="384" spans="1:7" ht="13" x14ac:dyDescent="0.3">
      <c r="A384" s="3"/>
      <c r="B384" s="3"/>
      <c r="C384" s="7"/>
      <c r="D384" s="7"/>
      <c r="E384" s="38"/>
      <c r="F384" s="37"/>
      <c r="G384" s="37"/>
    </row>
    <row r="385" spans="1:10" ht="13" x14ac:dyDescent="0.3">
      <c r="A385" s="3"/>
      <c r="B385" s="4" t="s">
        <v>166</v>
      </c>
      <c r="C385" s="7"/>
      <c r="D385" s="7"/>
      <c r="E385" s="38"/>
      <c r="F385" s="37"/>
      <c r="G385" s="37"/>
    </row>
    <row r="386" spans="1:10" ht="13" x14ac:dyDescent="0.3">
      <c r="A386" s="3"/>
      <c r="B386" s="4" t="s">
        <v>165</v>
      </c>
      <c r="C386" s="7"/>
      <c r="D386" s="7"/>
      <c r="E386" s="38"/>
      <c r="F386" s="37"/>
      <c r="G386" s="37"/>
    </row>
    <row r="387" spans="1:10" ht="13" x14ac:dyDescent="0.3">
      <c r="A387" s="3"/>
      <c r="B387" s="4" t="s">
        <v>164</v>
      </c>
      <c r="C387" s="7"/>
      <c r="D387" s="7"/>
      <c r="E387" s="38"/>
      <c r="F387" s="37"/>
      <c r="G387" s="37"/>
    </row>
    <row r="388" spans="1:10" ht="13" x14ac:dyDescent="0.3">
      <c r="A388" s="3"/>
      <c r="B388" s="3"/>
      <c r="C388" s="7"/>
      <c r="D388" s="7"/>
      <c r="E388" s="38"/>
      <c r="F388" s="37"/>
      <c r="G388" s="37"/>
    </row>
    <row r="389" spans="1:10" ht="13" x14ac:dyDescent="0.3">
      <c r="A389" s="3"/>
      <c r="B389" s="3" t="s">
        <v>163</v>
      </c>
      <c r="C389" s="7" t="s">
        <v>0</v>
      </c>
      <c r="D389" s="7">
        <v>6</v>
      </c>
      <c r="E389" s="38">
        <v>25</v>
      </c>
      <c r="F389" s="37"/>
      <c r="G389" s="37">
        <f t="shared" si="10"/>
        <v>150</v>
      </c>
    </row>
    <row r="390" spans="1:10" ht="13" x14ac:dyDescent="0.3">
      <c r="A390" s="3"/>
      <c r="B390" s="3"/>
      <c r="C390" s="7"/>
      <c r="D390" s="7"/>
      <c r="E390" s="38"/>
      <c r="F390" s="37"/>
      <c r="G390" s="37"/>
    </row>
    <row r="391" spans="1:10" ht="13" x14ac:dyDescent="0.3">
      <c r="A391" s="3"/>
      <c r="B391" s="3" t="s">
        <v>162</v>
      </c>
      <c r="C391" s="7"/>
      <c r="D391" s="7"/>
      <c r="E391" s="38"/>
      <c r="F391" s="37"/>
      <c r="G391" s="37"/>
    </row>
    <row r="392" spans="1:10" ht="13" x14ac:dyDescent="0.3">
      <c r="A392" s="3"/>
      <c r="B392" s="3" t="s">
        <v>161</v>
      </c>
      <c r="C392" s="7"/>
      <c r="D392" s="7"/>
      <c r="E392" s="38"/>
      <c r="F392" s="37"/>
      <c r="G392" s="37"/>
    </row>
    <row r="393" spans="1:10" ht="13" x14ac:dyDescent="0.3">
      <c r="A393" s="3"/>
      <c r="B393" s="3" t="s">
        <v>14</v>
      </c>
      <c r="C393" s="7" t="s">
        <v>0</v>
      </c>
      <c r="D393" s="7"/>
      <c r="E393" s="38">
        <v>25</v>
      </c>
      <c r="F393" s="37"/>
      <c r="G393" s="37">
        <f t="shared" si="10"/>
        <v>0</v>
      </c>
    </row>
    <row r="394" spans="1:10" ht="13" x14ac:dyDescent="0.3">
      <c r="A394" s="3"/>
      <c r="B394" s="3"/>
      <c r="C394" s="7"/>
      <c r="D394" s="7"/>
      <c r="E394" s="38"/>
      <c r="F394" s="37"/>
      <c r="G394" s="37"/>
    </row>
    <row r="395" spans="1:10" ht="13" x14ac:dyDescent="0.3">
      <c r="A395" s="3"/>
      <c r="B395" s="4" t="s">
        <v>160</v>
      </c>
      <c r="C395" s="7"/>
      <c r="D395" s="7"/>
      <c r="E395" s="38"/>
      <c r="F395" s="37"/>
      <c r="G395" s="37"/>
    </row>
    <row r="396" spans="1:10" ht="13" x14ac:dyDescent="0.3">
      <c r="A396" s="3"/>
      <c r="B396" s="3"/>
      <c r="C396" s="7"/>
      <c r="D396" s="7"/>
      <c r="E396" s="38"/>
      <c r="F396" s="37"/>
      <c r="G396" s="37"/>
    </row>
    <row r="397" spans="1:10" ht="13" x14ac:dyDescent="0.3">
      <c r="A397" s="3"/>
      <c r="B397" s="4" t="s">
        <v>159</v>
      </c>
      <c r="C397" s="7"/>
      <c r="D397" s="7"/>
      <c r="E397" s="38"/>
      <c r="F397" s="37"/>
      <c r="G397" s="37"/>
    </row>
    <row r="398" spans="1:10" ht="13" x14ac:dyDescent="0.3">
      <c r="A398" s="3"/>
      <c r="B398" s="3" t="s">
        <v>158</v>
      </c>
      <c r="C398" s="7" t="s">
        <v>11</v>
      </c>
      <c r="D398" s="7"/>
      <c r="E398" s="38">
        <v>35</v>
      </c>
      <c r="F398" s="37"/>
      <c r="G398" s="37">
        <f t="shared" si="10"/>
        <v>0</v>
      </c>
    </row>
    <row r="399" spans="1:10" ht="13" x14ac:dyDescent="0.3">
      <c r="A399" s="3"/>
      <c r="B399" s="3"/>
      <c r="C399" s="7"/>
      <c r="D399" s="7"/>
      <c r="E399" s="38"/>
      <c r="F399" s="37"/>
      <c r="G399" s="37"/>
    </row>
    <row r="400" spans="1:10" ht="13" x14ac:dyDescent="0.3">
      <c r="A400" s="3"/>
      <c r="B400" s="4" t="s">
        <v>157</v>
      </c>
      <c r="C400" s="7"/>
      <c r="D400" s="7"/>
      <c r="E400" s="38"/>
      <c r="F400" s="37"/>
      <c r="G400" s="37"/>
      <c r="J400" s="1">
        <v>2.4</v>
      </c>
    </row>
    <row r="401" spans="1:7" ht="13" x14ac:dyDescent="0.3">
      <c r="A401" s="3"/>
      <c r="B401" s="4" t="s">
        <v>156</v>
      </c>
      <c r="C401" s="7"/>
      <c r="D401" s="7"/>
      <c r="E401" s="38"/>
      <c r="F401" s="37"/>
      <c r="G401" s="37"/>
    </row>
    <row r="402" spans="1:7" ht="13" x14ac:dyDescent="0.3">
      <c r="A402" s="3"/>
      <c r="B402" s="3"/>
      <c r="C402" s="7"/>
      <c r="D402" s="7"/>
      <c r="E402" s="38"/>
      <c r="F402" s="37"/>
      <c r="G402" s="37"/>
    </row>
    <row r="403" spans="1:7" ht="13" x14ac:dyDescent="0.3">
      <c r="A403" s="3"/>
      <c r="B403" s="3" t="s">
        <v>155</v>
      </c>
      <c r="C403" s="7" t="s">
        <v>11</v>
      </c>
      <c r="D403" s="7"/>
      <c r="E403" s="38">
        <v>15</v>
      </c>
      <c r="F403" s="37"/>
      <c r="G403" s="37">
        <f t="shared" si="10"/>
        <v>0</v>
      </c>
    </row>
    <row r="404" spans="1:7" ht="13" x14ac:dyDescent="0.3">
      <c r="A404" s="3"/>
      <c r="B404" s="3" t="s">
        <v>154</v>
      </c>
      <c r="C404" s="7" t="s">
        <v>11</v>
      </c>
      <c r="D404" s="7"/>
      <c r="E404" s="38">
        <v>15</v>
      </c>
      <c r="F404" s="37"/>
      <c r="G404" s="37">
        <f t="shared" si="10"/>
        <v>0</v>
      </c>
    </row>
    <row r="405" spans="1:7" ht="13" x14ac:dyDescent="0.3">
      <c r="A405" s="3"/>
      <c r="B405" s="3"/>
      <c r="C405" s="7"/>
      <c r="D405" s="7"/>
      <c r="E405" s="38"/>
      <c r="F405" s="37"/>
      <c r="G405" s="37"/>
    </row>
    <row r="406" spans="1:7" ht="13" x14ac:dyDescent="0.3">
      <c r="A406" s="3"/>
      <c r="B406" s="5" t="s">
        <v>283</v>
      </c>
      <c r="C406" s="7"/>
      <c r="D406" s="7"/>
      <c r="E406" s="38"/>
      <c r="F406" s="39"/>
      <c r="G406" s="39">
        <f>SUM(G381:G405)</f>
        <v>150</v>
      </c>
    </row>
    <row r="407" spans="1:7" ht="13" x14ac:dyDescent="0.3">
      <c r="A407" s="3"/>
      <c r="B407" s="3"/>
      <c r="C407" s="7"/>
      <c r="D407" s="7"/>
      <c r="E407" s="38"/>
      <c r="F407" s="37"/>
      <c r="G407" s="37"/>
    </row>
    <row r="408" spans="1:7" ht="13" x14ac:dyDescent="0.3">
      <c r="A408" s="3"/>
      <c r="B408" s="3"/>
      <c r="C408" s="7"/>
      <c r="D408" s="7"/>
      <c r="E408" s="38"/>
      <c r="F408" s="37"/>
      <c r="G408" s="37"/>
    </row>
    <row r="409" spans="1:7" ht="13" x14ac:dyDescent="0.3">
      <c r="A409" s="3"/>
      <c r="B409" s="17" t="s">
        <v>153</v>
      </c>
      <c r="C409" s="7"/>
      <c r="D409" s="7"/>
      <c r="E409" s="38"/>
      <c r="F409" s="37"/>
      <c r="G409" s="37"/>
    </row>
    <row r="410" spans="1:7" ht="13" x14ac:dyDescent="0.3">
      <c r="A410" s="3"/>
      <c r="B410" s="3"/>
      <c r="C410" s="7"/>
      <c r="D410" s="7"/>
      <c r="E410" s="38"/>
      <c r="F410" s="37"/>
      <c r="G410" s="37"/>
    </row>
    <row r="411" spans="1:7" ht="13" x14ac:dyDescent="0.3">
      <c r="A411" s="3"/>
      <c r="B411" s="4" t="s">
        <v>152</v>
      </c>
      <c r="C411" s="7"/>
      <c r="D411" s="7"/>
      <c r="E411" s="38"/>
      <c r="F411" s="37"/>
      <c r="G411" s="37"/>
    </row>
    <row r="412" spans="1:7" ht="13" x14ac:dyDescent="0.3">
      <c r="A412" s="3"/>
      <c r="B412" s="3"/>
      <c r="C412" s="7"/>
      <c r="D412" s="7"/>
      <c r="E412" s="38"/>
      <c r="F412" s="37"/>
      <c r="G412" s="37"/>
    </row>
    <row r="413" spans="1:7" ht="13" x14ac:dyDescent="0.3">
      <c r="A413" s="3"/>
      <c r="B413" s="4" t="s">
        <v>151</v>
      </c>
      <c r="C413" s="7"/>
      <c r="D413" s="7"/>
      <c r="E413" s="38"/>
      <c r="F413" s="37"/>
      <c r="G413" s="37"/>
    </row>
    <row r="414" spans="1:7" ht="13" x14ac:dyDescent="0.3">
      <c r="A414" s="3"/>
      <c r="B414" s="4" t="s">
        <v>150</v>
      </c>
      <c r="C414" s="7"/>
      <c r="D414" s="7"/>
      <c r="E414" s="38"/>
      <c r="F414" s="37"/>
      <c r="G414" s="37"/>
    </row>
    <row r="415" spans="1:7" ht="13" x14ac:dyDescent="0.3">
      <c r="A415" s="3"/>
      <c r="B415" s="4" t="s">
        <v>149</v>
      </c>
      <c r="C415" s="7"/>
      <c r="D415" s="7"/>
      <c r="E415" s="38"/>
      <c r="F415" s="37"/>
      <c r="G415" s="37"/>
    </row>
    <row r="416" spans="1:7" ht="13" x14ac:dyDescent="0.3">
      <c r="A416" s="3"/>
      <c r="B416" s="4" t="s">
        <v>148</v>
      </c>
      <c r="C416" s="7"/>
      <c r="D416" s="7"/>
      <c r="E416" s="38"/>
      <c r="F416" s="37"/>
      <c r="G416" s="37"/>
    </row>
    <row r="417" spans="1:7" ht="13" x14ac:dyDescent="0.3">
      <c r="A417" s="3"/>
      <c r="B417" s="4" t="s">
        <v>147</v>
      </c>
      <c r="C417" s="7"/>
      <c r="D417" s="7"/>
      <c r="E417" s="38"/>
      <c r="F417" s="37"/>
      <c r="G417" s="37"/>
    </row>
    <row r="418" spans="1:7" ht="13" x14ac:dyDescent="0.3">
      <c r="A418" s="3"/>
      <c r="B418" s="4" t="s">
        <v>146</v>
      </c>
      <c r="C418" s="7"/>
      <c r="D418" s="7"/>
      <c r="E418" s="38"/>
      <c r="F418" s="37"/>
      <c r="G418" s="37"/>
    </row>
    <row r="419" spans="1:7" ht="13" x14ac:dyDescent="0.3">
      <c r="A419" s="3"/>
      <c r="B419" s="3"/>
      <c r="C419" s="7"/>
      <c r="D419" s="7"/>
      <c r="E419" s="38"/>
      <c r="F419" s="37"/>
      <c r="G419" s="37"/>
    </row>
    <row r="420" spans="1:7" ht="13" x14ac:dyDescent="0.3">
      <c r="A420" s="3"/>
      <c r="B420" s="3" t="s">
        <v>145</v>
      </c>
      <c r="C420" s="7"/>
      <c r="D420" s="7"/>
      <c r="E420" s="38"/>
      <c r="F420" s="37"/>
      <c r="G420" s="37"/>
    </row>
    <row r="421" spans="1:7" ht="13" x14ac:dyDescent="0.3">
      <c r="A421" s="3"/>
      <c r="B421" s="3" t="s">
        <v>144</v>
      </c>
      <c r="C421" s="7" t="s">
        <v>0</v>
      </c>
      <c r="D421" s="7">
        <v>9</v>
      </c>
      <c r="E421" s="38">
        <v>350</v>
      </c>
      <c r="F421" s="37"/>
      <c r="G421" s="37">
        <f t="shared" si="10"/>
        <v>3150</v>
      </c>
    </row>
    <row r="422" spans="1:7" ht="13" x14ac:dyDescent="0.3">
      <c r="A422" s="3"/>
      <c r="B422" s="3"/>
      <c r="C422" s="7"/>
      <c r="D422" s="7"/>
      <c r="E422" s="38"/>
      <c r="F422" s="37"/>
      <c r="G422" s="37"/>
    </row>
    <row r="423" spans="1:7" ht="13" x14ac:dyDescent="0.3">
      <c r="A423" s="3"/>
      <c r="B423" s="3" t="s">
        <v>143</v>
      </c>
      <c r="C423" s="7"/>
      <c r="D423" s="7"/>
      <c r="E423" s="38"/>
      <c r="F423" s="37"/>
      <c r="G423" s="37"/>
    </row>
    <row r="424" spans="1:7" ht="13" x14ac:dyDescent="0.3">
      <c r="A424" s="3"/>
      <c r="B424" s="3" t="s">
        <v>142</v>
      </c>
      <c r="C424" s="7" t="s">
        <v>11</v>
      </c>
      <c r="D424" s="7"/>
      <c r="E424" s="38">
        <v>65</v>
      </c>
      <c r="F424" s="37"/>
      <c r="G424" s="37">
        <f t="shared" si="10"/>
        <v>0</v>
      </c>
    </row>
    <row r="425" spans="1:7" ht="13" x14ac:dyDescent="0.3">
      <c r="A425" s="3"/>
      <c r="B425" s="3"/>
      <c r="C425" s="7"/>
      <c r="D425" s="7"/>
      <c r="E425" s="38"/>
      <c r="F425" s="37"/>
      <c r="G425" s="37"/>
    </row>
    <row r="426" spans="1:7" ht="13" x14ac:dyDescent="0.3">
      <c r="A426" s="3"/>
      <c r="B426" s="3" t="s">
        <v>141</v>
      </c>
      <c r="C426" s="7" t="s">
        <v>11</v>
      </c>
      <c r="D426" s="7"/>
      <c r="E426" s="38">
        <v>65</v>
      </c>
      <c r="F426" s="37"/>
      <c r="G426" s="37">
        <f t="shared" si="10"/>
        <v>0</v>
      </c>
    </row>
    <row r="427" spans="1:7" ht="13" x14ac:dyDescent="0.3">
      <c r="A427" s="3"/>
      <c r="B427" s="3"/>
      <c r="C427" s="7"/>
      <c r="D427" s="7"/>
      <c r="E427" s="38"/>
      <c r="F427" s="37"/>
      <c r="G427" s="37"/>
    </row>
    <row r="428" spans="1:7" ht="13" x14ac:dyDescent="0.3">
      <c r="A428" s="3"/>
      <c r="B428" s="3" t="s">
        <v>140</v>
      </c>
      <c r="C428" s="7" t="s">
        <v>11</v>
      </c>
      <c r="D428" s="7"/>
      <c r="E428" s="38">
        <v>65</v>
      </c>
      <c r="F428" s="37"/>
      <c r="G428" s="37">
        <f t="shared" si="10"/>
        <v>0</v>
      </c>
    </row>
    <row r="429" spans="1:7" ht="13" x14ac:dyDescent="0.3">
      <c r="A429" s="3"/>
      <c r="B429" s="3"/>
      <c r="C429" s="7"/>
      <c r="D429" s="7"/>
      <c r="E429" s="38"/>
      <c r="F429" s="37"/>
      <c r="G429" s="37"/>
    </row>
    <row r="430" spans="1:7" ht="13" x14ac:dyDescent="0.3">
      <c r="A430" s="3"/>
      <c r="B430" s="4" t="s">
        <v>139</v>
      </c>
      <c r="C430" s="7"/>
      <c r="D430" s="7"/>
      <c r="E430" s="38"/>
      <c r="F430" s="37"/>
      <c r="G430" s="37"/>
    </row>
    <row r="431" spans="1:7" ht="13" x14ac:dyDescent="0.3">
      <c r="A431" s="3"/>
      <c r="B431" s="3"/>
      <c r="C431" s="7"/>
      <c r="D431" s="7"/>
      <c r="E431" s="38"/>
      <c r="F431" s="37"/>
      <c r="G431" s="37"/>
    </row>
    <row r="432" spans="1:7" ht="13" x14ac:dyDescent="0.3">
      <c r="A432" s="3"/>
      <c r="B432" s="4" t="s">
        <v>138</v>
      </c>
      <c r="C432" s="7"/>
      <c r="D432" s="7"/>
      <c r="E432" s="38"/>
      <c r="F432" s="37"/>
      <c r="G432" s="37"/>
    </row>
    <row r="433" spans="1:7" ht="13" x14ac:dyDescent="0.3">
      <c r="A433" s="3"/>
      <c r="B433" s="4" t="s">
        <v>137</v>
      </c>
      <c r="C433" s="7"/>
      <c r="D433" s="7"/>
      <c r="E433" s="38"/>
      <c r="F433" s="37"/>
      <c r="G433" s="37"/>
    </row>
    <row r="434" spans="1:7" ht="13" x14ac:dyDescent="0.3">
      <c r="A434" s="3"/>
      <c r="B434" s="3"/>
      <c r="C434" s="7"/>
      <c r="D434" s="7"/>
      <c r="E434" s="38"/>
      <c r="F434" s="37"/>
      <c r="G434" s="37"/>
    </row>
    <row r="435" spans="1:7" ht="13" x14ac:dyDescent="0.3">
      <c r="A435" s="3"/>
      <c r="B435" s="3" t="s">
        <v>136</v>
      </c>
      <c r="C435" s="7"/>
      <c r="D435" s="7"/>
      <c r="E435" s="38"/>
      <c r="F435" s="37"/>
      <c r="G435" s="37"/>
    </row>
    <row r="436" spans="1:7" ht="13" x14ac:dyDescent="0.3">
      <c r="A436" s="3"/>
      <c r="B436" s="3" t="s">
        <v>135</v>
      </c>
      <c r="C436" s="7"/>
      <c r="D436" s="7"/>
      <c r="E436" s="38"/>
      <c r="F436" s="37"/>
      <c r="G436" s="37"/>
    </row>
    <row r="437" spans="1:7" ht="13" x14ac:dyDescent="0.3">
      <c r="A437" s="3"/>
      <c r="B437" s="3" t="s">
        <v>134</v>
      </c>
      <c r="C437" s="7" t="s">
        <v>0</v>
      </c>
      <c r="D437" s="7">
        <v>9</v>
      </c>
      <c r="E437" s="38">
        <v>25</v>
      </c>
      <c r="F437" s="37"/>
      <c r="G437" s="37">
        <f t="shared" ref="G437:G501" si="11">E437*D437</f>
        <v>225</v>
      </c>
    </row>
    <row r="438" spans="1:7" ht="13" x14ac:dyDescent="0.3">
      <c r="A438" s="3"/>
      <c r="B438" s="3"/>
      <c r="C438" s="7"/>
      <c r="D438" s="7"/>
      <c r="E438" s="38"/>
      <c r="F438" s="37"/>
      <c r="G438" s="37"/>
    </row>
    <row r="439" spans="1:7" ht="13" x14ac:dyDescent="0.3">
      <c r="A439" s="3"/>
      <c r="B439" s="5" t="s">
        <v>283</v>
      </c>
      <c r="C439" s="7"/>
      <c r="D439" s="7"/>
      <c r="E439" s="38"/>
      <c r="F439" s="39"/>
      <c r="G439" s="39">
        <f>SUM(G412:G438)</f>
        <v>3375</v>
      </c>
    </row>
    <row r="440" spans="1:7" ht="13" x14ac:dyDescent="0.3">
      <c r="A440" s="3"/>
      <c r="B440" s="3"/>
      <c r="C440" s="7"/>
      <c r="D440" s="7"/>
      <c r="E440" s="38"/>
      <c r="F440" s="37"/>
      <c r="G440" s="37"/>
    </row>
    <row r="441" spans="1:7" ht="13" x14ac:dyDescent="0.3">
      <c r="A441" s="3"/>
      <c r="B441" s="17" t="s">
        <v>133</v>
      </c>
      <c r="C441" s="7"/>
      <c r="D441" s="7"/>
      <c r="E441" s="38"/>
      <c r="F441" s="37"/>
      <c r="G441" s="37"/>
    </row>
    <row r="442" spans="1:7" ht="13" x14ac:dyDescent="0.3">
      <c r="A442" s="3"/>
      <c r="B442" s="3"/>
      <c r="C442" s="7"/>
      <c r="D442" s="7"/>
      <c r="E442" s="38"/>
      <c r="F442" s="37"/>
      <c r="G442" s="37"/>
    </row>
    <row r="443" spans="1:7" ht="13" x14ac:dyDescent="0.3">
      <c r="A443" s="3"/>
      <c r="B443" s="4" t="s">
        <v>132</v>
      </c>
      <c r="C443" s="7"/>
      <c r="D443" s="7"/>
      <c r="E443" s="38"/>
      <c r="F443" s="37"/>
      <c r="G443" s="37"/>
    </row>
    <row r="444" spans="1:7" ht="13" x14ac:dyDescent="0.3">
      <c r="A444" s="3"/>
      <c r="B444" s="3" t="s">
        <v>131</v>
      </c>
      <c r="C444" s="7" t="s">
        <v>11</v>
      </c>
      <c r="D444" s="7">
        <v>5</v>
      </c>
      <c r="E444" s="38">
        <v>65</v>
      </c>
      <c r="F444" s="37"/>
      <c r="G444" s="37">
        <f t="shared" si="11"/>
        <v>325</v>
      </c>
    </row>
    <row r="445" spans="1:7" ht="13" x14ac:dyDescent="0.3">
      <c r="A445" s="3"/>
      <c r="B445" s="3"/>
      <c r="C445" s="7"/>
      <c r="D445" s="7"/>
      <c r="E445" s="38"/>
      <c r="F445" s="37"/>
      <c r="G445" s="37"/>
    </row>
    <row r="446" spans="1:7" ht="13" x14ac:dyDescent="0.3">
      <c r="A446" s="3"/>
      <c r="B446" s="3" t="s">
        <v>130</v>
      </c>
      <c r="C446" s="7"/>
      <c r="D446" s="7"/>
      <c r="E446" s="38"/>
      <c r="F446" s="37"/>
      <c r="G446" s="37"/>
    </row>
    <row r="447" spans="1:7" ht="13" x14ac:dyDescent="0.3">
      <c r="A447" s="3"/>
      <c r="B447" s="3" t="s">
        <v>129</v>
      </c>
      <c r="C447" s="7" t="s">
        <v>11</v>
      </c>
      <c r="D447" s="7">
        <v>17</v>
      </c>
      <c r="E447" s="38">
        <v>85</v>
      </c>
      <c r="F447" s="37"/>
      <c r="G447" s="37">
        <f t="shared" si="11"/>
        <v>1445</v>
      </c>
    </row>
    <row r="448" spans="1:7" ht="13" x14ac:dyDescent="0.3">
      <c r="A448" s="3"/>
      <c r="B448" s="3"/>
      <c r="C448" s="7"/>
      <c r="D448" s="7"/>
      <c r="E448" s="38"/>
      <c r="F448" s="37"/>
      <c r="G448" s="37"/>
    </row>
    <row r="449" spans="1:7" ht="13" x14ac:dyDescent="0.3">
      <c r="A449" s="3"/>
      <c r="B449" s="4" t="s">
        <v>128</v>
      </c>
      <c r="C449" s="7"/>
      <c r="D449" s="7"/>
      <c r="E449" s="38"/>
      <c r="F449" s="37"/>
      <c r="G449" s="37"/>
    </row>
    <row r="450" spans="1:7" ht="13" x14ac:dyDescent="0.3">
      <c r="A450" s="3"/>
      <c r="B450" s="3" t="s">
        <v>127</v>
      </c>
      <c r="C450" s="7" t="s">
        <v>0</v>
      </c>
      <c r="D450" s="7"/>
      <c r="E450" s="38">
        <v>150</v>
      </c>
      <c r="F450" s="37"/>
      <c r="G450" s="37">
        <f t="shared" si="11"/>
        <v>0</v>
      </c>
    </row>
    <row r="451" spans="1:7" ht="13" x14ac:dyDescent="0.3">
      <c r="A451" s="3"/>
      <c r="B451" s="3"/>
      <c r="C451" s="7"/>
      <c r="D451" s="7"/>
      <c r="E451" s="38"/>
      <c r="F451" s="37"/>
      <c r="G451" s="37"/>
    </row>
    <row r="452" spans="1:7" ht="13" x14ac:dyDescent="0.3">
      <c r="A452" s="3"/>
      <c r="B452" s="3" t="s">
        <v>126</v>
      </c>
      <c r="C452" s="7"/>
      <c r="D452" s="7"/>
      <c r="E452" s="38"/>
      <c r="F452" s="37"/>
      <c r="G452" s="37"/>
    </row>
    <row r="453" spans="1:7" ht="13" x14ac:dyDescent="0.3">
      <c r="A453" s="3"/>
      <c r="B453" s="3" t="s">
        <v>125</v>
      </c>
      <c r="C453" s="7"/>
      <c r="D453" s="7"/>
      <c r="E453" s="38"/>
      <c r="F453" s="37"/>
      <c r="G453" s="37"/>
    </row>
    <row r="454" spans="1:7" ht="13" x14ac:dyDescent="0.3">
      <c r="A454" s="3"/>
      <c r="B454" s="3" t="s">
        <v>124</v>
      </c>
      <c r="C454" s="7" t="s">
        <v>2</v>
      </c>
      <c r="D454" s="7">
        <v>16</v>
      </c>
      <c r="E454" s="38">
        <v>25</v>
      </c>
      <c r="F454" s="37"/>
      <c r="G454" s="37">
        <f t="shared" si="11"/>
        <v>400</v>
      </c>
    </row>
    <row r="455" spans="1:7" ht="13" x14ac:dyDescent="0.3">
      <c r="A455" s="3"/>
      <c r="B455" s="3"/>
      <c r="C455" s="7"/>
      <c r="D455" s="7"/>
      <c r="E455" s="38"/>
      <c r="F455" s="37"/>
      <c r="G455" s="37"/>
    </row>
    <row r="456" spans="1:7" ht="13" x14ac:dyDescent="0.3">
      <c r="A456" s="3"/>
      <c r="B456" s="4" t="s">
        <v>123</v>
      </c>
      <c r="C456" s="7"/>
      <c r="D456" s="7"/>
      <c r="E456" s="38"/>
      <c r="F456" s="37"/>
      <c r="G456" s="37"/>
    </row>
    <row r="457" spans="1:7" ht="13" x14ac:dyDescent="0.3">
      <c r="A457" s="3"/>
      <c r="B457" s="3"/>
      <c r="C457" s="7"/>
      <c r="D457" s="7"/>
      <c r="E457" s="38"/>
      <c r="F457" s="37"/>
      <c r="G457" s="37"/>
    </row>
    <row r="458" spans="1:7" ht="13" x14ac:dyDescent="0.3">
      <c r="A458" s="3"/>
      <c r="B458" s="3" t="s">
        <v>463</v>
      </c>
      <c r="C458" s="7"/>
      <c r="D458" s="7"/>
      <c r="E458" s="38"/>
      <c r="F458" s="37"/>
      <c r="G458" s="37"/>
    </row>
    <row r="459" spans="1:7" ht="13" x14ac:dyDescent="0.3">
      <c r="A459" s="3"/>
      <c r="B459" s="3" t="s">
        <v>122</v>
      </c>
      <c r="C459" s="7"/>
      <c r="D459" s="7"/>
      <c r="E459" s="38"/>
      <c r="F459" s="37"/>
      <c r="G459" s="37"/>
    </row>
    <row r="460" spans="1:7" ht="13" x14ac:dyDescent="0.3">
      <c r="A460" s="3"/>
      <c r="B460" s="3" t="s">
        <v>121</v>
      </c>
      <c r="C460" s="7"/>
      <c r="D460" s="7"/>
      <c r="E460" s="38"/>
      <c r="F460" s="37"/>
      <c r="G460" s="37"/>
    </row>
    <row r="461" spans="1:7" ht="13" x14ac:dyDescent="0.3">
      <c r="A461" s="3"/>
      <c r="B461" s="3" t="s">
        <v>120</v>
      </c>
      <c r="C461" s="7" t="s">
        <v>2</v>
      </c>
      <c r="D461" s="7"/>
      <c r="E461" s="38">
        <v>2500</v>
      </c>
      <c r="F461" s="37"/>
      <c r="G461" s="37">
        <f t="shared" si="11"/>
        <v>0</v>
      </c>
    </row>
    <row r="462" spans="1:7" ht="13" x14ac:dyDescent="0.3">
      <c r="A462" s="3"/>
      <c r="B462" s="3" t="s">
        <v>119</v>
      </c>
      <c r="C462" s="7"/>
      <c r="D462" s="7"/>
      <c r="E462" s="38"/>
      <c r="F462" s="37"/>
      <c r="G462" s="37"/>
    </row>
    <row r="463" spans="1:7" ht="13" x14ac:dyDescent="0.3">
      <c r="A463" s="3"/>
      <c r="B463" s="3"/>
      <c r="C463" s="7"/>
      <c r="D463" s="7"/>
      <c r="E463" s="38"/>
      <c r="F463" s="37"/>
      <c r="G463" s="37"/>
    </row>
    <row r="464" spans="1:7" ht="13" x14ac:dyDescent="0.3">
      <c r="A464" s="3"/>
      <c r="B464" s="3" t="s">
        <v>474</v>
      </c>
      <c r="C464" s="7"/>
      <c r="D464" s="7"/>
      <c r="E464" s="38"/>
      <c r="F464" s="37"/>
      <c r="G464" s="37"/>
    </row>
    <row r="465" spans="1:7" ht="13" x14ac:dyDescent="0.3">
      <c r="A465" s="3"/>
      <c r="B465" s="3" t="s">
        <v>480</v>
      </c>
      <c r="C465" s="7"/>
      <c r="D465" s="7"/>
      <c r="E465" s="38"/>
      <c r="F465" s="37"/>
      <c r="G465" s="37"/>
    </row>
    <row r="466" spans="1:7" ht="13" x14ac:dyDescent="0.3">
      <c r="A466" s="3"/>
      <c r="B466" s="3" t="s">
        <v>121</v>
      </c>
      <c r="C466" s="7"/>
      <c r="D466" s="7"/>
      <c r="E466" s="38"/>
      <c r="F466" s="37"/>
      <c r="G466" s="37"/>
    </row>
    <row r="467" spans="1:7" ht="13" x14ac:dyDescent="0.3">
      <c r="A467" s="3"/>
      <c r="B467" s="3" t="s">
        <v>120</v>
      </c>
      <c r="C467" s="7" t="s">
        <v>2</v>
      </c>
      <c r="D467" s="7">
        <v>3</v>
      </c>
      <c r="E467" s="38">
        <v>1200</v>
      </c>
      <c r="F467" s="37"/>
      <c r="G467" s="37">
        <f t="shared" si="11"/>
        <v>3600</v>
      </c>
    </row>
    <row r="468" spans="1:7" ht="13" x14ac:dyDescent="0.3">
      <c r="A468" s="3"/>
      <c r="B468" s="3"/>
      <c r="C468" s="7"/>
      <c r="D468" s="7"/>
      <c r="E468" s="38"/>
      <c r="F468" s="37"/>
      <c r="G468" s="37"/>
    </row>
    <row r="469" spans="1:7" ht="13" x14ac:dyDescent="0.3">
      <c r="A469" s="3"/>
      <c r="B469" s="3" t="s">
        <v>118</v>
      </c>
      <c r="C469" s="7"/>
      <c r="D469" s="7"/>
      <c r="E469" s="38"/>
      <c r="F469" s="37"/>
      <c r="G469" s="37"/>
    </row>
    <row r="470" spans="1:7" ht="13" x14ac:dyDescent="0.3">
      <c r="A470" s="3"/>
      <c r="B470" s="3" t="s">
        <v>117</v>
      </c>
      <c r="C470" s="7"/>
      <c r="D470" s="7"/>
      <c r="E470" s="38"/>
      <c r="F470" s="37"/>
      <c r="G470" s="37"/>
    </row>
    <row r="471" spans="1:7" ht="13" x14ac:dyDescent="0.3">
      <c r="A471" s="3"/>
      <c r="B471" s="3" t="s">
        <v>116</v>
      </c>
      <c r="C471" s="7" t="s">
        <v>2</v>
      </c>
      <c r="D471" s="7"/>
      <c r="E471" s="38">
        <v>3000</v>
      </c>
      <c r="F471" s="37"/>
      <c r="G471" s="37">
        <f t="shared" si="11"/>
        <v>0</v>
      </c>
    </row>
    <row r="472" spans="1:7" ht="13" x14ac:dyDescent="0.3">
      <c r="A472" s="3"/>
      <c r="B472" s="3" t="s">
        <v>115</v>
      </c>
      <c r="C472" s="7"/>
      <c r="D472" s="7"/>
      <c r="E472" s="38"/>
      <c r="F472" s="37"/>
      <c r="G472" s="37"/>
    </row>
    <row r="473" spans="1:7" ht="13" x14ac:dyDescent="0.3">
      <c r="A473" s="3"/>
      <c r="B473" s="3"/>
      <c r="C473" s="7"/>
      <c r="D473" s="7"/>
      <c r="E473" s="38"/>
      <c r="F473" s="37"/>
      <c r="G473" s="37"/>
    </row>
    <row r="474" spans="1:7" ht="13" x14ac:dyDescent="0.3">
      <c r="A474" s="3"/>
      <c r="B474" s="4" t="s">
        <v>114</v>
      </c>
      <c r="C474" s="7"/>
      <c r="D474" s="7"/>
      <c r="E474" s="38"/>
      <c r="F474" s="37"/>
      <c r="G474" s="37"/>
    </row>
    <row r="475" spans="1:7" ht="13" x14ac:dyDescent="0.3">
      <c r="A475" s="3"/>
      <c r="B475" s="3"/>
      <c r="C475" s="7"/>
      <c r="D475" s="7"/>
      <c r="E475" s="38"/>
      <c r="F475" s="37"/>
      <c r="G475" s="37"/>
    </row>
    <row r="476" spans="1:7" ht="13" x14ac:dyDescent="0.3">
      <c r="A476" s="3"/>
      <c r="B476" s="4" t="s">
        <v>113</v>
      </c>
      <c r="C476" s="7"/>
      <c r="D476" s="7"/>
      <c r="E476" s="38"/>
      <c r="F476" s="37"/>
      <c r="G476" s="37"/>
    </row>
    <row r="477" spans="1:7" ht="13" x14ac:dyDescent="0.3">
      <c r="A477" s="3"/>
      <c r="B477" s="3"/>
      <c r="C477" s="7"/>
      <c r="D477" s="7"/>
      <c r="E477" s="38"/>
      <c r="F477" s="37"/>
      <c r="G477" s="37"/>
    </row>
    <row r="478" spans="1:7" ht="13" x14ac:dyDescent="0.3">
      <c r="A478" s="3"/>
      <c r="B478" s="3" t="s">
        <v>112</v>
      </c>
      <c r="C478" s="7"/>
      <c r="D478" s="7"/>
      <c r="E478" s="38"/>
      <c r="F478" s="37"/>
      <c r="G478" s="37"/>
    </row>
    <row r="479" spans="1:7" ht="13" x14ac:dyDescent="0.3">
      <c r="A479" s="3"/>
      <c r="B479" s="3" t="s">
        <v>111</v>
      </c>
      <c r="C479" s="7"/>
      <c r="D479" s="7"/>
      <c r="E479" s="38"/>
      <c r="F479" s="37"/>
      <c r="G479" s="37"/>
    </row>
    <row r="480" spans="1:7" ht="13" x14ac:dyDescent="0.3">
      <c r="A480" s="3"/>
      <c r="B480" s="3" t="s">
        <v>110</v>
      </c>
      <c r="C480" s="7" t="s">
        <v>11</v>
      </c>
      <c r="D480" s="7">
        <v>5</v>
      </c>
      <c r="E480" s="38">
        <v>110</v>
      </c>
      <c r="F480" s="37"/>
      <c r="G480" s="37">
        <f t="shared" si="11"/>
        <v>550</v>
      </c>
    </row>
    <row r="481" spans="1:7" ht="13" x14ac:dyDescent="0.3">
      <c r="A481" s="3"/>
      <c r="B481" s="3" t="s">
        <v>109</v>
      </c>
      <c r="C481" s="7"/>
      <c r="D481" s="7"/>
      <c r="E481" s="38"/>
      <c r="F481" s="37"/>
      <c r="G481" s="37"/>
    </row>
    <row r="482" spans="1:7" ht="13" x14ac:dyDescent="0.3">
      <c r="A482" s="3"/>
      <c r="B482" s="3"/>
      <c r="C482" s="7"/>
      <c r="D482" s="7"/>
      <c r="E482" s="38"/>
      <c r="F482" s="37"/>
      <c r="G482" s="37"/>
    </row>
    <row r="483" spans="1:7" ht="13" x14ac:dyDescent="0.3">
      <c r="A483" s="3"/>
      <c r="B483" s="3" t="s">
        <v>108</v>
      </c>
      <c r="C483" s="7"/>
      <c r="D483" s="7"/>
      <c r="E483" s="38"/>
      <c r="F483" s="37"/>
      <c r="G483" s="37"/>
    </row>
    <row r="484" spans="1:7" ht="13" x14ac:dyDescent="0.3">
      <c r="A484" s="3"/>
      <c r="B484" s="3" t="s">
        <v>107</v>
      </c>
      <c r="C484" s="7"/>
      <c r="D484" s="7"/>
      <c r="E484" s="38"/>
      <c r="F484" s="37"/>
      <c r="G484" s="37"/>
    </row>
    <row r="485" spans="1:7" ht="13" x14ac:dyDescent="0.3">
      <c r="A485" s="3"/>
      <c r="B485" s="3" t="s">
        <v>106</v>
      </c>
      <c r="C485" s="7"/>
      <c r="D485" s="7"/>
      <c r="E485" s="38"/>
      <c r="F485" s="37"/>
      <c r="G485" s="37"/>
    </row>
    <row r="486" spans="1:7" ht="13" x14ac:dyDescent="0.3">
      <c r="A486" s="3"/>
      <c r="B486" s="3" t="s">
        <v>105</v>
      </c>
      <c r="C486" s="7" t="s">
        <v>11</v>
      </c>
      <c r="D486" s="7">
        <v>5</v>
      </c>
      <c r="E486" s="38">
        <v>100</v>
      </c>
      <c r="F486" s="37"/>
      <c r="G486" s="37">
        <f t="shared" si="11"/>
        <v>500</v>
      </c>
    </row>
    <row r="487" spans="1:7" ht="13" x14ac:dyDescent="0.3">
      <c r="A487" s="3"/>
      <c r="B487" s="3"/>
      <c r="C487" s="7"/>
      <c r="D487" s="7"/>
      <c r="E487" s="38"/>
      <c r="F487" s="37"/>
      <c r="G487" s="37"/>
    </row>
    <row r="488" spans="1:7" ht="13" x14ac:dyDescent="0.3">
      <c r="A488" s="3"/>
      <c r="B488" s="4" t="s">
        <v>104</v>
      </c>
      <c r="C488" s="7"/>
      <c r="D488" s="7"/>
      <c r="E488" s="38"/>
      <c r="F488" s="37"/>
      <c r="G488" s="37"/>
    </row>
    <row r="489" spans="1:7" ht="13" x14ac:dyDescent="0.3">
      <c r="A489" s="3"/>
      <c r="B489" s="4" t="s">
        <v>103</v>
      </c>
      <c r="C489" s="7"/>
      <c r="D489" s="7"/>
      <c r="E489" s="38"/>
      <c r="F489" s="37"/>
      <c r="G489" s="37"/>
    </row>
    <row r="490" spans="1:7" ht="13" x14ac:dyDescent="0.3">
      <c r="A490" s="3"/>
      <c r="B490" s="3" t="s">
        <v>102</v>
      </c>
      <c r="C490" s="7" t="s">
        <v>11</v>
      </c>
      <c r="D490" s="7"/>
      <c r="E490" s="38">
        <v>45</v>
      </c>
      <c r="F490" s="37"/>
      <c r="G490" s="37">
        <f t="shared" si="11"/>
        <v>0</v>
      </c>
    </row>
    <row r="491" spans="1:7" ht="13" x14ac:dyDescent="0.3">
      <c r="A491" s="3"/>
      <c r="B491" s="3"/>
      <c r="C491" s="7"/>
      <c r="D491" s="7"/>
      <c r="E491" s="38"/>
      <c r="F491" s="37"/>
      <c r="G491" s="37"/>
    </row>
    <row r="492" spans="1:7" ht="13" x14ac:dyDescent="0.3">
      <c r="A492" s="3"/>
      <c r="B492" s="4" t="s">
        <v>101</v>
      </c>
      <c r="C492" s="7"/>
      <c r="D492" s="7"/>
      <c r="E492" s="38"/>
      <c r="F492" s="37"/>
      <c r="G492" s="37"/>
    </row>
    <row r="493" spans="1:7" ht="13" x14ac:dyDescent="0.3">
      <c r="A493" s="3"/>
      <c r="B493" s="4" t="s">
        <v>100</v>
      </c>
      <c r="C493" s="7"/>
      <c r="D493" s="7"/>
      <c r="E493" s="38"/>
      <c r="F493" s="37"/>
      <c r="G493" s="37"/>
    </row>
    <row r="494" spans="1:7" ht="13" x14ac:dyDescent="0.3">
      <c r="A494" s="3"/>
      <c r="B494" s="3"/>
      <c r="C494" s="7"/>
      <c r="D494" s="7"/>
      <c r="E494" s="38"/>
      <c r="F494" s="37"/>
      <c r="G494" s="37"/>
    </row>
    <row r="495" spans="1:7" ht="13" x14ac:dyDescent="0.3">
      <c r="A495" s="3"/>
      <c r="B495" s="3" t="s">
        <v>99</v>
      </c>
      <c r="C495" s="7"/>
      <c r="D495" s="7"/>
      <c r="E495" s="38"/>
      <c r="F495" s="37"/>
      <c r="G495" s="37"/>
    </row>
    <row r="496" spans="1:7" ht="13" x14ac:dyDescent="0.3">
      <c r="A496" s="3"/>
      <c r="B496" s="3" t="s">
        <v>98</v>
      </c>
      <c r="C496" s="7" t="s">
        <v>2</v>
      </c>
      <c r="D496" s="7"/>
      <c r="E496" s="38">
        <v>2000</v>
      </c>
      <c r="F496" s="37"/>
      <c r="G496" s="37">
        <f t="shared" si="11"/>
        <v>0</v>
      </c>
    </row>
    <row r="497" spans="1:7" ht="13" x14ac:dyDescent="0.3">
      <c r="A497" s="3"/>
      <c r="B497" s="3"/>
      <c r="C497" s="7"/>
      <c r="D497" s="7"/>
      <c r="E497" s="38"/>
      <c r="F497" s="37"/>
      <c r="G497" s="37"/>
    </row>
    <row r="498" spans="1:7" ht="13" x14ac:dyDescent="0.3">
      <c r="A498" s="3"/>
      <c r="B498" s="4" t="s">
        <v>97</v>
      </c>
      <c r="C498" s="7"/>
      <c r="D498" s="7"/>
      <c r="E498" s="38"/>
      <c r="F498" s="37"/>
      <c r="G498" s="37"/>
    </row>
    <row r="499" spans="1:7" ht="13" x14ac:dyDescent="0.3">
      <c r="A499" s="3"/>
      <c r="B499" s="3" t="s">
        <v>96</v>
      </c>
      <c r="C499" s="7"/>
      <c r="D499" s="7"/>
      <c r="E499" s="38"/>
      <c r="F499" s="37"/>
      <c r="G499" s="37"/>
    </row>
    <row r="500" spans="1:7" ht="13" x14ac:dyDescent="0.3">
      <c r="A500" s="3"/>
      <c r="B500" s="3" t="s">
        <v>95</v>
      </c>
      <c r="C500" s="7"/>
      <c r="D500" s="7"/>
      <c r="E500" s="38"/>
      <c r="F500" s="37"/>
      <c r="G500" s="37"/>
    </row>
    <row r="501" spans="1:7" ht="13" x14ac:dyDescent="0.3">
      <c r="A501" s="3"/>
      <c r="B501" s="3" t="s">
        <v>94</v>
      </c>
      <c r="C501" s="7" t="s">
        <v>2</v>
      </c>
      <c r="D501" s="7">
        <v>1</v>
      </c>
      <c r="E501" s="38">
        <v>1200</v>
      </c>
      <c r="F501" s="37"/>
      <c r="G501" s="37">
        <f t="shared" si="11"/>
        <v>1200</v>
      </c>
    </row>
    <row r="502" spans="1:7" ht="13" x14ac:dyDescent="0.3">
      <c r="A502" s="3"/>
      <c r="B502" s="3" t="s">
        <v>93</v>
      </c>
      <c r="C502" s="7"/>
      <c r="D502" s="7"/>
      <c r="E502" s="38"/>
      <c r="F502" s="37"/>
      <c r="G502" s="37"/>
    </row>
    <row r="503" spans="1:7" ht="13" x14ac:dyDescent="0.3">
      <c r="A503" s="3"/>
      <c r="B503" s="3"/>
      <c r="C503" s="7"/>
      <c r="D503" s="7"/>
      <c r="E503" s="38"/>
      <c r="F503" s="37"/>
      <c r="G503" s="37"/>
    </row>
    <row r="504" spans="1:7" ht="13" x14ac:dyDescent="0.3">
      <c r="A504" s="3"/>
      <c r="B504" s="4" t="s">
        <v>92</v>
      </c>
      <c r="C504" s="7"/>
      <c r="D504" s="7"/>
      <c r="E504" s="38"/>
      <c r="F504" s="37"/>
      <c r="G504" s="37"/>
    </row>
    <row r="505" spans="1:7" ht="13" x14ac:dyDescent="0.3">
      <c r="A505" s="3"/>
      <c r="B505" s="4" t="s">
        <v>91</v>
      </c>
      <c r="C505" s="7"/>
      <c r="D505" s="7"/>
      <c r="E505" s="38"/>
      <c r="F505" s="37"/>
      <c r="G505" s="37"/>
    </row>
    <row r="506" spans="1:7" ht="13" x14ac:dyDescent="0.3">
      <c r="A506" s="3"/>
      <c r="B506" s="3"/>
      <c r="C506" s="7"/>
      <c r="D506" s="7"/>
      <c r="E506" s="38"/>
      <c r="F506" s="37"/>
      <c r="G506" s="37"/>
    </row>
    <row r="507" spans="1:7" ht="13" x14ac:dyDescent="0.3">
      <c r="A507" s="3"/>
      <c r="B507" s="3" t="s">
        <v>91</v>
      </c>
      <c r="C507" s="7" t="s">
        <v>2</v>
      </c>
      <c r="D507" s="7"/>
      <c r="E507" s="38">
        <v>4500</v>
      </c>
      <c r="F507" s="37"/>
      <c r="G507" s="37">
        <f t="shared" ref="G507:G568" si="12">E507*D507</f>
        <v>0</v>
      </c>
    </row>
    <row r="508" spans="1:7" ht="13" x14ac:dyDescent="0.3">
      <c r="A508" s="3"/>
      <c r="B508" s="3"/>
      <c r="C508" s="7"/>
      <c r="D508" s="7"/>
      <c r="E508" s="38"/>
      <c r="F508" s="37"/>
      <c r="G508" s="37"/>
    </row>
    <row r="509" spans="1:7" ht="13" x14ac:dyDescent="0.3">
      <c r="A509" s="3"/>
      <c r="B509" s="3" t="s">
        <v>471</v>
      </c>
      <c r="C509" s="7" t="s">
        <v>2</v>
      </c>
      <c r="D509" s="7"/>
      <c r="E509" s="38">
        <v>4500</v>
      </c>
      <c r="F509" s="37"/>
      <c r="G509" s="37">
        <f t="shared" si="12"/>
        <v>0</v>
      </c>
    </row>
    <row r="510" spans="1:7" ht="13" x14ac:dyDescent="0.3">
      <c r="A510" s="3"/>
      <c r="B510" s="3"/>
      <c r="C510" s="7"/>
      <c r="D510" s="7"/>
      <c r="E510" s="38"/>
      <c r="F510" s="37"/>
      <c r="G510" s="37"/>
    </row>
    <row r="511" spans="1:7" ht="13" x14ac:dyDescent="0.3">
      <c r="A511" s="3"/>
      <c r="B511" s="4" t="s">
        <v>90</v>
      </c>
      <c r="C511" s="7"/>
      <c r="D511" s="7"/>
      <c r="E511" s="38"/>
      <c r="F511" s="37"/>
      <c r="G511" s="37"/>
    </row>
    <row r="512" spans="1:7" ht="13" x14ac:dyDescent="0.3">
      <c r="A512" s="3"/>
      <c r="B512" s="4" t="s">
        <v>89</v>
      </c>
      <c r="C512" s="7"/>
      <c r="D512" s="7"/>
      <c r="E512" s="38"/>
      <c r="F512" s="37"/>
      <c r="G512" s="37"/>
    </row>
    <row r="513" spans="1:7" ht="13" x14ac:dyDescent="0.3">
      <c r="A513" s="3"/>
      <c r="B513" s="4" t="s">
        <v>88</v>
      </c>
      <c r="C513" s="7"/>
      <c r="D513" s="7"/>
      <c r="E513" s="38"/>
      <c r="F513" s="37"/>
      <c r="G513" s="37"/>
    </row>
    <row r="514" spans="1:7" ht="13" x14ac:dyDescent="0.3">
      <c r="A514" s="3"/>
      <c r="B514" s="4" t="s">
        <v>87</v>
      </c>
      <c r="C514" s="7"/>
      <c r="D514" s="7"/>
      <c r="E514" s="38"/>
      <c r="F514" s="37"/>
      <c r="G514" s="37"/>
    </row>
    <row r="515" spans="1:7" ht="13" x14ac:dyDescent="0.3">
      <c r="A515" s="3"/>
      <c r="B515" s="3"/>
      <c r="C515" s="7"/>
      <c r="D515" s="7"/>
      <c r="E515" s="38"/>
      <c r="F515" s="37"/>
      <c r="G515" s="37"/>
    </row>
    <row r="516" spans="1:7" ht="13" x14ac:dyDescent="0.3">
      <c r="A516" s="3"/>
      <c r="B516" s="3" t="s">
        <v>86</v>
      </c>
      <c r="C516" s="7" t="s">
        <v>2</v>
      </c>
      <c r="D516" s="7"/>
      <c r="E516" s="38">
        <v>0</v>
      </c>
      <c r="F516" s="37"/>
      <c r="G516" s="37">
        <f t="shared" si="12"/>
        <v>0</v>
      </c>
    </row>
    <row r="517" spans="1:7" ht="13" x14ac:dyDescent="0.3">
      <c r="A517" s="3"/>
      <c r="B517" s="3"/>
      <c r="C517" s="7"/>
      <c r="D517" s="7"/>
      <c r="E517" s="38"/>
      <c r="F517" s="37"/>
      <c r="G517" s="37"/>
    </row>
    <row r="518" spans="1:7" ht="13" x14ac:dyDescent="0.3">
      <c r="A518" s="3"/>
      <c r="B518" s="4" t="s">
        <v>85</v>
      </c>
      <c r="C518" s="7"/>
      <c r="D518" s="7"/>
      <c r="E518" s="38"/>
      <c r="F518" s="37"/>
      <c r="G518" s="37"/>
    </row>
    <row r="519" spans="1:7" ht="13" x14ac:dyDescent="0.3">
      <c r="A519" s="3"/>
      <c r="B519" s="3"/>
      <c r="C519" s="7"/>
      <c r="D519" s="7"/>
      <c r="E519" s="38"/>
      <c r="F519" s="37"/>
      <c r="G519" s="37"/>
    </row>
    <row r="520" spans="1:7" ht="13" x14ac:dyDescent="0.3">
      <c r="A520" s="3"/>
      <c r="B520" s="3"/>
      <c r="C520" s="7"/>
      <c r="D520" s="7"/>
      <c r="E520" s="38"/>
      <c r="F520" s="37"/>
      <c r="G520" s="37"/>
    </row>
    <row r="521" spans="1:7" ht="13" x14ac:dyDescent="0.3">
      <c r="A521" s="3"/>
      <c r="B521" s="5" t="s">
        <v>283</v>
      </c>
      <c r="C521" s="7"/>
      <c r="D521" s="7"/>
      <c r="E521" s="38"/>
      <c r="F521" s="39"/>
      <c r="G521" s="39">
        <f>SUM(G443:G520)</f>
        <v>8020</v>
      </c>
    </row>
    <row r="522" spans="1:7" ht="13" x14ac:dyDescent="0.3">
      <c r="A522" s="3"/>
      <c r="B522" s="3"/>
      <c r="C522" s="7"/>
      <c r="D522" s="7"/>
      <c r="E522" s="38"/>
      <c r="F522" s="37"/>
      <c r="G522" s="37"/>
    </row>
    <row r="523" spans="1:7" ht="13" x14ac:dyDescent="0.3">
      <c r="A523" s="3"/>
      <c r="B523" s="3"/>
      <c r="C523" s="7"/>
      <c r="D523" s="7"/>
      <c r="E523" s="38"/>
      <c r="F523" s="37"/>
      <c r="G523" s="37"/>
    </row>
    <row r="524" spans="1:7" ht="13" x14ac:dyDescent="0.3">
      <c r="A524" s="3"/>
      <c r="B524" s="17" t="s">
        <v>84</v>
      </c>
      <c r="C524" s="7"/>
      <c r="D524" s="7"/>
      <c r="E524" s="38"/>
      <c r="F524" s="37"/>
      <c r="G524" s="37"/>
    </row>
    <row r="525" spans="1:7" ht="13" x14ac:dyDescent="0.3">
      <c r="A525" s="3"/>
      <c r="B525" s="17" t="s">
        <v>83</v>
      </c>
      <c r="C525" s="7"/>
      <c r="D525" s="7"/>
      <c r="E525" s="38"/>
      <c r="F525" s="37"/>
      <c r="G525" s="37"/>
    </row>
    <row r="526" spans="1:7" ht="13" x14ac:dyDescent="0.3">
      <c r="A526" s="3"/>
      <c r="B526" s="3"/>
      <c r="C526" s="7"/>
      <c r="D526" s="7"/>
      <c r="E526" s="38"/>
      <c r="F526" s="37"/>
      <c r="G526" s="37"/>
    </row>
    <row r="527" spans="1:7" ht="13" x14ac:dyDescent="0.3">
      <c r="A527" s="3"/>
      <c r="B527" s="4" t="s">
        <v>82</v>
      </c>
      <c r="C527" s="7"/>
      <c r="D527" s="7"/>
      <c r="E527" s="38"/>
      <c r="F527" s="37"/>
      <c r="G527" s="37"/>
    </row>
    <row r="528" spans="1:7" ht="13" x14ac:dyDescent="0.3">
      <c r="A528" s="3"/>
      <c r="B528" s="3"/>
      <c r="C528" s="7"/>
      <c r="D528" s="7"/>
      <c r="E528" s="38"/>
      <c r="F528" s="37"/>
      <c r="G528" s="37"/>
    </row>
    <row r="529" spans="1:7" ht="13" x14ac:dyDescent="0.3">
      <c r="A529" s="3"/>
      <c r="B529" s="3" t="s">
        <v>81</v>
      </c>
      <c r="C529" s="7"/>
      <c r="D529" s="7"/>
      <c r="E529" s="38"/>
      <c r="F529" s="37"/>
      <c r="G529" s="37"/>
    </row>
    <row r="530" spans="1:7" ht="13" x14ac:dyDescent="0.3">
      <c r="A530" s="3"/>
      <c r="B530" s="3" t="s">
        <v>80</v>
      </c>
      <c r="C530" s="7" t="s">
        <v>0</v>
      </c>
      <c r="D530" s="7"/>
      <c r="E530" s="38">
        <v>35</v>
      </c>
      <c r="F530" s="37"/>
      <c r="G530" s="37">
        <f t="shared" si="12"/>
        <v>0</v>
      </c>
    </row>
    <row r="531" spans="1:7" ht="13" x14ac:dyDescent="0.3">
      <c r="A531" s="3"/>
      <c r="B531" s="3"/>
      <c r="C531" s="7"/>
      <c r="D531" s="7"/>
      <c r="E531" s="38"/>
      <c r="F531" s="37"/>
      <c r="G531" s="37"/>
    </row>
    <row r="532" spans="1:7" ht="13" x14ac:dyDescent="0.3">
      <c r="A532" s="3"/>
      <c r="B532" s="4" t="s">
        <v>79</v>
      </c>
      <c r="C532" s="7"/>
      <c r="D532" s="7"/>
      <c r="E532" s="38"/>
      <c r="F532" s="37"/>
      <c r="G532" s="37"/>
    </row>
    <row r="533" spans="1:7" ht="13" x14ac:dyDescent="0.3">
      <c r="A533" s="3"/>
      <c r="B533" s="3"/>
      <c r="C533" s="7"/>
      <c r="D533" s="7"/>
      <c r="E533" s="38"/>
      <c r="F533" s="37"/>
      <c r="G533" s="37"/>
    </row>
    <row r="534" spans="1:7" ht="13" x14ac:dyDescent="0.3">
      <c r="A534" s="3"/>
      <c r="B534" s="4" t="s">
        <v>78</v>
      </c>
      <c r="C534" s="7"/>
      <c r="D534" s="7"/>
      <c r="E534" s="38"/>
      <c r="F534" s="37"/>
      <c r="G534" s="37"/>
    </row>
    <row r="535" spans="1:7" ht="13" x14ac:dyDescent="0.3">
      <c r="A535" s="3"/>
      <c r="B535" s="4" t="s">
        <v>77</v>
      </c>
      <c r="C535" s="7"/>
      <c r="D535" s="7"/>
      <c r="E535" s="38"/>
      <c r="F535" s="37"/>
      <c r="G535" s="37"/>
    </row>
    <row r="536" spans="1:7" ht="13" x14ac:dyDescent="0.3">
      <c r="A536" s="3"/>
      <c r="B536" s="3" t="s">
        <v>76</v>
      </c>
      <c r="C536" s="7"/>
      <c r="D536" s="7"/>
      <c r="E536" s="38"/>
      <c r="F536" s="37"/>
      <c r="G536" s="37"/>
    </row>
    <row r="537" spans="1:7" ht="13" x14ac:dyDescent="0.3">
      <c r="A537" s="3"/>
      <c r="B537" s="3" t="s">
        <v>75</v>
      </c>
      <c r="C537" s="7"/>
      <c r="D537" s="7"/>
      <c r="E537" s="38"/>
      <c r="F537" s="37"/>
      <c r="G537" s="37"/>
    </row>
    <row r="538" spans="1:7" ht="13" x14ac:dyDescent="0.3">
      <c r="A538" s="3"/>
      <c r="B538" s="3" t="s">
        <v>74</v>
      </c>
      <c r="C538" s="7" t="s">
        <v>0</v>
      </c>
      <c r="D538" s="7"/>
      <c r="E538" s="38">
        <v>250</v>
      </c>
      <c r="F538" s="37"/>
      <c r="G538" s="37">
        <f t="shared" si="12"/>
        <v>0</v>
      </c>
    </row>
    <row r="539" spans="1:7" ht="13" x14ac:dyDescent="0.3">
      <c r="A539" s="3"/>
      <c r="B539" s="3"/>
      <c r="C539" s="7"/>
      <c r="D539" s="7"/>
      <c r="E539" s="38"/>
      <c r="F539" s="37"/>
      <c r="G539" s="37"/>
    </row>
    <row r="540" spans="1:7" ht="13" x14ac:dyDescent="0.3">
      <c r="A540" s="3"/>
      <c r="B540" s="3" t="s">
        <v>73</v>
      </c>
      <c r="C540" s="7"/>
      <c r="D540" s="7"/>
      <c r="E540" s="38"/>
      <c r="F540" s="37"/>
      <c r="G540" s="37"/>
    </row>
    <row r="541" spans="1:7" ht="13" x14ac:dyDescent="0.3">
      <c r="A541" s="3"/>
      <c r="B541" s="3" t="s">
        <v>72</v>
      </c>
      <c r="C541" s="7"/>
      <c r="D541" s="7"/>
      <c r="E541" s="38"/>
      <c r="F541" s="37"/>
      <c r="G541" s="37"/>
    </row>
    <row r="542" spans="1:7" ht="13" x14ac:dyDescent="0.3">
      <c r="A542" s="3"/>
      <c r="B542" s="3" t="s">
        <v>71</v>
      </c>
      <c r="C542" s="7"/>
      <c r="D542" s="7"/>
      <c r="E542" s="38"/>
      <c r="F542" s="37"/>
      <c r="G542" s="37"/>
    </row>
    <row r="543" spans="1:7" ht="13" x14ac:dyDescent="0.3">
      <c r="A543" s="3"/>
      <c r="B543" s="3" t="s">
        <v>70</v>
      </c>
      <c r="C543" s="7" t="s">
        <v>2</v>
      </c>
      <c r="D543" s="7"/>
      <c r="E543" s="38">
        <v>650</v>
      </c>
      <c r="F543" s="37"/>
      <c r="G543" s="37">
        <f t="shared" si="12"/>
        <v>0</v>
      </c>
    </row>
    <row r="544" spans="1:7" ht="13" x14ac:dyDescent="0.3">
      <c r="A544" s="3"/>
      <c r="B544" s="3"/>
      <c r="C544" s="7"/>
      <c r="D544" s="7"/>
      <c r="E544" s="38"/>
      <c r="F544" s="37"/>
      <c r="G544" s="37"/>
    </row>
    <row r="545" spans="1:7" ht="13" x14ac:dyDescent="0.3">
      <c r="A545" s="3"/>
      <c r="B545" s="4" t="s">
        <v>69</v>
      </c>
      <c r="C545" s="7"/>
      <c r="D545" s="7"/>
      <c r="E545" s="38"/>
      <c r="F545" s="37"/>
      <c r="G545" s="37"/>
    </row>
    <row r="546" spans="1:7" ht="13" x14ac:dyDescent="0.3">
      <c r="A546" s="3"/>
      <c r="B546" s="3"/>
      <c r="C546" s="7"/>
      <c r="D546" s="7"/>
      <c r="E546" s="38"/>
      <c r="F546" s="37"/>
      <c r="G546" s="37"/>
    </row>
    <row r="547" spans="1:7" ht="13" x14ac:dyDescent="0.3">
      <c r="A547" s="3"/>
      <c r="B547" s="3" t="s">
        <v>68</v>
      </c>
      <c r="C547" s="7" t="s">
        <v>11</v>
      </c>
      <c r="D547" s="7"/>
      <c r="E547" s="38">
        <v>65</v>
      </c>
      <c r="F547" s="37"/>
      <c r="G547" s="37">
        <f t="shared" si="12"/>
        <v>0</v>
      </c>
    </row>
    <row r="548" spans="1:7" ht="13" x14ac:dyDescent="0.3">
      <c r="A548" s="3"/>
      <c r="B548" s="3"/>
      <c r="C548" s="7"/>
      <c r="D548" s="7"/>
      <c r="E548" s="38"/>
      <c r="F548" s="37"/>
      <c r="G548" s="37"/>
    </row>
    <row r="549" spans="1:7" ht="13" x14ac:dyDescent="0.3">
      <c r="A549" s="3"/>
      <c r="B549" s="5" t="s">
        <v>283</v>
      </c>
      <c r="C549" s="7"/>
      <c r="D549" s="7"/>
      <c r="E549" s="38"/>
      <c r="F549" s="39"/>
      <c r="G549" s="39">
        <f>SUM(G526:G548)</f>
        <v>0</v>
      </c>
    </row>
    <row r="550" spans="1:7" ht="13" x14ac:dyDescent="0.3">
      <c r="A550" s="3"/>
      <c r="B550" s="3"/>
      <c r="C550" s="7"/>
      <c r="D550" s="7"/>
      <c r="E550" s="38"/>
      <c r="F550" s="37"/>
      <c r="G550" s="37"/>
    </row>
    <row r="551" spans="1:7" ht="13" x14ac:dyDescent="0.3">
      <c r="A551" s="3"/>
      <c r="B551" s="17" t="s">
        <v>67</v>
      </c>
      <c r="C551" s="7"/>
      <c r="D551" s="7"/>
      <c r="E551" s="38"/>
      <c r="F551" s="37"/>
      <c r="G551" s="37"/>
    </row>
    <row r="552" spans="1:7" ht="13" x14ac:dyDescent="0.3">
      <c r="A552" s="3"/>
      <c r="B552" s="3"/>
      <c r="C552" s="7"/>
      <c r="D552" s="7"/>
      <c r="E552" s="38"/>
      <c r="F552" s="37"/>
      <c r="G552" s="37"/>
    </row>
    <row r="553" spans="1:7" ht="13" x14ac:dyDescent="0.3">
      <c r="A553" s="3"/>
      <c r="B553" s="4" t="s">
        <v>66</v>
      </c>
      <c r="C553" s="7"/>
      <c r="D553" s="7"/>
      <c r="E553" s="38"/>
      <c r="F553" s="37"/>
      <c r="G553" s="37"/>
    </row>
    <row r="554" spans="1:7" ht="13" x14ac:dyDescent="0.3">
      <c r="A554" s="3"/>
      <c r="B554" s="3"/>
      <c r="C554" s="7"/>
      <c r="D554" s="7"/>
      <c r="E554" s="38"/>
      <c r="F554" s="37"/>
      <c r="G554" s="37"/>
    </row>
    <row r="555" spans="1:7" ht="13" x14ac:dyDescent="0.3">
      <c r="A555" s="3"/>
      <c r="B555" s="4"/>
      <c r="C555" s="7"/>
      <c r="D555" s="7"/>
      <c r="E555" s="38"/>
      <c r="F555" s="37"/>
      <c r="G555" s="37"/>
    </row>
    <row r="556" spans="1:7" ht="13" x14ac:dyDescent="0.3">
      <c r="A556" s="3"/>
      <c r="B556" s="3"/>
      <c r="C556" s="7" t="s">
        <v>0</v>
      </c>
      <c r="D556" s="7"/>
      <c r="E556" s="38">
        <v>280</v>
      </c>
      <c r="F556" s="37"/>
      <c r="G556" s="37">
        <f t="shared" si="12"/>
        <v>0</v>
      </c>
    </row>
    <row r="557" spans="1:7" ht="13" x14ac:dyDescent="0.3">
      <c r="A557" s="3"/>
      <c r="B557" s="3"/>
      <c r="C557" s="7"/>
      <c r="D557" s="7"/>
      <c r="E557" s="38"/>
      <c r="F557" s="37"/>
      <c r="G557" s="37"/>
    </row>
    <row r="558" spans="1:7" ht="13" x14ac:dyDescent="0.3">
      <c r="A558" s="3"/>
      <c r="B558" s="5" t="s">
        <v>283</v>
      </c>
      <c r="C558" s="7"/>
      <c r="D558" s="7"/>
      <c r="E558" s="38"/>
      <c r="F558" s="39"/>
      <c r="G558" s="39">
        <f>SUM(G553:G557)</f>
        <v>0</v>
      </c>
    </row>
    <row r="559" spans="1:7" ht="13" x14ac:dyDescent="0.3">
      <c r="A559" s="3"/>
      <c r="B559" s="3"/>
      <c r="C559" s="7"/>
      <c r="D559" s="7"/>
      <c r="E559" s="38"/>
      <c r="F559" s="37"/>
      <c r="G559" s="37"/>
    </row>
    <row r="560" spans="1:7" ht="13" x14ac:dyDescent="0.3">
      <c r="A560" s="3"/>
      <c r="B560" s="17" t="s">
        <v>63</v>
      </c>
      <c r="C560" s="7"/>
      <c r="D560" s="7"/>
      <c r="E560" s="38"/>
      <c r="F560" s="37"/>
      <c r="G560" s="37"/>
    </row>
    <row r="561" spans="1:7" ht="13" x14ac:dyDescent="0.3">
      <c r="A561" s="3"/>
      <c r="B561" s="3"/>
      <c r="C561" s="7"/>
      <c r="D561" s="7"/>
      <c r="E561" s="38"/>
      <c r="F561" s="37"/>
      <c r="G561" s="37"/>
    </row>
    <row r="562" spans="1:7" ht="13" x14ac:dyDescent="0.3">
      <c r="A562" s="3"/>
      <c r="B562" s="4" t="s">
        <v>62</v>
      </c>
      <c r="C562" s="7"/>
      <c r="D562" s="7"/>
      <c r="E562" s="38"/>
      <c r="F562" s="37"/>
      <c r="G562" s="37"/>
    </row>
    <row r="563" spans="1:7" ht="13" x14ac:dyDescent="0.3">
      <c r="A563" s="3"/>
      <c r="B563" s="3"/>
      <c r="C563" s="7"/>
      <c r="D563" s="7"/>
      <c r="E563" s="38"/>
      <c r="F563" s="37"/>
      <c r="G563" s="37"/>
    </row>
    <row r="564" spans="1:7" ht="13" x14ac:dyDescent="0.3">
      <c r="A564" s="3"/>
      <c r="B564" s="3" t="s">
        <v>61</v>
      </c>
      <c r="C564" s="7"/>
      <c r="D564" s="7"/>
      <c r="E564" s="38"/>
      <c r="F564" s="37"/>
      <c r="G564" s="37"/>
    </row>
    <row r="565" spans="1:7" ht="13" x14ac:dyDescent="0.3">
      <c r="A565" s="3"/>
      <c r="B565" s="3" t="s">
        <v>60</v>
      </c>
      <c r="C565" s="7" t="s">
        <v>2</v>
      </c>
      <c r="D565" s="7">
        <v>2</v>
      </c>
      <c r="E565" s="38">
        <v>250</v>
      </c>
      <c r="F565" s="37"/>
      <c r="G565" s="37">
        <f t="shared" si="12"/>
        <v>500</v>
      </c>
    </row>
    <row r="566" spans="1:7" ht="13" x14ac:dyDescent="0.3">
      <c r="A566" s="3"/>
      <c r="B566" s="3"/>
      <c r="C566" s="7"/>
      <c r="D566" s="7"/>
      <c r="E566" s="38"/>
      <c r="F566" s="37"/>
      <c r="G566" s="37"/>
    </row>
    <row r="567" spans="1:7" ht="13" x14ac:dyDescent="0.3">
      <c r="A567" s="3"/>
      <c r="B567" s="3" t="s">
        <v>59</v>
      </c>
      <c r="C567" s="7"/>
      <c r="D567" s="7"/>
      <c r="E567" s="38"/>
      <c r="F567" s="37"/>
      <c r="G567" s="37"/>
    </row>
    <row r="568" spans="1:7" ht="13" x14ac:dyDescent="0.3">
      <c r="A568" s="3"/>
      <c r="B568" s="3" t="s">
        <v>56</v>
      </c>
      <c r="C568" s="7" t="s">
        <v>2</v>
      </c>
      <c r="D568" s="7">
        <v>1</v>
      </c>
      <c r="E568" s="38">
        <v>450</v>
      </c>
      <c r="F568" s="37"/>
      <c r="G568" s="37">
        <f t="shared" si="12"/>
        <v>450</v>
      </c>
    </row>
    <row r="569" spans="1:7" ht="13" x14ac:dyDescent="0.3">
      <c r="A569" s="3"/>
      <c r="B569" s="3"/>
      <c r="C569" s="7"/>
      <c r="D569" s="7"/>
      <c r="E569" s="38"/>
      <c r="F569" s="37"/>
      <c r="G569" s="37"/>
    </row>
    <row r="570" spans="1:7" ht="13" x14ac:dyDescent="0.3">
      <c r="A570" s="3"/>
      <c r="B570" s="3" t="s">
        <v>58</v>
      </c>
      <c r="C570" s="7"/>
      <c r="D570" s="7"/>
      <c r="E570" s="38"/>
      <c r="F570" s="37"/>
      <c r="G570" s="37"/>
    </row>
    <row r="571" spans="1:7" ht="13" x14ac:dyDescent="0.3">
      <c r="A571" s="3"/>
      <c r="B571" s="3" t="s">
        <v>56</v>
      </c>
      <c r="C571" s="7" t="s">
        <v>2</v>
      </c>
      <c r="D571" s="7"/>
      <c r="E571" s="38">
        <v>550</v>
      </c>
      <c r="F571" s="37"/>
      <c r="G571" s="37">
        <f t="shared" ref="G571:G632" si="13">E571*D571</f>
        <v>0</v>
      </c>
    </row>
    <row r="572" spans="1:7" ht="13" x14ac:dyDescent="0.3">
      <c r="A572" s="3"/>
      <c r="B572" s="3"/>
      <c r="C572" s="7"/>
      <c r="D572" s="7"/>
      <c r="E572" s="38"/>
      <c r="F572" s="37"/>
      <c r="G572" s="37"/>
    </row>
    <row r="573" spans="1:7" ht="13" x14ac:dyDescent="0.3">
      <c r="A573" s="3"/>
      <c r="B573" s="3" t="s">
        <v>57</v>
      </c>
      <c r="C573" s="7"/>
      <c r="D573" s="7"/>
      <c r="E573" s="38"/>
      <c r="F573" s="37"/>
      <c r="G573" s="37"/>
    </row>
    <row r="574" spans="1:7" ht="13" x14ac:dyDescent="0.3">
      <c r="A574" s="3"/>
      <c r="B574" s="3" t="s">
        <v>56</v>
      </c>
      <c r="C574" s="7" t="s">
        <v>2</v>
      </c>
      <c r="D574" s="7"/>
      <c r="E574" s="38">
        <v>850</v>
      </c>
      <c r="F574" s="37"/>
      <c r="G574" s="37">
        <f t="shared" si="13"/>
        <v>0</v>
      </c>
    </row>
    <row r="575" spans="1:7" ht="13" x14ac:dyDescent="0.3">
      <c r="A575" s="3"/>
      <c r="B575" s="3"/>
      <c r="C575" s="7"/>
      <c r="D575" s="7"/>
      <c r="E575" s="38"/>
      <c r="F575" s="37"/>
      <c r="G575" s="37"/>
    </row>
    <row r="576" spans="1:7" ht="13" x14ac:dyDescent="0.3">
      <c r="A576" s="3"/>
      <c r="B576" s="4" t="s">
        <v>55</v>
      </c>
      <c r="C576" s="7"/>
      <c r="D576" s="7"/>
      <c r="E576" s="38"/>
      <c r="F576" s="37"/>
      <c r="G576" s="37"/>
    </row>
    <row r="577" spans="1:7" ht="13" x14ac:dyDescent="0.3">
      <c r="A577" s="3"/>
      <c r="B577" s="3"/>
      <c r="C577" s="7"/>
      <c r="D577" s="7"/>
      <c r="E577" s="38"/>
      <c r="F577" s="37"/>
      <c r="G577" s="37"/>
    </row>
    <row r="578" spans="1:7" ht="13" x14ac:dyDescent="0.3">
      <c r="A578" s="3"/>
      <c r="B578" s="4" t="s">
        <v>54</v>
      </c>
      <c r="C578" s="7"/>
      <c r="D578" s="7"/>
      <c r="E578" s="38"/>
      <c r="F578" s="37"/>
      <c r="G578" s="37"/>
    </row>
    <row r="579" spans="1:7" ht="13" x14ac:dyDescent="0.3">
      <c r="A579" s="3"/>
      <c r="B579" s="4" t="s">
        <v>53</v>
      </c>
      <c r="C579" s="7"/>
      <c r="D579" s="7"/>
      <c r="E579" s="38"/>
      <c r="F579" s="37"/>
      <c r="G579" s="37"/>
    </row>
    <row r="580" spans="1:7" ht="13" x14ac:dyDescent="0.3">
      <c r="A580" s="3"/>
      <c r="B580" s="3"/>
      <c r="C580" s="7"/>
      <c r="D580" s="7"/>
      <c r="E580" s="38"/>
      <c r="F580" s="37"/>
      <c r="G580" s="37"/>
    </row>
    <row r="581" spans="1:7" ht="13" x14ac:dyDescent="0.3">
      <c r="A581" s="3"/>
      <c r="B581" s="4" t="s">
        <v>52</v>
      </c>
      <c r="C581" s="7"/>
      <c r="D581" s="7"/>
      <c r="E581" s="38"/>
      <c r="F581" s="37"/>
      <c r="G581" s="37"/>
    </row>
    <row r="582" spans="1:7" ht="13" x14ac:dyDescent="0.3">
      <c r="A582" s="3"/>
      <c r="B582" s="4" t="s">
        <v>51</v>
      </c>
      <c r="C582" s="7"/>
      <c r="D582" s="7"/>
      <c r="E582" s="38"/>
      <c r="F582" s="37"/>
      <c r="G582" s="37"/>
    </row>
    <row r="583" spans="1:7" ht="13" x14ac:dyDescent="0.3">
      <c r="A583" s="3"/>
      <c r="B583" s="4" t="s">
        <v>50</v>
      </c>
      <c r="C583" s="7"/>
      <c r="D583" s="7"/>
      <c r="E583" s="38"/>
      <c r="F583" s="37"/>
      <c r="G583" s="37"/>
    </row>
    <row r="584" spans="1:7" ht="13" x14ac:dyDescent="0.3">
      <c r="A584" s="3"/>
      <c r="B584" s="3"/>
      <c r="C584" s="7"/>
      <c r="D584" s="7"/>
      <c r="E584" s="38"/>
      <c r="F584" s="37"/>
      <c r="G584" s="37"/>
    </row>
    <row r="585" spans="1:7" ht="13" x14ac:dyDescent="0.3">
      <c r="A585" s="3"/>
      <c r="B585" s="3" t="s">
        <v>49</v>
      </c>
      <c r="C585" s="7" t="s">
        <v>2</v>
      </c>
      <c r="D585" s="7">
        <v>1</v>
      </c>
      <c r="E585" s="38">
        <v>150</v>
      </c>
      <c r="F585" s="37"/>
      <c r="G585" s="37">
        <f t="shared" si="13"/>
        <v>150</v>
      </c>
    </row>
    <row r="586" spans="1:7" ht="13" x14ac:dyDescent="0.3">
      <c r="A586" s="3"/>
      <c r="B586" s="3"/>
      <c r="C586" s="7"/>
      <c r="D586" s="7"/>
      <c r="E586" s="38"/>
      <c r="F586" s="37"/>
      <c r="G586" s="37"/>
    </row>
    <row r="587" spans="1:7" ht="13" x14ac:dyDescent="0.3">
      <c r="A587" s="3"/>
      <c r="B587" s="3" t="s">
        <v>48</v>
      </c>
      <c r="C587" s="7"/>
      <c r="D587" s="7"/>
      <c r="E587" s="38"/>
      <c r="F587" s="37"/>
      <c r="G587" s="37"/>
    </row>
    <row r="588" spans="1:7" ht="13" x14ac:dyDescent="0.3">
      <c r="A588" s="3"/>
      <c r="B588" s="3" t="s">
        <v>47</v>
      </c>
      <c r="C588" s="7" t="s">
        <v>2</v>
      </c>
      <c r="D588" s="7"/>
      <c r="E588" s="38">
        <v>45</v>
      </c>
      <c r="F588" s="37"/>
      <c r="G588" s="37">
        <f t="shared" si="13"/>
        <v>0</v>
      </c>
    </row>
    <row r="589" spans="1:7" ht="13" x14ac:dyDescent="0.3">
      <c r="A589" s="3"/>
      <c r="B589" s="3"/>
      <c r="C589" s="7"/>
      <c r="D589" s="7"/>
      <c r="E589" s="38"/>
      <c r="F589" s="37"/>
      <c r="G589" s="37"/>
    </row>
    <row r="590" spans="1:7" ht="13" x14ac:dyDescent="0.3">
      <c r="A590" s="3"/>
      <c r="B590" s="5" t="s">
        <v>283</v>
      </c>
      <c r="C590" s="7"/>
      <c r="D590" s="7"/>
      <c r="E590" s="38"/>
      <c r="F590" s="39"/>
      <c r="G590" s="39">
        <f>SUM(G559:G589)</f>
        <v>1100</v>
      </c>
    </row>
    <row r="591" spans="1:7" ht="13" x14ac:dyDescent="0.3">
      <c r="A591" s="3"/>
      <c r="B591" s="3"/>
      <c r="C591" s="7"/>
      <c r="D591" s="7"/>
      <c r="E591" s="38"/>
      <c r="F591" s="37"/>
      <c r="G591" s="37"/>
    </row>
    <row r="592" spans="1:7" ht="13" x14ac:dyDescent="0.3">
      <c r="A592" s="3"/>
      <c r="B592" s="17" t="s">
        <v>46</v>
      </c>
      <c r="C592" s="7"/>
      <c r="D592" s="7"/>
      <c r="E592" s="38"/>
      <c r="F592" s="37"/>
      <c r="G592" s="37"/>
    </row>
    <row r="593" spans="1:7" ht="13" x14ac:dyDescent="0.3">
      <c r="A593" s="3"/>
      <c r="B593" s="3"/>
      <c r="C593" s="7"/>
      <c r="D593" s="7"/>
      <c r="E593" s="38"/>
      <c r="F593" s="37"/>
      <c r="G593" s="37"/>
    </row>
    <row r="594" spans="1:7" ht="13" x14ac:dyDescent="0.3">
      <c r="A594" s="3"/>
      <c r="B594" s="4" t="s">
        <v>45</v>
      </c>
      <c r="C594" s="7"/>
      <c r="D594" s="7"/>
      <c r="E594" s="38"/>
      <c r="F594" s="37"/>
      <c r="G594" s="37"/>
    </row>
    <row r="595" spans="1:7" ht="13" x14ac:dyDescent="0.3">
      <c r="A595" s="3"/>
      <c r="B595" s="3"/>
      <c r="C595" s="7"/>
      <c r="D595" s="7"/>
      <c r="E595" s="38"/>
      <c r="F595" s="37"/>
      <c r="G595" s="37"/>
    </row>
    <row r="596" spans="1:7" ht="13" x14ac:dyDescent="0.3">
      <c r="A596" s="3"/>
      <c r="B596" s="3" t="s">
        <v>44</v>
      </c>
      <c r="C596" s="7"/>
      <c r="D596" s="7"/>
      <c r="E596" s="38"/>
      <c r="F596" s="37"/>
      <c r="G596" s="37"/>
    </row>
    <row r="597" spans="1:7" ht="13" x14ac:dyDescent="0.3">
      <c r="A597" s="3"/>
      <c r="B597" s="3" t="s">
        <v>43</v>
      </c>
      <c r="C597" s="7"/>
      <c r="D597" s="7"/>
      <c r="E597" s="38"/>
      <c r="F597" s="37"/>
      <c r="G597" s="37"/>
    </row>
    <row r="598" spans="1:7" ht="13" x14ac:dyDescent="0.3">
      <c r="A598" s="3"/>
      <c r="B598" s="3" t="s">
        <v>42</v>
      </c>
      <c r="C598" s="7" t="s">
        <v>2</v>
      </c>
      <c r="D598" s="7"/>
      <c r="E598" s="38">
        <v>850</v>
      </c>
      <c r="F598" s="37"/>
      <c r="G598" s="37">
        <f t="shared" si="13"/>
        <v>0</v>
      </c>
    </row>
    <row r="599" spans="1:7" ht="13" x14ac:dyDescent="0.3">
      <c r="A599" s="3"/>
      <c r="B599" s="3"/>
      <c r="C599" s="7"/>
      <c r="D599" s="7"/>
      <c r="E599" s="38"/>
      <c r="F599" s="37"/>
      <c r="G599" s="37"/>
    </row>
    <row r="600" spans="1:7" ht="13" x14ac:dyDescent="0.3">
      <c r="A600" s="3"/>
      <c r="B600" s="4" t="s">
        <v>41</v>
      </c>
      <c r="C600" s="7"/>
      <c r="D600" s="7"/>
      <c r="E600" s="38"/>
      <c r="F600" s="37"/>
      <c r="G600" s="37"/>
    </row>
    <row r="601" spans="1:7" ht="13" x14ac:dyDescent="0.3">
      <c r="A601" s="3"/>
      <c r="B601" s="3"/>
      <c r="C601" s="7"/>
      <c r="D601" s="7"/>
      <c r="E601" s="38"/>
      <c r="F601" s="37"/>
      <c r="G601" s="37"/>
    </row>
    <row r="602" spans="1:7" ht="13" x14ac:dyDescent="0.3">
      <c r="A602" s="3"/>
      <c r="B602" s="4" t="s">
        <v>40</v>
      </c>
      <c r="C602" s="7"/>
      <c r="D602" s="7"/>
      <c r="E602" s="38"/>
      <c r="F602" s="37"/>
      <c r="G602" s="37"/>
    </row>
    <row r="603" spans="1:7" ht="13" x14ac:dyDescent="0.3">
      <c r="A603" s="3"/>
      <c r="B603" s="3"/>
      <c r="C603" s="7"/>
      <c r="D603" s="7"/>
      <c r="E603" s="38"/>
      <c r="F603" s="37"/>
      <c r="G603" s="37"/>
    </row>
    <row r="604" spans="1:7" ht="13" x14ac:dyDescent="0.3">
      <c r="A604" s="3"/>
      <c r="B604" s="3" t="s">
        <v>39</v>
      </c>
      <c r="C604" s="7" t="s">
        <v>2</v>
      </c>
      <c r="D604" s="7"/>
      <c r="E604" s="38">
        <v>3000</v>
      </c>
      <c r="F604" s="40"/>
      <c r="G604" s="37">
        <f t="shared" si="13"/>
        <v>0</v>
      </c>
    </row>
    <row r="605" spans="1:7" ht="13" x14ac:dyDescent="0.3">
      <c r="A605" s="3"/>
      <c r="B605" s="3"/>
      <c r="C605" s="7"/>
      <c r="D605" s="7"/>
      <c r="E605" s="38"/>
      <c r="F605" s="37"/>
      <c r="G605" s="37"/>
    </row>
    <row r="606" spans="1:7" ht="13" x14ac:dyDescent="0.3">
      <c r="A606" s="3"/>
      <c r="B606" s="4" t="s">
        <v>38</v>
      </c>
      <c r="C606" s="7"/>
      <c r="D606" s="7"/>
      <c r="E606" s="38"/>
      <c r="F606" s="37"/>
      <c r="G606" s="37"/>
    </row>
    <row r="607" spans="1:7" ht="13" x14ac:dyDescent="0.3">
      <c r="A607" s="3"/>
      <c r="B607" s="4" t="s">
        <v>37</v>
      </c>
      <c r="C607" s="7"/>
      <c r="D607" s="7"/>
      <c r="E607" s="38"/>
      <c r="F607" s="37"/>
      <c r="G607" s="37"/>
    </row>
    <row r="608" spans="1:7" ht="13" x14ac:dyDescent="0.3">
      <c r="A608" s="3"/>
      <c r="B608" s="3"/>
      <c r="C608" s="7"/>
      <c r="D608" s="7"/>
      <c r="E608" s="38"/>
      <c r="F608" s="37"/>
      <c r="G608" s="37"/>
    </row>
    <row r="609" spans="1:7" ht="13" x14ac:dyDescent="0.3">
      <c r="A609" s="3"/>
      <c r="B609" s="3" t="s">
        <v>36</v>
      </c>
      <c r="C609" s="7" t="s">
        <v>2</v>
      </c>
      <c r="D609" s="7"/>
      <c r="E609" s="38">
        <v>1800</v>
      </c>
      <c r="F609" s="37"/>
      <c r="G609" s="37">
        <f t="shared" si="13"/>
        <v>0</v>
      </c>
    </row>
    <row r="610" spans="1:7" ht="13" x14ac:dyDescent="0.3">
      <c r="A610" s="3"/>
      <c r="B610" s="3"/>
      <c r="C610" s="7"/>
      <c r="D610" s="7"/>
      <c r="E610" s="38"/>
      <c r="F610" s="37"/>
      <c r="G610" s="37"/>
    </row>
    <row r="611" spans="1:7" ht="13" x14ac:dyDescent="0.3">
      <c r="A611" s="3"/>
      <c r="B611" s="4" t="s">
        <v>35</v>
      </c>
      <c r="C611" s="7"/>
      <c r="D611" s="7"/>
      <c r="E611" s="38"/>
      <c r="F611" s="37"/>
      <c r="G611" s="37"/>
    </row>
    <row r="612" spans="1:7" ht="13" x14ac:dyDescent="0.3">
      <c r="A612" s="3"/>
      <c r="B612" s="4" t="s">
        <v>34</v>
      </c>
      <c r="C612" s="7"/>
      <c r="D612" s="7"/>
      <c r="E612" s="38"/>
      <c r="F612" s="37"/>
      <c r="G612" s="37"/>
    </row>
    <row r="613" spans="1:7" ht="13" x14ac:dyDescent="0.3">
      <c r="A613" s="3"/>
      <c r="B613" s="3"/>
      <c r="C613" s="7"/>
      <c r="D613" s="7"/>
      <c r="E613" s="38"/>
      <c r="F613" s="37"/>
      <c r="G613" s="37"/>
    </row>
    <row r="614" spans="1:7" ht="13" x14ac:dyDescent="0.3">
      <c r="A614" s="3"/>
      <c r="B614" s="3" t="s">
        <v>33</v>
      </c>
      <c r="C614" s="7"/>
      <c r="D614" s="7"/>
      <c r="E614" s="38"/>
      <c r="F614" s="37"/>
      <c r="G614" s="37"/>
    </row>
    <row r="615" spans="1:7" ht="13" x14ac:dyDescent="0.3">
      <c r="A615" s="3"/>
      <c r="B615" s="3" t="s">
        <v>464</v>
      </c>
      <c r="C615" s="7" t="s">
        <v>2</v>
      </c>
      <c r="D615" s="7"/>
      <c r="E615" s="38">
        <v>500</v>
      </c>
      <c r="F615" s="37"/>
      <c r="G615" s="37">
        <f t="shared" si="13"/>
        <v>0</v>
      </c>
    </row>
    <row r="616" spans="1:7" ht="13" x14ac:dyDescent="0.3">
      <c r="A616" s="3"/>
      <c r="B616" s="3"/>
      <c r="C616" s="7"/>
      <c r="D616" s="7"/>
      <c r="E616" s="38"/>
      <c r="F616" s="37"/>
      <c r="G616" s="37"/>
    </row>
    <row r="617" spans="1:7" ht="13" x14ac:dyDescent="0.3">
      <c r="A617" s="3"/>
      <c r="B617" s="4" t="s">
        <v>32</v>
      </c>
      <c r="C617" s="7"/>
      <c r="D617" s="7"/>
      <c r="E617" s="38"/>
      <c r="F617" s="37"/>
      <c r="G617" s="37"/>
    </row>
    <row r="618" spans="1:7" ht="13" x14ac:dyDescent="0.3">
      <c r="A618" s="3"/>
      <c r="B618" s="3"/>
      <c r="C618" s="7"/>
      <c r="D618" s="7"/>
      <c r="E618" s="38"/>
      <c r="F618" s="37"/>
      <c r="G618" s="37"/>
    </row>
    <row r="619" spans="1:7" ht="13" x14ac:dyDescent="0.3">
      <c r="A619" s="3"/>
      <c r="B619" s="4" t="s">
        <v>31</v>
      </c>
      <c r="C619" s="7"/>
      <c r="D619" s="7"/>
      <c r="E619" s="38"/>
      <c r="F619" s="37"/>
      <c r="G619" s="37"/>
    </row>
    <row r="620" spans="1:7" ht="13" x14ac:dyDescent="0.3">
      <c r="A620" s="3"/>
      <c r="B620" s="3"/>
      <c r="C620" s="7"/>
      <c r="D620" s="7"/>
      <c r="E620" s="38"/>
      <c r="F620" s="37"/>
      <c r="G620" s="37"/>
    </row>
    <row r="621" spans="1:7" ht="13" x14ac:dyDescent="0.3">
      <c r="A621" s="3"/>
      <c r="B621" s="3" t="s">
        <v>30</v>
      </c>
      <c r="C621" s="7"/>
      <c r="D621" s="7"/>
      <c r="E621" s="38"/>
      <c r="F621" s="37"/>
      <c r="G621" s="37"/>
    </row>
    <row r="622" spans="1:7" ht="13" x14ac:dyDescent="0.3">
      <c r="A622" s="3"/>
      <c r="B622" s="3" t="s">
        <v>29</v>
      </c>
      <c r="C622" s="7" t="s">
        <v>2</v>
      </c>
      <c r="D622" s="7"/>
      <c r="E622" s="38">
        <v>1500</v>
      </c>
      <c r="F622" s="37"/>
      <c r="G622" s="37">
        <f t="shared" si="13"/>
        <v>0</v>
      </c>
    </row>
    <row r="623" spans="1:7" ht="13" x14ac:dyDescent="0.3">
      <c r="A623" s="3"/>
      <c r="B623" s="3" t="s">
        <v>28</v>
      </c>
      <c r="C623" s="7"/>
      <c r="D623" s="7"/>
      <c r="E623" s="38"/>
      <c r="F623" s="37"/>
      <c r="G623" s="37"/>
    </row>
    <row r="624" spans="1:7" ht="13" x14ac:dyDescent="0.3">
      <c r="A624" s="3"/>
      <c r="B624" s="3"/>
      <c r="C624" s="7"/>
      <c r="D624" s="7"/>
      <c r="E624" s="38"/>
      <c r="F624" s="37"/>
      <c r="G624" s="37"/>
    </row>
    <row r="625" spans="1:7" ht="13" x14ac:dyDescent="0.3">
      <c r="A625" s="3"/>
      <c r="B625" s="4" t="s">
        <v>27</v>
      </c>
      <c r="C625" s="7"/>
      <c r="D625" s="7"/>
      <c r="E625" s="38"/>
      <c r="F625" s="37"/>
      <c r="G625" s="37"/>
    </row>
    <row r="626" spans="1:7" ht="13" x14ac:dyDescent="0.3">
      <c r="A626" s="3"/>
      <c r="B626" s="3"/>
      <c r="C626" s="7"/>
      <c r="D626" s="7"/>
      <c r="E626" s="38"/>
      <c r="F626" s="37"/>
      <c r="G626" s="37"/>
    </row>
    <row r="627" spans="1:7" ht="13" x14ac:dyDescent="0.3">
      <c r="A627" s="3"/>
      <c r="B627" s="4" t="s">
        <v>26</v>
      </c>
      <c r="C627" s="7"/>
      <c r="D627" s="7"/>
      <c r="E627" s="38"/>
      <c r="F627" s="37"/>
      <c r="G627" s="37"/>
    </row>
    <row r="628" spans="1:7" ht="13" x14ac:dyDescent="0.3">
      <c r="A628" s="3"/>
      <c r="B628" s="4" t="s">
        <v>25</v>
      </c>
      <c r="C628" s="7"/>
      <c r="D628" s="7"/>
      <c r="E628" s="38"/>
      <c r="F628" s="37"/>
      <c r="G628" s="37"/>
    </row>
    <row r="629" spans="1:7" ht="13" x14ac:dyDescent="0.3">
      <c r="A629" s="3"/>
      <c r="B629" s="4" t="s">
        <v>24</v>
      </c>
      <c r="C629" s="7"/>
      <c r="D629" s="7"/>
      <c r="E629" s="38"/>
      <c r="F629" s="37"/>
      <c r="G629" s="37"/>
    </row>
    <row r="630" spans="1:7" ht="13" x14ac:dyDescent="0.3">
      <c r="A630" s="3"/>
      <c r="B630" s="3"/>
      <c r="C630" s="7"/>
      <c r="D630" s="7"/>
      <c r="E630" s="38"/>
      <c r="F630" s="37"/>
      <c r="G630" s="37"/>
    </row>
    <row r="631" spans="1:7" ht="13" x14ac:dyDescent="0.3">
      <c r="A631" s="3"/>
      <c r="B631" s="3" t="s">
        <v>23</v>
      </c>
      <c r="C631" s="7"/>
      <c r="D631" s="7"/>
      <c r="E631" s="38"/>
      <c r="F631" s="37"/>
      <c r="G631" s="37"/>
    </row>
    <row r="632" spans="1:7" ht="13" x14ac:dyDescent="0.3">
      <c r="A632" s="3"/>
      <c r="B632" s="3" t="s">
        <v>22</v>
      </c>
      <c r="C632" s="7" t="s">
        <v>2</v>
      </c>
      <c r="D632" s="7"/>
      <c r="E632" s="38">
        <v>35000</v>
      </c>
      <c r="F632" s="37"/>
      <c r="G632" s="37">
        <f t="shared" si="13"/>
        <v>0</v>
      </c>
    </row>
    <row r="633" spans="1:7" ht="13" x14ac:dyDescent="0.3">
      <c r="A633" s="3"/>
      <c r="B633" s="3"/>
      <c r="C633" s="7"/>
      <c r="D633" s="7"/>
      <c r="E633" s="38"/>
      <c r="F633" s="37"/>
      <c r="G633" s="37"/>
    </row>
    <row r="634" spans="1:7" ht="13" x14ac:dyDescent="0.3">
      <c r="A634" s="3"/>
      <c r="B634" s="3" t="s">
        <v>21</v>
      </c>
      <c r="C634" s="7" t="s">
        <v>2</v>
      </c>
      <c r="D634" s="7"/>
      <c r="E634" s="38">
        <v>1500</v>
      </c>
      <c r="F634" s="37"/>
      <c r="G634" s="37">
        <f t="shared" ref="G634:G708" si="14">E634*D634</f>
        <v>0</v>
      </c>
    </row>
    <row r="635" spans="1:7" ht="13" x14ac:dyDescent="0.3">
      <c r="A635" s="3"/>
      <c r="B635" s="3"/>
      <c r="C635" s="7"/>
      <c r="D635" s="7"/>
      <c r="E635" s="38"/>
      <c r="F635" s="37"/>
      <c r="G635" s="37"/>
    </row>
    <row r="636" spans="1:7" ht="13" x14ac:dyDescent="0.3">
      <c r="A636" s="3"/>
      <c r="B636" s="5" t="s">
        <v>283</v>
      </c>
      <c r="C636" s="7"/>
      <c r="D636" s="7"/>
      <c r="E636" s="38"/>
      <c r="F636" s="39"/>
      <c r="G636" s="39">
        <f>SUM(G593:G635)</f>
        <v>0</v>
      </c>
    </row>
    <row r="637" spans="1:7" ht="13" x14ac:dyDescent="0.3">
      <c r="A637" s="3"/>
      <c r="B637" s="3"/>
      <c r="C637" s="7"/>
      <c r="D637" s="7"/>
      <c r="E637" s="38"/>
      <c r="F637" s="37"/>
      <c r="G637" s="37"/>
    </row>
    <row r="638" spans="1:7" ht="13" x14ac:dyDescent="0.3">
      <c r="A638" s="3"/>
      <c r="B638" s="17" t="s">
        <v>20</v>
      </c>
      <c r="C638" s="7"/>
      <c r="D638" s="7"/>
      <c r="E638" s="38"/>
      <c r="F638" s="37"/>
      <c r="G638" s="37"/>
    </row>
    <row r="639" spans="1:7" ht="13" x14ac:dyDescent="0.3">
      <c r="A639" s="3"/>
      <c r="B639" s="3"/>
      <c r="C639" s="7"/>
      <c r="D639" s="7"/>
      <c r="E639" s="38"/>
      <c r="F639" s="37"/>
      <c r="G639" s="37"/>
    </row>
    <row r="640" spans="1:7" ht="13" x14ac:dyDescent="0.3">
      <c r="A640" s="3"/>
      <c r="B640" s="4" t="s">
        <v>19</v>
      </c>
      <c r="C640" s="7"/>
      <c r="D640" s="7"/>
      <c r="E640" s="38"/>
      <c r="F640" s="37"/>
      <c r="G640" s="37"/>
    </row>
    <row r="641" spans="1:7" ht="13" x14ac:dyDescent="0.3">
      <c r="A641" s="3"/>
      <c r="B641" s="3"/>
      <c r="C641" s="7"/>
      <c r="D641" s="7"/>
      <c r="E641" s="38"/>
      <c r="F641" s="37"/>
      <c r="G641" s="37"/>
    </row>
    <row r="642" spans="1:7" ht="13" x14ac:dyDescent="0.3">
      <c r="A642" s="3"/>
      <c r="B642" s="4" t="s">
        <v>18</v>
      </c>
      <c r="C642" s="7"/>
      <c r="D642" s="7"/>
      <c r="E642" s="38"/>
      <c r="F642" s="37"/>
      <c r="G642" s="37"/>
    </row>
    <row r="643" spans="1:7" ht="13" x14ac:dyDescent="0.3">
      <c r="A643" s="3"/>
      <c r="B643" s="3"/>
      <c r="C643" s="7"/>
      <c r="D643" s="7"/>
      <c r="E643" s="38"/>
      <c r="F643" s="37"/>
      <c r="G643" s="37"/>
    </row>
    <row r="644" spans="1:7" ht="13" x14ac:dyDescent="0.3">
      <c r="A644" s="3"/>
      <c r="B644" s="3" t="s">
        <v>465</v>
      </c>
      <c r="C644" s="7" t="s">
        <v>0</v>
      </c>
      <c r="D644" s="7">
        <v>7</v>
      </c>
      <c r="E644" s="38">
        <v>75</v>
      </c>
      <c r="F644" s="37"/>
      <c r="G644" s="37">
        <f t="shared" si="14"/>
        <v>525</v>
      </c>
    </row>
    <row r="645" spans="1:7" ht="13" x14ac:dyDescent="0.3">
      <c r="A645" s="3"/>
      <c r="B645" s="3"/>
      <c r="C645" s="7"/>
      <c r="D645" s="7"/>
      <c r="E645" s="38"/>
      <c r="F645" s="37"/>
      <c r="G645" s="37"/>
    </row>
    <row r="646" spans="1:7" ht="13" x14ac:dyDescent="0.3">
      <c r="A646" s="3"/>
      <c r="B646" s="3"/>
      <c r="C646" s="7"/>
      <c r="D646" s="7"/>
      <c r="E646" s="38"/>
      <c r="F646" s="37"/>
      <c r="G646" s="37"/>
    </row>
    <row r="647" spans="1:7" ht="13" x14ac:dyDescent="0.3">
      <c r="A647" s="3"/>
      <c r="B647" s="4" t="s">
        <v>17</v>
      </c>
      <c r="C647" s="7"/>
      <c r="D647" s="7"/>
      <c r="E647" s="38"/>
      <c r="F647" s="37"/>
      <c r="G647" s="37"/>
    </row>
    <row r="648" spans="1:7" ht="13" x14ac:dyDescent="0.3">
      <c r="A648" s="3"/>
      <c r="B648" s="3"/>
      <c r="C648" s="7"/>
      <c r="D648" s="7"/>
      <c r="E648" s="38"/>
      <c r="F648" s="37"/>
      <c r="G648" s="37"/>
    </row>
    <row r="649" spans="1:7" ht="13" x14ac:dyDescent="0.3">
      <c r="A649" s="3"/>
      <c r="B649" s="4" t="s">
        <v>16</v>
      </c>
      <c r="C649" s="7"/>
      <c r="D649" s="7"/>
      <c r="E649" s="38"/>
      <c r="F649" s="37"/>
      <c r="G649" s="37"/>
    </row>
    <row r="650" spans="1:7" ht="13" x14ac:dyDescent="0.3">
      <c r="A650" s="3"/>
      <c r="B650" s="3"/>
      <c r="C650" s="7"/>
      <c r="D650" s="7"/>
      <c r="E650" s="38"/>
      <c r="F650" s="37"/>
      <c r="G650" s="37"/>
    </row>
    <row r="651" spans="1:7" ht="13" x14ac:dyDescent="0.3">
      <c r="A651" s="3"/>
      <c r="B651" s="3" t="s">
        <v>14</v>
      </c>
      <c r="C651" s="7" t="s">
        <v>0</v>
      </c>
      <c r="D651" s="7">
        <v>51</v>
      </c>
      <c r="E651" s="38">
        <v>75</v>
      </c>
      <c r="F651" s="37"/>
      <c r="G651" s="37">
        <f t="shared" si="14"/>
        <v>3825</v>
      </c>
    </row>
    <row r="652" spans="1:7" ht="13" x14ac:dyDescent="0.3">
      <c r="A652" s="3"/>
      <c r="B652" s="3"/>
      <c r="C652" s="7"/>
      <c r="D652" s="7"/>
      <c r="E652" s="38"/>
      <c r="F652" s="37"/>
      <c r="G652" s="37"/>
    </row>
    <row r="653" spans="1:7" ht="13" x14ac:dyDescent="0.3">
      <c r="A653" s="3"/>
      <c r="B653" s="3" t="s">
        <v>295</v>
      </c>
      <c r="C653" s="7" t="s">
        <v>0</v>
      </c>
      <c r="D653" s="7">
        <v>1</v>
      </c>
      <c r="E653" s="38">
        <v>75</v>
      </c>
      <c r="F653" s="37"/>
      <c r="G653" s="37">
        <f t="shared" si="14"/>
        <v>75</v>
      </c>
    </row>
    <row r="654" spans="1:7" ht="13" x14ac:dyDescent="0.3">
      <c r="A654" s="3"/>
      <c r="B654" s="3"/>
      <c r="C654" s="7"/>
      <c r="D654" s="7"/>
      <c r="E654" s="38"/>
      <c r="F654" s="37"/>
      <c r="G654" s="37"/>
    </row>
    <row r="655" spans="1:7" ht="13" x14ac:dyDescent="0.3">
      <c r="A655" s="3"/>
      <c r="B655" s="5" t="s">
        <v>283</v>
      </c>
      <c r="C655" s="7"/>
      <c r="D655" s="7"/>
      <c r="E655" s="38"/>
      <c r="F655" s="39"/>
      <c r="G655" s="39">
        <f>SUM(G639:G654)</f>
        <v>4425</v>
      </c>
    </row>
    <row r="656" spans="1:7" ht="13" x14ac:dyDescent="0.3">
      <c r="A656" s="3"/>
      <c r="B656" s="3"/>
      <c r="C656" s="7"/>
      <c r="D656" s="7"/>
      <c r="E656" s="38"/>
      <c r="F656" s="37"/>
      <c r="G656" s="37"/>
    </row>
    <row r="657" spans="1:7" ht="13" x14ac:dyDescent="0.3">
      <c r="A657" s="3"/>
      <c r="B657" s="17" t="s">
        <v>15</v>
      </c>
      <c r="C657" s="7"/>
      <c r="D657" s="7"/>
      <c r="E657" s="38"/>
      <c r="F657" s="37"/>
      <c r="G657" s="37"/>
    </row>
    <row r="658" spans="1:7" ht="13" x14ac:dyDescent="0.3">
      <c r="A658" s="3"/>
      <c r="B658" s="3"/>
      <c r="C658" s="7"/>
      <c r="D658" s="7"/>
      <c r="E658" s="38"/>
      <c r="F658" s="37"/>
      <c r="G658" s="37"/>
    </row>
    <row r="659" spans="1:7" ht="13" x14ac:dyDescent="0.3">
      <c r="A659" s="3"/>
      <c r="B659" s="4" t="s">
        <v>473</v>
      </c>
      <c r="C659" s="7"/>
      <c r="D659" s="7"/>
      <c r="E659" s="38"/>
      <c r="F659" s="37"/>
      <c r="G659" s="37"/>
    </row>
    <row r="660" spans="1:7" ht="13" x14ac:dyDescent="0.3">
      <c r="A660" s="3"/>
      <c r="B660" s="3"/>
      <c r="C660" s="7"/>
      <c r="D660" s="7"/>
      <c r="E660" s="38"/>
      <c r="F660" s="37"/>
      <c r="G660" s="37"/>
    </row>
    <row r="661" spans="1:7" ht="13" x14ac:dyDescent="0.3">
      <c r="A661" s="3"/>
      <c r="B661" s="4" t="s">
        <v>65</v>
      </c>
      <c r="C661" s="7"/>
      <c r="D661" s="7"/>
      <c r="E661" s="38"/>
      <c r="F661" s="37"/>
      <c r="G661" s="37"/>
    </row>
    <row r="662" spans="1:7" ht="13" x14ac:dyDescent="0.3">
      <c r="A662" s="3"/>
      <c r="B662" s="3" t="s">
        <v>64</v>
      </c>
      <c r="C662" s="7" t="s">
        <v>0</v>
      </c>
      <c r="D662" s="7">
        <v>7</v>
      </c>
      <c r="E662" s="38">
        <v>280</v>
      </c>
      <c r="F662" s="37"/>
      <c r="G662" s="37">
        <f t="shared" si="14"/>
        <v>1960</v>
      </c>
    </row>
    <row r="663" spans="1:7" ht="13" x14ac:dyDescent="0.3">
      <c r="A663" s="3"/>
      <c r="B663" s="3"/>
      <c r="C663" s="7"/>
      <c r="D663" s="7"/>
      <c r="E663" s="38"/>
      <c r="F663" s="37"/>
      <c r="G663" s="37"/>
    </row>
    <row r="664" spans="1:7" ht="13" x14ac:dyDescent="0.3">
      <c r="A664" s="3"/>
      <c r="B664" s="3" t="s">
        <v>472</v>
      </c>
      <c r="C664" s="7" t="s">
        <v>11</v>
      </c>
      <c r="D664" s="7">
        <v>10</v>
      </c>
      <c r="E664" s="38">
        <v>150</v>
      </c>
      <c r="F664" s="37"/>
      <c r="G664" s="37">
        <f t="shared" si="14"/>
        <v>1500</v>
      </c>
    </row>
    <row r="665" spans="1:7" ht="13" x14ac:dyDescent="0.3">
      <c r="A665" s="3"/>
      <c r="B665" s="3"/>
      <c r="C665" s="7"/>
      <c r="D665" s="7"/>
      <c r="E665" s="38"/>
      <c r="F665" s="37"/>
      <c r="G665" s="37"/>
    </row>
    <row r="666" spans="1:7" ht="13" x14ac:dyDescent="0.3">
      <c r="A666" s="3"/>
      <c r="B666" s="5" t="s">
        <v>283</v>
      </c>
      <c r="C666" s="7"/>
      <c r="D666" s="7"/>
      <c r="E666" s="38"/>
      <c r="F666" s="39"/>
      <c r="G666" s="39">
        <f>SUM(G658:G665)</f>
        <v>3460</v>
      </c>
    </row>
    <row r="667" spans="1:7" ht="13" x14ac:dyDescent="0.3">
      <c r="A667" s="3"/>
      <c r="B667" s="3"/>
      <c r="C667" s="7"/>
      <c r="D667" s="7"/>
      <c r="E667" s="38"/>
      <c r="F667" s="37"/>
      <c r="G667" s="37"/>
    </row>
    <row r="668" spans="1:7" ht="13" x14ac:dyDescent="0.3">
      <c r="A668" s="3"/>
      <c r="B668" s="17" t="s">
        <v>296</v>
      </c>
      <c r="C668" s="7"/>
      <c r="D668" s="7"/>
      <c r="E668" s="38"/>
      <c r="F668" s="37"/>
      <c r="G668" s="37"/>
    </row>
    <row r="669" spans="1:7" ht="13" x14ac:dyDescent="0.3">
      <c r="A669" s="3"/>
      <c r="B669" s="3"/>
      <c r="C669" s="7"/>
      <c r="D669" s="7"/>
      <c r="E669" s="38"/>
      <c r="F669" s="37"/>
      <c r="G669" s="37"/>
    </row>
    <row r="670" spans="1:7" ht="13" x14ac:dyDescent="0.3">
      <c r="A670" s="3"/>
      <c r="B670" s="4" t="s">
        <v>297</v>
      </c>
      <c r="C670" s="7"/>
      <c r="D670" s="7"/>
      <c r="E670" s="38"/>
      <c r="F670" s="37"/>
      <c r="G670" s="37"/>
    </row>
    <row r="671" spans="1:7" ht="13" x14ac:dyDescent="0.3">
      <c r="A671" s="3"/>
      <c r="B671" s="3"/>
      <c r="C671" s="7"/>
      <c r="D671" s="7"/>
      <c r="E671" s="38"/>
      <c r="F671" s="37"/>
      <c r="G671" s="37"/>
    </row>
    <row r="672" spans="1:7" ht="13" x14ac:dyDescent="0.3">
      <c r="A672" s="3"/>
      <c r="B672" s="4" t="s">
        <v>298</v>
      </c>
      <c r="C672" s="7"/>
      <c r="D672" s="7"/>
      <c r="E672" s="38"/>
      <c r="F672" s="37"/>
      <c r="G672" s="37"/>
    </row>
    <row r="673" spans="1:7" ht="13" x14ac:dyDescent="0.3">
      <c r="A673" s="3"/>
      <c r="B673" s="3"/>
      <c r="C673" s="7"/>
      <c r="D673" s="7"/>
      <c r="E673" s="38"/>
      <c r="F673" s="37"/>
      <c r="G673" s="37"/>
    </row>
    <row r="674" spans="1:7" ht="13" x14ac:dyDescent="0.3">
      <c r="A674" s="3"/>
      <c r="B674" s="3" t="s">
        <v>299</v>
      </c>
      <c r="C674" s="7"/>
      <c r="D674" s="7"/>
      <c r="E674" s="38"/>
      <c r="F674" s="37"/>
      <c r="G674" s="37"/>
    </row>
    <row r="675" spans="1:7" ht="13" x14ac:dyDescent="0.3">
      <c r="A675" s="3"/>
      <c r="B675" s="3" t="s">
        <v>300</v>
      </c>
      <c r="C675" s="7" t="s">
        <v>11</v>
      </c>
      <c r="D675" s="7">
        <v>3</v>
      </c>
      <c r="E675" s="38">
        <v>110</v>
      </c>
      <c r="F675" s="37"/>
      <c r="G675" s="37">
        <f t="shared" si="14"/>
        <v>330</v>
      </c>
    </row>
    <row r="676" spans="1:7" ht="13" x14ac:dyDescent="0.3">
      <c r="A676" s="3"/>
      <c r="B676" s="3"/>
      <c r="C676" s="7"/>
      <c r="D676" s="7"/>
      <c r="E676" s="38"/>
      <c r="F676" s="37"/>
      <c r="G676" s="37"/>
    </row>
    <row r="677" spans="1:7" ht="13" x14ac:dyDescent="0.3">
      <c r="A677" s="3"/>
      <c r="B677" s="3" t="s">
        <v>301</v>
      </c>
      <c r="C677" s="7"/>
      <c r="D677" s="7"/>
      <c r="E677" s="38"/>
      <c r="F677" s="37"/>
      <c r="G677" s="37"/>
    </row>
    <row r="678" spans="1:7" ht="13" x14ac:dyDescent="0.3">
      <c r="A678" s="3"/>
      <c r="B678" s="3" t="s">
        <v>302</v>
      </c>
      <c r="C678" s="7" t="s">
        <v>11</v>
      </c>
      <c r="D678" s="7">
        <v>1</v>
      </c>
      <c r="E678" s="38">
        <v>100</v>
      </c>
      <c r="F678" s="37"/>
      <c r="G678" s="37">
        <f t="shared" si="14"/>
        <v>100</v>
      </c>
    </row>
    <row r="679" spans="1:7" ht="13" x14ac:dyDescent="0.3">
      <c r="A679" s="3"/>
      <c r="B679" s="3"/>
      <c r="C679" s="7"/>
      <c r="D679" s="7"/>
      <c r="E679" s="38"/>
      <c r="F679" s="37"/>
      <c r="G679" s="37"/>
    </row>
    <row r="680" spans="1:7" ht="13" x14ac:dyDescent="0.3">
      <c r="A680" s="3"/>
      <c r="B680" s="3" t="s">
        <v>303</v>
      </c>
      <c r="C680" s="7" t="s">
        <v>2</v>
      </c>
      <c r="D680" s="7">
        <v>1</v>
      </c>
      <c r="E680" s="38">
        <v>250</v>
      </c>
      <c r="F680" s="37"/>
      <c r="G680" s="37">
        <f t="shared" si="14"/>
        <v>250</v>
      </c>
    </row>
    <row r="681" spans="1:7" ht="13" x14ac:dyDescent="0.3">
      <c r="A681" s="3"/>
      <c r="B681" s="3" t="s">
        <v>304</v>
      </c>
      <c r="C681" s="7" t="s">
        <v>2</v>
      </c>
      <c r="D681" s="7">
        <v>1</v>
      </c>
      <c r="E681" s="38">
        <v>250</v>
      </c>
      <c r="F681" s="37"/>
      <c r="G681" s="37">
        <f t="shared" si="14"/>
        <v>250</v>
      </c>
    </row>
    <row r="682" spans="1:7" ht="13" x14ac:dyDescent="0.3">
      <c r="A682" s="3"/>
      <c r="B682" s="3" t="s">
        <v>305</v>
      </c>
      <c r="C682" s="7" t="s">
        <v>2</v>
      </c>
      <c r="D682" s="7">
        <v>1</v>
      </c>
      <c r="E682" s="38">
        <v>250</v>
      </c>
      <c r="F682" s="37"/>
      <c r="G682" s="37">
        <f t="shared" si="14"/>
        <v>250</v>
      </c>
    </row>
    <row r="683" spans="1:7" ht="13" x14ac:dyDescent="0.3">
      <c r="A683" s="3"/>
      <c r="B683" s="3" t="s">
        <v>306</v>
      </c>
      <c r="C683" s="7" t="s">
        <v>2</v>
      </c>
      <c r="D683" s="7">
        <v>1</v>
      </c>
      <c r="E683" s="38">
        <v>250</v>
      </c>
      <c r="F683" s="37"/>
      <c r="G683" s="37">
        <f t="shared" si="14"/>
        <v>250</v>
      </c>
    </row>
    <row r="684" spans="1:7" ht="13" x14ac:dyDescent="0.3">
      <c r="A684" s="3"/>
      <c r="B684" s="3"/>
      <c r="C684" s="7"/>
      <c r="D684" s="7"/>
      <c r="E684" s="38"/>
      <c r="F684" s="37"/>
      <c r="G684" s="37"/>
    </row>
    <row r="685" spans="1:7" ht="13" x14ac:dyDescent="0.3">
      <c r="A685" s="3"/>
      <c r="B685" s="3"/>
      <c r="C685" s="7"/>
      <c r="D685" s="7"/>
      <c r="E685" s="38"/>
      <c r="F685" s="37"/>
      <c r="G685" s="37"/>
    </row>
    <row r="686" spans="1:7" ht="13" x14ac:dyDescent="0.3">
      <c r="A686" s="3"/>
      <c r="B686" s="4" t="s">
        <v>476</v>
      </c>
      <c r="C686" s="7"/>
      <c r="D686" s="7"/>
      <c r="E686" s="38"/>
      <c r="F686" s="37"/>
      <c r="G686" s="37"/>
    </row>
    <row r="687" spans="1:7" ht="13" x14ac:dyDescent="0.3">
      <c r="A687" s="3"/>
      <c r="B687" s="3"/>
      <c r="C687" s="7"/>
      <c r="D687" s="7"/>
      <c r="E687" s="38"/>
      <c r="F687" s="37"/>
      <c r="G687" s="37"/>
    </row>
    <row r="688" spans="1:7" ht="13" x14ac:dyDescent="0.3">
      <c r="A688" s="3"/>
      <c r="B688" s="4" t="s">
        <v>479</v>
      </c>
      <c r="C688" s="7"/>
      <c r="D688" s="7"/>
      <c r="E688" s="38"/>
      <c r="F688" s="37"/>
      <c r="G688" s="37"/>
    </row>
    <row r="689" spans="1:7" ht="13" x14ac:dyDescent="0.3">
      <c r="A689" s="3"/>
      <c r="B689" s="3" t="s">
        <v>477</v>
      </c>
      <c r="C689" s="7"/>
      <c r="D689" s="7"/>
      <c r="E689" s="38"/>
      <c r="F689" s="37"/>
      <c r="G689" s="37"/>
    </row>
    <row r="690" spans="1:7" ht="13" x14ac:dyDescent="0.3">
      <c r="A690" s="3"/>
      <c r="B690" s="3" t="s">
        <v>478</v>
      </c>
      <c r="C690" s="7" t="s">
        <v>2</v>
      </c>
      <c r="D690" s="7"/>
      <c r="E690" s="38">
        <v>2000</v>
      </c>
      <c r="F690" s="37"/>
      <c r="G690" s="37">
        <f t="shared" ref="G690" si="15">E690*D690</f>
        <v>0</v>
      </c>
    </row>
    <row r="691" spans="1:7" ht="13" x14ac:dyDescent="0.3">
      <c r="A691" s="3"/>
      <c r="B691" s="3"/>
      <c r="C691" s="7"/>
      <c r="D691" s="7"/>
      <c r="E691" s="38"/>
      <c r="F691" s="37"/>
      <c r="G691" s="37"/>
    </row>
    <row r="692" spans="1:7" ht="13" x14ac:dyDescent="0.3">
      <c r="A692" s="3"/>
      <c r="B692" s="4" t="s">
        <v>307</v>
      </c>
      <c r="C692" s="7"/>
      <c r="D692" s="7"/>
      <c r="E692" s="38"/>
      <c r="F692" s="37"/>
      <c r="G692" s="37"/>
    </row>
    <row r="693" spans="1:7" ht="13" x14ac:dyDescent="0.3">
      <c r="A693" s="3"/>
      <c r="B693" s="4" t="s">
        <v>308</v>
      </c>
      <c r="C693" s="7"/>
      <c r="D693" s="7"/>
      <c r="E693" s="38"/>
      <c r="F693" s="37"/>
      <c r="G693" s="37"/>
    </row>
    <row r="694" spans="1:7" ht="13" x14ac:dyDescent="0.3">
      <c r="A694" s="3"/>
      <c r="B694" s="3"/>
      <c r="C694" s="7"/>
      <c r="D694" s="7"/>
      <c r="E694" s="38"/>
      <c r="F694" s="37"/>
      <c r="G694" s="37"/>
    </row>
    <row r="695" spans="1:7" ht="13" x14ac:dyDescent="0.3">
      <c r="A695" s="3"/>
      <c r="B695" s="3" t="s">
        <v>309</v>
      </c>
      <c r="C695" s="7"/>
      <c r="D695" s="7"/>
      <c r="E695" s="38"/>
      <c r="F695" s="37"/>
      <c r="G695" s="37"/>
    </row>
    <row r="696" spans="1:7" ht="13" x14ac:dyDescent="0.3">
      <c r="A696" s="3"/>
      <c r="B696" s="3" t="s">
        <v>310</v>
      </c>
      <c r="C696" s="7" t="s">
        <v>2</v>
      </c>
      <c r="D696" s="7"/>
      <c r="E696" s="38"/>
      <c r="F696" s="37"/>
      <c r="G696" s="37"/>
    </row>
    <row r="697" spans="1:7" ht="13" x14ac:dyDescent="0.3">
      <c r="A697" s="3"/>
      <c r="B697" s="3"/>
      <c r="C697" s="7"/>
      <c r="D697" s="7"/>
      <c r="E697" s="38"/>
      <c r="F697" s="37"/>
      <c r="G697" s="37"/>
    </row>
    <row r="698" spans="1:7" ht="13" x14ac:dyDescent="0.3">
      <c r="A698" s="3"/>
      <c r="B698" s="3" t="s">
        <v>311</v>
      </c>
      <c r="C698" s="7" t="s">
        <v>2</v>
      </c>
      <c r="D698" s="7"/>
      <c r="E698" s="38">
        <v>4500</v>
      </c>
      <c r="F698" s="37"/>
      <c r="G698" s="37">
        <f t="shared" si="14"/>
        <v>0</v>
      </c>
    </row>
    <row r="699" spans="1:7" ht="13" x14ac:dyDescent="0.3">
      <c r="A699" s="3"/>
      <c r="B699" s="3"/>
      <c r="C699" s="7"/>
      <c r="D699" s="7"/>
      <c r="E699" s="38"/>
      <c r="F699" s="37"/>
      <c r="G699" s="37"/>
    </row>
    <row r="700" spans="1:7" ht="13" x14ac:dyDescent="0.3">
      <c r="A700" s="3"/>
      <c r="B700" s="4" t="s">
        <v>312</v>
      </c>
      <c r="C700" s="7"/>
      <c r="D700" s="7"/>
      <c r="E700" s="38"/>
      <c r="F700" s="37"/>
      <c r="G700" s="37"/>
    </row>
    <row r="701" spans="1:7" ht="13" x14ac:dyDescent="0.3">
      <c r="A701" s="3"/>
      <c r="B701" s="4" t="s">
        <v>313</v>
      </c>
      <c r="C701" s="7"/>
      <c r="D701" s="7"/>
      <c r="E701" s="38"/>
      <c r="F701" s="37"/>
      <c r="G701" s="37"/>
    </row>
    <row r="702" spans="1:7" ht="13" x14ac:dyDescent="0.3">
      <c r="A702" s="3"/>
      <c r="B702" s="3" t="s">
        <v>314</v>
      </c>
      <c r="C702" s="7"/>
      <c r="D702" s="7"/>
      <c r="E702" s="38"/>
      <c r="F702" s="37"/>
      <c r="G702" s="37"/>
    </row>
    <row r="703" spans="1:7" ht="13" x14ac:dyDescent="0.3">
      <c r="A703" s="3"/>
      <c r="B703" s="3" t="s">
        <v>315</v>
      </c>
      <c r="C703" s="7"/>
      <c r="D703" s="7"/>
      <c r="E703" s="38"/>
      <c r="F703" s="37"/>
      <c r="G703" s="37"/>
    </row>
    <row r="704" spans="1:7" ht="13" x14ac:dyDescent="0.3">
      <c r="A704" s="3"/>
      <c r="B704" s="3" t="s">
        <v>316</v>
      </c>
      <c r="C704" s="7"/>
      <c r="D704" s="7"/>
      <c r="E704" s="38"/>
      <c r="F704" s="37"/>
      <c r="G704" s="37"/>
    </row>
    <row r="705" spans="1:7" ht="13" x14ac:dyDescent="0.3">
      <c r="A705" s="3"/>
      <c r="B705" s="3" t="s">
        <v>317</v>
      </c>
      <c r="C705" s="7"/>
      <c r="D705" s="7"/>
      <c r="E705" s="38"/>
      <c r="F705" s="37"/>
      <c r="G705" s="37"/>
    </row>
    <row r="706" spans="1:7" ht="13" x14ac:dyDescent="0.3">
      <c r="A706" s="3"/>
      <c r="B706" s="3" t="s">
        <v>318</v>
      </c>
      <c r="C706" s="7"/>
      <c r="D706" s="7"/>
      <c r="E706" s="38"/>
      <c r="F706" s="37"/>
      <c r="G706" s="37"/>
    </row>
    <row r="707" spans="1:7" ht="13" x14ac:dyDescent="0.3">
      <c r="A707" s="3"/>
      <c r="B707" s="3" t="s">
        <v>466</v>
      </c>
      <c r="C707" s="7"/>
      <c r="D707" s="7"/>
      <c r="E707" s="38"/>
      <c r="F707" s="37"/>
      <c r="G707" s="37"/>
    </row>
    <row r="708" spans="1:7" ht="13" x14ac:dyDescent="0.3">
      <c r="A708" s="3"/>
      <c r="B708" s="3" t="s">
        <v>319</v>
      </c>
      <c r="C708" s="7" t="s">
        <v>2</v>
      </c>
      <c r="D708" s="7"/>
      <c r="E708" s="38">
        <v>10000</v>
      </c>
      <c r="F708" s="37"/>
      <c r="G708" s="37">
        <f t="shared" si="14"/>
        <v>0</v>
      </c>
    </row>
    <row r="709" spans="1:7" ht="13" x14ac:dyDescent="0.3">
      <c r="A709" s="3"/>
      <c r="B709" s="3"/>
      <c r="C709" s="7"/>
      <c r="D709" s="7"/>
      <c r="E709" s="38"/>
      <c r="F709" s="37"/>
      <c r="G709" s="37"/>
    </row>
    <row r="710" spans="1:7" ht="13" x14ac:dyDescent="0.3">
      <c r="A710" s="3"/>
      <c r="B710" s="5" t="s">
        <v>283</v>
      </c>
      <c r="C710" s="7"/>
      <c r="D710" s="7"/>
      <c r="E710" s="38"/>
      <c r="F710" s="39"/>
      <c r="G710" s="39">
        <f>SUM(G670:G709)</f>
        <v>1430</v>
      </c>
    </row>
    <row r="711" spans="1:7" ht="13" x14ac:dyDescent="0.3">
      <c r="A711" s="3"/>
      <c r="B711" s="3"/>
      <c r="C711" s="7"/>
      <c r="D711" s="7"/>
      <c r="E711" s="38"/>
      <c r="F711" s="37"/>
      <c r="G711" s="37">
        <f t="shared" ref="G711:G748" si="16">E711*D711</f>
        <v>0</v>
      </c>
    </row>
    <row r="712" spans="1:7" ht="13" x14ac:dyDescent="0.3">
      <c r="A712" s="3"/>
      <c r="B712" s="17" t="s">
        <v>320</v>
      </c>
      <c r="C712" s="7"/>
      <c r="D712" s="7"/>
      <c r="E712" s="38"/>
      <c r="F712" s="37"/>
      <c r="G712" s="37">
        <f t="shared" si="16"/>
        <v>0</v>
      </c>
    </row>
    <row r="713" spans="1:7" ht="13" x14ac:dyDescent="0.3">
      <c r="A713" s="3"/>
      <c r="B713" s="11"/>
      <c r="C713" s="10"/>
      <c r="D713" s="7"/>
      <c r="E713" s="38"/>
      <c r="F713" s="37"/>
      <c r="G713" s="37">
        <f t="shared" si="16"/>
        <v>0</v>
      </c>
    </row>
    <row r="714" spans="1:7" ht="13" x14ac:dyDescent="0.3">
      <c r="A714" s="3"/>
      <c r="B714" s="4" t="s">
        <v>321</v>
      </c>
      <c r="C714" s="7"/>
      <c r="D714" s="7"/>
      <c r="E714" s="38"/>
      <c r="F714" s="37"/>
      <c r="G714" s="37">
        <f t="shared" si="16"/>
        <v>0</v>
      </c>
    </row>
    <row r="715" spans="1:7" ht="13" x14ac:dyDescent="0.3">
      <c r="A715" s="3"/>
      <c r="B715" s="4" t="s">
        <v>322</v>
      </c>
      <c r="C715" s="7"/>
      <c r="D715" s="7"/>
      <c r="E715" s="38"/>
      <c r="F715" s="37"/>
      <c r="G715" s="37">
        <f t="shared" si="16"/>
        <v>0</v>
      </c>
    </row>
    <row r="716" spans="1:7" ht="13" x14ac:dyDescent="0.3">
      <c r="A716" s="3"/>
      <c r="B716" s="3" t="s">
        <v>323</v>
      </c>
      <c r="C716" s="7" t="s">
        <v>0</v>
      </c>
      <c r="D716" s="7"/>
      <c r="E716" s="38">
        <v>200</v>
      </c>
      <c r="F716" s="37"/>
      <c r="G716" s="37">
        <f t="shared" si="16"/>
        <v>0</v>
      </c>
    </row>
    <row r="717" spans="1:7" ht="13" x14ac:dyDescent="0.3">
      <c r="A717" s="3"/>
      <c r="B717" s="3"/>
      <c r="C717" s="7"/>
      <c r="D717" s="7"/>
      <c r="E717" s="38"/>
      <c r="F717" s="37"/>
      <c r="G717" s="37"/>
    </row>
    <row r="718" spans="1:7" ht="13" x14ac:dyDescent="0.3">
      <c r="A718" s="3"/>
      <c r="B718" s="5" t="s">
        <v>283</v>
      </c>
      <c r="C718" s="7"/>
      <c r="D718" s="7"/>
      <c r="E718" s="38"/>
      <c r="F718" s="39"/>
      <c r="G718" s="39">
        <f>SUM(G713:G717)</f>
        <v>0</v>
      </c>
    </row>
    <row r="719" spans="1:7" ht="13" x14ac:dyDescent="0.3">
      <c r="A719" s="3"/>
      <c r="B719" s="3"/>
      <c r="C719" s="7"/>
      <c r="D719" s="7"/>
      <c r="E719" s="38"/>
      <c r="F719" s="37"/>
      <c r="G719" s="37"/>
    </row>
    <row r="720" spans="1:7" ht="13" x14ac:dyDescent="0.3">
      <c r="A720" s="3"/>
      <c r="B720" s="17" t="s">
        <v>324</v>
      </c>
      <c r="C720" s="7"/>
      <c r="D720" s="7"/>
      <c r="E720" s="38"/>
      <c r="F720" s="37"/>
      <c r="G720" s="37"/>
    </row>
    <row r="721" spans="1:7" ht="13" x14ac:dyDescent="0.3">
      <c r="A721" s="3"/>
      <c r="B721" s="3"/>
      <c r="C721" s="7"/>
      <c r="D721" s="7"/>
      <c r="E721" s="38"/>
      <c r="F721" s="37"/>
      <c r="G721" s="37"/>
    </row>
    <row r="722" spans="1:7" ht="13" x14ac:dyDescent="0.3">
      <c r="A722" s="3"/>
      <c r="B722" s="4" t="s">
        <v>325</v>
      </c>
      <c r="C722" s="7"/>
      <c r="D722" s="7"/>
      <c r="E722" s="38"/>
      <c r="F722" s="37"/>
      <c r="G722" s="37"/>
    </row>
    <row r="723" spans="1:7" ht="13" x14ac:dyDescent="0.3">
      <c r="A723" s="3"/>
      <c r="B723" s="4" t="s">
        <v>326</v>
      </c>
      <c r="C723" s="7"/>
      <c r="D723" s="7"/>
      <c r="E723" s="38"/>
      <c r="F723" s="37"/>
      <c r="G723" s="37"/>
    </row>
    <row r="724" spans="1:7" ht="13" x14ac:dyDescent="0.3">
      <c r="A724" s="3"/>
      <c r="B724" s="4" t="s">
        <v>327</v>
      </c>
      <c r="C724" s="7"/>
      <c r="D724" s="7"/>
      <c r="E724" s="38"/>
      <c r="F724" s="37"/>
      <c r="G724" s="37"/>
    </row>
    <row r="725" spans="1:7" ht="13" x14ac:dyDescent="0.3">
      <c r="A725" s="3"/>
      <c r="B725" s="3"/>
      <c r="C725" s="7"/>
      <c r="D725" s="7"/>
      <c r="E725" s="38"/>
      <c r="F725" s="37"/>
      <c r="G725" s="37"/>
    </row>
    <row r="726" spans="1:7" ht="13" x14ac:dyDescent="0.3">
      <c r="A726" s="3"/>
      <c r="B726" s="3" t="s">
        <v>328</v>
      </c>
      <c r="C726" s="7" t="s">
        <v>0</v>
      </c>
      <c r="D726" s="7">
        <v>51</v>
      </c>
      <c r="E726" s="38">
        <v>90</v>
      </c>
      <c r="F726" s="37"/>
      <c r="G726" s="37">
        <f t="shared" si="16"/>
        <v>4590</v>
      </c>
    </row>
    <row r="727" spans="1:7" ht="13" x14ac:dyDescent="0.3">
      <c r="A727" s="3"/>
      <c r="B727" s="3"/>
      <c r="C727" s="7"/>
      <c r="D727" s="7"/>
      <c r="E727" s="38"/>
      <c r="F727" s="37"/>
      <c r="G727" s="37"/>
    </row>
    <row r="728" spans="1:7" ht="13" x14ac:dyDescent="0.3">
      <c r="A728" s="3"/>
      <c r="B728" s="3" t="s">
        <v>329</v>
      </c>
      <c r="C728" s="7"/>
      <c r="D728" s="7"/>
      <c r="E728" s="38"/>
      <c r="F728" s="37"/>
      <c r="G728" s="37"/>
    </row>
    <row r="729" spans="1:7" ht="13" x14ac:dyDescent="0.3">
      <c r="A729" s="3"/>
      <c r="B729" s="3" t="s">
        <v>330</v>
      </c>
      <c r="C729" s="7"/>
      <c r="D729" s="7"/>
      <c r="E729" s="38"/>
      <c r="F729" s="37"/>
      <c r="G729" s="37"/>
    </row>
    <row r="730" spans="1:7" ht="13" x14ac:dyDescent="0.3">
      <c r="A730" s="3"/>
      <c r="B730" s="3" t="s">
        <v>331</v>
      </c>
      <c r="C730" s="7"/>
      <c r="D730" s="7"/>
      <c r="E730" s="38"/>
      <c r="F730" s="37"/>
      <c r="G730" s="37"/>
    </row>
    <row r="731" spans="1:7" ht="13" x14ac:dyDescent="0.3">
      <c r="A731" s="3"/>
      <c r="B731" s="3" t="s">
        <v>332</v>
      </c>
      <c r="C731" s="7" t="s">
        <v>11</v>
      </c>
      <c r="D731" s="7">
        <v>10</v>
      </c>
      <c r="E731" s="38">
        <v>20</v>
      </c>
      <c r="F731" s="37"/>
      <c r="G731" s="37">
        <f t="shared" si="16"/>
        <v>200</v>
      </c>
    </row>
    <row r="732" spans="1:7" ht="13" x14ac:dyDescent="0.3">
      <c r="A732" s="3"/>
      <c r="B732" s="3"/>
      <c r="C732" s="7"/>
      <c r="D732" s="7"/>
      <c r="E732" s="38"/>
      <c r="F732" s="37"/>
      <c r="G732" s="37"/>
    </row>
    <row r="733" spans="1:7" ht="13" x14ac:dyDescent="0.3">
      <c r="A733" s="3"/>
      <c r="B733" s="4" t="s">
        <v>333</v>
      </c>
      <c r="C733" s="7"/>
      <c r="D733" s="7"/>
      <c r="E733" s="38"/>
      <c r="F733" s="37"/>
      <c r="G733" s="37"/>
    </row>
    <row r="734" spans="1:7" ht="13" x14ac:dyDescent="0.3">
      <c r="A734" s="3"/>
      <c r="B734" s="4" t="s">
        <v>334</v>
      </c>
      <c r="C734" s="7"/>
      <c r="D734" s="7"/>
      <c r="E734" s="38"/>
      <c r="F734" s="37"/>
      <c r="G734" s="37"/>
    </row>
    <row r="735" spans="1:7" ht="13" x14ac:dyDescent="0.3">
      <c r="A735" s="3"/>
      <c r="B735" s="4" t="s">
        <v>335</v>
      </c>
      <c r="C735" s="7"/>
      <c r="D735" s="7"/>
      <c r="E735" s="38"/>
      <c r="F735" s="37"/>
      <c r="G735" s="37"/>
    </row>
    <row r="736" spans="1:7" ht="13" x14ac:dyDescent="0.3">
      <c r="A736" s="3"/>
      <c r="B736" s="3"/>
      <c r="C736" s="7"/>
      <c r="D736" s="7"/>
      <c r="E736" s="38"/>
      <c r="F736" s="37"/>
      <c r="G736" s="37"/>
    </row>
    <row r="737" spans="1:7" ht="13" x14ac:dyDescent="0.3">
      <c r="A737" s="3"/>
      <c r="B737" s="3" t="s">
        <v>336</v>
      </c>
      <c r="C737" s="7" t="s">
        <v>0</v>
      </c>
      <c r="D737" s="7">
        <v>1</v>
      </c>
      <c r="E737" s="38">
        <v>90</v>
      </c>
      <c r="F737" s="37"/>
      <c r="G737" s="37">
        <f t="shared" si="16"/>
        <v>90</v>
      </c>
    </row>
    <row r="738" spans="1:7" ht="13" x14ac:dyDescent="0.3">
      <c r="A738" s="3"/>
      <c r="B738" s="3" t="s">
        <v>287</v>
      </c>
      <c r="C738" s="7" t="s">
        <v>0</v>
      </c>
      <c r="D738" s="7">
        <v>1</v>
      </c>
      <c r="E738" s="38">
        <v>90</v>
      </c>
      <c r="F738" s="37"/>
      <c r="G738" s="37">
        <f t="shared" si="16"/>
        <v>90</v>
      </c>
    </row>
    <row r="739" spans="1:7" ht="13" x14ac:dyDescent="0.3">
      <c r="A739" s="3"/>
      <c r="B739" s="3"/>
      <c r="C739" s="7"/>
      <c r="D739" s="7"/>
      <c r="E739" s="38"/>
      <c r="F739" s="37"/>
      <c r="G739" s="37"/>
    </row>
    <row r="740" spans="1:7" ht="13" x14ac:dyDescent="0.3">
      <c r="A740" s="3"/>
      <c r="B740" s="4" t="s">
        <v>337</v>
      </c>
      <c r="C740" s="7"/>
      <c r="D740" s="7"/>
      <c r="E740" s="38"/>
      <c r="F740" s="37"/>
      <c r="G740" s="37"/>
    </row>
    <row r="741" spans="1:7" ht="13" x14ac:dyDescent="0.3">
      <c r="A741" s="3"/>
      <c r="B741" s="4" t="s">
        <v>338</v>
      </c>
      <c r="C741" s="7"/>
      <c r="D741" s="7"/>
      <c r="E741" s="38"/>
      <c r="F741" s="37"/>
      <c r="G741" s="37"/>
    </row>
    <row r="742" spans="1:7" ht="13" x14ac:dyDescent="0.3">
      <c r="A742" s="3"/>
      <c r="B742" s="3"/>
      <c r="C742" s="7"/>
      <c r="D742" s="7"/>
      <c r="E742" s="38"/>
      <c r="F742" s="37"/>
      <c r="G742" s="37"/>
    </row>
    <row r="743" spans="1:7" ht="13" x14ac:dyDescent="0.3">
      <c r="A743" s="3"/>
      <c r="B743" s="3" t="s">
        <v>285</v>
      </c>
      <c r="C743" s="7" t="s">
        <v>0</v>
      </c>
      <c r="D743" s="7">
        <v>4</v>
      </c>
      <c r="E743" s="38">
        <v>90</v>
      </c>
      <c r="F743" s="37"/>
      <c r="G743" s="37">
        <f t="shared" si="16"/>
        <v>360</v>
      </c>
    </row>
    <row r="744" spans="1:7" ht="13" x14ac:dyDescent="0.3">
      <c r="A744" s="3"/>
      <c r="B744" s="4"/>
      <c r="C744" s="7"/>
      <c r="D744" s="7"/>
      <c r="E744" s="38"/>
      <c r="F744" s="37"/>
      <c r="G744" s="37"/>
    </row>
    <row r="745" spans="1:7" ht="13" x14ac:dyDescent="0.3">
      <c r="A745" s="3"/>
      <c r="B745" s="4" t="s">
        <v>339</v>
      </c>
      <c r="C745" s="7"/>
      <c r="D745" s="7"/>
      <c r="E745" s="38"/>
      <c r="F745" s="37"/>
      <c r="G745" s="37"/>
    </row>
    <row r="746" spans="1:7" ht="13" x14ac:dyDescent="0.3">
      <c r="A746" s="3"/>
      <c r="B746" s="4" t="s">
        <v>340</v>
      </c>
      <c r="C746" s="7"/>
      <c r="D746" s="7"/>
      <c r="E746" s="38"/>
      <c r="F746" s="37"/>
      <c r="G746" s="37"/>
    </row>
    <row r="747" spans="1:7" ht="13" x14ac:dyDescent="0.3">
      <c r="A747" s="3"/>
      <c r="B747" s="3"/>
      <c r="C747" s="7"/>
      <c r="D747" s="7"/>
      <c r="E747" s="38"/>
      <c r="F747" s="37"/>
      <c r="G747" s="37"/>
    </row>
    <row r="748" spans="1:7" ht="13" x14ac:dyDescent="0.3">
      <c r="A748" s="3"/>
      <c r="B748" s="3" t="s">
        <v>341</v>
      </c>
      <c r="C748" s="7" t="s">
        <v>11</v>
      </c>
      <c r="D748" s="7"/>
      <c r="E748" s="38">
        <v>20</v>
      </c>
      <c r="F748" s="37"/>
      <c r="G748" s="37">
        <f t="shared" si="16"/>
        <v>0</v>
      </c>
    </row>
    <row r="749" spans="1:7" ht="13" x14ac:dyDescent="0.3">
      <c r="A749" s="3"/>
      <c r="B749" s="3"/>
      <c r="C749" s="7"/>
      <c r="D749" s="7"/>
      <c r="E749" s="38"/>
      <c r="F749" s="37"/>
      <c r="G749" s="37"/>
    </row>
    <row r="750" spans="1:7" ht="13" x14ac:dyDescent="0.3">
      <c r="A750" s="3"/>
      <c r="B750" s="5" t="s">
        <v>283</v>
      </c>
      <c r="C750" s="7"/>
      <c r="D750" s="7"/>
      <c r="E750" s="38"/>
      <c r="F750" s="39"/>
      <c r="G750" s="39">
        <f>SUM(G725:G749)</f>
        <v>5330</v>
      </c>
    </row>
    <row r="751" spans="1:7" ht="13" x14ac:dyDescent="0.3">
      <c r="A751" s="3"/>
      <c r="B751" s="3"/>
      <c r="C751" s="7"/>
      <c r="D751" s="7"/>
      <c r="E751" s="38"/>
      <c r="F751" s="37"/>
      <c r="G751" s="37"/>
    </row>
    <row r="752" spans="1:7" ht="13" x14ac:dyDescent="0.3">
      <c r="A752" s="3"/>
      <c r="B752" s="3"/>
      <c r="C752" s="3"/>
      <c r="D752" s="3"/>
      <c r="E752" s="36"/>
      <c r="F752" s="37"/>
      <c r="G752" s="37"/>
    </row>
    <row r="753" spans="1:7" ht="13" x14ac:dyDescent="0.3">
      <c r="A753" s="3"/>
      <c r="B753" s="6" t="s">
        <v>357</v>
      </c>
      <c r="C753" s="3"/>
      <c r="D753" s="3"/>
      <c r="E753" s="36"/>
      <c r="F753" s="36"/>
      <c r="G753" s="36"/>
    </row>
    <row r="754" spans="1:7" ht="13" x14ac:dyDescent="0.3">
      <c r="A754" s="3"/>
      <c r="B754" s="3"/>
      <c r="C754" s="3"/>
      <c r="D754" s="3"/>
      <c r="E754" s="36"/>
      <c r="F754" s="36"/>
      <c r="G754" s="36"/>
    </row>
    <row r="755" spans="1:7" ht="13" x14ac:dyDescent="0.3">
      <c r="A755" s="3"/>
      <c r="B755" s="13" t="s">
        <v>467</v>
      </c>
      <c r="C755" s="3"/>
      <c r="D755" s="3"/>
      <c r="E755" s="36"/>
      <c r="F755" s="36"/>
      <c r="G755" s="41">
        <f>G171</f>
        <v>2610</v>
      </c>
    </row>
    <row r="756" spans="1:7" ht="13" x14ac:dyDescent="0.3">
      <c r="A756" s="3"/>
      <c r="B756" s="3"/>
      <c r="C756" s="3"/>
      <c r="D756" s="3"/>
      <c r="E756" s="36"/>
      <c r="F756" s="41"/>
      <c r="G756" s="36"/>
    </row>
    <row r="757" spans="1:7" ht="13" x14ac:dyDescent="0.3">
      <c r="A757" s="3"/>
      <c r="B757" s="13" t="s">
        <v>345</v>
      </c>
      <c r="C757" s="3"/>
      <c r="D757" s="3"/>
      <c r="E757" s="36"/>
      <c r="F757" s="41">
        <f>F235</f>
        <v>0</v>
      </c>
      <c r="G757" s="41">
        <f>G235</f>
        <v>2320</v>
      </c>
    </row>
    <row r="758" spans="1:7" ht="13" x14ac:dyDescent="0.3">
      <c r="A758" s="3"/>
      <c r="B758" s="13"/>
      <c r="C758" s="3"/>
      <c r="D758" s="3"/>
      <c r="E758" s="36"/>
      <c r="F758" s="41"/>
      <c r="G758" s="41"/>
    </row>
    <row r="759" spans="1:7" ht="13" x14ac:dyDescent="0.3">
      <c r="A759" s="3"/>
      <c r="B759" s="13" t="s">
        <v>346</v>
      </c>
      <c r="C759" s="3"/>
      <c r="D759" s="3"/>
      <c r="E759" s="36"/>
      <c r="F759" s="41">
        <f>F306</f>
        <v>0</v>
      </c>
      <c r="G759" s="41">
        <f>G306</f>
        <v>5505</v>
      </c>
    </row>
    <row r="760" spans="1:7" ht="13" x14ac:dyDescent="0.3">
      <c r="A760" s="3"/>
      <c r="B760" s="13"/>
      <c r="C760" s="3"/>
      <c r="D760" s="3"/>
      <c r="E760" s="36"/>
      <c r="F760" s="41"/>
      <c r="G760" s="41"/>
    </row>
    <row r="761" spans="1:7" ht="13" x14ac:dyDescent="0.3">
      <c r="A761" s="3"/>
      <c r="B761" s="13" t="s">
        <v>206</v>
      </c>
      <c r="C761" s="3"/>
      <c r="D761" s="3"/>
      <c r="E761" s="36"/>
      <c r="F761" s="41">
        <f>F321</f>
        <v>0</v>
      </c>
      <c r="G761" s="41">
        <f>G321</f>
        <v>0</v>
      </c>
    </row>
    <row r="762" spans="1:7" ht="13" x14ac:dyDescent="0.3">
      <c r="A762" s="3"/>
      <c r="B762" s="13"/>
      <c r="C762" s="3"/>
      <c r="D762" s="3"/>
      <c r="E762" s="36"/>
      <c r="F762" s="41"/>
      <c r="G762" s="41"/>
    </row>
    <row r="763" spans="1:7" ht="13" x14ac:dyDescent="0.3">
      <c r="A763" s="3"/>
      <c r="B763" s="13" t="s">
        <v>200</v>
      </c>
      <c r="C763" s="3"/>
      <c r="D763" s="3"/>
      <c r="E763" s="36"/>
      <c r="F763" s="41">
        <f>F376</f>
        <v>0</v>
      </c>
      <c r="G763" s="41">
        <f>G376</f>
        <v>0</v>
      </c>
    </row>
    <row r="764" spans="1:7" ht="13" x14ac:dyDescent="0.3">
      <c r="A764" s="3"/>
      <c r="B764" s="13"/>
      <c r="C764" s="3"/>
      <c r="D764" s="3"/>
      <c r="E764" s="36"/>
      <c r="F764" s="41"/>
      <c r="G764" s="41"/>
    </row>
    <row r="765" spans="1:7" ht="13" x14ac:dyDescent="0.3">
      <c r="A765" s="3"/>
      <c r="B765" s="13" t="s">
        <v>170</v>
      </c>
      <c r="C765" s="3"/>
      <c r="D765" s="3"/>
      <c r="E765" s="36"/>
      <c r="F765" s="41">
        <f>F406</f>
        <v>0</v>
      </c>
      <c r="G765" s="41">
        <f>G406</f>
        <v>150</v>
      </c>
    </row>
    <row r="766" spans="1:7" ht="13" x14ac:dyDescent="0.3">
      <c r="A766" s="3"/>
      <c r="B766" s="13"/>
      <c r="C766" s="3"/>
      <c r="D766" s="3"/>
      <c r="E766" s="36"/>
      <c r="F766" s="41"/>
      <c r="G766" s="41"/>
    </row>
    <row r="767" spans="1:7" ht="13" x14ac:dyDescent="0.3">
      <c r="A767" s="3"/>
      <c r="B767" s="13" t="s">
        <v>347</v>
      </c>
      <c r="C767" s="3"/>
      <c r="D767" s="3"/>
      <c r="E767" s="36"/>
      <c r="F767" s="41">
        <f>F439</f>
        <v>0</v>
      </c>
      <c r="G767" s="41">
        <f>G439</f>
        <v>3375</v>
      </c>
    </row>
    <row r="768" spans="1:7" ht="13" x14ac:dyDescent="0.3">
      <c r="A768" s="15"/>
      <c r="B768" s="13"/>
      <c r="C768" s="3"/>
      <c r="D768" s="3"/>
      <c r="E768" s="36"/>
      <c r="F768" s="41"/>
      <c r="G768" s="41"/>
    </row>
    <row r="769" spans="1:7" ht="13" x14ac:dyDescent="0.3">
      <c r="A769" s="15"/>
      <c r="B769" s="13" t="s">
        <v>133</v>
      </c>
      <c r="C769" s="3"/>
      <c r="D769" s="3"/>
      <c r="E769" s="36"/>
      <c r="F769" s="41">
        <f>F521</f>
        <v>0</v>
      </c>
      <c r="G769" s="41">
        <f>G521</f>
        <v>8020</v>
      </c>
    </row>
    <row r="770" spans="1:7" ht="13" x14ac:dyDescent="0.3">
      <c r="A770" s="15"/>
      <c r="B770" s="13"/>
      <c r="C770" s="3"/>
      <c r="D770" s="3"/>
      <c r="E770" s="36"/>
      <c r="F770" s="41"/>
      <c r="G770" s="41"/>
    </row>
    <row r="771" spans="1:7" ht="13" x14ac:dyDescent="0.3">
      <c r="A771" s="15"/>
      <c r="B771" s="13" t="s">
        <v>348</v>
      </c>
      <c r="C771" s="3"/>
      <c r="D771" s="3"/>
      <c r="E771" s="36"/>
      <c r="F771" s="41">
        <f>F549</f>
        <v>0</v>
      </c>
      <c r="G771" s="41">
        <f>G549</f>
        <v>0</v>
      </c>
    </row>
    <row r="772" spans="1:7" ht="13" x14ac:dyDescent="0.3">
      <c r="A772" s="15"/>
      <c r="B772" s="13"/>
      <c r="C772" s="3"/>
      <c r="D772" s="3"/>
      <c r="E772" s="36"/>
      <c r="F772" s="41"/>
      <c r="G772" s="41"/>
    </row>
    <row r="773" spans="1:7" ht="13" x14ac:dyDescent="0.3">
      <c r="A773" s="15"/>
      <c r="B773" s="13" t="s">
        <v>349</v>
      </c>
      <c r="C773" s="3"/>
      <c r="D773" s="3"/>
      <c r="E773" s="36"/>
      <c r="F773" s="41">
        <f>F558</f>
        <v>0</v>
      </c>
      <c r="G773" s="41">
        <f>G558</f>
        <v>0</v>
      </c>
    </row>
    <row r="774" spans="1:7" ht="13" x14ac:dyDescent="0.3">
      <c r="A774" s="15"/>
      <c r="B774" s="13"/>
      <c r="C774" s="3"/>
      <c r="D774" s="3"/>
      <c r="E774" s="36"/>
      <c r="F774" s="41"/>
      <c r="G774" s="41"/>
    </row>
    <row r="775" spans="1:7" ht="13" x14ac:dyDescent="0.3">
      <c r="A775" s="15"/>
      <c r="B775" s="13" t="s">
        <v>63</v>
      </c>
      <c r="C775" s="3"/>
      <c r="D775" s="3"/>
      <c r="E775" s="36"/>
      <c r="F775" s="41">
        <f>F590</f>
        <v>0</v>
      </c>
      <c r="G775" s="41">
        <f>G590</f>
        <v>1100</v>
      </c>
    </row>
    <row r="776" spans="1:7" ht="13" x14ac:dyDescent="0.3">
      <c r="A776" s="15"/>
      <c r="B776" s="13"/>
      <c r="C776" s="3"/>
      <c r="D776" s="3"/>
      <c r="E776" s="36"/>
      <c r="F776" s="41"/>
      <c r="G776" s="41"/>
    </row>
    <row r="777" spans="1:7" ht="13" x14ac:dyDescent="0.3">
      <c r="A777" s="15"/>
      <c r="B777" s="13" t="s">
        <v>350</v>
      </c>
      <c r="C777" s="3"/>
      <c r="D777" s="3"/>
      <c r="E777" s="36"/>
      <c r="F777" s="41">
        <f>F636</f>
        <v>0</v>
      </c>
      <c r="G777" s="41">
        <f>G636</f>
        <v>0</v>
      </c>
    </row>
    <row r="778" spans="1:7" ht="13" x14ac:dyDescent="0.3">
      <c r="A778" s="15"/>
      <c r="B778" s="13"/>
      <c r="C778" s="3"/>
      <c r="D778" s="3"/>
      <c r="E778" s="36"/>
      <c r="F778" s="41"/>
      <c r="G778" s="41"/>
    </row>
    <row r="779" spans="1:7" ht="13" x14ac:dyDescent="0.3">
      <c r="A779" s="15"/>
      <c r="B779" s="13" t="s">
        <v>20</v>
      </c>
      <c r="C779" s="3"/>
      <c r="D779" s="3"/>
      <c r="E779" s="36"/>
      <c r="F779" s="41">
        <f>F655</f>
        <v>0</v>
      </c>
      <c r="G779" s="41">
        <f>G655</f>
        <v>4425</v>
      </c>
    </row>
    <row r="780" spans="1:7" ht="13" x14ac:dyDescent="0.3">
      <c r="A780" s="15"/>
      <c r="B780" s="13"/>
      <c r="C780" s="3"/>
      <c r="D780" s="3"/>
      <c r="E780" s="36"/>
      <c r="F780" s="41"/>
      <c r="G780" s="41"/>
    </row>
    <row r="781" spans="1:7" ht="13" x14ac:dyDescent="0.3">
      <c r="A781" s="15"/>
      <c r="B781" s="13" t="s">
        <v>15</v>
      </c>
      <c r="C781" s="3"/>
      <c r="D781" s="3"/>
      <c r="E781" s="36"/>
      <c r="F781" s="41">
        <f>F666</f>
        <v>0</v>
      </c>
      <c r="G781" s="41">
        <f>G666</f>
        <v>3460</v>
      </c>
    </row>
    <row r="782" spans="1:7" ht="13" x14ac:dyDescent="0.3">
      <c r="A782" s="15"/>
      <c r="B782" s="13"/>
      <c r="C782" s="3"/>
      <c r="D782" s="3"/>
      <c r="E782" s="36"/>
      <c r="F782" s="41"/>
      <c r="G782" s="41"/>
    </row>
    <row r="783" spans="1:7" ht="13" x14ac:dyDescent="0.3">
      <c r="A783" s="15"/>
      <c r="B783" s="13" t="s">
        <v>296</v>
      </c>
      <c r="C783" s="3"/>
      <c r="D783" s="3"/>
      <c r="E783" s="36"/>
      <c r="F783" s="41">
        <f>F710</f>
        <v>0</v>
      </c>
      <c r="G783" s="41">
        <f>G710</f>
        <v>1430</v>
      </c>
    </row>
    <row r="784" spans="1:7" ht="13" x14ac:dyDescent="0.3">
      <c r="A784" s="15"/>
      <c r="B784" s="13"/>
      <c r="C784" s="3"/>
      <c r="D784" s="3"/>
      <c r="E784" s="36"/>
      <c r="F784" s="41"/>
      <c r="G784" s="41"/>
    </row>
    <row r="785" spans="1:7" ht="13" x14ac:dyDescent="0.3">
      <c r="A785" s="15"/>
      <c r="B785" s="13" t="s">
        <v>351</v>
      </c>
      <c r="C785" s="3"/>
      <c r="D785" s="3"/>
      <c r="E785" s="36"/>
      <c r="F785" s="41">
        <f>F718</f>
        <v>0</v>
      </c>
      <c r="G785" s="41">
        <f>G718</f>
        <v>0</v>
      </c>
    </row>
    <row r="786" spans="1:7" ht="13" x14ac:dyDescent="0.3">
      <c r="A786" s="15"/>
      <c r="B786" s="13"/>
      <c r="C786" s="3"/>
      <c r="D786" s="3"/>
      <c r="E786" s="36"/>
      <c r="F786" s="41"/>
      <c r="G786" s="41"/>
    </row>
    <row r="787" spans="1:7" ht="13" x14ac:dyDescent="0.3">
      <c r="A787" s="15"/>
      <c r="B787" s="13" t="s">
        <v>352</v>
      </c>
      <c r="C787" s="3"/>
      <c r="D787" s="3"/>
      <c r="E787" s="36"/>
      <c r="F787" s="41">
        <f>F750</f>
        <v>0</v>
      </c>
      <c r="G787" s="41">
        <f>G750</f>
        <v>5330</v>
      </c>
    </row>
    <row r="788" spans="1:7" ht="13" x14ac:dyDescent="0.3">
      <c r="A788" s="15"/>
      <c r="B788" s="13"/>
      <c r="C788" s="3"/>
      <c r="D788" s="3"/>
      <c r="E788" s="36"/>
      <c r="F788" s="36"/>
      <c r="G788" s="36"/>
    </row>
    <row r="789" spans="1:7" ht="13" x14ac:dyDescent="0.3">
      <c r="A789" s="15"/>
      <c r="B789" s="3"/>
      <c r="C789" s="3"/>
      <c r="D789" s="3"/>
      <c r="E789" s="36"/>
      <c r="F789" s="36"/>
      <c r="G789" s="36"/>
    </row>
    <row r="790" spans="1:7" ht="13" x14ac:dyDescent="0.3">
      <c r="A790" s="15"/>
      <c r="B790" s="23" t="s">
        <v>353</v>
      </c>
      <c r="C790" s="24"/>
      <c r="D790" s="24"/>
      <c r="E790" s="42"/>
      <c r="F790" s="43">
        <f>SUM(F757:F789)</f>
        <v>0</v>
      </c>
      <c r="G790" s="43">
        <f>SUM(G757:G789)</f>
        <v>35115</v>
      </c>
    </row>
    <row r="791" spans="1:7" ht="13" x14ac:dyDescent="0.3">
      <c r="A791" s="16"/>
      <c r="B791" s="2"/>
      <c r="C791" s="2"/>
      <c r="D791" s="2"/>
      <c r="E791" s="44"/>
      <c r="F791" s="44"/>
      <c r="G791" s="44"/>
    </row>
  </sheetData>
  <pageMargins left="0.24" right="0.16" top="1.1458333333333333" bottom="0.5759803921568627" header="0.17" footer="0.16"/>
  <pageSetup orientation="landscape" r:id="rId1"/>
  <headerFooter alignWithMargins="0">
    <oddHeader>&amp;R 
STORM DAMAGED REPAIR AND RENOVATIONS
IMPLEMENTING AGENT: DBSA
CLIENT: KZN DEPARTMENT OF EDUCATION
MALABELA PRIMARY SCHOOL</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Buhlebethu Unpriced</vt:lpstr>
      <vt:lpstr>SNP Kitchen</vt:lpstr>
      <vt:lpstr>Borehole</vt:lpstr>
      <vt:lpstr>New</vt:lpstr>
      <vt:lpstr>Combined</vt:lpstr>
      <vt:lpstr>Blk 8 Toilet</vt:lpstr>
      <vt:lpstr>Blk 10 leaners Toilet</vt:lpstr>
      <vt:lpstr>Blk 9 Toilet</vt:lpstr>
      <vt:lpstr>Blk 11 Guard H</vt:lpstr>
      <vt:lpstr>Borehole!Print_Area</vt:lpstr>
      <vt:lpstr>'Buhlebethu Unpriced'!Print_Area</vt:lpstr>
      <vt:lpstr>Combined!Print_Area</vt:lpstr>
      <vt:lpstr>New!Print_Area</vt:lpstr>
      <vt:lpstr>'Buhlebethu Unpriced'!Print_Titles</vt:lpstr>
      <vt:lpstr>Combined!Print_Titles</vt:lpstr>
      <vt:lpstr>New!Print_Titles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Khutso Bokaba</cp:lastModifiedBy>
  <cp:lastPrinted>2022-09-08T12:18:23Z</cp:lastPrinted>
  <dcterms:created xsi:type="dcterms:W3CDTF">1998-01-01T04:29:50Z</dcterms:created>
  <dcterms:modified xsi:type="dcterms:W3CDTF">2023-09-06T07:59:51Z</dcterms:modified>
</cp:coreProperties>
</file>