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erncape.sharepoint.com/teams/PACS-RIS-VNAProject/Shared Documents/General/Projects/2 Enterprise PACS-RIS-VNA Project 2024-2028/Specification/Annexures/"/>
    </mc:Choice>
  </mc:AlternateContent>
  <xr:revisionPtr revIDLastSave="1935" documentId="8_{CA7BFD0B-3609-45DF-8FFE-9E8371AF7D6C}" xr6:coauthVersionLast="47" xr6:coauthVersionMax="47" xr10:uidLastSave="{25E99158-0F1E-415D-B91F-815721851B7C}"/>
  <bookViews>
    <workbookView xWindow="28680" yWindow="-120" windowWidth="25440" windowHeight="15390" xr2:uid="{00000000-000D-0000-FFFF-FFFF00000000}"/>
  </bookViews>
  <sheets>
    <sheet name="PRICING SCHEDULE" sheetId="3" r:id="rId1"/>
    <sheet name="PROCUDURE QUANTITY BASELINE" sheetId="5" r:id="rId2"/>
  </sheets>
  <definedNames>
    <definedName name="_xlnm.Print_Area" localSheetId="0">'PRICING SCHEDULE'!$A$1:$T$186</definedName>
    <definedName name="_xlnm.Print_Titles" localSheetId="0">'PRICING SCHEDULE'!$25:$26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7" i="3" l="1"/>
  <c r="L27" i="3" s="1"/>
  <c r="K27" i="3"/>
  <c r="G180" i="3"/>
  <c r="G176" i="3"/>
  <c r="G175" i="3"/>
  <c r="E27" i="3"/>
  <c r="C95" i="5"/>
  <c r="E180" i="3"/>
  <c r="E176" i="3"/>
  <c r="E175" i="3"/>
  <c r="H170" i="3" l="1"/>
  <c r="E170" i="3"/>
  <c r="Q167" i="3"/>
  <c r="Q171" i="3" s="1"/>
  <c r="N167" i="3"/>
  <c r="N171" i="3" s="1"/>
  <c r="K167" i="3"/>
  <c r="K171" i="3" s="1"/>
  <c r="H167" i="3"/>
  <c r="H171" i="3" s="1"/>
  <c r="E167" i="3"/>
  <c r="E171" i="3" s="1"/>
  <c r="Q139" i="3"/>
  <c r="Q170" i="3" s="1"/>
  <c r="N139" i="3"/>
  <c r="N170" i="3" s="1"/>
  <c r="K139" i="3"/>
  <c r="K170" i="3" s="1"/>
  <c r="Q60" i="3"/>
  <c r="Q169" i="3" s="1"/>
  <c r="N60" i="3"/>
  <c r="N169" i="3" s="1"/>
  <c r="K60" i="3"/>
  <c r="K169" i="3" s="1"/>
  <c r="H60" i="3"/>
  <c r="H169" i="3" s="1"/>
  <c r="E60" i="3"/>
  <c r="E169" i="3" s="1"/>
  <c r="Q145" i="3"/>
  <c r="Q144" i="3"/>
  <c r="Q143" i="3"/>
  <c r="N145" i="3"/>
  <c r="N144" i="3"/>
  <c r="N143" i="3"/>
  <c r="K145" i="3"/>
  <c r="K144" i="3"/>
  <c r="K143" i="3"/>
  <c r="H145" i="3"/>
  <c r="H144" i="3"/>
  <c r="H143" i="3"/>
  <c r="E144" i="3"/>
  <c r="E145" i="3"/>
  <c r="E143" i="3"/>
  <c r="G28" i="3"/>
  <c r="G29" i="3"/>
  <c r="G30" i="3"/>
  <c r="G31" i="3"/>
  <c r="G32" i="3"/>
  <c r="G33" i="3"/>
  <c r="G34" i="3"/>
  <c r="G35" i="3"/>
  <c r="G36" i="3"/>
  <c r="G27" i="3"/>
  <c r="D93" i="5" l="1"/>
  <c r="E93" i="5" s="1"/>
  <c r="D92" i="5"/>
  <c r="E92" i="5" s="1"/>
  <c r="D91" i="5"/>
  <c r="E91" i="5" l="1"/>
  <c r="E95" i="5" s="1"/>
  <c r="D95" i="5"/>
  <c r="F92" i="5"/>
  <c r="D144" i="3"/>
  <c r="F144" i="3" s="1"/>
  <c r="F91" i="5"/>
  <c r="D143" i="3"/>
  <c r="F93" i="5"/>
  <c r="D145" i="3"/>
  <c r="F145" i="3" s="1"/>
  <c r="C87" i="5"/>
  <c r="F95" i="5" l="1"/>
  <c r="G93" i="5"/>
  <c r="G145" i="3"/>
  <c r="I145" i="3" s="1"/>
  <c r="G91" i="5"/>
  <c r="G143" i="3"/>
  <c r="D167" i="3"/>
  <c r="D171" i="3" s="1"/>
  <c r="F143" i="3"/>
  <c r="F167" i="3" s="1"/>
  <c r="F171" i="3" s="1"/>
  <c r="G92" i="5"/>
  <c r="G144" i="3"/>
  <c r="I144" i="3" s="1"/>
  <c r="K66" i="3"/>
  <c r="N66" i="3"/>
  <c r="Q66" i="3"/>
  <c r="K67" i="3"/>
  <c r="N67" i="3"/>
  <c r="Q67" i="3"/>
  <c r="K68" i="3"/>
  <c r="N68" i="3"/>
  <c r="Q68" i="3"/>
  <c r="K69" i="3"/>
  <c r="N69" i="3"/>
  <c r="Q69" i="3"/>
  <c r="K70" i="3"/>
  <c r="N70" i="3"/>
  <c r="Q70" i="3"/>
  <c r="K71" i="3"/>
  <c r="N71" i="3"/>
  <c r="Q71" i="3"/>
  <c r="K72" i="3"/>
  <c r="N72" i="3"/>
  <c r="Q72" i="3"/>
  <c r="K73" i="3"/>
  <c r="N73" i="3"/>
  <c r="Q73" i="3"/>
  <c r="K74" i="3"/>
  <c r="N74" i="3"/>
  <c r="Q74" i="3"/>
  <c r="K75" i="3"/>
  <c r="N75" i="3"/>
  <c r="Q75" i="3"/>
  <c r="K76" i="3"/>
  <c r="N76" i="3"/>
  <c r="Q76" i="3"/>
  <c r="K77" i="3"/>
  <c r="N77" i="3"/>
  <c r="Q77" i="3"/>
  <c r="K78" i="3"/>
  <c r="N78" i="3"/>
  <c r="Q78" i="3"/>
  <c r="K79" i="3"/>
  <c r="N79" i="3"/>
  <c r="Q79" i="3"/>
  <c r="K80" i="3"/>
  <c r="N80" i="3"/>
  <c r="Q80" i="3"/>
  <c r="K81" i="3"/>
  <c r="N81" i="3"/>
  <c r="Q81" i="3"/>
  <c r="K82" i="3"/>
  <c r="N82" i="3"/>
  <c r="Q82" i="3"/>
  <c r="K83" i="3"/>
  <c r="N83" i="3"/>
  <c r="Q83" i="3"/>
  <c r="K84" i="3"/>
  <c r="N84" i="3"/>
  <c r="Q84" i="3"/>
  <c r="K85" i="3"/>
  <c r="N85" i="3"/>
  <c r="Q85" i="3"/>
  <c r="K86" i="3"/>
  <c r="N86" i="3"/>
  <c r="Q86" i="3"/>
  <c r="K87" i="3"/>
  <c r="N87" i="3"/>
  <c r="Q87" i="3"/>
  <c r="K88" i="3"/>
  <c r="N88" i="3"/>
  <c r="Q88" i="3"/>
  <c r="K89" i="3"/>
  <c r="N89" i="3"/>
  <c r="Q89" i="3"/>
  <c r="K90" i="3"/>
  <c r="N90" i="3"/>
  <c r="Q90" i="3"/>
  <c r="K91" i="3"/>
  <c r="N91" i="3"/>
  <c r="Q91" i="3"/>
  <c r="K92" i="3"/>
  <c r="N92" i="3"/>
  <c r="Q92" i="3"/>
  <c r="K93" i="3"/>
  <c r="N93" i="3"/>
  <c r="Q93" i="3"/>
  <c r="K94" i="3"/>
  <c r="N94" i="3"/>
  <c r="Q94" i="3"/>
  <c r="K95" i="3"/>
  <c r="N95" i="3"/>
  <c r="Q95" i="3"/>
  <c r="K96" i="3"/>
  <c r="N96" i="3"/>
  <c r="Q96" i="3"/>
  <c r="K97" i="3"/>
  <c r="N97" i="3"/>
  <c r="Q97" i="3"/>
  <c r="K98" i="3"/>
  <c r="N98" i="3"/>
  <c r="Q98" i="3"/>
  <c r="K99" i="3"/>
  <c r="N99" i="3"/>
  <c r="Q99" i="3"/>
  <c r="K100" i="3"/>
  <c r="N100" i="3"/>
  <c r="Q100" i="3"/>
  <c r="K101" i="3"/>
  <c r="N101" i="3"/>
  <c r="Q101" i="3"/>
  <c r="K102" i="3"/>
  <c r="N102" i="3"/>
  <c r="Q102" i="3"/>
  <c r="K103" i="3"/>
  <c r="N103" i="3"/>
  <c r="Q103" i="3"/>
  <c r="K104" i="3"/>
  <c r="N104" i="3"/>
  <c r="Q104" i="3"/>
  <c r="K105" i="3"/>
  <c r="N105" i="3"/>
  <c r="Q105" i="3"/>
  <c r="K106" i="3"/>
  <c r="N106" i="3"/>
  <c r="Q106" i="3"/>
  <c r="K107" i="3"/>
  <c r="N107" i="3"/>
  <c r="Q107" i="3"/>
  <c r="K108" i="3"/>
  <c r="N108" i="3"/>
  <c r="Q108" i="3"/>
  <c r="K109" i="3"/>
  <c r="N109" i="3"/>
  <c r="Q109" i="3"/>
  <c r="K110" i="3"/>
  <c r="N110" i="3"/>
  <c r="Q110" i="3"/>
  <c r="K111" i="3"/>
  <c r="N111" i="3"/>
  <c r="Q111" i="3"/>
  <c r="K112" i="3"/>
  <c r="N112" i="3"/>
  <c r="Q112" i="3"/>
  <c r="K113" i="3"/>
  <c r="N113" i="3"/>
  <c r="Q113" i="3"/>
  <c r="K114" i="3"/>
  <c r="N114" i="3"/>
  <c r="Q114" i="3"/>
  <c r="K115" i="3"/>
  <c r="N115" i="3"/>
  <c r="Q115" i="3"/>
  <c r="K116" i="3"/>
  <c r="N116" i="3"/>
  <c r="Q116" i="3"/>
  <c r="K117" i="3"/>
  <c r="N117" i="3"/>
  <c r="Q117" i="3"/>
  <c r="K118" i="3"/>
  <c r="N118" i="3"/>
  <c r="Q118" i="3"/>
  <c r="K119" i="3"/>
  <c r="N119" i="3"/>
  <c r="Q119" i="3"/>
  <c r="K120" i="3"/>
  <c r="N120" i="3"/>
  <c r="Q120" i="3"/>
  <c r="K121" i="3"/>
  <c r="N121" i="3"/>
  <c r="Q121" i="3"/>
  <c r="K122" i="3"/>
  <c r="N122" i="3"/>
  <c r="Q122" i="3"/>
  <c r="K123" i="3"/>
  <c r="N123" i="3"/>
  <c r="Q123" i="3"/>
  <c r="K124" i="3"/>
  <c r="N124" i="3"/>
  <c r="Q124" i="3"/>
  <c r="K125" i="3"/>
  <c r="N125" i="3"/>
  <c r="Q125" i="3"/>
  <c r="K126" i="3"/>
  <c r="N126" i="3"/>
  <c r="Q126" i="3"/>
  <c r="Q65" i="3"/>
  <c r="N65" i="3"/>
  <c r="K65" i="3"/>
  <c r="F170" i="3"/>
  <c r="D170" i="3"/>
  <c r="D25" i="5"/>
  <c r="D26" i="5"/>
  <c r="E26" i="5" s="1"/>
  <c r="F26" i="5" s="1"/>
  <c r="D27" i="5"/>
  <c r="E27" i="5" s="1"/>
  <c r="D29" i="5"/>
  <c r="E29" i="5" s="1"/>
  <c r="F29" i="5" s="1"/>
  <c r="D30" i="5"/>
  <c r="E30" i="5" s="1"/>
  <c r="F30" i="5" s="1"/>
  <c r="D31" i="5"/>
  <c r="E31" i="5" s="1"/>
  <c r="F31" i="5" s="1"/>
  <c r="D32" i="5"/>
  <c r="E32" i="5" s="1"/>
  <c r="D33" i="5"/>
  <c r="E33" i="5" s="1"/>
  <c r="F33" i="5" s="1"/>
  <c r="D34" i="5"/>
  <c r="E34" i="5" s="1"/>
  <c r="F34" i="5" s="1"/>
  <c r="D35" i="5"/>
  <c r="E35" i="5" s="1"/>
  <c r="F35" i="5" s="1"/>
  <c r="D36" i="5"/>
  <c r="E36" i="5" s="1"/>
  <c r="D37" i="5"/>
  <c r="E37" i="5" s="1"/>
  <c r="F37" i="5" s="1"/>
  <c r="D38" i="5"/>
  <c r="E38" i="5" s="1"/>
  <c r="F38" i="5" s="1"/>
  <c r="D39" i="5"/>
  <c r="E39" i="5" s="1"/>
  <c r="F39" i="5" s="1"/>
  <c r="D40" i="5"/>
  <c r="E40" i="5" s="1"/>
  <c r="D41" i="5"/>
  <c r="E41" i="5" s="1"/>
  <c r="F41" i="5" s="1"/>
  <c r="D42" i="5"/>
  <c r="E42" i="5" s="1"/>
  <c r="F42" i="5" s="1"/>
  <c r="G42" i="5" s="1"/>
  <c r="D43" i="5"/>
  <c r="E43" i="5" s="1"/>
  <c r="F43" i="5" s="1"/>
  <c r="D44" i="5"/>
  <c r="E44" i="5" s="1"/>
  <c r="D45" i="5"/>
  <c r="E45" i="5" s="1"/>
  <c r="F45" i="5" s="1"/>
  <c r="D46" i="5"/>
  <c r="E46" i="5" s="1"/>
  <c r="F46" i="5" s="1"/>
  <c r="D47" i="5"/>
  <c r="E47" i="5" s="1"/>
  <c r="F47" i="5" s="1"/>
  <c r="D48" i="5"/>
  <c r="E48" i="5" s="1"/>
  <c r="D49" i="5"/>
  <c r="E49" i="5" s="1"/>
  <c r="F49" i="5" s="1"/>
  <c r="D50" i="5"/>
  <c r="E50" i="5" s="1"/>
  <c r="F50" i="5" s="1"/>
  <c r="D51" i="5"/>
  <c r="E51" i="5" s="1"/>
  <c r="F51" i="5" s="1"/>
  <c r="D52" i="5"/>
  <c r="E52" i="5" s="1"/>
  <c r="D53" i="5"/>
  <c r="E53" i="5" s="1"/>
  <c r="F53" i="5" s="1"/>
  <c r="D54" i="5"/>
  <c r="E54" i="5" s="1"/>
  <c r="F54" i="5" s="1"/>
  <c r="G54" i="5" s="1"/>
  <c r="D55" i="5"/>
  <c r="E55" i="5" s="1"/>
  <c r="F55" i="5" s="1"/>
  <c r="D56" i="5"/>
  <c r="E56" i="5" s="1"/>
  <c r="D57" i="5"/>
  <c r="E57" i="5" s="1"/>
  <c r="F57" i="5" s="1"/>
  <c r="D58" i="5"/>
  <c r="E58" i="5" s="1"/>
  <c r="F58" i="5" s="1"/>
  <c r="D59" i="5"/>
  <c r="E59" i="5" s="1"/>
  <c r="F59" i="5" s="1"/>
  <c r="D61" i="5"/>
  <c r="E61" i="5" s="1"/>
  <c r="D62" i="5"/>
  <c r="E62" i="5" s="1"/>
  <c r="F62" i="5" s="1"/>
  <c r="D63" i="5"/>
  <c r="E63" i="5" s="1"/>
  <c r="F63" i="5" s="1"/>
  <c r="D64" i="5"/>
  <c r="E64" i="5" s="1"/>
  <c r="F64" i="5" s="1"/>
  <c r="D65" i="5"/>
  <c r="E65" i="5" s="1"/>
  <c r="D67" i="5"/>
  <c r="E67" i="5" s="1"/>
  <c r="F67" i="5" s="1"/>
  <c r="D68" i="5"/>
  <c r="E68" i="5" s="1"/>
  <c r="F68" i="5" s="1"/>
  <c r="D69" i="5"/>
  <c r="E69" i="5" s="1"/>
  <c r="F69" i="5" s="1"/>
  <c r="D70" i="5"/>
  <c r="E70" i="5" s="1"/>
  <c r="D71" i="5"/>
  <c r="E71" i="5" s="1"/>
  <c r="F71" i="5" s="1"/>
  <c r="D72" i="5"/>
  <c r="E72" i="5" s="1"/>
  <c r="F72" i="5" s="1"/>
  <c r="D73" i="5"/>
  <c r="E73" i="5" s="1"/>
  <c r="F73" i="5" s="1"/>
  <c r="D74" i="5"/>
  <c r="E74" i="5" s="1"/>
  <c r="D75" i="5"/>
  <c r="E75" i="5" s="1"/>
  <c r="F75" i="5" s="1"/>
  <c r="D76" i="5"/>
  <c r="E76" i="5" s="1"/>
  <c r="F76" i="5" s="1"/>
  <c r="G76" i="5" s="1"/>
  <c r="D77" i="5"/>
  <c r="E77" i="5" s="1"/>
  <c r="F77" i="5" s="1"/>
  <c r="D78" i="5"/>
  <c r="E78" i="5" s="1"/>
  <c r="D80" i="5"/>
  <c r="E80" i="5" s="1"/>
  <c r="F80" i="5" s="1"/>
  <c r="D81" i="5"/>
  <c r="E81" i="5" s="1"/>
  <c r="F81" i="5" s="1"/>
  <c r="D82" i="5"/>
  <c r="E82" i="5" s="1"/>
  <c r="F82" i="5" s="1"/>
  <c r="D83" i="5"/>
  <c r="E83" i="5" s="1"/>
  <c r="D84" i="5"/>
  <c r="E84" i="5" s="1"/>
  <c r="F84" i="5" s="1"/>
  <c r="D85" i="5"/>
  <c r="E85" i="5" s="1"/>
  <c r="F85" i="5" s="1"/>
  <c r="D28" i="5"/>
  <c r="E28" i="5" s="1"/>
  <c r="F28" i="5" s="1"/>
  <c r="D66" i="5"/>
  <c r="E66" i="5" s="1"/>
  <c r="D60" i="5"/>
  <c r="E60" i="5" s="1"/>
  <c r="F60" i="5" s="1"/>
  <c r="D79" i="5"/>
  <c r="E79" i="5" s="1"/>
  <c r="F79" i="5" s="1"/>
  <c r="G79" i="5" s="1"/>
  <c r="D24" i="5"/>
  <c r="E24" i="5" s="1"/>
  <c r="F24" i="5" s="1"/>
  <c r="Q36" i="3"/>
  <c r="Q35" i="3"/>
  <c r="Q34" i="3"/>
  <c r="Q33" i="3"/>
  <c r="Q32" i="3"/>
  <c r="Q31" i="3"/>
  <c r="Q30" i="3"/>
  <c r="Q29" i="3"/>
  <c r="Q28" i="3"/>
  <c r="Q27" i="3"/>
  <c r="N36" i="3"/>
  <c r="N35" i="3"/>
  <c r="N34" i="3"/>
  <c r="N33" i="3"/>
  <c r="N32" i="3"/>
  <c r="N31" i="3"/>
  <c r="N30" i="3"/>
  <c r="N29" i="3"/>
  <c r="N28" i="3"/>
  <c r="N27" i="3"/>
  <c r="K36" i="3"/>
  <c r="K35" i="3"/>
  <c r="K34" i="3"/>
  <c r="K33" i="3"/>
  <c r="K32" i="3"/>
  <c r="K31" i="3"/>
  <c r="K30" i="3"/>
  <c r="K29" i="3"/>
  <c r="K28" i="3"/>
  <c r="H36" i="3"/>
  <c r="H35" i="3"/>
  <c r="H34" i="3"/>
  <c r="H33" i="3"/>
  <c r="H32" i="3"/>
  <c r="H31" i="3"/>
  <c r="H30" i="3"/>
  <c r="H29" i="3"/>
  <c r="H28" i="3"/>
  <c r="H27" i="3"/>
  <c r="E36" i="3"/>
  <c r="E29" i="3"/>
  <c r="E30" i="3"/>
  <c r="E31" i="3"/>
  <c r="E32" i="3"/>
  <c r="E33" i="3"/>
  <c r="E34" i="3"/>
  <c r="E35" i="3"/>
  <c r="E28" i="3"/>
  <c r="G95" i="5" l="1"/>
  <c r="H92" i="5"/>
  <c r="J144" i="3"/>
  <c r="L144" i="3" s="1"/>
  <c r="I143" i="3"/>
  <c r="I167" i="3" s="1"/>
  <c r="I171" i="3" s="1"/>
  <c r="G167" i="3"/>
  <c r="G171" i="3" s="1"/>
  <c r="H91" i="5"/>
  <c r="J143" i="3"/>
  <c r="H93" i="5"/>
  <c r="J145" i="3"/>
  <c r="L145" i="3" s="1"/>
  <c r="E25" i="5"/>
  <c r="D87" i="5"/>
  <c r="H54" i="5"/>
  <c r="H79" i="5"/>
  <c r="H42" i="5"/>
  <c r="H76" i="5"/>
  <c r="G77" i="5"/>
  <c r="G51" i="5"/>
  <c r="G55" i="5"/>
  <c r="G85" i="5"/>
  <c r="J126" i="3" s="1"/>
  <c r="G34" i="5"/>
  <c r="G59" i="5"/>
  <c r="G35" i="5"/>
  <c r="G68" i="5"/>
  <c r="G69" i="5"/>
  <c r="G26" i="5"/>
  <c r="G82" i="5"/>
  <c r="G73" i="5"/>
  <c r="J114" i="3" s="1"/>
  <c r="G64" i="5"/>
  <c r="G47" i="5"/>
  <c r="G39" i="5"/>
  <c r="G31" i="5"/>
  <c r="G28" i="5"/>
  <c r="G43" i="5"/>
  <c r="G50" i="5"/>
  <c r="G81" i="5"/>
  <c r="G72" i="5"/>
  <c r="G63" i="5"/>
  <c r="G46" i="5"/>
  <c r="G38" i="5"/>
  <c r="G30" i="5"/>
  <c r="G71" i="5"/>
  <c r="G37" i="5"/>
  <c r="G84" i="5"/>
  <c r="G49" i="5"/>
  <c r="G57" i="5"/>
  <c r="G62" i="5"/>
  <c r="G29" i="5"/>
  <c r="G75" i="5"/>
  <c r="G41" i="5"/>
  <c r="G60" i="5"/>
  <c r="G53" i="5"/>
  <c r="G67" i="5"/>
  <c r="G33" i="5"/>
  <c r="G80" i="5"/>
  <c r="G58" i="5"/>
  <c r="G45" i="5"/>
  <c r="F66" i="5"/>
  <c r="F83" i="5"/>
  <c r="F78" i="5"/>
  <c r="F74" i="5"/>
  <c r="F70" i="5"/>
  <c r="F65" i="5"/>
  <c r="F61" i="5"/>
  <c r="F56" i="5"/>
  <c r="F52" i="5"/>
  <c r="F48" i="5"/>
  <c r="F44" i="5"/>
  <c r="F40" i="5"/>
  <c r="F36" i="5"/>
  <c r="F32" i="5"/>
  <c r="F27" i="5"/>
  <c r="G24" i="5"/>
  <c r="H95" i="5" l="1"/>
  <c r="I93" i="5"/>
  <c r="P145" i="3" s="1"/>
  <c r="M145" i="3"/>
  <c r="O145" i="3" s="1"/>
  <c r="L143" i="3"/>
  <c r="L167" i="3" s="1"/>
  <c r="L171" i="3" s="1"/>
  <c r="J167" i="3"/>
  <c r="J171" i="3" s="1"/>
  <c r="I91" i="5"/>
  <c r="M143" i="3"/>
  <c r="I92" i="5"/>
  <c r="P144" i="3" s="1"/>
  <c r="M144" i="3"/>
  <c r="O144" i="3" s="1"/>
  <c r="J82" i="3"/>
  <c r="L82" i="3" s="1"/>
  <c r="J94" i="3"/>
  <c r="L94" i="3" s="1"/>
  <c r="F25" i="5"/>
  <c r="E87" i="5"/>
  <c r="I42" i="5"/>
  <c r="J42" i="5" s="1"/>
  <c r="I79" i="5"/>
  <c r="I76" i="5"/>
  <c r="I54" i="5"/>
  <c r="J98" i="3"/>
  <c r="L98" i="3" s="1"/>
  <c r="L126" i="3"/>
  <c r="L114" i="3"/>
  <c r="H29" i="5"/>
  <c r="J69" i="3"/>
  <c r="H31" i="5"/>
  <c r="J71" i="3"/>
  <c r="H50" i="5"/>
  <c r="J90" i="3"/>
  <c r="H62" i="5"/>
  <c r="J101" i="3"/>
  <c r="H39" i="5"/>
  <c r="J79" i="3"/>
  <c r="H26" i="5"/>
  <c r="J67" i="3"/>
  <c r="H85" i="5"/>
  <c r="M126" i="3" s="1"/>
  <c r="O126" i="3" s="1"/>
  <c r="J122" i="3"/>
  <c r="H80" i="5"/>
  <c r="J117" i="3"/>
  <c r="H82" i="5"/>
  <c r="H67" i="5"/>
  <c r="J105" i="3"/>
  <c r="H63" i="5"/>
  <c r="H43" i="5"/>
  <c r="J83" i="3"/>
  <c r="H59" i="5"/>
  <c r="J99" i="3"/>
  <c r="H53" i="5"/>
  <c r="M94" i="3" s="1"/>
  <c r="O94" i="3" s="1"/>
  <c r="H47" i="5"/>
  <c r="J87" i="3"/>
  <c r="H55" i="5"/>
  <c r="J95" i="3"/>
  <c r="H46" i="5"/>
  <c r="J86" i="3"/>
  <c r="H49" i="5"/>
  <c r="H69" i="5"/>
  <c r="H60" i="5"/>
  <c r="J125" i="3"/>
  <c r="H84" i="5"/>
  <c r="J121" i="3"/>
  <c r="H30" i="5"/>
  <c r="J70" i="3"/>
  <c r="H72" i="5"/>
  <c r="J110" i="3"/>
  <c r="H28" i="5"/>
  <c r="J123" i="3"/>
  <c r="H64" i="5"/>
  <c r="J103" i="3"/>
  <c r="H34" i="5"/>
  <c r="J74" i="3"/>
  <c r="H33" i="5"/>
  <c r="H41" i="5"/>
  <c r="H37" i="5"/>
  <c r="H51" i="5"/>
  <c r="J91" i="3"/>
  <c r="H35" i="5"/>
  <c r="J75" i="3"/>
  <c r="H57" i="5"/>
  <c r="H45" i="5"/>
  <c r="H75" i="5"/>
  <c r="J113" i="3"/>
  <c r="H71" i="5"/>
  <c r="J109" i="3"/>
  <c r="H38" i="5"/>
  <c r="J78" i="3"/>
  <c r="H81" i="5"/>
  <c r="J118" i="3"/>
  <c r="H73" i="5"/>
  <c r="H68" i="5"/>
  <c r="H77" i="5"/>
  <c r="G170" i="3"/>
  <c r="I170" i="3"/>
  <c r="G56" i="5"/>
  <c r="G65" i="5"/>
  <c r="G36" i="5"/>
  <c r="G61" i="5"/>
  <c r="G74" i="5"/>
  <c r="G66" i="5"/>
  <c r="J107" i="3" s="1"/>
  <c r="G27" i="5"/>
  <c r="G32" i="5"/>
  <c r="G44" i="5"/>
  <c r="G78" i="5"/>
  <c r="G52" i="5"/>
  <c r="G70" i="5"/>
  <c r="G40" i="5"/>
  <c r="G48" i="5"/>
  <c r="G83" i="5"/>
  <c r="H24" i="5"/>
  <c r="J65" i="3"/>
  <c r="H58" i="5"/>
  <c r="D17" i="5"/>
  <c r="E17" i="5" s="1"/>
  <c r="D36" i="3" s="1"/>
  <c r="D9" i="5"/>
  <c r="D10" i="5"/>
  <c r="D11" i="5"/>
  <c r="D12" i="5"/>
  <c r="D13" i="5"/>
  <c r="D14" i="5"/>
  <c r="D15" i="5"/>
  <c r="D16" i="5"/>
  <c r="D8" i="5"/>
  <c r="P143" i="3" l="1"/>
  <c r="S143" i="3" s="1"/>
  <c r="I95" i="5"/>
  <c r="J95" i="5" s="1"/>
  <c r="E9" i="5"/>
  <c r="D28" i="3" s="1"/>
  <c r="F28" i="3" s="1"/>
  <c r="R144" i="3"/>
  <c r="T144" i="3" s="1"/>
  <c r="S144" i="3"/>
  <c r="E8" i="5"/>
  <c r="D27" i="3" s="1"/>
  <c r="F27" i="3" s="1"/>
  <c r="E15" i="5"/>
  <c r="D34" i="3" s="1"/>
  <c r="F34" i="3" s="1"/>
  <c r="O143" i="3"/>
  <c r="O167" i="3" s="1"/>
  <c r="O171" i="3" s="1"/>
  <c r="M167" i="3"/>
  <c r="M171" i="3" s="1"/>
  <c r="E16" i="5"/>
  <c r="D35" i="3" s="1"/>
  <c r="F35" i="3" s="1"/>
  <c r="E13" i="5"/>
  <c r="D32" i="3" s="1"/>
  <c r="F32" i="3" s="1"/>
  <c r="E12" i="5"/>
  <c r="D31" i="3" s="1"/>
  <c r="F31" i="3" s="1"/>
  <c r="E11" i="5"/>
  <c r="D30" i="3" s="1"/>
  <c r="F30" i="3" s="1"/>
  <c r="E14" i="5"/>
  <c r="D33" i="3" s="1"/>
  <c r="F33" i="3" s="1"/>
  <c r="E10" i="5"/>
  <c r="D29" i="3" s="1"/>
  <c r="F29" i="3" s="1"/>
  <c r="R145" i="3"/>
  <c r="T145" i="3" s="1"/>
  <c r="S145" i="3"/>
  <c r="J119" i="3"/>
  <c r="L119" i="3" s="1"/>
  <c r="J81" i="3"/>
  <c r="L81" i="3" s="1"/>
  <c r="J106" i="3"/>
  <c r="L106" i="3" s="1"/>
  <c r="J73" i="3"/>
  <c r="L73" i="3" s="1"/>
  <c r="J111" i="3"/>
  <c r="L111" i="3" s="1"/>
  <c r="J89" i="3"/>
  <c r="L89" i="3" s="1"/>
  <c r="J102" i="3"/>
  <c r="L102" i="3" s="1"/>
  <c r="M82" i="3"/>
  <c r="O82" i="3" s="1"/>
  <c r="J85" i="3"/>
  <c r="L85" i="3" s="1"/>
  <c r="J77" i="3"/>
  <c r="L77" i="3" s="1"/>
  <c r="J93" i="3"/>
  <c r="L93" i="3" s="1"/>
  <c r="M114" i="3"/>
  <c r="O114" i="3" s="1"/>
  <c r="J115" i="3"/>
  <c r="L115" i="3" s="1"/>
  <c r="J97" i="3"/>
  <c r="L97" i="3" s="1"/>
  <c r="F87" i="5"/>
  <c r="G25" i="5"/>
  <c r="G87" i="5" s="1"/>
  <c r="M118" i="3"/>
  <c r="O118" i="3" s="1"/>
  <c r="M74" i="3"/>
  <c r="O74" i="3" s="1"/>
  <c r="M69" i="3"/>
  <c r="O69" i="3" s="1"/>
  <c r="M78" i="3"/>
  <c r="O78" i="3" s="1"/>
  <c r="M83" i="3"/>
  <c r="O83" i="3" s="1"/>
  <c r="M103" i="3"/>
  <c r="O103" i="3" s="1"/>
  <c r="M121" i="3"/>
  <c r="O121" i="3" s="1"/>
  <c r="M87" i="3"/>
  <c r="O87" i="3" s="1"/>
  <c r="M122" i="3"/>
  <c r="O122" i="3" s="1"/>
  <c r="M90" i="3"/>
  <c r="O90" i="3" s="1"/>
  <c r="J54" i="5"/>
  <c r="M70" i="3"/>
  <c r="O70" i="3" s="1"/>
  <c r="M109" i="3"/>
  <c r="O109" i="3" s="1"/>
  <c r="M75" i="3"/>
  <c r="O75" i="3" s="1"/>
  <c r="M101" i="3"/>
  <c r="O101" i="3" s="1"/>
  <c r="M123" i="3"/>
  <c r="O123" i="3" s="1"/>
  <c r="M125" i="3"/>
  <c r="O125" i="3" s="1"/>
  <c r="M86" i="3"/>
  <c r="O86" i="3" s="1"/>
  <c r="M105" i="3"/>
  <c r="O105" i="3" s="1"/>
  <c r="M67" i="3"/>
  <c r="O67" i="3" s="1"/>
  <c r="M71" i="3"/>
  <c r="O71" i="3" s="1"/>
  <c r="M117" i="3"/>
  <c r="O117" i="3" s="1"/>
  <c r="M98" i="3"/>
  <c r="O98" i="3" s="1"/>
  <c r="M113" i="3"/>
  <c r="O113" i="3" s="1"/>
  <c r="J79" i="5"/>
  <c r="M91" i="3"/>
  <c r="O91" i="3" s="1"/>
  <c r="M110" i="3"/>
  <c r="O110" i="3" s="1"/>
  <c r="M95" i="3"/>
  <c r="O95" i="3" s="1"/>
  <c r="M99" i="3"/>
  <c r="O99" i="3" s="1"/>
  <c r="M79" i="3"/>
  <c r="O79" i="3" s="1"/>
  <c r="J76" i="5"/>
  <c r="L109" i="3"/>
  <c r="I62" i="5"/>
  <c r="H83" i="5"/>
  <c r="J120" i="3"/>
  <c r="H32" i="5"/>
  <c r="J72" i="3"/>
  <c r="H74" i="5"/>
  <c r="M115" i="3" s="1"/>
  <c r="O115" i="3" s="1"/>
  <c r="J112" i="3"/>
  <c r="I71" i="5"/>
  <c r="I35" i="5"/>
  <c r="L103" i="3"/>
  <c r="L121" i="3"/>
  <c r="L87" i="3"/>
  <c r="L122" i="3"/>
  <c r="L90" i="3"/>
  <c r="I29" i="5"/>
  <c r="I30" i="5"/>
  <c r="L69" i="3"/>
  <c r="H48" i="5"/>
  <c r="M89" i="3" s="1"/>
  <c r="O89" i="3" s="1"/>
  <c r="J88" i="3"/>
  <c r="H65" i="5"/>
  <c r="J104" i="3"/>
  <c r="I73" i="5"/>
  <c r="P114" i="3" s="1"/>
  <c r="L113" i="3"/>
  <c r="I37" i="5"/>
  <c r="I64" i="5"/>
  <c r="I84" i="5"/>
  <c r="I47" i="5"/>
  <c r="I63" i="5"/>
  <c r="I85" i="5"/>
  <c r="P126" i="3" s="1"/>
  <c r="I50" i="5"/>
  <c r="I34" i="5"/>
  <c r="H27" i="5"/>
  <c r="J68" i="3"/>
  <c r="H40" i="5"/>
  <c r="M81" i="3" s="1"/>
  <c r="O81" i="3" s="1"/>
  <c r="J80" i="3"/>
  <c r="H61" i="5"/>
  <c r="M102" i="3" s="1"/>
  <c r="O102" i="3" s="1"/>
  <c r="J100" i="3"/>
  <c r="H56" i="5"/>
  <c r="J96" i="3"/>
  <c r="I75" i="5"/>
  <c r="L91" i="3"/>
  <c r="L123" i="3"/>
  <c r="L125" i="3"/>
  <c r="L86" i="3"/>
  <c r="L105" i="3"/>
  <c r="L67" i="3"/>
  <c r="L71" i="3"/>
  <c r="L118" i="3"/>
  <c r="I51" i="5"/>
  <c r="I41" i="5"/>
  <c r="P82" i="3" s="1"/>
  <c r="I28" i="5"/>
  <c r="J28" i="5" s="1"/>
  <c r="I60" i="5"/>
  <c r="I46" i="5"/>
  <c r="I53" i="5"/>
  <c r="P94" i="3" s="1"/>
  <c r="I67" i="5"/>
  <c r="I26" i="5"/>
  <c r="I31" i="5"/>
  <c r="H36" i="5"/>
  <c r="M77" i="3" s="1"/>
  <c r="O77" i="3" s="1"/>
  <c r="J76" i="3"/>
  <c r="L75" i="3"/>
  <c r="I80" i="5"/>
  <c r="H70" i="5"/>
  <c r="J108" i="3"/>
  <c r="H78" i="5"/>
  <c r="M119" i="3" s="1"/>
  <c r="O119" i="3" s="1"/>
  <c r="J116" i="3"/>
  <c r="I77" i="5"/>
  <c r="I81" i="5"/>
  <c r="I45" i="5"/>
  <c r="L110" i="3"/>
  <c r="L107" i="3"/>
  <c r="L95" i="3"/>
  <c r="L99" i="3"/>
  <c r="L79" i="3"/>
  <c r="I68" i="5"/>
  <c r="I49" i="5"/>
  <c r="L78" i="3"/>
  <c r="I33" i="5"/>
  <c r="I72" i="5"/>
  <c r="I69" i="5"/>
  <c r="I55" i="5"/>
  <c r="I59" i="5"/>
  <c r="J59" i="5" s="1"/>
  <c r="I82" i="5"/>
  <c r="I39" i="5"/>
  <c r="I43" i="5"/>
  <c r="H66" i="5"/>
  <c r="J124" i="3"/>
  <c r="H52" i="5"/>
  <c r="J92" i="3"/>
  <c r="H44" i="5"/>
  <c r="J84" i="3"/>
  <c r="I38" i="5"/>
  <c r="I57" i="5"/>
  <c r="L74" i="3"/>
  <c r="L70" i="3"/>
  <c r="L83" i="3"/>
  <c r="L117" i="3"/>
  <c r="L101" i="3"/>
  <c r="L65" i="3"/>
  <c r="F36" i="3"/>
  <c r="I24" i="5"/>
  <c r="M65" i="3"/>
  <c r="I58" i="5"/>
  <c r="P167" i="3" l="1"/>
  <c r="P171" i="3" s="1"/>
  <c r="R143" i="3"/>
  <c r="T143" i="3" s="1"/>
  <c r="T167" i="3" s="1"/>
  <c r="T171" i="3" s="1"/>
  <c r="F180" i="3" s="1"/>
  <c r="S167" i="3"/>
  <c r="S171" i="3" s="1"/>
  <c r="D180" i="3" s="1"/>
  <c r="M111" i="3"/>
  <c r="O111" i="3" s="1"/>
  <c r="M85" i="3"/>
  <c r="O85" i="3" s="1"/>
  <c r="R82" i="3"/>
  <c r="S82" i="3"/>
  <c r="M93" i="3"/>
  <c r="O93" i="3" s="1"/>
  <c r="M107" i="3"/>
  <c r="O107" i="3" s="1"/>
  <c r="M106" i="3"/>
  <c r="O106" i="3" s="1"/>
  <c r="M97" i="3"/>
  <c r="O97" i="3" s="1"/>
  <c r="M73" i="3"/>
  <c r="O73" i="3" s="1"/>
  <c r="J66" i="3"/>
  <c r="L66" i="3" s="1"/>
  <c r="H25" i="5"/>
  <c r="J58" i="5"/>
  <c r="J45" i="5"/>
  <c r="M108" i="3"/>
  <c r="O108" i="3" s="1"/>
  <c r="M76" i="3"/>
  <c r="O76" i="3" s="1"/>
  <c r="J53" i="5"/>
  <c r="J41" i="5"/>
  <c r="J75" i="5"/>
  <c r="M68" i="3"/>
  <c r="O68" i="3" s="1"/>
  <c r="J63" i="5"/>
  <c r="J37" i="5"/>
  <c r="J31" i="5"/>
  <c r="P86" i="3"/>
  <c r="R86" i="3" s="1"/>
  <c r="P91" i="3"/>
  <c r="R91" i="3" s="1"/>
  <c r="M96" i="3"/>
  <c r="O96" i="3" s="1"/>
  <c r="P74" i="3"/>
  <c r="P87" i="3"/>
  <c r="R87" i="3" s="1"/>
  <c r="M112" i="3"/>
  <c r="O112" i="3" s="1"/>
  <c r="M124" i="3"/>
  <c r="O124" i="3" s="1"/>
  <c r="J46" i="5"/>
  <c r="J57" i="5"/>
  <c r="M100" i="3"/>
  <c r="O100" i="3" s="1"/>
  <c r="P90" i="3"/>
  <c r="R90" i="3" s="1"/>
  <c r="J84" i="5"/>
  <c r="J29" i="5"/>
  <c r="M72" i="3"/>
  <c r="O72" i="3" s="1"/>
  <c r="R114" i="3"/>
  <c r="S114" i="3"/>
  <c r="P79" i="3"/>
  <c r="R79" i="3" s="1"/>
  <c r="J26" i="5"/>
  <c r="P83" i="3"/>
  <c r="R83" i="3" s="1"/>
  <c r="P99" i="3"/>
  <c r="R99" i="3" s="1"/>
  <c r="M104" i="3"/>
  <c r="O104" i="3" s="1"/>
  <c r="P75" i="3"/>
  <c r="J60" i="5"/>
  <c r="R94" i="3"/>
  <c r="S94" i="3"/>
  <c r="M92" i="3"/>
  <c r="O92" i="3" s="1"/>
  <c r="M116" i="3"/>
  <c r="O116" i="3" s="1"/>
  <c r="P105" i="3"/>
  <c r="R105" i="3" s="1"/>
  <c r="P123" i="3"/>
  <c r="R123" i="3" s="1"/>
  <c r="M80" i="3"/>
  <c r="O80" i="3" s="1"/>
  <c r="J85" i="5"/>
  <c r="J64" i="5"/>
  <c r="M120" i="3"/>
  <c r="O120" i="3" s="1"/>
  <c r="J35" i="5"/>
  <c r="J77" i="5"/>
  <c r="M84" i="3"/>
  <c r="O84" i="3" s="1"/>
  <c r="P95" i="3"/>
  <c r="R95" i="3" s="1"/>
  <c r="M88" i="3"/>
  <c r="O88" i="3" s="1"/>
  <c r="J71" i="5"/>
  <c r="J50" i="5"/>
  <c r="R126" i="3"/>
  <c r="S126" i="3"/>
  <c r="J24" i="5"/>
  <c r="P78" i="3"/>
  <c r="R78" i="3" s="1"/>
  <c r="J38" i="5"/>
  <c r="P110" i="3"/>
  <c r="R110" i="3" s="1"/>
  <c r="J72" i="5"/>
  <c r="P101" i="3"/>
  <c r="R101" i="3" s="1"/>
  <c r="J62" i="5"/>
  <c r="J55" i="5"/>
  <c r="J49" i="5"/>
  <c r="P118" i="3"/>
  <c r="R118" i="3" s="1"/>
  <c r="J81" i="5"/>
  <c r="J69" i="5"/>
  <c r="J47" i="5"/>
  <c r="J43" i="5"/>
  <c r="J33" i="5"/>
  <c r="P70" i="3"/>
  <c r="J30" i="5"/>
  <c r="P117" i="3"/>
  <c r="R117" i="3" s="1"/>
  <c r="J80" i="5"/>
  <c r="J68" i="5"/>
  <c r="H87" i="5"/>
  <c r="J67" i="5"/>
  <c r="J34" i="5"/>
  <c r="J39" i="5"/>
  <c r="J73" i="5"/>
  <c r="J51" i="5"/>
  <c r="J82" i="5"/>
  <c r="L92" i="3"/>
  <c r="P67" i="3"/>
  <c r="R67" i="3" s="1"/>
  <c r="P125" i="3"/>
  <c r="R125" i="3" s="1"/>
  <c r="I40" i="5"/>
  <c r="P121" i="3"/>
  <c r="R121" i="3" s="1"/>
  <c r="P98" i="3"/>
  <c r="I52" i="5"/>
  <c r="L116" i="3"/>
  <c r="L68" i="3"/>
  <c r="L112" i="3"/>
  <c r="L124" i="3"/>
  <c r="I78" i="5"/>
  <c r="P113" i="3"/>
  <c r="R113" i="3" s="1"/>
  <c r="I27" i="5"/>
  <c r="P122" i="3"/>
  <c r="R122" i="3" s="1"/>
  <c r="P103" i="3"/>
  <c r="R103" i="3" s="1"/>
  <c r="L104" i="3"/>
  <c r="I74" i="5"/>
  <c r="I66" i="5"/>
  <c r="L108" i="3"/>
  <c r="L76" i="3"/>
  <c r="L96" i="3"/>
  <c r="I65" i="5"/>
  <c r="L72" i="3"/>
  <c r="L80" i="3"/>
  <c r="I70" i="5"/>
  <c r="I36" i="5"/>
  <c r="I56" i="5"/>
  <c r="L88" i="3"/>
  <c r="P69" i="3"/>
  <c r="I32" i="5"/>
  <c r="L100" i="3"/>
  <c r="I48" i="5"/>
  <c r="P89" i="3" s="1"/>
  <c r="L120" i="3"/>
  <c r="I44" i="5"/>
  <c r="L84" i="3"/>
  <c r="P71" i="3"/>
  <c r="I61" i="5"/>
  <c r="P102" i="3" s="1"/>
  <c r="R102" i="3" s="1"/>
  <c r="P109" i="3"/>
  <c r="I83" i="5"/>
  <c r="O65" i="3"/>
  <c r="F60" i="3"/>
  <c r="F169" i="3" s="1"/>
  <c r="F172" i="3" s="1"/>
  <c r="D60" i="3"/>
  <c r="D169" i="3" s="1"/>
  <c r="D172" i="3" s="1"/>
  <c r="E19" i="5"/>
  <c r="P65" i="3"/>
  <c r="G8" i="5"/>
  <c r="I33" i="3"/>
  <c r="G14" i="5"/>
  <c r="J33" i="3" s="1"/>
  <c r="I32" i="3"/>
  <c r="G13" i="5"/>
  <c r="J32" i="3" s="1"/>
  <c r="I34" i="3"/>
  <c r="G15" i="5"/>
  <c r="J34" i="3" s="1"/>
  <c r="I35" i="3"/>
  <c r="G16" i="5"/>
  <c r="J35" i="3" s="1"/>
  <c r="I30" i="3"/>
  <c r="G11" i="5"/>
  <c r="J30" i="3" s="1"/>
  <c r="I29" i="3"/>
  <c r="G10" i="5"/>
  <c r="J29" i="3" s="1"/>
  <c r="I28" i="3"/>
  <c r="G9" i="5"/>
  <c r="J28" i="3" s="1"/>
  <c r="I31" i="3"/>
  <c r="G12" i="5"/>
  <c r="J31" i="3" s="1"/>
  <c r="R167" i="3" l="1"/>
  <c r="R171" i="3" s="1"/>
  <c r="L139" i="3"/>
  <c r="L170" i="3" s="1"/>
  <c r="S65" i="3"/>
  <c r="S86" i="3"/>
  <c r="S87" i="3"/>
  <c r="P115" i="3"/>
  <c r="R115" i="3" s="1"/>
  <c r="T115" i="3" s="1"/>
  <c r="P73" i="3"/>
  <c r="R73" i="3" s="1"/>
  <c r="P85" i="3"/>
  <c r="R85" i="3" s="1"/>
  <c r="P93" i="3"/>
  <c r="R93" i="3" s="1"/>
  <c r="P77" i="3"/>
  <c r="R77" i="3" s="1"/>
  <c r="P81" i="3"/>
  <c r="R81" i="3" s="1"/>
  <c r="J139" i="3"/>
  <c r="J170" i="3" s="1"/>
  <c r="P107" i="3"/>
  <c r="R107" i="3" s="1"/>
  <c r="T107" i="3" s="1"/>
  <c r="P106" i="3"/>
  <c r="S106" i="3" s="1"/>
  <c r="P111" i="3"/>
  <c r="R111" i="3" s="1"/>
  <c r="P119" i="3"/>
  <c r="R119" i="3" s="1"/>
  <c r="P97" i="3"/>
  <c r="R97" i="3" s="1"/>
  <c r="T82" i="3"/>
  <c r="I25" i="5"/>
  <c r="I87" i="5" s="1"/>
  <c r="J87" i="5" s="1"/>
  <c r="M66" i="3"/>
  <c r="T91" i="3"/>
  <c r="S91" i="3"/>
  <c r="S121" i="3"/>
  <c r="T90" i="3"/>
  <c r="T86" i="3"/>
  <c r="T87" i="3"/>
  <c r="S79" i="3"/>
  <c r="T121" i="3"/>
  <c r="S113" i="3"/>
  <c r="T79" i="3"/>
  <c r="T105" i="3"/>
  <c r="S105" i="3"/>
  <c r="S83" i="3"/>
  <c r="T83" i="3"/>
  <c r="T122" i="3"/>
  <c r="T78" i="3"/>
  <c r="T117" i="3"/>
  <c r="T99" i="3"/>
  <c r="T103" i="3"/>
  <c r="S78" i="3"/>
  <c r="S67" i="3"/>
  <c r="S99" i="3"/>
  <c r="P124" i="3"/>
  <c r="R124" i="3" s="1"/>
  <c r="S101" i="3"/>
  <c r="T114" i="3"/>
  <c r="P120" i="3"/>
  <c r="R120" i="3" s="1"/>
  <c r="S90" i="3"/>
  <c r="J36" i="5"/>
  <c r="S95" i="3"/>
  <c r="R75" i="3"/>
  <c r="S75" i="3"/>
  <c r="P84" i="3"/>
  <c r="R84" i="3" s="1"/>
  <c r="T95" i="3"/>
  <c r="T94" i="3"/>
  <c r="J65" i="5"/>
  <c r="J56" i="5"/>
  <c r="P108" i="3"/>
  <c r="R108" i="3" s="1"/>
  <c r="S117" i="3"/>
  <c r="P92" i="3"/>
  <c r="R92" i="3" s="1"/>
  <c r="T126" i="3"/>
  <c r="R74" i="3"/>
  <c r="S74" i="3"/>
  <c r="J27" i="5"/>
  <c r="S123" i="3"/>
  <c r="T101" i="3"/>
  <c r="T123" i="3"/>
  <c r="J48" i="5"/>
  <c r="P100" i="3"/>
  <c r="R100" i="3" s="1"/>
  <c r="J40" i="5"/>
  <c r="P72" i="3"/>
  <c r="R72" i="3" s="1"/>
  <c r="J32" i="5"/>
  <c r="R70" i="3"/>
  <c r="S70" i="3"/>
  <c r="T118" i="3"/>
  <c r="R89" i="3"/>
  <c r="S89" i="3"/>
  <c r="P112" i="3"/>
  <c r="R112" i="3" s="1"/>
  <c r="J74" i="5"/>
  <c r="J61" i="5"/>
  <c r="J44" i="5"/>
  <c r="J52" i="5"/>
  <c r="T110" i="3"/>
  <c r="P116" i="3"/>
  <c r="R116" i="3" s="1"/>
  <c r="J78" i="5"/>
  <c r="J83" i="5"/>
  <c r="S110" i="3"/>
  <c r="S118" i="3"/>
  <c r="J66" i="5"/>
  <c r="J70" i="5"/>
  <c r="S122" i="3"/>
  <c r="S102" i="3"/>
  <c r="P68" i="3"/>
  <c r="R68" i="3" s="1"/>
  <c r="R69" i="3"/>
  <c r="S69" i="3"/>
  <c r="P96" i="3"/>
  <c r="R96" i="3" s="1"/>
  <c r="P76" i="3"/>
  <c r="R76" i="3" s="1"/>
  <c r="P104" i="3"/>
  <c r="R104" i="3" s="1"/>
  <c r="R98" i="3"/>
  <c r="S98" i="3"/>
  <c r="P88" i="3"/>
  <c r="R88" i="3" s="1"/>
  <c r="T125" i="3"/>
  <c r="P80" i="3"/>
  <c r="R71" i="3"/>
  <c r="S71" i="3"/>
  <c r="R109" i="3"/>
  <c r="S109" i="3"/>
  <c r="T113" i="3"/>
  <c r="S125" i="3"/>
  <c r="T67" i="3"/>
  <c r="T102" i="3"/>
  <c r="S103" i="3"/>
  <c r="R65" i="3"/>
  <c r="I36" i="3"/>
  <c r="G17" i="5"/>
  <c r="J36" i="3" s="1"/>
  <c r="F19" i="5"/>
  <c r="I27" i="3"/>
  <c r="L34" i="3"/>
  <c r="H15" i="5"/>
  <c r="M34" i="3" s="1"/>
  <c r="L29" i="3"/>
  <c r="H10" i="5"/>
  <c r="M29" i="3" s="1"/>
  <c r="H8" i="5"/>
  <c r="M27" i="3" s="1"/>
  <c r="L30" i="3"/>
  <c r="H11" i="5"/>
  <c r="M30" i="3" s="1"/>
  <c r="H13" i="5"/>
  <c r="M32" i="3" s="1"/>
  <c r="L32" i="3"/>
  <c r="L28" i="3"/>
  <c r="H9" i="5"/>
  <c r="M28" i="3" s="1"/>
  <c r="L31" i="3"/>
  <c r="H12" i="5"/>
  <c r="M31" i="3" s="1"/>
  <c r="L35" i="3"/>
  <c r="H16" i="5"/>
  <c r="M35" i="3" s="1"/>
  <c r="L33" i="3"/>
  <c r="H14" i="5"/>
  <c r="M33" i="3" s="1"/>
  <c r="S73" i="3" l="1"/>
  <c r="G19" i="5"/>
  <c r="O66" i="3"/>
  <c r="O139" i="3" s="1"/>
  <c r="O170" i="3" s="1"/>
  <c r="M139" i="3"/>
  <c r="M170" i="3" s="1"/>
  <c r="S115" i="3"/>
  <c r="R106" i="3"/>
  <c r="T106" i="3" s="1"/>
  <c r="S107" i="3"/>
  <c r="S93" i="3"/>
  <c r="T97" i="3"/>
  <c r="S97" i="3"/>
  <c r="S81" i="3"/>
  <c r="T73" i="3"/>
  <c r="S85" i="3"/>
  <c r="T85" i="3"/>
  <c r="T81" i="3"/>
  <c r="S111" i="3"/>
  <c r="T111" i="3"/>
  <c r="S77" i="3"/>
  <c r="T77" i="3"/>
  <c r="T93" i="3"/>
  <c r="S119" i="3"/>
  <c r="T119" i="3"/>
  <c r="P66" i="3"/>
  <c r="J25" i="5"/>
  <c r="T120" i="3"/>
  <c r="S84" i="3"/>
  <c r="T84" i="3"/>
  <c r="S96" i="3"/>
  <c r="S112" i="3"/>
  <c r="T112" i="3"/>
  <c r="T92" i="3"/>
  <c r="S92" i="3"/>
  <c r="S120" i="3"/>
  <c r="T124" i="3"/>
  <c r="S124" i="3"/>
  <c r="S100" i="3"/>
  <c r="S108" i="3"/>
  <c r="T108" i="3"/>
  <c r="T75" i="3"/>
  <c r="T74" i="3"/>
  <c r="T68" i="3"/>
  <c r="T100" i="3"/>
  <c r="T89" i="3"/>
  <c r="T88" i="3"/>
  <c r="S116" i="3"/>
  <c r="S104" i="3"/>
  <c r="S68" i="3"/>
  <c r="S88" i="3"/>
  <c r="T72" i="3"/>
  <c r="S76" i="3"/>
  <c r="T70" i="3"/>
  <c r="T96" i="3"/>
  <c r="S72" i="3"/>
  <c r="T116" i="3"/>
  <c r="T71" i="3"/>
  <c r="T98" i="3"/>
  <c r="T69" i="3"/>
  <c r="R80" i="3"/>
  <c r="S80" i="3"/>
  <c r="T109" i="3"/>
  <c r="T104" i="3"/>
  <c r="T76" i="3"/>
  <c r="T65" i="3"/>
  <c r="G60" i="3"/>
  <c r="G169" i="3" s="1"/>
  <c r="G172" i="3" s="1"/>
  <c r="L36" i="3"/>
  <c r="H17" i="5"/>
  <c r="M36" i="3" s="1"/>
  <c r="I60" i="3"/>
  <c r="I169" i="3" s="1"/>
  <c r="I172" i="3" s="1"/>
  <c r="O30" i="3"/>
  <c r="I11" i="5"/>
  <c r="P30" i="3" s="1"/>
  <c r="S30" i="3" s="1"/>
  <c r="J11" i="5"/>
  <c r="O28" i="3"/>
  <c r="I9" i="5"/>
  <c r="P28" i="3" s="1"/>
  <c r="S28" i="3" s="1"/>
  <c r="O29" i="3"/>
  <c r="I10" i="5"/>
  <c r="P29" i="3" s="1"/>
  <c r="S29" i="3" s="1"/>
  <c r="O35" i="3"/>
  <c r="I16" i="5"/>
  <c r="P35" i="3" s="1"/>
  <c r="S35" i="3" s="1"/>
  <c r="I15" i="5"/>
  <c r="P34" i="3" s="1"/>
  <c r="S34" i="3" s="1"/>
  <c r="O34" i="3"/>
  <c r="I8" i="5"/>
  <c r="H19" i="5"/>
  <c r="O31" i="3"/>
  <c r="I12" i="5"/>
  <c r="P31" i="3" s="1"/>
  <c r="S31" i="3" s="1"/>
  <c r="I14" i="5"/>
  <c r="P33" i="3" s="1"/>
  <c r="S33" i="3" s="1"/>
  <c r="O33" i="3"/>
  <c r="O32" i="3"/>
  <c r="I13" i="5"/>
  <c r="P32" i="3" s="1"/>
  <c r="S32" i="3" s="1"/>
  <c r="J8" i="5" l="1"/>
  <c r="P27" i="3"/>
  <c r="S27" i="3" s="1"/>
  <c r="P139" i="3"/>
  <c r="P170" i="3" s="1"/>
  <c r="R66" i="3"/>
  <c r="R139" i="3" s="1"/>
  <c r="R170" i="3" s="1"/>
  <c r="S66" i="3"/>
  <c r="S139" i="3" s="1"/>
  <c r="S170" i="3" s="1"/>
  <c r="D176" i="3" s="1"/>
  <c r="T80" i="3"/>
  <c r="J60" i="3"/>
  <c r="J169" i="3" s="1"/>
  <c r="J172" i="3" s="1"/>
  <c r="L60" i="3"/>
  <c r="L169" i="3" s="1"/>
  <c r="L172" i="3" s="1"/>
  <c r="I17" i="5"/>
  <c r="P36" i="3" s="1"/>
  <c r="S36" i="3" s="1"/>
  <c r="O36" i="3"/>
  <c r="R35" i="3"/>
  <c r="R30" i="3"/>
  <c r="R31" i="3"/>
  <c r="O27" i="3"/>
  <c r="J16" i="5"/>
  <c r="J15" i="5"/>
  <c r="J9" i="5"/>
  <c r="J13" i="5"/>
  <c r="J12" i="5"/>
  <c r="J14" i="5"/>
  <c r="J10" i="5"/>
  <c r="I19" i="5" l="1"/>
  <c r="J19" i="5" s="1"/>
  <c r="T66" i="3"/>
  <c r="T139" i="3" s="1"/>
  <c r="T170" i="3" s="1"/>
  <c r="F176" i="3" s="1"/>
  <c r="M60" i="3"/>
  <c r="M169" i="3" s="1"/>
  <c r="M172" i="3" s="1"/>
  <c r="O60" i="3"/>
  <c r="O169" i="3" s="1"/>
  <c r="O172" i="3" s="1"/>
  <c r="P60" i="3"/>
  <c r="P169" i="3" s="1"/>
  <c r="P172" i="3" s="1"/>
  <c r="J17" i="5"/>
  <c r="T30" i="3"/>
  <c r="R33" i="3"/>
  <c r="T33" i="3" s="1"/>
  <c r="R28" i="3"/>
  <c r="T28" i="3" s="1"/>
  <c r="R34" i="3"/>
  <c r="T35" i="3"/>
  <c r="T31" i="3"/>
  <c r="R29" i="3"/>
  <c r="R32" i="3"/>
  <c r="T32" i="3" s="1"/>
  <c r="R27" i="3"/>
  <c r="T27" i="3" s="1"/>
  <c r="R36" i="3" l="1"/>
  <c r="R60" i="3" s="1"/>
  <c r="R169" i="3" s="1"/>
  <c r="R172" i="3" s="1"/>
  <c r="S60" i="3"/>
  <c r="T34" i="3"/>
  <c r="T29" i="3"/>
  <c r="S169" i="3" l="1"/>
  <c r="D175" i="3" s="1"/>
  <c r="D177" i="3" s="1"/>
  <c r="T169" i="3"/>
  <c r="T36" i="3"/>
  <c r="T60" i="3" s="1"/>
  <c r="T172" i="3" l="1"/>
  <c r="F175" i="3"/>
  <c r="F177" i="3" s="1"/>
  <c r="S172" i="3"/>
</calcChain>
</file>

<file path=xl/sharedStrings.xml><?xml version="1.0" encoding="utf-8"?>
<sst xmlns="http://schemas.openxmlformats.org/spreadsheetml/2006/main" count="779" uniqueCount="209">
  <si>
    <t>Product/Service description</t>
  </si>
  <si>
    <t>Total (Incl Vat)</t>
  </si>
  <si>
    <t>1. INSTRUCTION FOR COMPLETING THE PRICING SCHEDULE</t>
  </si>
  <si>
    <t>(c) The price must include all cost to deliver the goods or render the service, including all applicable taxes, duty fees, logistics/delivery, storage, labour, overtime and subsistance and travel</t>
  </si>
  <si>
    <t>Foreign currency</t>
  </si>
  <si>
    <t xml:space="preserve">South African Rand (ZAR) exchange rate </t>
  </si>
  <si>
    <t>1 US Dollar</t>
  </si>
  <si>
    <t>Mark with an X, which ROE is applicable</t>
  </si>
  <si>
    <t>1 Euro</t>
  </si>
  <si>
    <t>1 Pound (UK)</t>
  </si>
  <si>
    <t>YEAR 1</t>
  </si>
  <si>
    <t>YEAR 2</t>
  </si>
  <si>
    <t xml:space="preserve"> YEAR 3</t>
  </si>
  <si>
    <t>YEAR 4</t>
  </si>
  <si>
    <t>YEAR 5</t>
  </si>
  <si>
    <t>TOTAL</t>
  </si>
  <si>
    <t>Item No</t>
  </si>
  <si>
    <t>Unit of measure</t>
  </si>
  <si>
    <t>Qty</t>
  </si>
  <si>
    <t>Name (Below):</t>
  </si>
  <si>
    <t>Capacity (Below):</t>
  </si>
  <si>
    <r>
      <t xml:space="preserve">(a)  Bidder must complete/enter </t>
    </r>
    <r>
      <rPr>
        <b/>
        <sz val="14"/>
        <color indexed="8"/>
        <rFont val="Calibri"/>
        <family val="2"/>
      </rPr>
      <t xml:space="preserve">YELLOW </t>
    </r>
    <r>
      <rPr>
        <sz val="14"/>
        <color indexed="8"/>
        <rFont val="Calibri"/>
        <family val="2"/>
      </rPr>
      <t xml:space="preserve">cells </t>
    </r>
    <r>
      <rPr>
        <u/>
        <sz val="14"/>
        <color indexed="8"/>
        <rFont val="Calibri"/>
        <family val="2"/>
      </rPr>
      <t>only</t>
    </r>
  </si>
  <si>
    <t>SUPPLY CHAIN MANAGEMENT</t>
  </si>
  <si>
    <t>Pricing schedule</t>
  </si>
  <si>
    <t>RFx No</t>
  </si>
  <si>
    <t>RFx Title</t>
  </si>
  <si>
    <t xml:space="preserve">Bidder Name </t>
  </si>
  <si>
    <t>Costing must include a full managed service contract covering the supply, deliver, installation, commissioning, testing, training, and maintaining the following enviroments and noted criteria.</t>
  </si>
  <si>
    <t>Brewelskloof Hospital</t>
  </si>
  <si>
    <t xml:space="preserve">Karl Bremer Hospital </t>
  </si>
  <si>
    <t>Knysna Hospital</t>
  </si>
  <si>
    <t>Mitchell’s Plain Hospital</t>
  </si>
  <si>
    <t>New Somerset Hospital</t>
  </si>
  <si>
    <t xml:space="preserve">Paarl Hospital </t>
  </si>
  <si>
    <t>Victoria Hospital</t>
  </si>
  <si>
    <t>Worcester Hospital</t>
  </si>
  <si>
    <t xml:space="preserve">Minimum Committed Volume </t>
  </si>
  <si>
    <t>George Hospital</t>
  </si>
  <si>
    <t>Khayelitsha Hospital</t>
  </si>
  <si>
    <t>Studies
2022</t>
  </si>
  <si>
    <t>Studies
2023</t>
  </si>
  <si>
    <t>Studies
2024</t>
  </si>
  <si>
    <t>Year 1</t>
  </si>
  <si>
    <t>Year 2</t>
  </si>
  <si>
    <t>Year 3</t>
  </si>
  <si>
    <t>Year 4</t>
  </si>
  <si>
    <t>Year 5</t>
  </si>
  <si>
    <t>Bid Period</t>
  </si>
  <si>
    <t>Bid period totals</t>
  </si>
  <si>
    <t>Enterprise PACS-RIS-VNA</t>
  </si>
  <si>
    <t>Line Price Y1
(Inc VAT)</t>
  </si>
  <si>
    <t>Unit Price 
(Inc VAT)</t>
  </si>
  <si>
    <t>Line Price Y2
(Inc VAT)</t>
  </si>
  <si>
    <t>Line Price Y3
(Inc VAT)</t>
  </si>
  <si>
    <t>Line Price Term 
(Inc VAT)</t>
  </si>
  <si>
    <t>Line Price Y4
(Inc VAT)</t>
  </si>
  <si>
    <t>Line Price Y5
(Inc VAT)</t>
  </si>
  <si>
    <t>(b)  Unit and Line prices must be VAT INCLUSIVE and in South African Rand (ZAR) currency.</t>
  </si>
  <si>
    <t>Unlimited user license model for PACS-RIS-VNA functions.</t>
  </si>
  <si>
    <t>NA</t>
  </si>
  <si>
    <t xml:space="preserve">Managed Service Fee Per Study (Inc VAT) </t>
  </si>
  <si>
    <t>Alan Blyth Hospital</t>
  </si>
  <si>
    <t xml:space="preserve">Beaufort West Hospital </t>
  </si>
  <si>
    <t>Bishop Lavis CDC</t>
  </si>
  <si>
    <t>Brooklyn Chest Hospital</t>
  </si>
  <si>
    <t>Caledon Hospital</t>
  </si>
  <si>
    <t>Ceres Hospital</t>
  </si>
  <si>
    <t xml:space="preserve">Citrusdal Hospital </t>
  </si>
  <si>
    <t>Crossroads CDC</t>
  </si>
  <si>
    <t>Delft CHC</t>
  </si>
  <si>
    <t>District Six Hospital</t>
  </si>
  <si>
    <t>Dr Abdurahman CDC</t>
  </si>
  <si>
    <t>Du Noon CHC</t>
  </si>
  <si>
    <t>Eerste River Hospital</t>
  </si>
  <si>
    <t>Elsies River CHC</t>
  </si>
  <si>
    <t>False Bay Hospital</t>
  </si>
  <si>
    <t>Grabouw CHC</t>
  </si>
  <si>
    <t>Gugulethu CHC</t>
  </si>
  <si>
    <t>Hanover Park CHC</t>
  </si>
  <si>
    <t>Heideveld EC + CHC</t>
  </si>
  <si>
    <t>Helderberg Hospital</t>
  </si>
  <si>
    <t xml:space="preserve">Hermanus Hospital </t>
  </si>
  <si>
    <t>Khayelitsha Site B Clinic</t>
  </si>
  <si>
    <t>Knysna CDC</t>
  </si>
  <si>
    <t xml:space="preserve">Kraaifontein CHC </t>
  </si>
  <si>
    <t>Laingsburg Hospital</t>
  </si>
  <si>
    <t>Lamberts Bay Clinic</t>
  </si>
  <si>
    <t>Lapa Munnik Hospital</t>
  </si>
  <si>
    <t>Lotus River CDC</t>
  </si>
  <si>
    <t>Macassar CDC</t>
  </si>
  <si>
    <t>Michael Mapongwana CDC</t>
  </si>
  <si>
    <t>Mitchell’s Plain CHC</t>
  </si>
  <si>
    <t xml:space="preserve">Montagu Hospital </t>
  </si>
  <si>
    <t>Mossel Bay Hospital</t>
  </si>
  <si>
    <t>Mowbray Maternity Hospital</t>
  </si>
  <si>
    <t>Nolungile CDC</t>
  </si>
  <si>
    <t>Otto Du Plessis Hospital</t>
  </si>
  <si>
    <t>Oudtshoorn Hospital</t>
  </si>
  <si>
    <t>Prince Albert Hospital</t>
  </si>
  <si>
    <t>Radie Kotze Hospital</t>
  </si>
  <si>
    <t>Retreat CHC</t>
  </si>
  <si>
    <t>Riversdale Hospital</t>
  </si>
  <si>
    <t xml:space="preserve">Robertson Hospital </t>
  </si>
  <si>
    <t>Stellenbosch Hospital</t>
  </si>
  <si>
    <t>Swartland Hospital</t>
  </si>
  <si>
    <t>Swellendam Hospital</t>
  </si>
  <si>
    <t>Symphony Way</t>
  </si>
  <si>
    <t>Thembalethu Hospital</t>
  </si>
  <si>
    <t>Uniondale Hospital</t>
  </si>
  <si>
    <t xml:space="preserve">Vanguard CHC </t>
  </si>
  <si>
    <t>Vredenburg Hospital</t>
  </si>
  <si>
    <t>Vredendal Hospital</t>
  </si>
  <si>
    <t>Wesfleur Hospital</t>
  </si>
  <si>
    <t>Western Cape Rehabilitation Centre</t>
  </si>
  <si>
    <t>Number of Studies per annum</t>
  </si>
  <si>
    <t>PACS-RIS-VNA Enterprise Staging Environment</t>
  </si>
  <si>
    <t>PACS-RIS-VNA Enterprise Data Mining/ Business Intelligence Environment</t>
  </si>
  <si>
    <t>PACS-RIS-VNA Enterprise Disaster Recovery Environment</t>
  </si>
  <si>
    <t>PACS-RIS-VNA enterprise architecture designed with a 99.9% guaranteed uptime</t>
  </si>
  <si>
    <t>Facility onsite PACS-RIS Cache with High availability and 99.9% guaranteed uptime</t>
  </si>
  <si>
    <t>Facility onsite cache storage capacity for 3 years data onsite.</t>
  </si>
  <si>
    <t>VR Licenses</t>
  </si>
  <si>
    <t>The configuration and connection of existing modalities to the solution.</t>
  </si>
  <si>
    <t>PACS-RIS-VNA Enterprise Production Environment with Business Continuity solution.</t>
  </si>
  <si>
    <t>PACS-RIS-VNA Enterprise Storage Capacity for all data migrated and ingested for the contract period.</t>
  </si>
  <si>
    <t>Data migration of all legacy RIS and DICOM data from all the facilities.</t>
  </si>
  <si>
    <t xml:space="preserve">PACS-RIS-VNA Enterprise managed service, maintenance, and replacement, if defective, for all supplied hardware, networking devices, and UPS devices.  </t>
  </si>
  <si>
    <t>PACS-RIS-VNA Enterprise managed service for all supplied software, including hypervisor, operating systems, databases, and applications including all upgrades, updates or new versions released by the OSM during the Contract.</t>
  </si>
  <si>
    <t xml:space="preserve">10 x CD/DVD robot with workstation and DICOM CD/DVD writing software. </t>
  </si>
  <si>
    <t>16 X Set A-diagnostic Workstations</t>
  </si>
  <si>
    <t>3 X Set B-diagnostic Workstations</t>
  </si>
  <si>
    <t>1 X Set C-diagnostic Workstations</t>
  </si>
  <si>
    <t>20 X Set D-diagnostic Workstations</t>
  </si>
  <si>
    <t>Onboarding the primary healthcare facilities to the PACS-RIS-VNA Enterprise Disaster Recovery Environment</t>
  </si>
  <si>
    <t>The expansion of the PACS-RIS-VNA Enterprise Storage Capacity to accommodate the primary healthcare facilities.</t>
  </si>
  <si>
    <t>Costing must include a full managed service contract covering the supply, deliver, installation, commissioning, testing, training, and maintaining the following enviroments and noted criteria for Phase 2.</t>
  </si>
  <si>
    <t>Onboarding the primary healthcare facilities to the PACS-RIS-VNA Enterprise Data Mining/ Business Intelligence Environment.</t>
  </si>
  <si>
    <t>Facility onsite PACS Cache with storage capacity for 1 years data onsite.</t>
  </si>
  <si>
    <t>Phase 1 Enterprise PACS-RIS-VNA</t>
  </si>
  <si>
    <t>Studies
2025</t>
  </si>
  <si>
    <t>Studies
2026</t>
  </si>
  <si>
    <t>Studies
2027</t>
  </si>
  <si>
    <t>Studies
2028</t>
  </si>
  <si>
    <t>Bellville South CDC</t>
  </si>
  <si>
    <t>Goodwood CDC</t>
  </si>
  <si>
    <t>Kwanokuthula CDC</t>
  </si>
  <si>
    <t>Nyanga CDC</t>
  </si>
  <si>
    <t>Brackengate Intermediate Care Facility</t>
  </si>
  <si>
    <t>Observatory Forensic Pathology Institute</t>
  </si>
  <si>
    <t>Mitchell’s Plain Oral Health Centre</t>
  </si>
  <si>
    <t>Tygerberg Oral Health Facility</t>
  </si>
  <si>
    <t>Clanwilliam Hospital</t>
  </si>
  <si>
    <t>Groote Schuur Hospital</t>
  </si>
  <si>
    <t>Red Cross War Memorial Children's Hospital</t>
  </si>
  <si>
    <t>Tygerberg Hospital</t>
  </si>
  <si>
    <t>Onboarding the primary healthcare facilities to the PACS-RIS-VNA Enterprise Production Environment.</t>
  </si>
  <si>
    <t>Onboarding the central facilities to the PACS-RIS-VNA Enterprise Production Environment</t>
  </si>
  <si>
    <t>Onboarding the central facilities to the PACS-RIS-VNA Enterprise Data Mining/ Business Intelligence Environment.</t>
  </si>
  <si>
    <t>Onboarding the central facilities to the PACS-RIS-VNA Enterprise Disaster Recovery Environment</t>
  </si>
  <si>
    <t>The expansion of the PACS-RIS-VNA Enterprise Storage Capacity to accommodate the central facilities.</t>
  </si>
  <si>
    <t>Facility onsite PACS-RIS Cache with high availability and 99.9% guaranteed uptime</t>
  </si>
  <si>
    <t>Facility onsite PACS-RIS Cache with H\high availability and 99.9% guaranteed uptime</t>
  </si>
  <si>
    <t xml:space="preserve">3 x CD/DVD robot with workstation and DICOM CD/DVD writing software. </t>
  </si>
  <si>
    <t>85 X Set A-diagnostic Workstations</t>
  </si>
  <si>
    <t>4 X Set B-diagnostic Workstations</t>
  </si>
  <si>
    <t>5 X Set D-diagnostic Workstations</t>
  </si>
  <si>
    <t>On boarding The Primary Facilities</t>
  </si>
  <si>
    <t>On boarding The Central Hospitals</t>
  </si>
  <si>
    <t>Enterprise PACS-RIS-VNA including 10 x District/Regional Healthcare Facilities</t>
  </si>
  <si>
    <t>Item 1 Total (Incl Vat)</t>
  </si>
  <si>
    <t>Item 1</t>
  </si>
  <si>
    <t>Item 2</t>
  </si>
  <si>
    <t>Item 3</t>
  </si>
  <si>
    <t>22 x Document Scanners</t>
  </si>
  <si>
    <t>A minimum of forty (40) concurrent Voice Recognition user licenses with unlimited voice profiles.</t>
  </si>
  <si>
    <t>A minimum of (x) concurrent Orthopaedic templating software user licenses with unlimited voice profiles.</t>
  </si>
  <si>
    <t>62 X Set D-diagnostic Workstations</t>
  </si>
  <si>
    <t>62 x Document scanners</t>
  </si>
  <si>
    <t>A minimum of ten (10) concurrent Voice Recognition user licenses with unlimited voice profiles.</t>
  </si>
  <si>
    <t>Items 2 Total (Incl Vat)</t>
  </si>
  <si>
    <t>SUB-Total Item 1 (Inc Vat)</t>
  </si>
  <si>
    <t>SUB-Total Item 2 (Inc Vat)</t>
  </si>
  <si>
    <t>SUB-Total Item 3 (Inc Vat)</t>
  </si>
  <si>
    <t>Item 3 Total (Incl Vat)</t>
  </si>
  <si>
    <t xml:space="preserve">Item 1 </t>
  </si>
  <si>
    <t>Unit Price
(Inc VAT)</t>
  </si>
  <si>
    <t>Total Item Price for Full Term 
(Inc VAT)</t>
  </si>
  <si>
    <t>Totals Including VAT</t>
  </si>
  <si>
    <t>Total Commitment to Managed Fee Per Study Contract</t>
  </si>
  <si>
    <r>
      <t xml:space="preserve">Total None Commitment to Managed Fee Per Study Contract
</t>
    </r>
    <r>
      <rPr>
        <i/>
        <sz val="12"/>
        <color theme="1"/>
        <rFont val="Calibri"/>
        <family val="2"/>
      </rPr>
      <t>The WCGWH may or may not onboard Item 3 depending on budget allocations</t>
    </r>
  </si>
  <si>
    <t>13 x Document scanners</t>
  </si>
  <si>
    <t>A minimum of one hundred and fifty (150) concurrent Voice Recognition user licenses with unlimited voice profiles.</t>
  </si>
  <si>
    <t xml:space="preserve">The supply, delivery, installation, commissioning, testing, training, and support and maintenance managed services of an enterprise-integrated PACS, RIS, and VNA system with local PACS and RIS caches for healthcare facilities of the WCGHW for a contract period of sixty (60) months five (5 years) with option to extend.
</t>
  </si>
  <si>
    <t>The supply, delivery, installation, commissioning, testing, training, and support and maintenance managed services of an enterprise-integrated PACS, RIS, and VNA system with local PACS and RIS caches for healthcare facilities of the WCGHW for a contract period of sixty (60) months five (5 years) with option to extend.</t>
  </si>
  <si>
    <t>Bidder Pricing clarification Comments:</t>
  </si>
  <si>
    <t>Signature (Below):</t>
  </si>
  <si>
    <t>Date (Below):</t>
  </si>
  <si>
    <r>
      <t xml:space="preserve">I, the bidder, confirm that the price(s) and rate(s) quoted cover </t>
    </r>
    <r>
      <rPr>
        <b/>
        <sz val="12"/>
        <color indexed="8"/>
        <rFont val="Calibri"/>
        <family val="2"/>
      </rPr>
      <t>all</t>
    </r>
    <r>
      <rPr>
        <sz val="12"/>
        <color indexed="8"/>
        <rFont val="Calibri"/>
        <family val="2"/>
      </rPr>
      <t xml:space="preserve"> the goods and/or works specified in the bidding documents; that the price(s) or rate(s) cover all my obligations; that this pricing schedule covers all costs associated with the solution offered in this bid and I accept that any mistakes regarding price(s), rate(s) or calculations will be at my own risk. [Note: First convert to PDF, then add signature]</t>
    </r>
  </si>
  <si>
    <t>1 Chinese Yaun</t>
  </si>
  <si>
    <t>1 Japanese yen</t>
  </si>
  <si>
    <t>WO0000000005097</t>
  </si>
  <si>
    <t>% of the Managed Service Fee Per Study value that is dependent on the Foreign Rate of Exchange.</t>
  </si>
  <si>
    <r>
      <t>1) If the % field, per line ite</t>
    </r>
    <r>
      <rPr>
        <sz val="14"/>
        <color theme="1"/>
        <rFont val="Calibri"/>
        <family val="2"/>
        <scheme val="minor"/>
      </rPr>
      <t>m,</t>
    </r>
    <r>
      <rPr>
        <sz val="12"/>
        <color theme="1"/>
        <rFont val="Calibri"/>
        <family val="2"/>
        <scheme val="minor"/>
      </rPr>
      <t xml:space="preserve"> is left blank the WCDOH will deem the % value to be 0%.</t>
    </r>
  </si>
  <si>
    <t>South African Rand (ZAR)</t>
  </si>
  <si>
    <t>2) ROE variation caculations will be done as per the Special Conditions of Contract.</t>
  </si>
  <si>
    <t xml:space="preserve">Foreign Rate of Exchange Notes: </t>
  </si>
  <si>
    <t xml:space="preserve">Managed Service Fee Per Study (Inc VAT) 
in South African Rand (ZAR)
</t>
  </si>
  <si>
    <t>Optional Items: 
None Standard PACS Advanced Visulization Packages
Product Description:</t>
  </si>
  <si>
    <t>Optional Items: 
None Standard PACS Artificial Inteligence Packages
Product Description: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</si>
</sst>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&quot;#,##0.00;[Red]\-&quot;R&quot;#,##0.00"/>
    <numFmt numFmtId="44" formatCode="_-&quot;R&quot;* #,##0.00_-;\-&quot;R&quot;* #,##0.00_-;_-&quot;R&quot;* &quot;-&quot;??_-;_-@_-"/>
    <numFmt numFmtId="164" formatCode="_-[$R-1C09]* #,##0.00_-;\-[$R-1C09]* #,##0.00_-;_-[$R-1C09]* &quot;-&quot;??_-;_-@_-"/>
  </numFmts>
  <fonts count="2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</font>
    <font>
      <u/>
      <sz val="14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2"/>
      <color rgb="FF000066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i/>
      <sz val="12"/>
      <color theme="1"/>
      <name val="Calibri"/>
      <family val="2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gray0625">
        <bgColor theme="8" tint="0.7999816888943144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AF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/>
      <diagonal/>
    </border>
    <border>
      <left/>
      <right style="dashed">
        <color indexed="64"/>
      </right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96">
    <xf numFmtId="0" fontId="0" fillId="0" borderId="0" xfId="0"/>
    <xf numFmtId="0" fontId="13" fillId="2" borderId="0" xfId="0" applyFont="1" applyFill="1" applyAlignment="1">
      <alignment vertical="top"/>
    </xf>
    <xf numFmtId="0" fontId="0" fillId="2" borderId="0" xfId="0" applyFill="1"/>
    <xf numFmtId="0" fontId="0" fillId="0" borderId="1" xfId="0" applyBorder="1"/>
    <xf numFmtId="0" fontId="17" fillId="0" borderId="0" xfId="0" applyFont="1"/>
    <xf numFmtId="0" fontId="13" fillId="2" borderId="0" xfId="0" applyFont="1" applyFill="1" applyAlignment="1">
      <alignment vertical="top" wrapText="1"/>
    </xf>
    <xf numFmtId="0" fontId="17" fillId="5" borderId="14" xfId="0" applyFont="1" applyFill="1" applyBorder="1" applyAlignment="1">
      <alignment horizontal="left" vertical="top"/>
    </xf>
    <xf numFmtId="0" fontId="18" fillId="5" borderId="15" xfId="0" applyFont="1" applyFill="1" applyBorder="1" applyAlignment="1">
      <alignment horizontal="left" vertical="top"/>
    </xf>
    <xf numFmtId="0" fontId="17" fillId="5" borderId="15" xfId="0" applyFont="1" applyFill="1" applyBorder="1"/>
    <xf numFmtId="0" fontId="17" fillId="5" borderId="15" xfId="0" applyFont="1" applyFill="1" applyBorder="1" applyAlignment="1">
      <alignment vertical="top"/>
    </xf>
    <xf numFmtId="0" fontId="0" fillId="5" borderId="33" xfId="0" applyFill="1" applyBorder="1" applyAlignment="1">
      <alignment horizontal="left" vertical="top"/>
    </xf>
    <xf numFmtId="0" fontId="19" fillId="5" borderId="31" xfId="0" applyFont="1" applyFill="1" applyBorder="1" applyAlignment="1">
      <alignment horizontal="left" vertical="top" wrapText="1"/>
    </xf>
    <xf numFmtId="0" fontId="0" fillId="5" borderId="31" xfId="0" applyFill="1" applyBorder="1"/>
    <xf numFmtId="0" fontId="0" fillId="5" borderId="31" xfId="0" applyFill="1" applyBorder="1" applyAlignment="1">
      <alignment vertical="top"/>
    </xf>
    <xf numFmtId="0" fontId="22" fillId="6" borderId="1" xfId="0" applyFont="1" applyFill="1" applyBorder="1" applyAlignment="1">
      <alignment horizontal="right" vertical="top"/>
    </xf>
    <xf numFmtId="0" fontId="17" fillId="5" borderId="16" xfId="0" applyFont="1" applyFill="1" applyBorder="1"/>
    <xf numFmtId="0" fontId="0" fillId="5" borderId="32" xfId="0" applyFill="1" applyBorder="1"/>
    <xf numFmtId="0" fontId="13" fillId="0" borderId="1" xfId="0" applyFont="1" applyBorder="1" applyAlignment="1">
      <alignment horizontal="left" vertical="top"/>
    </xf>
    <xf numFmtId="0" fontId="22" fillId="0" borderId="1" xfId="0" applyFont="1" applyBorder="1" applyAlignment="1">
      <alignment horizontal="left" vertical="top" wrapText="1"/>
    </xf>
    <xf numFmtId="0" fontId="0" fillId="3" borderId="1" xfId="0" applyFill="1" applyBorder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top"/>
    </xf>
    <xf numFmtId="3" fontId="0" fillId="3" borderId="1" xfId="0" applyNumberFormat="1" applyFill="1" applyBorder="1" applyAlignment="1">
      <alignment horizontal="left" vertical="top"/>
    </xf>
    <xf numFmtId="3" fontId="7" fillId="3" borderId="1" xfId="0" applyNumberFormat="1" applyFont="1" applyFill="1" applyBorder="1" applyAlignment="1">
      <alignment horizontal="left" vertical="top"/>
    </xf>
    <xf numFmtId="0" fontId="0" fillId="0" borderId="1" xfId="0" applyBorder="1" applyAlignment="1">
      <alignment horizontal="left"/>
    </xf>
    <xf numFmtId="3" fontId="0" fillId="0" borderId="0" xfId="0" applyNumberFormat="1" applyAlignment="1">
      <alignment horizontal="left" vertical="top"/>
    </xf>
    <xf numFmtId="3" fontId="0" fillId="0" borderId="0" xfId="0" applyNumberFormat="1"/>
    <xf numFmtId="3" fontId="0" fillId="0" borderId="1" xfId="0" applyNumberFormat="1" applyBorder="1"/>
    <xf numFmtId="0" fontId="7" fillId="0" borderId="1" xfId="0" applyFont="1" applyBorder="1" applyAlignment="1">
      <alignment horizontal="center" vertical="center"/>
    </xf>
    <xf numFmtId="0" fontId="0" fillId="0" borderId="3" xfId="0" applyBorder="1"/>
    <xf numFmtId="3" fontId="0" fillId="0" borderId="1" xfId="0" applyNumberFormat="1" applyBorder="1" applyAlignment="1">
      <alignment horizontal="left" vertical="top"/>
    </xf>
    <xf numFmtId="3" fontId="0" fillId="0" borderId="10" xfId="0" applyNumberFormat="1" applyBorder="1"/>
    <xf numFmtId="0" fontId="7" fillId="0" borderId="0" xfId="0" applyFont="1" applyAlignment="1">
      <alignment horizontal="left" vertical="center" wrapText="1"/>
    </xf>
    <xf numFmtId="3" fontId="7" fillId="0" borderId="1" xfId="0" applyNumberFormat="1" applyFont="1" applyBorder="1" applyAlignment="1">
      <alignment horizontal="left" vertical="top"/>
    </xf>
    <xf numFmtId="0" fontId="13" fillId="7" borderId="2" xfId="0" applyFont="1" applyFill="1" applyBorder="1" applyAlignment="1" applyProtection="1">
      <alignment horizontal="left" vertical="top" wrapText="1"/>
      <protection locked="0"/>
    </xf>
    <xf numFmtId="0" fontId="13" fillId="7" borderId="2" xfId="0" applyFont="1" applyFill="1" applyBorder="1" applyAlignment="1" applyProtection="1">
      <alignment horizontal="center" vertical="center"/>
      <protection locked="0"/>
    </xf>
    <xf numFmtId="8" fontId="10" fillId="9" borderId="34" xfId="0" applyNumberFormat="1" applyFont="1" applyFill="1" applyBorder="1" applyAlignment="1" applyProtection="1">
      <alignment horizontal="center" vertical="center" wrapText="1"/>
      <protection locked="0"/>
    </xf>
    <xf numFmtId="8" fontId="10" fillId="9" borderId="42" xfId="0" applyNumberFormat="1" applyFont="1" applyFill="1" applyBorder="1" applyAlignment="1" applyProtection="1">
      <alignment horizontal="center" vertical="center" wrapText="1"/>
      <protection locked="0"/>
    </xf>
    <xf numFmtId="0" fontId="18" fillId="5" borderId="15" xfId="0" applyFont="1" applyFill="1" applyBorder="1" applyAlignment="1">
      <alignment horizontal="center" vertical="top"/>
    </xf>
    <xf numFmtId="0" fontId="19" fillId="5" borderId="31" xfId="0" applyFont="1" applyFill="1" applyBorder="1" applyAlignment="1">
      <alignment horizontal="center" vertical="top"/>
    </xf>
    <xf numFmtId="0" fontId="13" fillId="2" borderId="0" xfId="0" applyFont="1" applyFill="1" applyAlignment="1">
      <alignment horizontal="center" vertical="top" wrapText="1"/>
    </xf>
    <xf numFmtId="0" fontId="22" fillId="0" borderId="10" xfId="0" applyFont="1" applyBorder="1" applyAlignment="1">
      <alignment horizontal="left" vertical="top" wrapText="1"/>
    </xf>
    <xf numFmtId="0" fontId="22" fillId="6" borderId="3" xfId="0" applyFont="1" applyFill="1" applyBorder="1" applyAlignment="1">
      <alignment horizontal="right" vertical="top" wrapText="1"/>
    </xf>
    <xf numFmtId="0" fontId="13" fillId="2" borderId="0" xfId="0" applyFont="1" applyFill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top" wrapText="1"/>
    </xf>
    <xf numFmtId="0" fontId="11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left" vertical="center" wrapText="1"/>
    </xf>
    <xf numFmtId="44" fontId="12" fillId="2" borderId="0" xfId="0" applyNumberFormat="1" applyFont="1" applyFill="1" applyAlignment="1">
      <alignment horizontal="center" vertical="center" wrapText="1"/>
    </xf>
    <xf numFmtId="0" fontId="20" fillId="0" borderId="0" xfId="0" applyFont="1" applyAlignment="1">
      <alignment horizontal="left" vertical="top"/>
    </xf>
    <xf numFmtId="0" fontId="21" fillId="0" borderId="0" xfId="0" applyFont="1"/>
    <xf numFmtId="0" fontId="22" fillId="0" borderId="0" xfId="0" applyFont="1" applyAlignment="1">
      <alignment vertical="top"/>
    </xf>
    <xf numFmtId="0" fontId="13" fillId="0" borderId="0" xfId="0" applyFont="1"/>
    <xf numFmtId="0" fontId="13" fillId="0" borderId="0" xfId="0" applyFont="1" applyAlignment="1">
      <alignment vertical="top"/>
    </xf>
    <xf numFmtId="0" fontId="12" fillId="2" borderId="0" xfId="0" applyFont="1" applyFill="1" applyAlignment="1">
      <alignment horizontal="left" vertical="center"/>
    </xf>
    <xf numFmtId="0" fontId="12" fillId="2" borderId="0" xfId="0" applyFont="1" applyFill="1"/>
    <xf numFmtId="0" fontId="12" fillId="2" borderId="0" xfId="0" applyFont="1" applyFill="1" applyAlignment="1">
      <alignment vertical="center"/>
    </xf>
    <xf numFmtId="0" fontId="14" fillId="2" borderId="0" xfId="0" applyFont="1" applyFill="1" applyAlignment="1">
      <alignment horizontal="center" vertical="center"/>
    </xf>
    <xf numFmtId="0" fontId="14" fillId="5" borderId="1" xfId="0" applyFont="1" applyFill="1" applyBorder="1" applyAlignment="1">
      <alignment vertical="center" wrapText="1"/>
    </xf>
    <xf numFmtId="0" fontId="12" fillId="6" borderId="1" xfId="0" applyFont="1" applyFill="1" applyBorder="1" applyAlignment="1">
      <alignment vertical="center" wrapText="1"/>
    </xf>
    <xf numFmtId="0" fontId="13" fillId="2" borderId="0" xfId="0" applyFont="1" applyFill="1" applyAlignment="1">
      <alignment horizontal="left" vertical="center" wrapText="1"/>
    </xf>
    <xf numFmtId="44" fontId="13" fillId="2" borderId="0" xfId="0" applyNumberFormat="1" applyFont="1" applyFill="1"/>
    <xf numFmtId="0" fontId="12" fillId="0" borderId="0" xfId="0" applyFont="1" applyAlignment="1">
      <alignment vertical="center" wrapText="1"/>
    </xf>
    <xf numFmtId="44" fontId="15" fillId="2" borderId="0" xfId="0" applyNumberFormat="1" applyFont="1" applyFill="1" applyAlignment="1">
      <alignment horizontal="center" vertical="center" wrapText="1"/>
    </xf>
    <xf numFmtId="0" fontId="14" fillId="5" borderId="10" xfId="0" applyFont="1" applyFill="1" applyBorder="1" applyAlignment="1">
      <alignment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vertical="center" wrapText="1"/>
    </xf>
    <xf numFmtId="10" fontId="13" fillId="2" borderId="0" xfId="0" applyNumberFormat="1" applyFont="1" applyFill="1" applyAlignment="1">
      <alignment horizontal="left" vertical="center" wrapText="1"/>
    </xf>
    <xf numFmtId="0" fontId="14" fillId="0" borderId="0" xfId="0" applyFont="1" applyAlignment="1">
      <alignment horizontal="center" vertical="center"/>
    </xf>
    <xf numFmtId="44" fontId="15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13" fillId="5" borderId="26" xfId="0" applyFont="1" applyFill="1" applyBorder="1" applyAlignment="1">
      <alignment horizontal="center" vertical="center" wrapText="1"/>
    </xf>
    <xf numFmtId="0" fontId="13" fillId="5" borderId="26" xfId="0" applyFont="1" applyFill="1" applyBorder="1" applyAlignment="1">
      <alignment vertical="top" wrapText="1"/>
    </xf>
    <xf numFmtId="0" fontId="13" fillId="5" borderId="26" xfId="0" applyFont="1" applyFill="1" applyBorder="1" applyAlignment="1">
      <alignment horizontal="center" vertical="top" wrapText="1"/>
    </xf>
    <xf numFmtId="0" fontId="13" fillId="5" borderId="2" xfId="0" applyFont="1" applyFill="1" applyBorder="1" applyAlignment="1">
      <alignment horizontal="center" vertical="top" wrapText="1"/>
    </xf>
    <xf numFmtId="0" fontId="13" fillId="5" borderId="27" xfId="0" applyFont="1" applyFill="1" applyBorder="1" applyAlignment="1">
      <alignment horizontal="center" vertical="top" wrapText="1"/>
    </xf>
    <xf numFmtId="164" fontId="13" fillId="5" borderId="2" xfId="0" applyNumberFormat="1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10" fillId="0" borderId="1" xfId="0" applyFont="1" applyBorder="1" applyAlignment="1">
      <alignment vertical="center" wrapText="1"/>
    </xf>
    <xf numFmtId="3" fontId="10" fillId="12" borderId="5" xfId="0" applyNumberFormat="1" applyFont="1" applyFill="1" applyBorder="1" applyAlignment="1">
      <alignment vertical="center" wrapText="1"/>
    </xf>
    <xf numFmtId="8" fontId="10" fillId="0" borderId="2" xfId="0" applyNumberFormat="1" applyFont="1" applyBorder="1" applyAlignment="1">
      <alignment vertical="center" wrapText="1"/>
    </xf>
    <xf numFmtId="8" fontId="9" fillId="11" borderId="2" xfId="0" applyNumberFormat="1" applyFont="1" applyFill="1" applyBorder="1" applyAlignment="1">
      <alignment vertical="center" wrapText="1"/>
    </xf>
    <xf numFmtId="3" fontId="10" fillId="12" borderId="2" xfId="0" applyNumberFormat="1" applyFont="1" applyFill="1" applyBorder="1" applyAlignment="1">
      <alignment vertical="center" wrapText="1"/>
    </xf>
    <xf numFmtId="8" fontId="9" fillId="11" borderId="42" xfId="0" applyNumberFormat="1" applyFont="1" applyFill="1" applyBorder="1" applyAlignment="1">
      <alignment vertical="center" wrapText="1"/>
    </xf>
    <xf numFmtId="0" fontId="23" fillId="0" borderId="1" xfId="0" applyFont="1" applyBorder="1"/>
    <xf numFmtId="0" fontId="24" fillId="0" borderId="1" xfId="0" applyFont="1" applyBorder="1" applyAlignment="1">
      <alignment vertical="center"/>
    </xf>
    <xf numFmtId="0" fontId="10" fillId="10" borderId="1" xfId="0" applyFont="1" applyFill="1" applyBorder="1" applyAlignment="1">
      <alignment vertical="center" wrapText="1"/>
    </xf>
    <xf numFmtId="0" fontId="10" fillId="4" borderId="15" xfId="0" applyFont="1" applyFill="1" applyBorder="1" applyAlignment="1">
      <alignment vertical="center" wrapText="1"/>
    </xf>
    <xf numFmtId="0" fontId="10" fillId="4" borderId="0" xfId="0" applyFont="1" applyFill="1" applyAlignment="1">
      <alignment vertical="center" wrapText="1"/>
    </xf>
    <xf numFmtId="0" fontId="10" fillId="4" borderId="38" xfId="0" applyFont="1" applyFill="1" applyBorder="1" applyAlignment="1">
      <alignment vertical="center" wrapText="1"/>
    </xf>
    <xf numFmtId="0" fontId="1" fillId="10" borderId="1" xfId="0" applyFont="1" applyFill="1" applyBorder="1" applyAlignment="1">
      <alignment horizontal="left" vertical="center" wrapText="1" indent="4"/>
    </xf>
    <xf numFmtId="0" fontId="10" fillId="4" borderId="39" xfId="0" applyFont="1" applyFill="1" applyBorder="1" applyAlignment="1">
      <alignment vertical="center" wrapText="1"/>
    </xf>
    <xf numFmtId="0" fontId="1" fillId="13" borderId="1" xfId="0" applyFont="1" applyFill="1" applyBorder="1" applyAlignment="1">
      <alignment horizontal="left" vertical="center" wrapText="1" indent="4"/>
    </xf>
    <xf numFmtId="0" fontId="10" fillId="4" borderId="31" xfId="0" applyFont="1" applyFill="1" applyBorder="1" applyAlignment="1">
      <alignment vertical="center" wrapText="1"/>
    </xf>
    <xf numFmtId="0" fontId="10" fillId="4" borderId="4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16" fillId="8" borderId="2" xfId="0" applyFont="1" applyFill="1" applyBorder="1" applyAlignment="1">
      <alignment vertical="center" wrapText="1"/>
    </xf>
    <xf numFmtId="0" fontId="16" fillId="8" borderId="5" xfId="0" applyFont="1" applyFill="1" applyBorder="1" applyAlignment="1">
      <alignment vertical="center" wrapText="1"/>
    </xf>
    <xf numFmtId="3" fontId="16" fillId="12" borderId="2" xfId="0" applyNumberFormat="1" applyFont="1" applyFill="1" applyBorder="1" applyAlignment="1">
      <alignment vertical="center" wrapText="1"/>
    </xf>
    <xf numFmtId="8" fontId="16" fillId="8" borderId="5" xfId="0" applyNumberFormat="1" applyFont="1" applyFill="1" applyBorder="1" applyAlignment="1">
      <alignment vertical="center" wrapText="1"/>
    </xf>
    <xf numFmtId="0" fontId="16" fillId="12" borderId="2" xfId="0" applyFont="1" applyFill="1" applyBorder="1" applyAlignment="1">
      <alignment vertical="center" wrapText="1"/>
    </xf>
    <xf numFmtId="3" fontId="10" fillId="12" borderId="2" xfId="0" applyNumberFormat="1" applyFont="1" applyFill="1" applyBorder="1" applyAlignment="1">
      <alignment horizontal="right" vertical="center" wrapText="1"/>
    </xf>
    <xf numFmtId="8" fontId="10" fillId="0" borderId="2" xfId="0" applyNumberFormat="1" applyFont="1" applyBorder="1" applyAlignment="1">
      <alignment horizontal="right" vertical="center" wrapText="1"/>
    </xf>
    <xf numFmtId="8" fontId="9" fillId="11" borderId="2" xfId="0" applyNumberFormat="1" applyFont="1" applyFill="1" applyBorder="1" applyAlignment="1">
      <alignment horizontal="right" vertical="center" wrapText="1"/>
    </xf>
    <xf numFmtId="3" fontId="10" fillId="12" borderId="30" xfId="0" applyNumberFormat="1" applyFont="1" applyFill="1" applyBorder="1" applyAlignment="1">
      <alignment horizontal="right" vertical="center" wrapText="1"/>
    </xf>
    <xf numFmtId="8" fontId="10" fillId="0" borderId="30" xfId="0" applyNumberFormat="1" applyFont="1" applyBorder="1" applyAlignment="1">
      <alignment horizontal="right" vertical="center" wrapText="1"/>
    </xf>
    <xf numFmtId="8" fontId="9" fillId="11" borderId="30" xfId="0" applyNumberFormat="1" applyFont="1" applyFill="1" applyBorder="1" applyAlignment="1">
      <alignment horizontal="right" vertical="center" wrapText="1"/>
    </xf>
    <xf numFmtId="3" fontId="10" fillId="12" borderId="30" xfId="0" applyNumberFormat="1" applyFont="1" applyFill="1" applyBorder="1" applyAlignment="1">
      <alignment vertical="center" wrapText="1"/>
    </xf>
    <xf numFmtId="8" fontId="10" fillId="0" borderId="30" xfId="0" applyNumberFormat="1" applyFont="1" applyBorder="1" applyAlignment="1">
      <alignment vertical="center" wrapText="1"/>
    </xf>
    <xf numFmtId="8" fontId="9" fillId="11" borderId="30" xfId="0" applyNumberFormat="1" applyFont="1" applyFill="1" applyBorder="1" applyAlignment="1">
      <alignment vertical="center" wrapText="1"/>
    </xf>
    <xf numFmtId="0" fontId="10" fillId="4" borderId="14" xfId="0" applyFont="1" applyFill="1" applyBorder="1" applyAlignment="1">
      <alignment vertical="center" wrapText="1"/>
    </xf>
    <xf numFmtId="0" fontId="10" fillId="4" borderId="41" xfId="0" applyFont="1" applyFill="1" applyBorder="1" applyAlignment="1">
      <alignment vertical="center" wrapText="1"/>
    </xf>
    <xf numFmtId="0" fontId="10" fillId="4" borderId="17" xfId="0" applyFont="1" applyFill="1" applyBorder="1" applyAlignment="1">
      <alignment vertical="center" wrapText="1"/>
    </xf>
    <xf numFmtId="0" fontId="9" fillId="0" borderId="0" xfId="0" applyFont="1" applyAlignment="1">
      <alignment vertical="center" wrapText="1"/>
    </xf>
    <xf numFmtId="8" fontId="10" fillId="0" borderId="0" xfId="0" applyNumberFormat="1" applyFont="1" applyAlignment="1">
      <alignment vertical="center" wrapText="1"/>
    </xf>
    <xf numFmtId="8" fontId="0" fillId="0" borderId="0" xfId="0" applyNumberFormat="1"/>
    <xf numFmtId="3" fontId="16" fillId="12" borderId="2" xfId="0" applyNumberFormat="1" applyFont="1" applyFill="1" applyBorder="1" applyAlignment="1">
      <alignment horizontal="right" wrapText="1"/>
    </xf>
    <xf numFmtId="8" fontId="16" fillId="8" borderId="5" xfId="0" applyNumberFormat="1" applyFont="1" applyFill="1" applyBorder="1" applyAlignment="1">
      <alignment horizontal="right" wrapText="1"/>
    </xf>
    <xf numFmtId="8" fontId="16" fillId="8" borderId="5" xfId="0" applyNumberFormat="1" applyFont="1" applyFill="1" applyBorder="1" applyAlignment="1">
      <alignment horizontal="right" vertical="center" wrapText="1"/>
    </xf>
    <xf numFmtId="0" fontId="10" fillId="4" borderId="16" xfId="0" applyFont="1" applyFill="1" applyBorder="1" applyAlignment="1">
      <alignment vertical="center" wrapText="1"/>
    </xf>
    <xf numFmtId="0" fontId="10" fillId="4" borderId="18" xfId="0" applyFont="1" applyFill="1" applyBorder="1" applyAlignment="1">
      <alignment vertical="center" wrapText="1"/>
    </xf>
    <xf numFmtId="0" fontId="10" fillId="4" borderId="32" xfId="0" applyFont="1" applyFill="1" applyBorder="1" applyAlignment="1">
      <alignment vertical="center" wrapText="1"/>
    </xf>
    <xf numFmtId="3" fontId="16" fillId="12" borderId="2" xfId="0" applyNumberFormat="1" applyFont="1" applyFill="1" applyBorder="1" applyAlignment="1">
      <alignment horizontal="right" vertical="center" wrapText="1"/>
    </xf>
    <xf numFmtId="8" fontId="14" fillId="8" borderId="2" xfId="0" applyNumberFormat="1" applyFont="1" applyFill="1" applyBorder="1"/>
    <xf numFmtId="0" fontId="16" fillId="8" borderId="7" xfId="0" applyFont="1" applyFill="1" applyBorder="1" applyAlignment="1">
      <alignment vertical="center" wrapText="1"/>
    </xf>
    <xf numFmtId="8" fontId="16" fillId="8" borderId="7" xfId="0" applyNumberFormat="1" applyFont="1" applyFill="1" applyBorder="1" applyAlignment="1">
      <alignment horizontal="right" vertical="center" wrapText="1"/>
    </xf>
    <xf numFmtId="8" fontId="16" fillId="8" borderId="7" xfId="0" applyNumberFormat="1" applyFont="1" applyFill="1" applyBorder="1" applyAlignment="1">
      <alignment horizontal="right" wrapText="1"/>
    </xf>
    <xf numFmtId="8" fontId="16" fillId="8" borderId="7" xfId="0" applyNumberFormat="1" applyFont="1" applyFill="1" applyBorder="1" applyAlignment="1">
      <alignment vertical="center" wrapText="1"/>
    </xf>
    <xf numFmtId="0" fontId="16" fillId="8" borderId="6" xfId="0" applyFont="1" applyFill="1" applyBorder="1" applyAlignment="1">
      <alignment vertical="center" wrapText="1"/>
    </xf>
    <xf numFmtId="8" fontId="16" fillId="8" borderId="2" xfId="0" applyNumberFormat="1" applyFont="1" applyFill="1" applyBorder="1" applyAlignment="1">
      <alignment vertical="center" wrapText="1"/>
    </xf>
    <xf numFmtId="0" fontId="7" fillId="0" borderId="0" xfId="0" applyFont="1"/>
    <xf numFmtId="8" fontId="10" fillId="0" borderId="42" xfId="0" applyNumberFormat="1" applyFont="1" applyBorder="1" applyAlignment="1" applyProtection="1">
      <alignment horizontal="center" vertical="center" wrapText="1"/>
      <protection locked="0"/>
    </xf>
    <xf numFmtId="10" fontId="22" fillId="9" borderId="2" xfId="0" applyNumberFormat="1" applyFont="1" applyFill="1" applyBorder="1" applyAlignment="1" applyProtection="1">
      <alignment horizontal="center" vertical="center" wrapText="1"/>
      <protection locked="0"/>
    </xf>
    <xf numFmtId="3" fontId="16" fillId="12" borderId="5" xfId="0" applyNumberFormat="1" applyFont="1" applyFill="1" applyBorder="1" applyAlignment="1">
      <alignment horizontal="right" vertical="center" wrapText="1"/>
    </xf>
    <xf numFmtId="0" fontId="0" fillId="0" borderId="22" xfId="0" applyBorder="1" applyAlignment="1" applyProtection="1">
      <alignment horizontal="left" vertical="top"/>
      <protection locked="0"/>
    </xf>
    <xf numFmtId="0" fontId="0" fillId="0" borderId="35" xfId="0" applyBorder="1" applyAlignment="1" applyProtection="1">
      <alignment horizontal="left" vertical="top"/>
      <protection locked="0"/>
    </xf>
    <xf numFmtId="0" fontId="0" fillId="0" borderId="36" xfId="0" applyBorder="1" applyAlignment="1" applyProtection="1">
      <alignment horizontal="left" vertical="top"/>
      <protection locked="0"/>
    </xf>
    <xf numFmtId="0" fontId="0" fillId="0" borderId="11" xfId="0" applyBorder="1" applyAlignment="1" applyProtection="1">
      <alignment horizontal="left" vertical="top"/>
      <protection locked="0"/>
    </xf>
    <xf numFmtId="0" fontId="0" fillId="0" borderId="0" xfId="0" applyAlignment="1" applyProtection="1">
      <alignment horizontal="left" vertical="top"/>
      <protection locked="0"/>
    </xf>
    <xf numFmtId="0" fontId="0" fillId="0" borderId="9" xfId="0" applyBorder="1" applyAlignment="1" applyProtection="1">
      <alignment horizontal="left" vertical="top"/>
      <protection locked="0"/>
    </xf>
    <xf numFmtId="0" fontId="0" fillId="0" borderId="23" xfId="0" applyBorder="1" applyAlignment="1" applyProtection="1">
      <alignment horizontal="left" vertical="top"/>
      <protection locked="0"/>
    </xf>
    <xf numFmtId="0" fontId="0" fillId="0" borderId="37" xfId="0" applyBorder="1" applyAlignment="1" applyProtection="1">
      <alignment horizontal="left" vertical="top"/>
      <protection locked="0"/>
    </xf>
    <xf numFmtId="0" fontId="0" fillId="0" borderId="7" xfId="0" applyBorder="1" applyAlignment="1" applyProtection="1">
      <alignment horizontal="left" vertical="top"/>
      <protection locked="0"/>
    </xf>
    <xf numFmtId="0" fontId="12" fillId="2" borderId="22" xfId="0" applyFont="1" applyFill="1" applyBorder="1" applyAlignment="1">
      <alignment horizontal="left" vertical="top" wrapText="1"/>
    </xf>
    <xf numFmtId="0" fontId="12" fillId="2" borderId="11" xfId="0" applyFont="1" applyFill="1" applyBorder="1" applyAlignment="1">
      <alignment horizontal="left" vertical="top" wrapText="1"/>
    </xf>
    <xf numFmtId="0" fontId="12" fillId="2" borderId="23" xfId="0" applyFont="1" applyFill="1" applyBorder="1" applyAlignment="1">
      <alignment horizontal="left" vertical="top" wrapText="1"/>
    </xf>
    <xf numFmtId="0" fontId="7" fillId="7" borderId="2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/>
      <protection locked="0"/>
    </xf>
    <xf numFmtId="0" fontId="7" fillId="2" borderId="19" xfId="0" applyFont="1" applyFill="1" applyBorder="1" applyAlignment="1" applyProtection="1">
      <alignment horizontal="center" vertical="center"/>
      <protection locked="0"/>
    </xf>
    <xf numFmtId="0" fontId="7" fillId="7" borderId="28" xfId="0" applyFont="1" applyFill="1" applyBorder="1" applyAlignment="1">
      <alignment horizontal="center" vertical="center" wrapText="1"/>
    </xf>
    <xf numFmtId="0" fontId="7" fillId="7" borderId="25" xfId="0" applyFont="1" applyFill="1" applyBorder="1" applyAlignment="1">
      <alignment horizontal="center" vertical="center" wrapText="1"/>
    </xf>
    <xf numFmtId="14" fontId="7" fillId="7" borderId="1" xfId="0" applyNumberFormat="1" applyFont="1" applyFill="1" applyBorder="1" applyAlignment="1">
      <alignment horizontal="center" vertical="center"/>
    </xf>
    <xf numFmtId="14" fontId="7" fillId="7" borderId="3" xfId="0" applyNumberFormat="1" applyFont="1" applyFill="1" applyBorder="1" applyAlignment="1">
      <alignment horizontal="center" vertical="center"/>
    </xf>
    <xf numFmtId="14" fontId="7" fillId="7" borderId="19" xfId="0" applyNumberFormat="1" applyFont="1" applyFill="1" applyBorder="1" applyAlignment="1">
      <alignment horizontal="center" vertical="center"/>
    </xf>
    <xf numFmtId="0" fontId="7" fillId="2" borderId="20" xfId="0" applyFont="1" applyFill="1" applyBorder="1" applyAlignment="1" applyProtection="1">
      <alignment horizontal="center" vertical="center"/>
      <protection locked="0"/>
    </xf>
    <xf numFmtId="0" fontId="7" fillId="2" borderId="29" xfId="0" applyFont="1" applyFill="1" applyBorder="1" applyAlignment="1" applyProtection="1">
      <alignment horizontal="center" vertical="center"/>
      <protection locked="0"/>
    </xf>
    <xf numFmtId="0" fontId="7" fillId="2" borderId="21" xfId="0" applyFont="1" applyFill="1" applyBorder="1" applyAlignment="1" applyProtection="1">
      <alignment horizontal="center" vertical="center"/>
      <protection locked="0"/>
    </xf>
    <xf numFmtId="0" fontId="26" fillId="7" borderId="1" xfId="0" applyFont="1" applyFill="1" applyBorder="1" applyAlignment="1">
      <alignment horizontal="center" vertical="top"/>
    </xf>
    <xf numFmtId="0" fontId="16" fillId="8" borderId="1" xfId="0" applyFont="1" applyFill="1" applyBorder="1" applyAlignment="1">
      <alignment horizontal="left" vertical="top" wrapText="1"/>
    </xf>
    <xf numFmtId="0" fontId="16" fillId="8" borderId="1" xfId="0" applyFont="1" applyFill="1" applyBorder="1" applyAlignment="1">
      <alignment horizontal="right" vertical="center" wrapText="1"/>
    </xf>
    <xf numFmtId="0" fontId="16" fillId="8" borderId="1" xfId="0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6" fillId="8" borderId="42" xfId="0" applyFont="1" applyFill="1" applyBorder="1" applyAlignment="1">
      <alignment horizontal="center" vertical="center" wrapText="1"/>
    </xf>
    <xf numFmtId="0" fontId="16" fillId="8" borderId="5" xfId="0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top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10" fontId="16" fillId="8" borderId="42" xfId="0" applyNumberFormat="1" applyFont="1" applyFill="1" applyBorder="1" applyAlignment="1">
      <alignment horizontal="center" vertical="center" wrapText="1"/>
    </xf>
    <xf numFmtId="10" fontId="16" fillId="8" borderId="5" xfId="0" applyNumberFormat="1" applyFont="1" applyFill="1" applyBorder="1" applyAlignment="1">
      <alignment horizontal="center" vertical="center" wrapText="1"/>
    </xf>
    <xf numFmtId="0" fontId="13" fillId="2" borderId="43" xfId="0" applyFont="1" applyFill="1" applyBorder="1" applyAlignment="1">
      <alignment horizontal="center" vertical="center" wrapText="1"/>
    </xf>
    <xf numFmtId="0" fontId="13" fillId="2" borderId="44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14" fillId="5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14" fillId="2" borderId="3" xfId="0" applyFont="1" applyFill="1" applyBorder="1" applyAlignment="1" applyProtection="1">
      <alignment horizontal="center" vertical="center"/>
      <protection locked="0"/>
    </xf>
    <xf numFmtId="0" fontId="12" fillId="2" borderId="3" xfId="0" applyFont="1" applyFill="1" applyBorder="1" applyAlignment="1" applyProtection="1">
      <alignment vertical="center" wrapText="1"/>
      <protection locked="0"/>
    </xf>
    <xf numFmtId="0" fontId="7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222250</xdr:colOff>
      <xdr:row>0</xdr:row>
      <xdr:rowOff>69850</xdr:rowOff>
    </xdr:from>
    <xdr:to>
      <xdr:col>0</xdr:col>
      <xdr:colOff>619125</xdr:colOff>
      <xdr:row>1</xdr:row>
      <xdr:rowOff>257175</xdr:rowOff>
    </xdr:to>
    <xdr:pic>
      <xdr:nvPicPr>
        <xdr:cNvPr id="1034" name="Picture 5" descr="SITA Logo">
          <a:extLst>
            <a:ext uri="{FF2B5EF4-FFF2-40B4-BE49-F238E27FC236}">
              <a16:creationId xmlns:a16="http://schemas.microsoft.com/office/drawing/2014/main" id="{EE781ED2-22D5-795B-6C6E-00646912C6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250" y="69850"/>
          <a:ext cx="400050" cy="577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120649</xdr:colOff>
      <xdr:row>0</xdr:row>
      <xdr:rowOff>66675</xdr:rowOff>
    </xdr:from>
    <xdr:to>
      <xdr:col>0</xdr:col>
      <xdr:colOff>523874</xdr:colOff>
      <xdr:row>1</xdr:row>
      <xdr:rowOff>277813</xdr:rowOff>
    </xdr:to>
    <xdr:pic>
      <xdr:nvPicPr>
        <xdr:cNvPr id="3" name="Picture 5" descr="SITA Logo">
          <a:extLst>
            <a:ext uri="{FF2B5EF4-FFF2-40B4-BE49-F238E27FC236}">
              <a16:creationId xmlns:a16="http://schemas.microsoft.com/office/drawing/2014/main" id="{7BA37C40-ADFF-47BE-B44A-0C02A2F54F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649" y="66675"/>
          <a:ext cx="403225" cy="6016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225"/>
  <sheetViews>
    <sheetView showGridLines="0" tabSelected="1" zoomScale="90" zoomScaleNormal="90" workbookViewId="0">
      <selection activeCell="D20" sqref="D20"/>
    </sheetView>
  </sheetViews>
  <sheetFormatPr defaultColWidth="8.90625" defaultRowHeight="14.5" x14ac:dyDescent="0.35"/>
  <cols>
    <col min="1" max="1" width="9.6328125" style="46" customWidth="1"/>
    <col min="2" max="2" width="78.90625" customWidth="1"/>
    <col min="3" max="3" width="24.1796875" customWidth="1"/>
    <col min="4" max="4" width="20.6328125" customWidth="1"/>
    <col min="5" max="5" width="10.6328125" customWidth="1"/>
    <col min="6" max="6" width="15.6328125" customWidth="1"/>
    <col min="7" max="7" width="12.6328125" customWidth="1"/>
    <col min="8" max="8" width="10.6328125" customWidth="1"/>
    <col min="9" max="9" width="15.6328125" customWidth="1"/>
    <col min="10" max="10" width="12.6328125" customWidth="1"/>
    <col min="11" max="11" width="10.6328125" customWidth="1"/>
    <col min="12" max="12" width="15.6328125" customWidth="1"/>
    <col min="13" max="13" width="12.6328125" customWidth="1"/>
    <col min="14" max="14" width="10.6328125" customWidth="1"/>
    <col min="15" max="15" width="15.6328125" customWidth="1"/>
    <col min="16" max="16" width="12.6328125" customWidth="1"/>
    <col min="17" max="17" width="13.81640625" customWidth="1"/>
    <col min="18" max="18" width="15.6328125" customWidth="1"/>
    <col min="19" max="19" width="12.6328125" customWidth="1"/>
    <col min="20" max="20" width="20.6328125" customWidth="1"/>
    <col min="21" max="24" width="14.6328125" customWidth="1"/>
    <col min="25" max="25" width="47.453125" customWidth="1"/>
  </cols>
  <sheetData>
    <row r="1" spans="1:26" s="4" customFormat="1" ht="31" x14ac:dyDescent="0.7">
      <c r="A1" s="6"/>
      <c r="B1" s="7" t="s">
        <v>22</v>
      </c>
      <c r="C1" s="40"/>
      <c r="D1" s="40"/>
      <c r="E1" s="8"/>
      <c r="F1" s="8"/>
      <c r="G1" s="8"/>
      <c r="H1" s="8"/>
      <c r="I1" s="8"/>
      <c r="J1" s="8"/>
      <c r="K1" s="8"/>
      <c r="L1" s="8"/>
      <c r="M1" s="8"/>
      <c r="N1" s="8"/>
      <c r="O1" s="9"/>
      <c r="P1" s="9"/>
      <c r="Q1" s="8"/>
      <c r="R1" s="8"/>
      <c r="S1" s="8"/>
      <c r="T1" s="8"/>
    </row>
    <row r="2" spans="1:26" ht="29.15" customHeight="1" x14ac:dyDescent="0.35">
      <c r="A2" s="10"/>
      <c r="B2" s="11" t="s">
        <v>23</v>
      </c>
      <c r="C2" s="41"/>
      <c r="D2" s="41"/>
      <c r="E2" s="12"/>
      <c r="F2" s="12"/>
      <c r="G2" s="12"/>
      <c r="H2" s="12"/>
      <c r="I2" s="12"/>
      <c r="J2" s="12"/>
      <c r="K2" s="12"/>
      <c r="L2" s="12"/>
      <c r="M2" s="12"/>
      <c r="N2" s="12"/>
      <c r="O2" s="13"/>
      <c r="P2" s="13"/>
      <c r="Q2" s="12"/>
      <c r="R2" s="12"/>
      <c r="S2" s="12"/>
      <c r="T2" s="12"/>
    </row>
    <row r="3" spans="1:26" ht="15.5" x14ac:dyDescent="0.35">
      <c r="A3" s="14" t="s">
        <v>24</v>
      </c>
      <c r="B3" s="17" t="s">
        <v>200</v>
      </c>
      <c r="C3" s="42"/>
      <c r="D3" s="42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62.5" thickBot="1" x14ac:dyDescent="0.4">
      <c r="A4" s="14" t="s">
        <v>25</v>
      </c>
      <c r="B4" s="43" t="s">
        <v>193</v>
      </c>
      <c r="C4" s="42"/>
      <c r="D4" s="42"/>
      <c r="E4" s="5"/>
      <c r="F4" s="5"/>
      <c r="G4" s="5"/>
      <c r="H4" s="5"/>
      <c r="I4" s="5"/>
      <c r="J4" s="5"/>
      <c r="K4" s="5"/>
      <c r="L4" s="5"/>
      <c r="M4" s="5"/>
      <c r="N4" s="5"/>
      <c r="O4" s="1"/>
      <c r="P4" s="1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1.5" thickBot="1" x14ac:dyDescent="0.4">
      <c r="A5" s="44" t="s">
        <v>26</v>
      </c>
      <c r="B5" s="36"/>
      <c r="C5" s="42"/>
      <c r="D5" s="42"/>
      <c r="E5" s="45"/>
      <c r="F5" s="45"/>
      <c r="G5" s="45"/>
      <c r="H5" s="45"/>
      <c r="I5" s="45"/>
      <c r="J5" s="45"/>
      <c r="K5" s="45"/>
      <c r="L5" s="45"/>
      <c r="M5" s="45"/>
      <c r="N5" s="45"/>
      <c r="O5" s="1"/>
      <c r="P5" s="1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4.15" customHeight="1" x14ac:dyDescent="0.35">
      <c r="B6" s="46"/>
      <c r="C6" s="47"/>
      <c r="D6" s="47"/>
      <c r="E6" s="47"/>
    </row>
    <row r="7" spans="1:26" s="2" customFormat="1" ht="15.5" x14ac:dyDescent="0.35">
      <c r="A7" s="48" t="s">
        <v>2</v>
      </c>
      <c r="B7" s="49"/>
      <c r="C7" s="49"/>
      <c r="D7" s="50"/>
      <c r="E7" s="45"/>
      <c r="F7" s="45"/>
      <c r="G7" s="45"/>
      <c r="H7" s="45"/>
      <c r="I7" s="45"/>
      <c r="J7" s="45"/>
      <c r="K7" s="45"/>
      <c r="L7" s="45"/>
      <c r="M7" s="45"/>
      <c r="N7" s="45"/>
      <c r="O7" s="1"/>
      <c r="P7" s="1"/>
    </row>
    <row r="8" spans="1:26" ht="18.5" x14ac:dyDescent="0.45">
      <c r="A8" s="51" t="s">
        <v>21</v>
      </c>
      <c r="B8" s="52"/>
      <c r="C8" s="53"/>
      <c r="D8" s="53"/>
      <c r="E8" s="54"/>
      <c r="F8" s="54"/>
      <c r="G8" s="54"/>
      <c r="H8" s="54"/>
      <c r="I8" s="54"/>
      <c r="J8" s="54"/>
      <c r="K8" s="54"/>
      <c r="L8" s="54"/>
      <c r="M8" s="54"/>
      <c r="N8" s="54"/>
      <c r="O8" s="55"/>
      <c r="P8" s="55"/>
    </row>
    <row r="9" spans="1:26" s="2" customFormat="1" ht="15.5" x14ac:dyDescent="0.35">
      <c r="A9" s="56" t="s">
        <v>57</v>
      </c>
      <c r="B9" s="57"/>
      <c r="C9" s="57"/>
      <c r="D9" s="57"/>
      <c r="E9" s="45"/>
      <c r="F9" s="45"/>
      <c r="G9" s="45"/>
      <c r="H9" s="45"/>
      <c r="I9" s="45"/>
      <c r="J9" s="45"/>
      <c r="K9" s="45"/>
      <c r="L9" s="45"/>
      <c r="M9" s="45"/>
      <c r="N9" s="45"/>
      <c r="O9" s="1"/>
      <c r="P9" s="1"/>
    </row>
    <row r="10" spans="1:26" s="2" customFormat="1" ht="15.5" x14ac:dyDescent="0.35">
      <c r="A10" s="56" t="s">
        <v>3</v>
      </c>
      <c r="B10" s="57"/>
      <c r="C10" s="57"/>
      <c r="D10" s="57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1"/>
      <c r="P10" s="1"/>
    </row>
    <row r="11" spans="1:26" s="2" customFormat="1" ht="15.5" x14ac:dyDescent="0.35">
      <c r="A11" s="58"/>
      <c r="B11" s="57"/>
      <c r="C11" s="57"/>
      <c r="D11" s="57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1"/>
      <c r="P11" s="1"/>
    </row>
    <row r="12" spans="1:26" s="2" customFormat="1" ht="31" customHeight="1" thickBot="1" x14ac:dyDescent="0.4">
      <c r="A12" s="59"/>
      <c r="B12" s="60" t="s">
        <v>4</v>
      </c>
      <c r="C12" s="60" t="s">
        <v>5</v>
      </c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1"/>
      <c r="O12" s="1"/>
    </row>
    <row r="13" spans="1:26" s="2" customFormat="1" ht="15" customHeight="1" thickBot="1" x14ac:dyDescent="0.4">
      <c r="A13" s="59"/>
      <c r="B13" s="61" t="s">
        <v>6</v>
      </c>
      <c r="C13" s="137"/>
      <c r="D13" s="37"/>
      <c r="E13" s="182" t="s">
        <v>7</v>
      </c>
      <c r="F13" s="45"/>
      <c r="G13" s="45"/>
      <c r="H13" s="45"/>
      <c r="I13" s="45"/>
      <c r="J13" s="45"/>
      <c r="K13" s="45"/>
      <c r="L13" s="45"/>
      <c r="M13" s="45"/>
      <c r="N13" s="1"/>
      <c r="O13" s="1"/>
    </row>
    <row r="14" spans="1:26" s="2" customFormat="1" ht="15" customHeight="1" thickBot="1" x14ac:dyDescent="0.4">
      <c r="A14" s="59"/>
      <c r="B14" s="61" t="s">
        <v>8</v>
      </c>
      <c r="C14" s="137"/>
      <c r="D14" s="37"/>
      <c r="E14" s="183"/>
      <c r="F14" s="45"/>
      <c r="G14" s="45"/>
      <c r="H14" s="63"/>
      <c r="I14" s="45"/>
      <c r="J14" s="45"/>
      <c r="K14" s="45"/>
      <c r="L14" s="45"/>
      <c r="M14" s="45"/>
      <c r="N14" s="1"/>
      <c r="O14" s="1"/>
    </row>
    <row r="15" spans="1:26" s="2" customFormat="1" ht="15" customHeight="1" thickBot="1" x14ac:dyDescent="0.4">
      <c r="A15" s="59"/>
      <c r="B15" s="61" t="s">
        <v>9</v>
      </c>
      <c r="C15" s="137"/>
      <c r="D15" s="37"/>
      <c r="E15" s="183"/>
      <c r="F15" s="45"/>
      <c r="G15" s="45"/>
      <c r="H15" s="45"/>
      <c r="I15" s="45"/>
      <c r="J15" s="45"/>
      <c r="K15" s="45"/>
      <c r="L15" s="45"/>
      <c r="M15" s="45"/>
      <c r="N15" s="1"/>
      <c r="O15" s="1"/>
    </row>
    <row r="16" spans="1:26" s="2" customFormat="1" ht="15" customHeight="1" thickBot="1" x14ac:dyDescent="0.4">
      <c r="A16" s="59"/>
      <c r="B16" s="61" t="s">
        <v>199</v>
      </c>
      <c r="C16" s="137"/>
      <c r="D16" s="37"/>
      <c r="E16" s="183"/>
      <c r="F16" s="45"/>
      <c r="G16" s="45"/>
      <c r="H16" s="45"/>
      <c r="I16" s="45"/>
      <c r="J16" s="45"/>
      <c r="K16" s="45"/>
      <c r="L16" s="45"/>
      <c r="M16" s="45"/>
      <c r="N16" s="1"/>
      <c r="O16" s="1"/>
    </row>
    <row r="17" spans="1:20" s="2" customFormat="1" ht="15" customHeight="1" thickBot="1" x14ac:dyDescent="0.4">
      <c r="A17" s="59"/>
      <c r="B17" s="61" t="s">
        <v>198</v>
      </c>
      <c r="C17" s="137"/>
      <c r="D17" s="37"/>
      <c r="E17" s="184"/>
      <c r="F17" s="45"/>
      <c r="G17" s="45"/>
      <c r="H17" s="45"/>
      <c r="I17" s="45"/>
      <c r="J17" s="45"/>
      <c r="K17" s="45"/>
      <c r="L17" s="45"/>
      <c r="M17" s="45"/>
      <c r="N17" s="1"/>
      <c r="O17" s="1"/>
    </row>
    <row r="18" spans="1:20" s="2" customFormat="1" ht="15.5" x14ac:dyDescent="0.35">
      <c r="A18" s="59"/>
      <c r="B18" s="64"/>
      <c r="C18" s="65"/>
      <c r="D18" s="65"/>
      <c r="E18" s="62"/>
      <c r="F18" s="62"/>
      <c r="G18" s="45"/>
      <c r="H18" s="45"/>
      <c r="I18" s="45"/>
      <c r="J18" s="45"/>
      <c r="K18" s="45"/>
      <c r="L18" s="45"/>
      <c r="M18" s="45"/>
      <c r="N18" s="45"/>
      <c r="O18" s="1"/>
      <c r="P18" s="1"/>
    </row>
    <row r="19" spans="1:20" s="2" customFormat="1" ht="93.5" thickBot="1" x14ac:dyDescent="0.4">
      <c r="A19" s="59"/>
      <c r="B19" s="60" t="s">
        <v>60</v>
      </c>
      <c r="C19" s="66" t="s">
        <v>203</v>
      </c>
      <c r="D19" s="67" t="s">
        <v>201</v>
      </c>
      <c r="E19" s="45"/>
      <c r="F19" s="187" t="s">
        <v>205</v>
      </c>
      <c r="G19" s="187"/>
      <c r="H19" s="187"/>
      <c r="I19" s="187"/>
      <c r="J19" s="187"/>
      <c r="K19" s="187"/>
      <c r="L19" s="187"/>
      <c r="M19" s="187"/>
      <c r="N19" s="187"/>
      <c r="O19" s="187"/>
      <c r="P19" s="187"/>
      <c r="Q19" s="187"/>
    </row>
    <row r="20" spans="1:20" s="2" customFormat="1" ht="21" customHeight="1" thickBot="1" x14ac:dyDescent="0.4">
      <c r="A20" s="68" t="s">
        <v>170</v>
      </c>
      <c r="B20" s="69" t="s">
        <v>168</v>
      </c>
      <c r="C20" s="39"/>
      <c r="D20" s="138"/>
      <c r="E20" s="62"/>
      <c r="F20" s="186" t="s">
        <v>202</v>
      </c>
      <c r="G20" s="186"/>
      <c r="H20" s="186"/>
      <c r="I20" s="186"/>
      <c r="J20" s="186"/>
      <c r="K20" s="186"/>
      <c r="L20" s="186"/>
      <c r="M20" s="186"/>
      <c r="N20" s="186"/>
      <c r="O20" s="186"/>
      <c r="P20" s="186"/>
      <c r="Q20" s="186"/>
    </row>
    <row r="21" spans="1:20" s="2" customFormat="1" ht="21" customHeight="1" thickBot="1" x14ac:dyDescent="0.4">
      <c r="A21" s="68" t="s">
        <v>171</v>
      </c>
      <c r="B21" s="69" t="s">
        <v>166</v>
      </c>
      <c r="C21" s="38"/>
      <c r="D21" s="138"/>
      <c r="E21" s="62"/>
      <c r="F21" s="185" t="s">
        <v>204</v>
      </c>
      <c r="G21" s="185"/>
      <c r="H21" s="185"/>
      <c r="I21" s="185"/>
      <c r="J21" s="185"/>
      <c r="K21" s="185"/>
      <c r="L21" s="185"/>
      <c r="M21" s="185"/>
      <c r="N21" s="185"/>
      <c r="O21" s="185"/>
      <c r="P21" s="185"/>
      <c r="Q21" s="185"/>
    </row>
    <row r="22" spans="1:20" s="2" customFormat="1" ht="21" customHeight="1" thickBot="1" x14ac:dyDescent="0.4">
      <c r="A22" s="68" t="s">
        <v>172</v>
      </c>
      <c r="B22" s="69" t="s">
        <v>167</v>
      </c>
      <c r="C22" s="38"/>
      <c r="D22" s="138"/>
      <c r="E22" s="62"/>
    </row>
    <row r="23" spans="1:20" s="2" customFormat="1" ht="21" customHeight="1" x14ac:dyDescent="0.35">
      <c r="A23" s="59"/>
      <c r="B23" s="59"/>
      <c r="C23" s="59"/>
      <c r="D23" s="70"/>
      <c r="E23" s="62"/>
    </row>
    <row r="24" spans="1:20" ht="16" thickBot="1" x14ac:dyDescent="0.4">
      <c r="A24" s="71"/>
      <c r="B24" s="64"/>
      <c r="C24" s="72"/>
      <c r="D24" s="72"/>
      <c r="E24" s="73"/>
      <c r="F24" s="74"/>
      <c r="G24" s="54"/>
      <c r="H24" s="54"/>
      <c r="I24" s="54"/>
      <c r="J24" s="54"/>
      <c r="K24" s="54"/>
      <c r="L24" s="54"/>
      <c r="M24" s="54"/>
      <c r="N24" s="54"/>
      <c r="O24" s="55"/>
      <c r="P24" s="55"/>
    </row>
    <row r="25" spans="1:20" ht="16" thickBot="1" x14ac:dyDescent="0.4">
      <c r="A25" s="75"/>
      <c r="B25" s="76"/>
      <c r="C25" s="77"/>
      <c r="D25" s="174" t="s">
        <v>10</v>
      </c>
      <c r="E25" s="174"/>
      <c r="F25" s="174"/>
      <c r="G25" s="174" t="s">
        <v>11</v>
      </c>
      <c r="H25" s="174"/>
      <c r="I25" s="174"/>
      <c r="J25" s="174" t="s">
        <v>12</v>
      </c>
      <c r="K25" s="174"/>
      <c r="L25" s="174"/>
      <c r="M25" s="174" t="s">
        <v>13</v>
      </c>
      <c r="N25" s="174"/>
      <c r="O25" s="174"/>
      <c r="P25" s="174" t="s">
        <v>14</v>
      </c>
      <c r="Q25" s="174"/>
      <c r="R25" s="174"/>
      <c r="S25" s="78" t="s">
        <v>15</v>
      </c>
      <c r="T25" s="78" t="s">
        <v>15</v>
      </c>
    </row>
    <row r="26" spans="1:20" s="81" customFormat="1" ht="47" thickBot="1" x14ac:dyDescent="0.4">
      <c r="A26" s="75" t="s">
        <v>16</v>
      </c>
      <c r="B26" s="76" t="s">
        <v>0</v>
      </c>
      <c r="C26" s="79" t="s">
        <v>17</v>
      </c>
      <c r="D26" s="78" t="s">
        <v>36</v>
      </c>
      <c r="E26" s="80" t="s">
        <v>51</v>
      </c>
      <c r="F26" s="80" t="s">
        <v>50</v>
      </c>
      <c r="G26" s="78" t="s">
        <v>36</v>
      </c>
      <c r="H26" s="80" t="s">
        <v>51</v>
      </c>
      <c r="I26" s="80" t="s">
        <v>52</v>
      </c>
      <c r="J26" s="78" t="s">
        <v>36</v>
      </c>
      <c r="K26" s="80" t="s">
        <v>51</v>
      </c>
      <c r="L26" s="80" t="s">
        <v>53</v>
      </c>
      <c r="M26" s="78" t="s">
        <v>36</v>
      </c>
      <c r="N26" s="80" t="s">
        <v>51</v>
      </c>
      <c r="O26" s="80" t="s">
        <v>55</v>
      </c>
      <c r="P26" s="78" t="s">
        <v>18</v>
      </c>
      <c r="Q26" s="80" t="s">
        <v>51</v>
      </c>
      <c r="R26" s="80" t="s">
        <v>56</v>
      </c>
      <c r="S26" s="78" t="s">
        <v>36</v>
      </c>
      <c r="T26" s="80" t="s">
        <v>54</v>
      </c>
    </row>
    <row r="27" spans="1:20" ht="15" thickBot="1" x14ac:dyDescent="0.4">
      <c r="A27" s="168">
        <v>1</v>
      </c>
      <c r="B27" s="82" t="s">
        <v>37</v>
      </c>
      <c r="C27" s="169" t="s">
        <v>114</v>
      </c>
      <c r="D27" s="83">
        <f>VLOOKUP($B27,'PROCUDURE QUANTITY BASELINE'!$B$7:$J$17,4,FALSE)</f>
        <v>36281.583333333336</v>
      </c>
      <c r="E27" s="84">
        <f>$C$20</f>
        <v>0</v>
      </c>
      <c r="F27" s="85">
        <f>+D27*E27</f>
        <v>0</v>
      </c>
      <c r="G27" s="86">
        <f>VLOOKUP($B27,'PROCUDURE QUANTITY BASELINE'!$B$7:$J$17,5,FALSE)</f>
        <v>63441</v>
      </c>
      <c r="H27" s="84">
        <f>$C$20</f>
        <v>0</v>
      </c>
      <c r="I27" s="85">
        <f>+G27*H27</f>
        <v>0</v>
      </c>
      <c r="J27" s="86">
        <f>VLOOKUP($B27,'PROCUDURE QUANTITY BASELINE'!$B$7:$J$17,6,FALSE)</f>
        <v>64710</v>
      </c>
      <c r="K27" s="84">
        <f>$C$20</f>
        <v>0</v>
      </c>
      <c r="L27" s="85">
        <f>+J27*K27</f>
        <v>0</v>
      </c>
      <c r="M27" s="86">
        <f>VLOOKUP($B27,'PROCUDURE QUANTITY BASELINE'!$B$7:$J$17,7,FALSE)</f>
        <v>66004</v>
      </c>
      <c r="N27" s="84">
        <f>$C$20</f>
        <v>0</v>
      </c>
      <c r="O27" s="85">
        <f>+M27*N27</f>
        <v>0</v>
      </c>
      <c r="P27" s="86">
        <f>VLOOKUP($B27,'PROCUDURE QUANTITY BASELINE'!$B$7:$J$17,8,FALSE)</f>
        <v>67324</v>
      </c>
      <c r="Q27" s="84">
        <f>$C$20</f>
        <v>0</v>
      </c>
      <c r="R27" s="85">
        <f>+P27*Q27</f>
        <v>0</v>
      </c>
      <c r="S27" s="86">
        <f>P27+M27+J27+G27+D27</f>
        <v>297760.58333333331</v>
      </c>
      <c r="T27" s="87">
        <f t="shared" ref="T27:T36" si="0">R27+O27+L27+I27+F27</f>
        <v>0</v>
      </c>
    </row>
    <row r="28" spans="1:20" ht="15" thickBot="1" x14ac:dyDescent="0.4">
      <c r="A28" s="168"/>
      <c r="B28" s="82" t="s">
        <v>29</v>
      </c>
      <c r="C28" s="170"/>
      <c r="D28" s="83">
        <f>VLOOKUP($B28,'PROCUDURE QUANTITY BASELINE'!$B$7:$J$17,4,FALSE)</f>
        <v>25426.25</v>
      </c>
      <c r="E28" s="84">
        <f>$C$20</f>
        <v>0</v>
      </c>
      <c r="F28" s="85">
        <f t="shared" ref="F28:F36" si="1">+D28*E28</f>
        <v>0</v>
      </c>
      <c r="G28" s="86">
        <f>VLOOKUP($B28,'PROCUDURE QUANTITY BASELINE'!$B$7:$J$17,5,FALSE)</f>
        <v>62243</v>
      </c>
      <c r="H28" s="84">
        <f>$C$20</f>
        <v>0</v>
      </c>
      <c r="I28" s="85">
        <f t="shared" ref="I28:I36" si="2">+G28*H28</f>
        <v>0</v>
      </c>
      <c r="J28" s="86">
        <f>VLOOKUP($B28,'PROCUDURE QUANTITY BASELINE'!$B$7:$J$17,6,FALSE)</f>
        <v>63488</v>
      </c>
      <c r="K28" s="84">
        <f>$C$20</f>
        <v>0</v>
      </c>
      <c r="L28" s="85">
        <f t="shared" ref="L28:L36" si="3">+J28*K28</f>
        <v>0</v>
      </c>
      <c r="M28" s="86">
        <f>VLOOKUP($B28,'PROCUDURE QUANTITY BASELINE'!$B$7:$J$17,7,FALSE)</f>
        <v>64758</v>
      </c>
      <c r="N28" s="84">
        <f>$C$20</f>
        <v>0</v>
      </c>
      <c r="O28" s="85">
        <f t="shared" ref="O28:O36" si="4">+M28*N28</f>
        <v>0</v>
      </c>
      <c r="P28" s="86">
        <f>VLOOKUP($B28,'PROCUDURE QUANTITY BASELINE'!$B$7:$J$17,8,FALSE)</f>
        <v>66053</v>
      </c>
      <c r="Q28" s="84">
        <f>$C$20</f>
        <v>0</v>
      </c>
      <c r="R28" s="85">
        <f t="shared" ref="R28:R36" si="5">+P28*Q28</f>
        <v>0</v>
      </c>
      <c r="S28" s="86">
        <f t="shared" ref="S28:S36" si="6">P28+M28+J28+G28+D28</f>
        <v>281968.25</v>
      </c>
      <c r="T28" s="87">
        <f t="shared" si="0"/>
        <v>0</v>
      </c>
    </row>
    <row r="29" spans="1:20" ht="15" thickBot="1" x14ac:dyDescent="0.4">
      <c r="A29" s="168"/>
      <c r="B29" s="82" t="s">
        <v>38</v>
      </c>
      <c r="C29" s="170"/>
      <c r="D29" s="83">
        <f>VLOOKUP($B29,'PROCUDURE QUANTITY BASELINE'!$B$7:$J$17,4,FALSE)</f>
        <v>30653.333333333332</v>
      </c>
      <c r="E29" s="84">
        <f t="shared" ref="E29:E35" si="7">$C$20</f>
        <v>0</v>
      </c>
      <c r="F29" s="85">
        <f t="shared" si="1"/>
        <v>0</v>
      </c>
      <c r="G29" s="86">
        <f>VLOOKUP($B29,'PROCUDURE QUANTITY BASELINE'!$B$7:$J$17,5,FALSE)</f>
        <v>75039</v>
      </c>
      <c r="H29" s="84">
        <f t="shared" ref="H29:H35" si="8">$C$20</f>
        <v>0</v>
      </c>
      <c r="I29" s="85">
        <f t="shared" si="2"/>
        <v>0</v>
      </c>
      <c r="J29" s="86">
        <f>VLOOKUP($B29,'PROCUDURE QUANTITY BASELINE'!$B$7:$J$17,6,FALSE)</f>
        <v>76540</v>
      </c>
      <c r="K29" s="84">
        <f t="shared" ref="K29:K35" si="9">$C$20</f>
        <v>0</v>
      </c>
      <c r="L29" s="85">
        <f t="shared" si="3"/>
        <v>0</v>
      </c>
      <c r="M29" s="86">
        <f>VLOOKUP($B29,'PROCUDURE QUANTITY BASELINE'!$B$7:$J$17,7,FALSE)</f>
        <v>78071</v>
      </c>
      <c r="N29" s="84">
        <f t="shared" ref="N29:N35" si="10">$C$20</f>
        <v>0</v>
      </c>
      <c r="O29" s="85">
        <f t="shared" si="4"/>
        <v>0</v>
      </c>
      <c r="P29" s="86">
        <f>VLOOKUP($B29,'PROCUDURE QUANTITY BASELINE'!$B$7:$J$17,8,FALSE)</f>
        <v>79632</v>
      </c>
      <c r="Q29" s="84">
        <f t="shared" ref="Q29:Q35" si="11">$C$20</f>
        <v>0</v>
      </c>
      <c r="R29" s="85">
        <f t="shared" si="5"/>
        <v>0</v>
      </c>
      <c r="S29" s="86">
        <f t="shared" si="6"/>
        <v>339935.33333333331</v>
      </c>
      <c r="T29" s="87">
        <f t="shared" si="0"/>
        <v>0</v>
      </c>
    </row>
    <row r="30" spans="1:20" ht="15" thickBot="1" x14ac:dyDescent="0.4">
      <c r="A30" s="168"/>
      <c r="B30" s="82" t="s">
        <v>30</v>
      </c>
      <c r="C30" s="170"/>
      <c r="D30" s="83">
        <f>VLOOKUP($B30,'PROCUDURE QUANTITY BASELINE'!$B$7:$J$17,4,FALSE)</f>
        <v>9594.6666666666661</v>
      </c>
      <c r="E30" s="84">
        <f t="shared" si="7"/>
        <v>0</v>
      </c>
      <c r="F30" s="85">
        <f t="shared" si="1"/>
        <v>0</v>
      </c>
      <c r="G30" s="86">
        <f>VLOOKUP($B30,'PROCUDURE QUANTITY BASELINE'!$B$7:$J$17,5,FALSE)</f>
        <v>16777</v>
      </c>
      <c r="H30" s="84">
        <f t="shared" si="8"/>
        <v>0</v>
      </c>
      <c r="I30" s="85">
        <f t="shared" si="2"/>
        <v>0</v>
      </c>
      <c r="J30" s="86">
        <f>VLOOKUP($B30,'PROCUDURE QUANTITY BASELINE'!$B$7:$J$17,6,FALSE)</f>
        <v>17113</v>
      </c>
      <c r="K30" s="84">
        <f t="shared" si="9"/>
        <v>0</v>
      </c>
      <c r="L30" s="85">
        <f t="shared" si="3"/>
        <v>0</v>
      </c>
      <c r="M30" s="86">
        <f>VLOOKUP($B30,'PROCUDURE QUANTITY BASELINE'!$B$7:$J$17,7,FALSE)</f>
        <v>17455</v>
      </c>
      <c r="N30" s="84">
        <f t="shared" si="10"/>
        <v>0</v>
      </c>
      <c r="O30" s="85">
        <f t="shared" si="4"/>
        <v>0</v>
      </c>
      <c r="P30" s="86">
        <f>VLOOKUP($B30,'PROCUDURE QUANTITY BASELINE'!$B$7:$J$17,8,FALSE)</f>
        <v>17804</v>
      </c>
      <c r="Q30" s="84">
        <f t="shared" si="11"/>
        <v>0</v>
      </c>
      <c r="R30" s="85">
        <f t="shared" si="5"/>
        <v>0</v>
      </c>
      <c r="S30" s="86">
        <f t="shared" si="6"/>
        <v>78743.666666666672</v>
      </c>
      <c r="T30" s="87">
        <f t="shared" si="0"/>
        <v>0</v>
      </c>
    </row>
    <row r="31" spans="1:20" ht="15" thickBot="1" x14ac:dyDescent="0.4">
      <c r="A31" s="168"/>
      <c r="B31" s="82" t="s">
        <v>31</v>
      </c>
      <c r="C31" s="170"/>
      <c r="D31" s="83">
        <f>VLOOKUP($B31,'PROCUDURE QUANTITY BASELINE'!$B$7:$J$17,4,FALSE)</f>
        <v>30679.583333333332</v>
      </c>
      <c r="E31" s="84">
        <f t="shared" si="7"/>
        <v>0</v>
      </c>
      <c r="F31" s="85">
        <f t="shared" si="1"/>
        <v>0</v>
      </c>
      <c r="G31" s="86">
        <f>VLOOKUP($B31,'PROCUDURE QUANTITY BASELINE'!$B$7:$J$17,5,FALSE)</f>
        <v>75104</v>
      </c>
      <c r="H31" s="84">
        <f t="shared" si="8"/>
        <v>0</v>
      </c>
      <c r="I31" s="85">
        <f t="shared" si="2"/>
        <v>0</v>
      </c>
      <c r="J31" s="86">
        <f>VLOOKUP($B31,'PROCUDURE QUANTITY BASELINE'!$B$7:$J$17,6,FALSE)</f>
        <v>76606</v>
      </c>
      <c r="K31" s="84">
        <f t="shared" si="9"/>
        <v>0</v>
      </c>
      <c r="L31" s="85">
        <f t="shared" si="3"/>
        <v>0</v>
      </c>
      <c r="M31" s="86">
        <f>VLOOKUP($B31,'PROCUDURE QUANTITY BASELINE'!$B$7:$J$17,7,FALSE)</f>
        <v>78138</v>
      </c>
      <c r="N31" s="84">
        <f t="shared" si="10"/>
        <v>0</v>
      </c>
      <c r="O31" s="85">
        <f t="shared" si="4"/>
        <v>0</v>
      </c>
      <c r="P31" s="86">
        <f>VLOOKUP($B31,'PROCUDURE QUANTITY BASELINE'!$B$7:$J$17,8,FALSE)</f>
        <v>79701</v>
      </c>
      <c r="Q31" s="84">
        <f t="shared" si="11"/>
        <v>0</v>
      </c>
      <c r="R31" s="85">
        <f t="shared" si="5"/>
        <v>0</v>
      </c>
      <c r="S31" s="86">
        <f t="shared" si="6"/>
        <v>340228.58333333331</v>
      </c>
      <c r="T31" s="87">
        <f t="shared" si="0"/>
        <v>0</v>
      </c>
    </row>
    <row r="32" spans="1:20" ht="15" thickBot="1" x14ac:dyDescent="0.4">
      <c r="A32" s="168"/>
      <c r="B32" s="88" t="s">
        <v>32</v>
      </c>
      <c r="C32" s="170"/>
      <c r="D32" s="83">
        <f>VLOOKUP($B32,'PROCUDURE QUANTITY BASELINE'!$B$7:$J$17,4,FALSE)</f>
        <v>15464</v>
      </c>
      <c r="E32" s="84">
        <f t="shared" si="7"/>
        <v>0</v>
      </c>
      <c r="F32" s="85">
        <f t="shared" si="1"/>
        <v>0</v>
      </c>
      <c r="G32" s="86">
        <f>VLOOKUP($B32,'PROCUDURE QUANTITY BASELINE'!$B$7:$J$17,5,FALSE)</f>
        <v>47320</v>
      </c>
      <c r="H32" s="84">
        <f t="shared" si="8"/>
        <v>0</v>
      </c>
      <c r="I32" s="85">
        <f t="shared" si="2"/>
        <v>0</v>
      </c>
      <c r="J32" s="86">
        <f>VLOOKUP($B32,'PROCUDURE QUANTITY BASELINE'!$B$7:$J$17,6,FALSE)</f>
        <v>48266</v>
      </c>
      <c r="K32" s="84">
        <f t="shared" si="9"/>
        <v>0</v>
      </c>
      <c r="L32" s="85">
        <f t="shared" si="3"/>
        <v>0</v>
      </c>
      <c r="M32" s="86">
        <f>VLOOKUP($B32,'PROCUDURE QUANTITY BASELINE'!$B$7:$J$17,7,FALSE)</f>
        <v>49231</v>
      </c>
      <c r="N32" s="84">
        <f t="shared" si="10"/>
        <v>0</v>
      </c>
      <c r="O32" s="85">
        <f t="shared" si="4"/>
        <v>0</v>
      </c>
      <c r="P32" s="86">
        <f>VLOOKUP($B32,'PROCUDURE QUANTITY BASELINE'!$B$7:$J$17,8,FALSE)</f>
        <v>50216</v>
      </c>
      <c r="Q32" s="84">
        <f t="shared" si="11"/>
        <v>0</v>
      </c>
      <c r="R32" s="85">
        <f t="shared" si="5"/>
        <v>0</v>
      </c>
      <c r="S32" s="86">
        <f t="shared" si="6"/>
        <v>210497</v>
      </c>
      <c r="T32" s="87">
        <f t="shared" si="0"/>
        <v>0</v>
      </c>
    </row>
    <row r="33" spans="1:20" ht="15" thickBot="1" x14ac:dyDescent="0.4">
      <c r="A33" s="168"/>
      <c r="B33" s="82" t="s">
        <v>33</v>
      </c>
      <c r="C33" s="170"/>
      <c r="D33" s="83">
        <f>VLOOKUP($B33,'PROCUDURE QUANTITY BASELINE'!$B$7:$J$17,4,FALSE)</f>
        <v>37290.5</v>
      </c>
      <c r="E33" s="84">
        <f t="shared" si="7"/>
        <v>0</v>
      </c>
      <c r="F33" s="85">
        <f t="shared" si="1"/>
        <v>0</v>
      </c>
      <c r="G33" s="86">
        <f>VLOOKUP($B33,'PROCUDURE QUANTITY BASELINE'!$B$7:$J$17,5,FALSE)</f>
        <v>76073</v>
      </c>
      <c r="H33" s="84">
        <f t="shared" si="8"/>
        <v>0</v>
      </c>
      <c r="I33" s="85">
        <f t="shared" si="2"/>
        <v>0</v>
      </c>
      <c r="J33" s="86">
        <f>VLOOKUP($B33,'PROCUDURE QUANTITY BASELINE'!$B$7:$J$17,6,FALSE)</f>
        <v>77594</v>
      </c>
      <c r="K33" s="84">
        <f t="shared" si="9"/>
        <v>0</v>
      </c>
      <c r="L33" s="85">
        <f t="shared" si="3"/>
        <v>0</v>
      </c>
      <c r="M33" s="86">
        <f>VLOOKUP($B33,'PROCUDURE QUANTITY BASELINE'!$B$7:$J$17,7,FALSE)</f>
        <v>79146</v>
      </c>
      <c r="N33" s="84">
        <f t="shared" si="10"/>
        <v>0</v>
      </c>
      <c r="O33" s="85">
        <f t="shared" si="4"/>
        <v>0</v>
      </c>
      <c r="P33" s="86">
        <f>VLOOKUP($B33,'PROCUDURE QUANTITY BASELINE'!$B$7:$J$17,8,FALSE)</f>
        <v>80729</v>
      </c>
      <c r="Q33" s="84">
        <f t="shared" si="11"/>
        <v>0</v>
      </c>
      <c r="R33" s="85">
        <f t="shared" si="5"/>
        <v>0</v>
      </c>
      <c r="S33" s="86">
        <f t="shared" si="6"/>
        <v>350832.5</v>
      </c>
      <c r="T33" s="87">
        <f t="shared" si="0"/>
        <v>0</v>
      </c>
    </row>
    <row r="34" spans="1:20" ht="15" thickBot="1" x14ac:dyDescent="0.4">
      <c r="A34" s="168"/>
      <c r="B34" s="88" t="s">
        <v>34</v>
      </c>
      <c r="C34" s="170"/>
      <c r="D34" s="83">
        <f>VLOOKUP($B34,'PROCUDURE QUANTITY BASELINE'!$B$7:$J$17,4,FALSE)</f>
        <v>19594.583333333332</v>
      </c>
      <c r="E34" s="84">
        <f t="shared" si="7"/>
        <v>0</v>
      </c>
      <c r="F34" s="85">
        <f t="shared" si="1"/>
        <v>0</v>
      </c>
      <c r="G34" s="86">
        <f>VLOOKUP($B34,'PROCUDURE QUANTITY BASELINE'!$B$7:$J$17,5,FALSE)</f>
        <v>47968</v>
      </c>
      <c r="H34" s="84">
        <f t="shared" si="8"/>
        <v>0</v>
      </c>
      <c r="I34" s="85">
        <f t="shared" si="2"/>
        <v>0</v>
      </c>
      <c r="J34" s="86">
        <f>VLOOKUP($B34,'PROCUDURE QUANTITY BASELINE'!$B$7:$J$17,6,FALSE)</f>
        <v>48927</v>
      </c>
      <c r="K34" s="84">
        <f t="shared" si="9"/>
        <v>0</v>
      </c>
      <c r="L34" s="85">
        <f t="shared" si="3"/>
        <v>0</v>
      </c>
      <c r="M34" s="86">
        <f>VLOOKUP($B34,'PROCUDURE QUANTITY BASELINE'!$B$7:$J$17,7,FALSE)</f>
        <v>49906</v>
      </c>
      <c r="N34" s="84">
        <f t="shared" si="10"/>
        <v>0</v>
      </c>
      <c r="O34" s="85">
        <f t="shared" si="4"/>
        <v>0</v>
      </c>
      <c r="P34" s="86">
        <f>VLOOKUP($B34,'PROCUDURE QUANTITY BASELINE'!$B$7:$J$17,8,FALSE)</f>
        <v>50904</v>
      </c>
      <c r="Q34" s="84">
        <f t="shared" si="11"/>
        <v>0</v>
      </c>
      <c r="R34" s="85">
        <f t="shared" si="5"/>
        <v>0</v>
      </c>
      <c r="S34" s="86">
        <f t="shared" si="6"/>
        <v>217299.58333333334</v>
      </c>
      <c r="T34" s="87">
        <f t="shared" si="0"/>
        <v>0</v>
      </c>
    </row>
    <row r="35" spans="1:20" ht="15" thickBot="1" x14ac:dyDescent="0.4">
      <c r="A35" s="168"/>
      <c r="B35" s="88" t="s">
        <v>35</v>
      </c>
      <c r="C35" s="170"/>
      <c r="D35" s="83">
        <f>VLOOKUP($B35,'PROCUDURE QUANTITY BASELINE'!$B$7:$J$17,4,FALSE)</f>
        <v>31711.5</v>
      </c>
      <c r="E35" s="84">
        <f t="shared" si="7"/>
        <v>0</v>
      </c>
      <c r="F35" s="85">
        <f t="shared" si="1"/>
        <v>0</v>
      </c>
      <c r="G35" s="86">
        <f>VLOOKUP($B35,'PROCUDURE QUANTITY BASELINE'!$B$7:$J$17,5,FALSE)</f>
        <v>64691</v>
      </c>
      <c r="H35" s="84">
        <f t="shared" si="8"/>
        <v>0</v>
      </c>
      <c r="I35" s="85">
        <f t="shared" si="2"/>
        <v>0</v>
      </c>
      <c r="J35" s="86">
        <f>VLOOKUP($B35,'PROCUDURE QUANTITY BASELINE'!$B$7:$J$17,6,FALSE)</f>
        <v>65985</v>
      </c>
      <c r="K35" s="84">
        <f t="shared" si="9"/>
        <v>0</v>
      </c>
      <c r="L35" s="85">
        <f t="shared" si="3"/>
        <v>0</v>
      </c>
      <c r="M35" s="86">
        <f>VLOOKUP($B35,'PROCUDURE QUANTITY BASELINE'!$B$7:$J$17,7,FALSE)</f>
        <v>67305</v>
      </c>
      <c r="N35" s="84">
        <f t="shared" si="10"/>
        <v>0</v>
      </c>
      <c r="O35" s="85">
        <f t="shared" si="4"/>
        <v>0</v>
      </c>
      <c r="P35" s="86">
        <f>VLOOKUP($B35,'PROCUDURE QUANTITY BASELINE'!$B$7:$J$17,8,FALSE)</f>
        <v>68651</v>
      </c>
      <c r="Q35" s="84">
        <f t="shared" si="11"/>
        <v>0</v>
      </c>
      <c r="R35" s="85">
        <f t="shared" si="5"/>
        <v>0</v>
      </c>
      <c r="S35" s="86">
        <f t="shared" si="6"/>
        <v>298343.5</v>
      </c>
      <c r="T35" s="87">
        <f t="shared" si="0"/>
        <v>0</v>
      </c>
    </row>
    <row r="36" spans="1:20" ht="15" thickBot="1" x14ac:dyDescent="0.4">
      <c r="A36" s="168"/>
      <c r="B36" s="89" t="s">
        <v>28</v>
      </c>
      <c r="C36" s="179"/>
      <c r="D36" s="83">
        <f>VLOOKUP($B36,'PROCUDURE QUANTITY BASELINE'!$B$7:$J$17,4,FALSE)</f>
        <v>688.33333333333337</v>
      </c>
      <c r="E36" s="84">
        <f>$C$20</f>
        <v>0</v>
      </c>
      <c r="F36" s="85">
        <f t="shared" si="1"/>
        <v>0</v>
      </c>
      <c r="G36" s="86">
        <f>VLOOKUP($B36,'PROCUDURE QUANTITY BASELINE'!$B$7:$J$17,5,FALSE)</f>
        <v>2106</v>
      </c>
      <c r="H36" s="84">
        <f>$C$20</f>
        <v>0</v>
      </c>
      <c r="I36" s="85">
        <f t="shared" si="2"/>
        <v>0</v>
      </c>
      <c r="J36" s="86">
        <f>VLOOKUP($B36,'PROCUDURE QUANTITY BASELINE'!$B$7:$J$17,6,FALSE)</f>
        <v>2148</v>
      </c>
      <c r="K36" s="84">
        <f>$C$20</f>
        <v>0</v>
      </c>
      <c r="L36" s="85">
        <f t="shared" si="3"/>
        <v>0</v>
      </c>
      <c r="M36" s="86">
        <f>VLOOKUP($B36,'PROCUDURE QUANTITY BASELINE'!$B$7:$J$17,7,FALSE)</f>
        <v>2191</v>
      </c>
      <c r="N36" s="84">
        <f>$C$20</f>
        <v>0</v>
      </c>
      <c r="O36" s="85">
        <f t="shared" si="4"/>
        <v>0</v>
      </c>
      <c r="P36" s="86">
        <f>VLOOKUP($B36,'PROCUDURE QUANTITY BASELINE'!$B$7:$J$17,8,FALSE)</f>
        <v>2235</v>
      </c>
      <c r="Q36" s="84">
        <f>$C$20</f>
        <v>0</v>
      </c>
      <c r="R36" s="85">
        <f t="shared" si="5"/>
        <v>0</v>
      </c>
      <c r="S36" s="86">
        <f t="shared" si="6"/>
        <v>9368.3333333333339</v>
      </c>
      <c r="T36" s="87">
        <f t="shared" si="0"/>
        <v>0</v>
      </c>
    </row>
    <row r="37" spans="1:20" ht="55" customHeight="1" x14ac:dyDescent="0.35">
      <c r="A37" s="171"/>
      <c r="B37" s="90" t="s">
        <v>27</v>
      </c>
      <c r="C37" s="91"/>
      <c r="D37" s="92"/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92"/>
      <c r="P37" s="92"/>
      <c r="Q37" s="92"/>
      <c r="R37" s="92"/>
      <c r="S37" s="92"/>
      <c r="T37" s="93"/>
    </row>
    <row r="38" spans="1:20" ht="14.5" customHeight="1" x14ac:dyDescent="0.35">
      <c r="A38" s="171"/>
      <c r="B38" s="94" t="s">
        <v>123</v>
      </c>
      <c r="C38" s="92"/>
      <c r="D38" s="92"/>
      <c r="E38" s="92"/>
      <c r="F38" s="92"/>
      <c r="G38" s="92"/>
      <c r="H38" s="92"/>
      <c r="I38" s="92"/>
      <c r="J38" s="92"/>
      <c r="K38" s="92"/>
      <c r="L38" s="92"/>
      <c r="M38" s="92"/>
      <c r="N38" s="92"/>
      <c r="O38" s="92"/>
      <c r="P38" s="92"/>
      <c r="Q38" s="92"/>
      <c r="R38" s="92"/>
      <c r="S38" s="92"/>
      <c r="T38" s="95"/>
    </row>
    <row r="39" spans="1:20" ht="15" customHeight="1" x14ac:dyDescent="0.35">
      <c r="A39" s="171"/>
      <c r="B39" s="94" t="s">
        <v>115</v>
      </c>
      <c r="C39" s="92"/>
      <c r="D39" s="92"/>
      <c r="E39" s="92"/>
      <c r="F39" s="92"/>
      <c r="G39" s="92"/>
      <c r="H39" s="92"/>
      <c r="I39" s="92"/>
      <c r="J39" s="92"/>
      <c r="K39" s="92"/>
      <c r="L39" s="92"/>
      <c r="M39" s="92"/>
      <c r="N39" s="92"/>
      <c r="O39" s="92"/>
      <c r="P39" s="92"/>
      <c r="Q39" s="92"/>
      <c r="R39" s="92"/>
      <c r="S39" s="92"/>
      <c r="T39" s="95"/>
    </row>
    <row r="40" spans="1:20" ht="14.5" customHeight="1" x14ac:dyDescent="0.35">
      <c r="A40" s="171"/>
      <c r="B40" s="94" t="s">
        <v>116</v>
      </c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  <c r="Q40" s="92"/>
      <c r="R40" s="92"/>
      <c r="S40" s="92"/>
      <c r="T40" s="95"/>
    </row>
    <row r="41" spans="1:20" ht="14.5" customHeight="1" x14ac:dyDescent="0.35">
      <c r="A41" s="171"/>
      <c r="B41" s="94" t="s">
        <v>117</v>
      </c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95"/>
    </row>
    <row r="42" spans="1:20" ht="29" x14ac:dyDescent="0.35">
      <c r="A42" s="171"/>
      <c r="B42" s="94" t="s">
        <v>124</v>
      </c>
      <c r="C42" s="92"/>
      <c r="D42" s="92"/>
      <c r="E42" s="92"/>
      <c r="F42" s="92"/>
      <c r="G42" s="92"/>
      <c r="H42" s="92"/>
      <c r="I42" s="92"/>
      <c r="J42" s="92"/>
      <c r="K42" s="92"/>
      <c r="L42" s="92"/>
      <c r="M42" s="92"/>
      <c r="N42" s="92"/>
      <c r="O42" s="92"/>
      <c r="P42" s="92"/>
      <c r="Q42" s="92"/>
      <c r="R42" s="92"/>
      <c r="S42" s="92"/>
      <c r="T42" s="95"/>
    </row>
    <row r="43" spans="1:20" x14ac:dyDescent="0.35">
      <c r="A43" s="171"/>
      <c r="B43" s="94" t="s">
        <v>118</v>
      </c>
      <c r="C43" s="92"/>
      <c r="D43" s="92"/>
      <c r="E43" s="92"/>
      <c r="F43" s="92"/>
      <c r="G43" s="92"/>
      <c r="H43" s="92"/>
      <c r="I43" s="92"/>
      <c r="J43" s="92"/>
      <c r="K43" s="92"/>
      <c r="L43" s="92"/>
      <c r="M43" s="92"/>
      <c r="N43" s="92"/>
      <c r="O43" s="92"/>
      <c r="P43" s="92"/>
      <c r="Q43" s="92"/>
      <c r="R43" s="92"/>
      <c r="S43" s="92"/>
      <c r="T43" s="95"/>
    </row>
    <row r="44" spans="1:20" x14ac:dyDescent="0.35">
      <c r="A44" s="171"/>
      <c r="B44" s="94" t="s">
        <v>125</v>
      </c>
      <c r="C44" s="92"/>
      <c r="D44" s="92"/>
      <c r="E44" s="92"/>
      <c r="F44" s="92"/>
      <c r="G44" s="92"/>
      <c r="H44" s="92"/>
      <c r="I44" s="92"/>
      <c r="J44" s="92"/>
      <c r="K44" s="92"/>
      <c r="L44" s="92"/>
      <c r="M44" s="92"/>
      <c r="N44" s="92"/>
      <c r="O44" s="92"/>
      <c r="P44" s="92"/>
      <c r="Q44" s="92"/>
      <c r="R44" s="92"/>
      <c r="S44" s="92"/>
      <c r="T44" s="95"/>
    </row>
    <row r="45" spans="1:20" ht="29" x14ac:dyDescent="0.35">
      <c r="A45" s="171"/>
      <c r="B45" s="94" t="s">
        <v>126</v>
      </c>
      <c r="C45" s="92"/>
      <c r="D45" s="92"/>
      <c r="E45" s="92"/>
      <c r="F45" s="92"/>
      <c r="G45" s="92"/>
      <c r="H45" s="92"/>
      <c r="I45" s="92"/>
      <c r="J45" s="92"/>
      <c r="K45" s="92"/>
      <c r="L45" s="92"/>
      <c r="M45" s="92"/>
      <c r="N45" s="92"/>
      <c r="O45" s="92"/>
      <c r="P45" s="92"/>
      <c r="Q45" s="92"/>
      <c r="R45" s="92"/>
      <c r="S45" s="92"/>
      <c r="T45" s="95"/>
    </row>
    <row r="46" spans="1:20" ht="43.5" x14ac:dyDescent="0.35">
      <c r="A46" s="171"/>
      <c r="B46" s="94" t="s">
        <v>127</v>
      </c>
      <c r="C46" s="92"/>
      <c r="D46" s="92"/>
      <c r="E46" s="92"/>
      <c r="F46" s="92"/>
      <c r="G46" s="92"/>
      <c r="H46" s="92"/>
      <c r="I46" s="92"/>
      <c r="J46" s="92"/>
      <c r="K46" s="92"/>
      <c r="L46" s="92"/>
      <c r="M46" s="92"/>
      <c r="N46" s="92"/>
      <c r="O46" s="92"/>
      <c r="P46" s="92"/>
      <c r="Q46" s="92"/>
      <c r="R46" s="92"/>
      <c r="S46" s="92"/>
      <c r="T46" s="95"/>
    </row>
    <row r="47" spans="1:20" x14ac:dyDescent="0.35">
      <c r="A47" s="171"/>
      <c r="B47" s="94" t="s">
        <v>161</v>
      </c>
      <c r="C47" s="92"/>
      <c r="D47" s="92"/>
      <c r="E47" s="92"/>
      <c r="F47" s="92"/>
      <c r="G47" s="92"/>
      <c r="H47" s="92"/>
      <c r="I47" s="92"/>
      <c r="J47" s="92"/>
      <c r="K47" s="92"/>
      <c r="L47" s="92"/>
      <c r="M47" s="92"/>
      <c r="N47" s="92"/>
      <c r="O47" s="92"/>
      <c r="P47" s="92"/>
      <c r="Q47" s="92"/>
      <c r="R47" s="92"/>
      <c r="S47" s="92"/>
      <c r="T47" s="95"/>
    </row>
    <row r="48" spans="1:20" x14ac:dyDescent="0.35">
      <c r="A48" s="171"/>
      <c r="B48" s="94" t="s">
        <v>120</v>
      </c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2"/>
      <c r="N48" s="92"/>
      <c r="O48" s="92"/>
      <c r="P48" s="92"/>
      <c r="Q48" s="92"/>
      <c r="R48" s="92"/>
      <c r="S48" s="92"/>
      <c r="T48" s="95"/>
    </row>
    <row r="49" spans="1:20" x14ac:dyDescent="0.35">
      <c r="A49" s="171"/>
      <c r="B49" s="94" t="s">
        <v>128</v>
      </c>
      <c r="C49" s="92"/>
      <c r="D49" s="92"/>
      <c r="E49" s="92"/>
      <c r="F49" s="92"/>
      <c r="G49" s="92"/>
      <c r="H49" s="92"/>
      <c r="I49" s="92"/>
      <c r="J49" s="92"/>
      <c r="K49" s="92"/>
      <c r="L49" s="92"/>
      <c r="M49" s="92"/>
      <c r="N49" s="92"/>
      <c r="O49" s="92"/>
      <c r="P49" s="92"/>
      <c r="Q49" s="92"/>
      <c r="R49" s="92"/>
      <c r="S49" s="92"/>
      <c r="T49" s="95"/>
    </row>
    <row r="50" spans="1:20" x14ac:dyDescent="0.35">
      <c r="A50" s="171"/>
      <c r="B50" s="94" t="s">
        <v>129</v>
      </c>
      <c r="C50" s="92"/>
      <c r="D50" s="92"/>
      <c r="E50" s="92"/>
      <c r="F50" s="92"/>
      <c r="G50" s="92"/>
      <c r="H50" s="92"/>
      <c r="I50" s="92"/>
      <c r="J50" s="92"/>
      <c r="K50" s="92"/>
      <c r="L50" s="92"/>
      <c r="M50" s="92"/>
      <c r="N50" s="92"/>
      <c r="O50" s="92"/>
      <c r="P50" s="92"/>
      <c r="Q50" s="92"/>
      <c r="R50" s="92"/>
      <c r="S50" s="92"/>
      <c r="T50" s="95"/>
    </row>
    <row r="51" spans="1:20" x14ac:dyDescent="0.35">
      <c r="A51" s="171"/>
      <c r="B51" s="94" t="s">
        <v>130</v>
      </c>
      <c r="C51" s="92"/>
      <c r="D51" s="92"/>
      <c r="E51" s="92"/>
      <c r="F51" s="92"/>
      <c r="G51" s="92"/>
      <c r="H51" s="92"/>
      <c r="I51" s="92"/>
      <c r="J51" s="92"/>
      <c r="K51" s="92"/>
      <c r="L51" s="92"/>
      <c r="M51" s="92"/>
      <c r="N51" s="92"/>
      <c r="O51" s="92"/>
      <c r="P51" s="92"/>
      <c r="Q51" s="92"/>
      <c r="R51" s="92"/>
      <c r="S51" s="92"/>
      <c r="T51" s="95"/>
    </row>
    <row r="52" spans="1:20" x14ac:dyDescent="0.35">
      <c r="A52" s="171"/>
      <c r="B52" s="94" t="s">
        <v>131</v>
      </c>
      <c r="C52" s="92"/>
      <c r="D52" s="92"/>
      <c r="E52" s="92"/>
      <c r="F52" s="92"/>
      <c r="G52" s="92"/>
      <c r="H52" s="92"/>
      <c r="I52" s="92"/>
      <c r="J52" s="92"/>
      <c r="K52" s="92"/>
      <c r="L52" s="92"/>
      <c r="M52" s="92"/>
      <c r="N52" s="92"/>
      <c r="O52" s="92"/>
      <c r="P52" s="92"/>
      <c r="Q52" s="92"/>
      <c r="R52" s="92"/>
      <c r="S52" s="92"/>
      <c r="T52" s="95"/>
    </row>
    <row r="53" spans="1:20" x14ac:dyDescent="0.35">
      <c r="A53" s="171"/>
      <c r="B53" s="94" t="s">
        <v>132</v>
      </c>
      <c r="C53" s="92"/>
      <c r="D53" s="92"/>
      <c r="E53" s="92"/>
      <c r="F53" s="92"/>
      <c r="G53" s="92"/>
      <c r="H53" s="92"/>
      <c r="I53" s="92"/>
      <c r="J53" s="92"/>
      <c r="K53" s="92"/>
      <c r="L53" s="92"/>
      <c r="M53" s="92"/>
      <c r="N53" s="92"/>
      <c r="O53" s="92"/>
      <c r="P53" s="92"/>
      <c r="Q53" s="92"/>
      <c r="R53" s="92"/>
      <c r="S53" s="92"/>
      <c r="T53" s="95"/>
    </row>
    <row r="54" spans="1:20" x14ac:dyDescent="0.35">
      <c r="A54" s="171"/>
      <c r="B54" s="94" t="s">
        <v>173</v>
      </c>
      <c r="C54" s="92"/>
      <c r="D54" s="92"/>
      <c r="E54" s="92"/>
      <c r="F54" s="92"/>
      <c r="G54" s="92"/>
      <c r="H54" s="92"/>
      <c r="I54" s="92"/>
      <c r="J54" s="92"/>
      <c r="K54" s="92"/>
      <c r="L54" s="92"/>
      <c r="M54" s="92"/>
      <c r="N54" s="92"/>
      <c r="O54" s="92"/>
      <c r="P54" s="92"/>
      <c r="Q54" s="92"/>
      <c r="R54" s="92"/>
      <c r="S54" s="92"/>
      <c r="T54" s="95"/>
    </row>
    <row r="55" spans="1:20" x14ac:dyDescent="0.35">
      <c r="A55" s="171"/>
      <c r="B55" s="94" t="s">
        <v>58</v>
      </c>
      <c r="C55" s="92"/>
      <c r="D55" s="92"/>
      <c r="E55" s="92"/>
      <c r="F55" s="92"/>
      <c r="G55" s="92"/>
      <c r="H55" s="92"/>
      <c r="I55" s="92"/>
      <c r="J55" s="92"/>
      <c r="K55" s="92"/>
      <c r="L55" s="92"/>
      <c r="M55" s="92"/>
      <c r="N55" s="92"/>
      <c r="O55" s="92"/>
      <c r="P55" s="92"/>
      <c r="Q55" s="92"/>
      <c r="R55" s="92"/>
      <c r="S55" s="92"/>
      <c r="T55" s="95"/>
    </row>
    <row r="56" spans="1:20" ht="29" x14ac:dyDescent="0.35">
      <c r="A56" s="171"/>
      <c r="B56" s="94" t="s">
        <v>174</v>
      </c>
      <c r="C56" s="92"/>
      <c r="D56" s="92"/>
      <c r="E56" s="92"/>
      <c r="F56" s="92"/>
      <c r="G56" s="92"/>
      <c r="H56" s="92"/>
      <c r="I56" s="92"/>
      <c r="J56" s="92"/>
      <c r="K56" s="92"/>
      <c r="L56" s="92"/>
      <c r="M56" s="92"/>
      <c r="N56" s="92"/>
      <c r="O56" s="92"/>
      <c r="P56" s="92"/>
      <c r="Q56" s="92"/>
      <c r="R56" s="92"/>
      <c r="S56" s="92"/>
      <c r="T56" s="95"/>
    </row>
    <row r="57" spans="1:20" ht="29" x14ac:dyDescent="0.35">
      <c r="A57" s="171"/>
      <c r="B57" s="96" t="s">
        <v>175</v>
      </c>
      <c r="C57" s="92"/>
      <c r="D57" s="92"/>
      <c r="E57" s="92"/>
      <c r="F57" s="92"/>
      <c r="G57" s="92"/>
      <c r="H57" s="92"/>
      <c r="I57" s="92"/>
      <c r="J57" s="92"/>
      <c r="K57" s="92"/>
      <c r="L57" s="92"/>
      <c r="M57" s="92"/>
      <c r="N57" s="92"/>
      <c r="O57" s="92"/>
      <c r="P57" s="92"/>
      <c r="Q57" s="92"/>
      <c r="R57" s="92"/>
      <c r="S57" s="92"/>
      <c r="T57" s="95"/>
    </row>
    <row r="58" spans="1:20" x14ac:dyDescent="0.35">
      <c r="A58" s="171"/>
      <c r="B58" s="94" t="s">
        <v>122</v>
      </c>
      <c r="C58" s="97"/>
      <c r="D58" s="97"/>
      <c r="E58" s="97"/>
      <c r="F58" s="97"/>
      <c r="G58" s="97"/>
      <c r="H58" s="97"/>
      <c r="I58" s="97"/>
      <c r="J58" s="97"/>
      <c r="K58" s="97"/>
      <c r="L58" s="97"/>
      <c r="M58" s="97"/>
      <c r="N58" s="97"/>
      <c r="O58" s="97"/>
      <c r="P58" s="97"/>
      <c r="Q58" s="97"/>
      <c r="R58" s="97"/>
      <c r="S58" s="97"/>
      <c r="T58" s="98"/>
    </row>
    <row r="59" spans="1:20" ht="15" thickBot="1" x14ac:dyDescent="0.4">
      <c r="A59" s="99"/>
      <c r="B59" s="100"/>
      <c r="C59" s="101"/>
      <c r="D59" s="101"/>
      <c r="E59" s="101"/>
      <c r="F59" s="101"/>
      <c r="G59" s="101"/>
      <c r="H59" s="101"/>
      <c r="I59" s="101"/>
      <c r="J59" s="101"/>
      <c r="K59" s="101"/>
      <c r="L59" s="101"/>
      <c r="M59" s="101"/>
      <c r="N59" s="101"/>
      <c r="O59" s="101"/>
      <c r="P59" s="101"/>
      <c r="Q59" s="101"/>
      <c r="R59" s="101"/>
      <c r="S59" s="101"/>
      <c r="T59" s="101"/>
    </row>
    <row r="60" spans="1:20" ht="16" thickBot="1" x14ac:dyDescent="0.4">
      <c r="B60" s="102" t="s">
        <v>169</v>
      </c>
      <c r="C60" s="103"/>
      <c r="D60" s="104">
        <f>SUM(D27:D36)</f>
        <v>237384.33333333337</v>
      </c>
      <c r="E60" s="105">
        <f>$C$20</f>
        <v>0</v>
      </c>
      <c r="F60" s="105">
        <f>SUM(F27:F36)</f>
        <v>0</v>
      </c>
      <c r="G60" s="104">
        <f>SUM(G27:G36)</f>
        <v>530762</v>
      </c>
      <c r="H60" s="105">
        <f>$C$20</f>
        <v>0</v>
      </c>
      <c r="I60" s="105">
        <f>SUM(I27:I36)</f>
        <v>0</v>
      </c>
      <c r="J60" s="104">
        <f>SUM(J27:J36)</f>
        <v>541377</v>
      </c>
      <c r="K60" s="105">
        <f>$C$20</f>
        <v>0</v>
      </c>
      <c r="L60" s="105">
        <f>SUM(L27:L36)</f>
        <v>0</v>
      </c>
      <c r="M60" s="106">
        <f>SUM(M27:M36)</f>
        <v>552205</v>
      </c>
      <c r="N60" s="105">
        <f>$C$20</f>
        <v>0</v>
      </c>
      <c r="O60" s="105">
        <f>SUM(O27:O36)</f>
        <v>0</v>
      </c>
      <c r="P60" s="104">
        <f>SUM(P27:P36)</f>
        <v>563249</v>
      </c>
      <c r="Q60" s="105">
        <f>$C$20</f>
        <v>0</v>
      </c>
      <c r="R60" s="105">
        <f>SUM(R27:R36)</f>
        <v>0</v>
      </c>
      <c r="S60" s="104">
        <f>SUM(S27:S36)</f>
        <v>2424977.3333333335</v>
      </c>
      <c r="T60" s="105">
        <f>SUM(T27:T36)</f>
        <v>0</v>
      </c>
    </row>
    <row r="61" spans="1:20" x14ac:dyDescent="0.35">
      <c r="A61" s="99"/>
      <c r="B61" s="100"/>
      <c r="C61" s="101"/>
      <c r="D61" s="101"/>
      <c r="E61" s="101"/>
      <c r="F61" s="101"/>
      <c r="G61" s="101"/>
      <c r="H61" s="101"/>
      <c r="I61" s="101"/>
      <c r="J61" s="101"/>
      <c r="K61" s="101"/>
      <c r="L61" s="101"/>
      <c r="M61" s="101"/>
      <c r="N61" s="101"/>
      <c r="O61" s="101"/>
      <c r="P61" s="101"/>
      <c r="Q61" s="101"/>
      <c r="R61" s="101"/>
      <c r="S61" s="101"/>
      <c r="T61" s="101"/>
    </row>
    <row r="62" spans="1:20" ht="15" thickBot="1" x14ac:dyDescent="0.4">
      <c r="A62" s="99"/>
      <c r="B62" s="100"/>
      <c r="C62" s="101"/>
      <c r="D62" s="101"/>
      <c r="E62" s="101"/>
      <c r="F62" s="101"/>
      <c r="G62" s="101"/>
      <c r="H62" s="101"/>
      <c r="I62" s="101"/>
      <c r="J62" s="101"/>
      <c r="K62" s="101"/>
      <c r="L62" s="101"/>
      <c r="M62" s="101"/>
      <c r="N62" s="101"/>
      <c r="O62" s="101"/>
      <c r="P62" s="101"/>
      <c r="Q62" s="101"/>
      <c r="R62" s="101"/>
      <c r="S62" s="101"/>
      <c r="T62" s="101"/>
    </row>
    <row r="63" spans="1:20" ht="16" thickBot="1" x14ac:dyDescent="0.4">
      <c r="A63" s="75"/>
      <c r="B63" s="76"/>
      <c r="C63" s="77"/>
      <c r="D63" s="174" t="s">
        <v>10</v>
      </c>
      <c r="E63" s="174"/>
      <c r="F63" s="174"/>
      <c r="G63" s="174" t="s">
        <v>11</v>
      </c>
      <c r="H63" s="174"/>
      <c r="I63" s="174"/>
      <c r="J63" s="174" t="s">
        <v>12</v>
      </c>
      <c r="K63" s="174"/>
      <c r="L63" s="174"/>
      <c r="M63" s="174" t="s">
        <v>13</v>
      </c>
      <c r="N63" s="174"/>
      <c r="O63" s="174"/>
      <c r="P63" s="174" t="s">
        <v>14</v>
      </c>
      <c r="Q63" s="174"/>
      <c r="R63" s="174"/>
      <c r="S63" s="78" t="s">
        <v>15</v>
      </c>
      <c r="T63" s="78" t="s">
        <v>15</v>
      </c>
    </row>
    <row r="64" spans="1:20" s="81" customFormat="1" ht="47" thickBot="1" x14ac:dyDescent="0.4">
      <c r="A64" s="75" t="s">
        <v>16</v>
      </c>
      <c r="B64" s="76" t="s">
        <v>0</v>
      </c>
      <c r="C64" s="79" t="s">
        <v>17</v>
      </c>
      <c r="D64" s="78" t="s">
        <v>36</v>
      </c>
      <c r="E64" s="80" t="s">
        <v>51</v>
      </c>
      <c r="F64" s="80" t="s">
        <v>50</v>
      </c>
      <c r="G64" s="78" t="s">
        <v>36</v>
      </c>
      <c r="H64" s="80" t="s">
        <v>51</v>
      </c>
      <c r="I64" s="80" t="s">
        <v>52</v>
      </c>
      <c r="J64" s="78" t="s">
        <v>36</v>
      </c>
      <c r="K64" s="80" t="s">
        <v>51</v>
      </c>
      <c r="L64" s="80" t="s">
        <v>53</v>
      </c>
      <c r="M64" s="78" t="s">
        <v>36</v>
      </c>
      <c r="N64" s="80" t="s">
        <v>51</v>
      </c>
      <c r="O64" s="80" t="s">
        <v>55</v>
      </c>
      <c r="P64" s="78" t="s">
        <v>18</v>
      </c>
      <c r="Q64" s="80" t="s">
        <v>51</v>
      </c>
      <c r="R64" s="80" t="s">
        <v>56</v>
      </c>
      <c r="S64" s="78" t="s">
        <v>36</v>
      </c>
      <c r="T64" s="80" t="s">
        <v>54</v>
      </c>
    </row>
    <row r="65" spans="1:20" ht="15" thickBot="1" x14ac:dyDescent="0.4">
      <c r="A65" s="177">
        <v>2</v>
      </c>
      <c r="B65" s="82" t="s">
        <v>61</v>
      </c>
      <c r="C65" s="169" t="s">
        <v>114</v>
      </c>
      <c r="D65" s="107" t="s">
        <v>59</v>
      </c>
      <c r="E65" s="108" t="s">
        <v>59</v>
      </c>
      <c r="F65" s="109" t="s">
        <v>59</v>
      </c>
      <c r="G65" s="107" t="s">
        <v>59</v>
      </c>
      <c r="H65" s="108" t="s">
        <v>59</v>
      </c>
      <c r="I65" s="109" t="s">
        <v>59</v>
      </c>
      <c r="J65" s="86">
        <f>'PROCUDURE QUANTITY BASELINE'!G24</f>
        <v>4529</v>
      </c>
      <c r="K65" s="84">
        <f>$C$21</f>
        <v>0</v>
      </c>
      <c r="L65" s="85">
        <f>+J65*K65</f>
        <v>0</v>
      </c>
      <c r="M65" s="86">
        <f>'PROCUDURE QUANTITY BASELINE'!H24</f>
        <v>4620</v>
      </c>
      <c r="N65" s="84">
        <f>$C$21</f>
        <v>0</v>
      </c>
      <c r="O65" s="85">
        <f>+M65*N65</f>
        <v>0</v>
      </c>
      <c r="P65" s="86">
        <f>'PROCUDURE QUANTITY BASELINE'!I24</f>
        <v>4712</v>
      </c>
      <c r="Q65" s="84">
        <f>$C$21</f>
        <v>0</v>
      </c>
      <c r="R65" s="85">
        <f>+P65*Q65</f>
        <v>0</v>
      </c>
      <c r="S65" s="86">
        <f t="shared" ref="S65:S96" si="12">J65+M65+P65</f>
        <v>13861</v>
      </c>
      <c r="T65" s="85">
        <f t="shared" ref="T65:T96" si="13">L65+O65+R65</f>
        <v>0</v>
      </c>
    </row>
    <row r="66" spans="1:20" ht="15" thickBot="1" x14ac:dyDescent="0.4">
      <c r="A66" s="178"/>
      <c r="B66" s="82" t="s">
        <v>62</v>
      </c>
      <c r="C66" s="170"/>
      <c r="D66" s="107" t="s">
        <v>59</v>
      </c>
      <c r="E66" s="108" t="s">
        <v>59</v>
      </c>
      <c r="F66" s="109" t="s">
        <v>59</v>
      </c>
      <c r="G66" s="107" t="s">
        <v>59</v>
      </c>
      <c r="H66" s="108" t="s">
        <v>59</v>
      </c>
      <c r="I66" s="109" t="s">
        <v>59</v>
      </c>
      <c r="J66" s="86">
        <f>'PROCUDURE QUANTITY BASELINE'!G25</f>
        <v>16845</v>
      </c>
      <c r="K66" s="84">
        <f t="shared" ref="K66:K126" si="14">$C$21</f>
        <v>0</v>
      </c>
      <c r="L66" s="85">
        <f t="shared" ref="L66:L126" si="15">+J66*K66</f>
        <v>0</v>
      </c>
      <c r="M66" s="86">
        <f>'PROCUDURE QUANTITY BASELINE'!H25</f>
        <v>17182</v>
      </c>
      <c r="N66" s="84">
        <f t="shared" ref="N66:N126" si="16">$C$21</f>
        <v>0</v>
      </c>
      <c r="O66" s="85">
        <f t="shared" ref="O66:O126" si="17">+M66*N66</f>
        <v>0</v>
      </c>
      <c r="P66" s="86">
        <f>'PROCUDURE QUANTITY BASELINE'!I25</f>
        <v>17526</v>
      </c>
      <c r="Q66" s="84">
        <f t="shared" ref="Q66:Q126" si="18">$C$21</f>
        <v>0</v>
      </c>
      <c r="R66" s="85">
        <f t="shared" ref="R66:R126" si="19">+P66*Q66</f>
        <v>0</v>
      </c>
      <c r="S66" s="86">
        <f t="shared" si="12"/>
        <v>51553</v>
      </c>
      <c r="T66" s="85">
        <f t="shared" si="13"/>
        <v>0</v>
      </c>
    </row>
    <row r="67" spans="1:20" ht="15" thickBot="1" x14ac:dyDescent="0.4">
      <c r="A67" s="178"/>
      <c r="B67" s="82" t="s">
        <v>143</v>
      </c>
      <c r="C67" s="170"/>
      <c r="D67" s="107" t="s">
        <v>59</v>
      </c>
      <c r="E67" s="108" t="s">
        <v>59</v>
      </c>
      <c r="F67" s="109" t="s">
        <v>59</v>
      </c>
      <c r="G67" s="107" t="s">
        <v>59</v>
      </c>
      <c r="H67" s="108" t="s">
        <v>59</v>
      </c>
      <c r="I67" s="109" t="s">
        <v>59</v>
      </c>
      <c r="J67" s="86">
        <f>'PROCUDURE QUANTITY BASELINE'!G26</f>
        <v>2041</v>
      </c>
      <c r="K67" s="84">
        <f t="shared" si="14"/>
        <v>0</v>
      </c>
      <c r="L67" s="85">
        <f t="shared" si="15"/>
        <v>0</v>
      </c>
      <c r="M67" s="86">
        <f>'PROCUDURE QUANTITY BASELINE'!H26</f>
        <v>2082</v>
      </c>
      <c r="N67" s="84">
        <f t="shared" si="16"/>
        <v>0</v>
      </c>
      <c r="O67" s="85">
        <f t="shared" si="17"/>
        <v>0</v>
      </c>
      <c r="P67" s="86">
        <f>'PROCUDURE QUANTITY BASELINE'!I26</f>
        <v>2124</v>
      </c>
      <c r="Q67" s="84">
        <f t="shared" si="18"/>
        <v>0</v>
      </c>
      <c r="R67" s="85">
        <f t="shared" si="19"/>
        <v>0</v>
      </c>
      <c r="S67" s="86">
        <f t="shared" si="12"/>
        <v>6247</v>
      </c>
      <c r="T67" s="85">
        <f t="shared" si="13"/>
        <v>0</v>
      </c>
    </row>
    <row r="68" spans="1:20" ht="15" thickBot="1" x14ac:dyDescent="0.4">
      <c r="A68" s="178"/>
      <c r="B68" s="82" t="s">
        <v>63</v>
      </c>
      <c r="C68" s="170"/>
      <c r="D68" s="107" t="s">
        <v>59</v>
      </c>
      <c r="E68" s="108" t="s">
        <v>59</v>
      </c>
      <c r="F68" s="109" t="s">
        <v>59</v>
      </c>
      <c r="G68" s="107" t="s">
        <v>59</v>
      </c>
      <c r="H68" s="108" t="s">
        <v>59</v>
      </c>
      <c r="I68" s="109" t="s">
        <v>59</v>
      </c>
      <c r="J68" s="86">
        <f>'PROCUDURE QUANTITY BASELINE'!G27</f>
        <v>9190</v>
      </c>
      <c r="K68" s="84">
        <f t="shared" si="14"/>
        <v>0</v>
      </c>
      <c r="L68" s="85">
        <f t="shared" si="15"/>
        <v>0</v>
      </c>
      <c r="M68" s="86">
        <f>'PROCUDURE QUANTITY BASELINE'!H27</f>
        <v>9374</v>
      </c>
      <c r="N68" s="84">
        <f t="shared" si="16"/>
        <v>0</v>
      </c>
      <c r="O68" s="85">
        <f t="shared" si="17"/>
        <v>0</v>
      </c>
      <c r="P68" s="86">
        <f>'PROCUDURE QUANTITY BASELINE'!I27</f>
        <v>9561</v>
      </c>
      <c r="Q68" s="84">
        <f t="shared" si="18"/>
        <v>0</v>
      </c>
      <c r="R68" s="85">
        <f t="shared" si="19"/>
        <v>0</v>
      </c>
      <c r="S68" s="86">
        <f t="shared" si="12"/>
        <v>28125</v>
      </c>
      <c r="T68" s="85">
        <f t="shared" si="13"/>
        <v>0</v>
      </c>
    </row>
    <row r="69" spans="1:20" ht="15" thickBot="1" x14ac:dyDescent="0.4">
      <c r="A69" s="178"/>
      <c r="B69" s="82" t="s">
        <v>147</v>
      </c>
      <c r="C69" s="170"/>
      <c r="D69" s="107" t="s">
        <v>59</v>
      </c>
      <c r="E69" s="108" t="s">
        <v>59</v>
      </c>
      <c r="F69" s="109" t="s">
        <v>59</v>
      </c>
      <c r="G69" s="107" t="s">
        <v>59</v>
      </c>
      <c r="H69" s="108" t="s">
        <v>59</v>
      </c>
      <c r="I69" s="109" t="s">
        <v>59</v>
      </c>
      <c r="J69" s="86">
        <f>'PROCUDURE QUANTITY BASELINE'!G28</f>
        <v>175</v>
      </c>
      <c r="K69" s="84">
        <f t="shared" si="14"/>
        <v>0</v>
      </c>
      <c r="L69" s="85">
        <f t="shared" si="15"/>
        <v>0</v>
      </c>
      <c r="M69" s="86">
        <f>'PROCUDURE QUANTITY BASELINE'!H28</f>
        <v>179</v>
      </c>
      <c r="N69" s="84">
        <f t="shared" si="16"/>
        <v>0</v>
      </c>
      <c r="O69" s="85">
        <f t="shared" si="17"/>
        <v>0</v>
      </c>
      <c r="P69" s="86">
        <f>'PROCUDURE QUANTITY BASELINE'!I28</f>
        <v>183</v>
      </c>
      <c r="Q69" s="84">
        <f t="shared" si="18"/>
        <v>0</v>
      </c>
      <c r="R69" s="85">
        <f t="shared" si="19"/>
        <v>0</v>
      </c>
      <c r="S69" s="86">
        <f t="shared" si="12"/>
        <v>537</v>
      </c>
      <c r="T69" s="85">
        <f t="shared" si="13"/>
        <v>0</v>
      </c>
    </row>
    <row r="70" spans="1:20" ht="15" thickBot="1" x14ac:dyDescent="0.4">
      <c r="A70" s="178"/>
      <c r="B70" s="82" t="s">
        <v>64</v>
      </c>
      <c r="C70" s="170"/>
      <c r="D70" s="107" t="s">
        <v>59</v>
      </c>
      <c r="E70" s="108" t="s">
        <v>59</v>
      </c>
      <c r="F70" s="109" t="s">
        <v>59</v>
      </c>
      <c r="G70" s="107" t="s">
        <v>59</v>
      </c>
      <c r="H70" s="108" t="s">
        <v>59</v>
      </c>
      <c r="I70" s="109" t="s">
        <v>59</v>
      </c>
      <c r="J70" s="86">
        <f>'PROCUDURE QUANTITY BASELINE'!G29</f>
        <v>2039</v>
      </c>
      <c r="K70" s="84">
        <f t="shared" si="14"/>
        <v>0</v>
      </c>
      <c r="L70" s="85">
        <f t="shared" si="15"/>
        <v>0</v>
      </c>
      <c r="M70" s="86">
        <f>'PROCUDURE QUANTITY BASELINE'!H29</f>
        <v>2080</v>
      </c>
      <c r="N70" s="84">
        <f t="shared" si="16"/>
        <v>0</v>
      </c>
      <c r="O70" s="85">
        <f t="shared" si="17"/>
        <v>0</v>
      </c>
      <c r="P70" s="86">
        <f>'PROCUDURE QUANTITY BASELINE'!I29</f>
        <v>2122</v>
      </c>
      <c r="Q70" s="84">
        <f t="shared" si="18"/>
        <v>0</v>
      </c>
      <c r="R70" s="85">
        <f t="shared" si="19"/>
        <v>0</v>
      </c>
      <c r="S70" s="86">
        <f t="shared" si="12"/>
        <v>6241</v>
      </c>
      <c r="T70" s="85">
        <f t="shared" si="13"/>
        <v>0</v>
      </c>
    </row>
    <row r="71" spans="1:20" ht="15" thickBot="1" x14ac:dyDescent="0.4">
      <c r="A71" s="178"/>
      <c r="B71" s="82" t="s">
        <v>65</v>
      </c>
      <c r="C71" s="170"/>
      <c r="D71" s="107" t="s">
        <v>59</v>
      </c>
      <c r="E71" s="108" t="s">
        <v>59</v>
      </c>
      <c r="F71" s="109" t="s">
        <v>59</v>
      </c>
      <c r="G71" s="107" t="s">
        <v>59</v>
      </c>
      <c r="H71" s="108" t="s">
        <v>59</v>
      </c>
      <c r="I71" s="109" t="s">
        <v>59</v>
      </c>
      <c r="J71" s="86">
        <f>'PROCUDURE QUANTITY BASELINE'!G30</f>
        <v>11999</v>
      </c>
      <c r="K71" s="84">
        <f t="shared" si="14"/>
        <v>0</v>
      </c>
      <c r="L71" s="85">
        <f t="shared" si="15"/>
        <v>0</v>
      </c>
      <c r="M71" s="86">
        <f>'PROCUDURE QUANTITY BASELINE'!H30</f>
        <v>12239</v>
      </c>
      <c r="N71" s="84">
        <f t="shared" si="16"/>
        <v>0</v>
      </c>
      <c r="O71" s="85">
        <f t="shared" si="17"/>
        <v>0</v>
      </c>
      <c r="P71" s="86">
        <f>'PROCUDURE QUANTITY BASELINE'!I30</f>
        <v>12484</v>
      </c>
      <c r="Q71" s="84">
        <f t="shared" si="18"/>
        <v>0</v>
      </c>
      <c r="R71" s="85">
        <f t="shared" si="19"/>
        <v>0</v>
      </c>
      <c r="S71" s="86">
        <f t="shared" si="12"/>
        <v>36722</v>
      </c>
      <c r="T71" s="85">
        <f t="shared" si="13"/>
        <v>0</v>
      </c>
    </row>
    <row r="72" spans="1:20" ht="15" thickBot="1" x14ac:dyDescent="0.4">
      <c r="A72" s="178"/>
      <c r="B72" s="82" t="s">
        <v>66</v>
      </c>
      <c r="C72" s="170"/>
      <c r="D72" s="107" t="s">
        <v>59</v>
      </c>
      <c r="E72" s="108" t="s">
        <v>59</v>
      </c>
      <c r="F72" s="109" t="s">
        <v>59</v>
      </c>
      <c r="G72" s="107" t="s">
        <v>59</v>
      </c>
      <c r="H72" s="108" t="s">
        <v>59</v>
      </c>
      <c r="I72" s="109" t="s">
        <v>59</v>
      </c>
      <c r="J72" s="86">
        <f>'PROCUDURE QUANTITY BASELINE'!G31</f>
        <v>16398</v>
      </c>
      <c r="K72" s="84">
        <f t="shared" si="14"/>
        <v>0</v>
      </c>
      <c r="L72" s="85">
        <f t="shared" si="15"/>
        <v>0</v>
      </c>
      <c r="M72" s="86">
        <f>'PROCUDURE QUANTITY BASELINE'!H31</f>
        <v>16726</v>
      </c>
      <c r="N72" s="84">
        <f t="shared" si="16"/>
        <v>0</v>
      </c>
      <c r="O72" s="85">
        <f t="shared" si="17"/>
        <v>0</v>
      </c>
      <c r="P72" s="86">
        <f>'PROCUDURE QUANTITY BASELINE'!I31</f>
        <v>17061</v>
      </c>
      <c r="Q72" s="84">
        <f t="shared" si="18"/>
        <v>0</v>
      </c>
      <c r="R72" s="85">
        <f t="shared" si="19"/>
        <v>0</v>
      </c>
      <c r="S72" s="86">
        <f t="shared" si="12"/>
        <v>50185</v>
      </c>
      <c r="T72" s="85">
        <f t="shared" si="13"/>
        <v>0</v>
      </c>
    </row>
    <row r="73" spans="1:20" ht="15" thickBot="1" x14ac:dyDescent="0.4">
      <c r="A73" s="178"/>
      <c r="B73" s="82" t="s">
        <v>67</v>
      </c>
      <c r="C73" s="170"/>
      <c r="D73" s="107" t="s">
        <v>59</v>
      </c>
      <c r="E73" s="108" t="s">
        <v>59</v>
      </c>
      <c r="F73" s="109" t="s">
        <v>59</v>
      </c>
      <c r="G73" s="107" t="s">
        <v>59</v>
      </c>
      <c r="H73" s="108" t="s">
        <v>59</v>
      </c>
      <c r="I73" s="109" t="s">
        <v>59</v>
      </c>
      <c r="J73" s="86">
        <f>'PROCUDURE QUANTITY BASELINE'!G32</f>
        <v>2499</v>
      </c>
      <c r="K73" s="84">
        <f t="shared" si="14"/>
        <v>0</v>
      </c>
      <c r="L73" s="85">
        <f t="shared" si="15"/>
        <v>0</v>
      </c>
      <c r="M73" s="86">
        <f>'PROCUDURE QUANTITY BASELINE'!H32</f>
        <v>2549</v>
      </c>
      <c r="N73" s="84">
        <f t="shared" si="16"/>
        <v>0</v>
      </c>
      <c r="O73" s="85">
        <f t="shared" si="17"/>
        <v>0</v>
      </c>
      <c r="P73" s="86">
        <f>'PROCUDURE QUANTITY BASELINE'!I32</f>
        <v>2600</v>
      </c>
      <c r="Q73" s="84">
        <f t="shared" si="18"/>
        <v>0</v>
      </c>
      <c r="R73" s="85">
        <f t="shared" si="19"/>
        <v>0</v>
      </c>
      <c r="S73" s="86">
        <f t="shared" si="12"/>
        <v>7648</v>
      </c>
      <c r="T73" s="85">
        <f t="shared" si="13"/>
        <v>0</v>
      </c>
    </row>
    <row r="74" spans="1:20" ht="15" thickBot="1" x14ac:dyDescent="0.4">
      <c r="A74" s="178"/>
      <c r="B74" s="82" t="s">
        <v>151</v>
      </c>
      <c r="C74" s="170"/>
      <c r="D74" s="107" t="s">
        <v>59</v>
      </c>
      <c r="E74" s="108" t="s">
        <v>59</v>
      </c>
      <c r="F74" s="109" t="s">
        <v>59</v>
      </c>
      <c r="G74" s="107" t="s">
        <v>59</v>
      </c>
      <c r="H74" s="108" t="s">
        <v>59</v>
      </c>
      <c r="I74" s="109" t="s">
        <v>59</v>
      </c>
      <c r="J74" s="86">
        <f>'PROCUDURE QUANTITY BASELINE'!G33</f>
        <v>4997</v>
      </c>
      <c r="K74" s="84">
        <f t="shared" si="14"/>
        <v>0</v>
      </c>
      <c r="L74" s="85">
        <f t="shared" si="15"/>
        <v>0</v>
      </c>
      <c r="M74" s="86">
        <f>'PROCUDURE QUANTITY BASELINE'!H33</f>
        <v>5097</v>
      </c>
      <c r="N74" s="84">
        <f t="shared" si="16"/>
        <v>0</v>
      </c>
      <c r="O74" s="85">
        <f t="shared" si="17"/>
        <v>0</v>
      </c>
      <c r="P74" s="86">
        <f>'PROCUDURE QUANTITY BASELINE'!I33</f>
        <v>5199</v>
      </c>
      <c r="Q74" s="84">
        <f t="shared" si="18"/>
        <v>0</v>
      </c>
      <c r="R74" s="85">
        <f t="shared" si="19"/>
        <v>0</v>
      </c>
      <c r="S74" s="86">
        <f t="shared" si="12"/>
        <v>15293</v>
      </c>
      <c r="T74" s="85">
        <f t="shared" si="13"/>
        <v>0</v>
      </c>
    </row>
    <row r="75" spans="1:20" ht="15" thickBot="1" x14ac:dyDescent="0.4">
      <c r="A75" s="178"/>
      <c r="B75" s="82" t="s">
        <v>68</v>
      </c>
      <c r="C75" s="170"/>
      <c r="D75" s="107" t="s">
        <v>59</v>
      </c>
      <c r="E75" s="108" t="s">
        <v>59</v>
      </c>
      <c r="F75" s="109" t="s">
        <v>59</v>
      </c>
      <c r="G75" s="107" t="s">
        <v>59</v>
      </c>
      <c r="H75" s="108" t="s">
        <v>59</v>
      </c>
      <c r="I75" s="109" t="s">
        <v>59</v>
      </c>
      <c r="J75" s="86">
        <f>'PROCUDURE QUANTITY BASELINE'!G34</f>
        <v>1492</v>
      </c>
      <c r="K75" s="84">
        <f t="shared" si="14"/>
        <v>0</v>
      </c>
      <c r="L75" s="85">
        <f t="shared" si="15"/>
        <v>0</v>
      </c>
      <c r="M75" s="86">
        <f>'PROCUDURE QUANTITY BASELINE'!H34</f>
        <v>1522</v>
      </c>
      <c r="N75" s="84">
        <f t="shared" si="16"/>
        <v>0</v>
      </c>
      <c r="O75" s="85">
        <f t="shared" si="17"/>
        <v>0</v>
      </c>
      <c r="P75" s="86">
        <f>'PROCUDURE QUANTITY BASELINE'!I34</f>
        <v>1552</v>
      </c>
      <c r="Q75" s="84">
        <f t="shared" si="18"/>
        <v>0</v>
      </c>
      <c r="R75" s="85">
        <f t="shared" si="19"/>
        <v>0</v>
      </c>
      <c r="S75" s="86">
        <f t="shared" si="12"/>
        <v>4566</v>
      </c>
      <c r="T75" s="85">
        <f t="shared" si="13"/>
        <v>0</v>
      </c>
    </row>
    <row r="76" spans="1:20" ht="15" thickBot="1" x14ac:dyDescent="0.4">
      <c r="A76" s="178"/>
      <c r="B76" s="82" t="s">
        <v>69</v>
      </c>
      <c r="C76" s="170"/>
      <c r="D76" s="107" t="s">
        <v>59</v>
      </c>
      <c r="E76" s="108" t="s">
        <v>59</v>
      </c>
      <c r="F76" s="109" t="s">
        <v>59</v>
      </c>
      <c r="G76" s="107" t="s">
        <v>59</v>
      </c>
      <c r="H76" s="108" t="s">
        <v>59</v>
      </c>
      <c r="I76" s="109" t="s">
        <v>59</v>
      </c>
      <c r="J76" s="86">
        <f>'PROCUDURE QUANTITY BASELINE'!G35</f>
        <v>23005</v>
      </c>
      <c r="K76" s="84">
        <f t="shared" si="14"/>
        <v>0</v>
      </c>
      <c r="L76" s="85">
        <f t="shared" si="15"/>
        <v>0</v>
      </c>
      <c r="M76" s="86">
        <f>'PROCUDURE QUANTITY BASELINE'!H35</f>
        <v>23465</v>
      </c>
      <c r="N76" s="84">
        <f t="shared" si="16"/>
        <v>0</v>
      </c>
      <c r="O76" s="85">
        <f t="shared" si="17"/>
        <v>0</v>
      </c>
      <c r="P76" s="86">
        <f>'PROCUDURE QUANTITY BASELINE'!I35</f>
        <v>23934</v>
      </c>
      <c r="Q76" s="84">
        <f t="shared" si="18"/>
        <v>0</v>
      </c>
      <c r="R76" s="85">
        <f t="shared" si="19"/>
        <v>0</v>
      </c>
      <c r="S76" s="86">
        <f t="shared" si="12"/>
        <v>70404</v>
      </c>
      <c r="T76" s="85">
        <f t="shared" si="13"/>
        <v>0</v>
      </c>
    </row>
    <row r="77" spans="1:20" ht="15" thickBot="1" x14ac:dyDescent="0.4">
      <c r="A77" s="178"/>
      <c r="B77" s="82" t="s">
        <v>70</v>
      </c>
      <c r="C77" s="170"/>
      <c r="D77" s="107" t="s">
        <v>59</v>
      </c>
      <c r="E77" s="108" t="s">
        <v>59</v>
      </c>
      <c r="F77" s="109" t="s">
        <v>59</v>
      </c>
      <c r="G77" s="107" t="s">
        <v>59</v>
      </c>
      <c r="H77" s="108" t="s">
        <v>59</v>
      </c>
      <c r="I77" s="109" t="s">
        <v>59</v>
      </c>
      <c r="J77" s="86">
        <f>'PROCUDURE QUANTITY BASELINE'!G36</f>
        <v>8482</v>
      </c>
      <c r="K77" s="84">
        <f t="shared" si="14"/>
        <v>0</v>
      </c>
      <c r="L77" s="85">
        <f t="shared" si="15"/>
        <v>0</v>
      </c>
      <c r="M77" s="86">
        <f>'PROCUDURE QUANTITY BASELINE'!H36</f>
        <v>8652</v>
      </c>
      <c r="N77" s="84">
        <f t="shared" si="16"/>
        <v>0</v>
      </c>
      <c r="O77" s="85">
        <f t="shared" si="17"/>
        <v>0</v>
      </c>
      <c r="P77" s="86">
        <f>'PROCUDURE QUANTITY BASELINE'!I36</f>
        <v>8825</v>
      </c>
      <c r="Q77" s="84">
        <f t="shared" si="18"/>
        <v>0</v>
      </c>
      <c r="R77" s="85">
        <f t="shared" si="19"/>
        <v>0</v>
      </c>
      <c r="S77" s="86">
        <f t="shared" si="12"/>
        <v>25959</v>
      </c>
      <c r="T77" s="85">
        <f t="shared" si="13"/>
        <v>0</v>
      </c>
    </row>
    <row r="78" spans="1:20" ht="15" thickBot="1" x14ac:dyDescent="0.4">
      <c r="A78" s="178"/>
      <c r="B78" s="82" t="s">
        <v>71</v>
      </c>
      <c r="C78" s="170"/>
      <c r="D78" s="107" t="s">
        <v>59</v>
      </c>
      <c r="E78" s="108" t="s">
        <v>59</v>
      </c>
      <c r="F78" s="109" t="s">
        <v>59</v>
      </c>
      <c r="G78" s="107" t="s">
        <v>59</v>
      </c>
      <c r="H78" s="108" t="s">
        <v>59</v>
      </c>
      <c r="I78" s="109" t="s">
        <v>59</v>
      </c>
      <c r="J78" s="86">
        <f>'PROCUDURE QUANTITY BASELINE'!G37</f>
        <v>3145</v>
      </c>
      <c r="K78" s="84">
        <f t="shared" si="14"/>
        <v>0</v>
      </c>
      <c r="L78" s="85">
        <f t="shared" si="15"/>
        <v>0</v>
      </c>
      <c r="M78" s="86">
        <f>'PROCUDURE QUANTITY BASELINE'!H37</f>
        <v>3208</v>
      </c>
      <c r="N78" s="84">
        <f t="shared" si="16"/>
        <v>0</v>
      </c>
      <c r="O78" s="85">
        <f t="shared" si="17"/>
        <v>0</v>
      </c>
      <c r="P78" s="86">
        <f>'PROCUDURE QUANTITY BASELINE'!I37</f>
        <v>3272</v>
      </c>
      <c r="Q78" s="84">
        <f t="shared" si="18"/>
        <v>0</v>
      </c>
      <c r="R78" s="85">
        <f t="shared" si="19"/>
        <v>0</v>
      </c>
      <c r="S78" s="86">
        <f t="shared" si="12"/>
        <v>9625</v>
      </c>
      <c r="T78" s="85">
        <f t="shared" si="13"/>
        <v>0</v>
      </c>
    </row>
    <row r="79" spans="1:20" ht="15" thickBot="1" x14ac:dyDescent="0.4">
      <c r="A79" s="178"/>
      <c r="B79" s="82" t="s">
        <v>72</v>
      </c>
      <c r="C79" s="170"/>
      <c r="D79" s="107" t="s">
        <v>59</v>
      </c>
      <c r="E79" s="108" t="s">
        <v>59</v>
      </c>
      <c r="F79" s="109" t="s">
        <v>59</v>
      </c>
      <c r="G79" s="107" t="s">
        <v>59</v>
      </c>
      <c r="H79" s="108" t="s">
        <v>59</v>
      </c>
      <c r="I79" s="109" t="s">
        <v>59</v>
      </c>
      <c r="J79" s="86">
        <f>'PROCUDURE QUANTITY BASELINE'!G38</f>
        <v>13245</v>
      </c>
      <c r="K79" s="84">
        <f t="shared" si="14"/>
        <v>0</v>
      </c>
      <c r="L79" s="85">
        <f t="shared" si="15"/>
        <v>0</v>
      </c>
      <c r="M79" s="86">
        <f>'PROCUDURE QUANTITY BASELINE'!H38</f>
        <v>13510</v>
      </c>
      <c r="N79" s="84">
        <f t="shared" si="16"/>
        <v>0</v>
      </c>
      <c r="O79" s="85">
        <f t="shared" si="17"/>
        <v>0</v>
      </c>
      <c r="P79" s="86">
        <f>'PROCUDURE QUANTITY BASELINE'!I38</f>
        <v>13780</v>
      </c>
      <c r="Q79" s="84">
        <f t="shared" si="18"/>
        <v>0</v>
      </c>
      <c r="R79" s="85">
        <f t="shared" si="19"/>
        <v>0</v>
      </c>
      <c r="S79" s="86">
        <f t="shared" si="12"/>
        <v>40535</v>
      </c>
      <c r="T79" s="85">
        <f t="shared" si="13"/>
        <v>0</v>
      </c>
    </row>
    <row r="80" spans="1:20" ht="15" thickBot="1" x14ac:dyDescent="0.4">
      <c r="A80" s="178"/>
      <c r="B80" s="82" t="s">
        <v>73</v>
      </c>
      <c r="C80" s="170"/>
      <c r="D80" s="107" t="s">
        <v>59</v>
      </c>
      <c r="E80" s="108" t="s">
        <v>59</v>
      </c>
      <c r="F80" s="109" t="s">
        <v>59</v>
      </c>
      <c r="G80" s="107" t="s">
        <v>59</v>
      </c>
      <c r="H80" s="108" t="s">
        <v>59</v>
      </c>
      <c r="I80" s="109" t="s">
        <v>59</v>
      </c>
      <c r="J80" s="86">
        <f>'PROCUDURE QUANTITY BASELINE'!G39</f>
        <v>27748</v>
      </c>
      <c r="K80" s="84">
        <f t="shared" si="14"/>
        <v>0</v>
      </c>
      <c r="L80" s="85">
        <f t="shared" si="15"/>
        <v>0</v>
      </c>
      <c r="M80" s="86">
        <f>'PROCUDURE QUANTITY BASELINE'!H39</f>
        <v>28303</v>
      </c>
      <c r="N80" s="84">
        <f t="shared" si="16"/>
        <v>0</v>
      </c>
      <c r="O80" s="85">
        <f t="shared" si="17"/>
        <v>0</v>
      </c>
      <c r="P80" s="86">
        <f>'PROCUDURE QUANTITY BASELINE'!I39</f>
        <v>28869</v>
      </c>
      <c r="Q80" s="84">
        <f t="shared" si="18"/>
        <v>0</v>
      </c>
      <c r="R80" s="85">
        <f t="shared" si="19"/>
        <v>0</v>
      </c>
      <c r="S80" s="86">
        <f t="shared" si="12"/>
        <v>84920</v>
      </c>
      <c r="T80" s="85">
        <f t="shared" si="13"/>
        <v>0</v>
      </c>
    </row>
    <row r="81" spans="1:20" ht="15" thickBot="1" x14ac:dyDescent="0.4">
      <c r="A81" s="178"/>
      <c r="B81" s="82" t="s">
        <v>74</v>
      </c>
      <c r="C81" s="170"/>
      <c r="D81" s="107" t="s">
        <v>59</v>
      </c>
      <c r="E81" s="108" t="s">
        <v>59</v>
      </c>
      <c r="F81" s="109" t="s">
        <v>59</v>
      </c>
      <c r="G81" s="107" t="s">
        <v>59</v>
      </c>
      <c r="H81" s="108" t="s">
        <v>59</v>
      </c>
      <c r="I81" s="109" t="s">
        <v>59</v>
      </c>
      <c r="J81" s="86">
        <f>'PROCUDURE QUANTITY BASELINE'!G40</f>
        <v>16493</v>
      </c>
      <c r="K81" s="84">
        <f t="shared" si="14"/>
        <v>0</v>
      </c>
      <c r="L81" s="85">
        <f t="shared" si="15"/>
        <v>0</v>
      </c>
      <c r="M81" s="86">
        <f>'PROCUDURE QUANTITY BASELINE'!H40</f>
        <v>16823</v>
      </c>
      <c r="N81" s="84">
        <f t="shared" si="16"/>
        <v>0</v>
      </c>
      <c r="O81" s="85">
        <f t="shared" si="17"/>
        <v>0</v>
      </c>
      <c r="P81" s="86">
        <f>'PROCUDURE QUANTITY BASELINE'!I40</f>
        <v>17159</v>
      </c>
      <c r="Q81" s="84">
        <f t="shared" si="18"/>
        <v>0</v>
      </c>
      <c r="R81" s="85">
        <f t="shared" si="19"/>
        <v>0</v>
      </c>
      <c r="S81" s="86">
        <f t="shared" si="12"/>
        <v>50475</v>
      </c>
      <c r="T81" s="85">
        <f t="shared" si="13"/>
        <v>0</v>
      </c>
    </row>
    <row r="82" spans="1:20" ht="15" thickBot="1" x14ac:dyDescent="0.4">
      <c r="A82" s="178"/>
      <c r="B82" s="82" t="s">
        <v>75</v>
      </c>
      <c r="C82" s="170"/>
      <c r="D82" s="107" t="s">
        <v>59</v>
      </c>
      <c r="E82" s="108" t="s">
        <v>59</v>
      </c>
      <c r="F82" s="109" t="s">
        <v>59</v>
      </c>
      <c r="G82" s="107" t="s">
        <v>59</v>
      </c>
      <c r="H82" s="108" t="s">
        <v>59</v>
      </c>
      <c r="I82" s="109" t="s">
        <v>59</v>
      </c>
      <c r="J82" s="86">
        <f>'PROCUDURE QUANTITY BASELINE'!G41</f>
        <v>20449</v>
      </c>
      <c r="K82" s="84">
        <f t="shared" si="14"/>
        <v>0</v>
      </c>
      <c r="L82" s="85">
        <f t="shared" si="15"/>
        <v>0</v>
      </c>
      <c r="M82" s="86">
        <f>'PROCUDURE QUANTITY BASELINE'!H41</f>
        <v>20858</v>
      </c>
      <c r="N82" s="84">
        <f t="shared" si="16"/>
        <v>0</v>
      </c>
      <c r="O82" s="85">
        <f t="shared" si="17"/>
        <v>0</v>
      </c>
      <c r="P82" s="86">
        <f>'PROCUDURE QUANTITY BASELINE'!I41</f>
        <v>21275</v>
      </c>
      <c r="Q82" s="84">
        <f t="shared" si="18"/>
        <v>0</v>
      </c>
      <c r="R82" s="85">
        <f t="shared" si="19"/>
        <v>0</v>
      </c>
      <c r="S82" s="86">
        <f t="shared" si="12"/>
        <v>62582</v>
      </c>
      <c r="T82" s="85">
        <f t="shared" si="13"/>
        <v>0</v>
      </c>
    </row>
    <row r="83" spans="1:20" ht="15" thickBot="1" x14ac:dyDescent="0.4">
      <c r="A83" s="178"/>
      <c r="B83" s="82" t="s">
        <v>144</v>
      </c>
      <c r="C83" s="170"/>
      <c r="D83" s="107" t="s">
        <v>59</v>
      </c>
      <c r="E83" s="108" t="s">
        <v>59</v>
      </c>
      <c r="F83" s="109" t="s">
        <v>59</v>
      </c>
      <c r="G83" s="107" t="s">
        <v>59</v>
      </c>
      <c r="H83" s="108" t="s">
        <v>59</v>
      </c>
      <c r="I83" s="109" t="s">
        <v>59</v>
      </c>
      <c r="J83" s="86">
        <f>'PROCUDURE QUANTITY BASELINE'!G42</f>
        <v>812</v>
      </c>
      <c r="K83" s="84">
        <f t="shared" si="14"/>
        <v>0</v>
      </c>
      <c r="L83" s="85">
        <f t="shared" si="15"/>
        <v>0</v>
      </c>
      <c r="M83" s="86">
        <f>'PROCUDURE QUANTITY BASELINE'!H42</f>
        <v>828</v>
      </c>
      <c r="N83" s="84">
        <f t="shared" si="16"/>
        <v>0</v>
      </c>
      <c r="O83" s="85">
        <f t="shared" si="17"/>
        <v>0</v>
      </c>
      <c r="P83" s="86">
        <f>'PROCUDURE QUANTITY BASELINE'!I42</f>
        <v>845</v>
      </c>
      <c r="Q83" s="84">
        <f t="shared" si="18"/>
        <v>0</v>
      </c>
      <c r="R83" s="85">
        <f t="shared" si="19"/>
        <v>0</v>
      </c>
      <c r="S83" s="86">
        <f t="shared" si="12"/>
        <v>2485</v>
      </c>
      <c r="T83" s="85">
        <f t="shared" si="13"/>
        <v>0</v>
      </c>
    </row>
    <row r="84" spans="1:20" ht="15" thickBot="1" x14ac:dyDescent="0.4">
      <c r="A84" s="178"/>
      <c r="B84" s="82" t="s">
        <v>76</v>
      </c>
      <c r="C84" s="170"/>
      <c r="D84" s="107" t="s">
        <v>59</v>
      </c>
      <c r="E84" s="108" t="s">
        <v>59</v>
      </c>
      <c r="F84" s="109" t="s">
        <v>59</v>
      </c>
      <c r="G84" s="107" t="s">
        <v>59</v>
      </c>
      <c r="H84" s="108" t="s">
        <v>59</v>
      </c>
      <c r="I84" s="109" t="s">
        <v>59</v>
      </c>
      <c r="J84" s="86">
        <f>'PROCUDURE QUANTITY BASELINE'!G43</f>
        <v>7192</v>
      </c>
      <c r="K84" s="84">
        <f t="shared" si="14"/>
        <v>0</v>
      </c>
      <c r="L84" s="85">
        <f t="shared" si="15"/>
        <v>0</v>
      </c>
      <c r="M84" s="86">
        <f>'PROCUDURE QUANTITY BASELINE'!H43</f>
        <v>7336</v>
      </c>
      <c r="N84" s="84">
        <f t="shared" si="16"/>
        <v>0</v>
      </c>
      <c r="O84" s="85">
        <f t="shared" si="17"/>
        <v>0</v>
      </c>
      <c r="P84" s="86">
        <f>'PROCUDURE QUANTITY BASELINE'!I43</f>
        <v>7483</v>
      </c>
      <c r="Q84" s="84">
        <f t="shared" si="18"/>
        <v>0</v>
      </c>
      <c r="R84" s="85">
        <f t="shared" si="19"/>
        <v>0</v>
      </c>
      <c r="S84" s="86">
        <f t="shared" si="12"/>
        <v>22011</v>
      </c>
      <c r="T84" s="85">
        <f t="shared" si="13"/>
        <v>0</v>
      </c>
    </row>
    <row r="85" spans="1:20" ht="15" thickBot="1" x14ac:dyDescent="0.4">
      <c r="A85" s="178"/>
      <c r="B85" s="82" t="s">
        <v>77</v>
      </c>
      <c r="C85" s="170"/>
      <c r="D85" s="107" t="s">
        <v>59</v>
      </c>
      <c r="E85" s="108" t="s">
        <v>59</v>
      </c>
      <c r="F85" s="109" t="s">
        <v>59</v>
      </c>
      <c r="G85" s="107" t="s">
        <v>59</v>
      </c>
      <c r="H85" s="108" t="s">
        <v>59</v>
      </c>
      <c r="I85" s="109" t="s">
        <v>59</v>
      </c>
      <c r="J85" s="86">
        <f>'PROCUDURE QUANTITY BASELINE'!G44</f>
        <v>18892</v>
      </c>
      <c r="K85" s="84">
        <f t="shared" si="14"/>
        <v>0</v>
      </c>
      <c r="L85" s="85">
        <f t="shared" si="15"/>
        <v>0</v>
      </c>
      <c r="M85" s="86">
        <f>'PROCUDURE QUANTITY BASELINE'!H44</f>
        <v>19270</v>
      </c>
      <c r="N85" s="84">
        <f t="shared" si="16"/>
        <v>0</v>
      </c>
      <c r="O85" s="85">
        <f t="shared" si="17"/>
        <v>0</v>
      </c>
      <c r="P85" s="86">
        <f>'PROCUDURE QUANTITY BASELINE'!I44</f>
        <v>19655</v>
      </c>
      <c r="Q85" s="84">
        <f t="shared" si="18"/>
        <v>0</v>
      </c>
      <c r="R85" s="85">
        <f t="shared" si="19"/>
        <v>0</v>
      </c>
      <c r="S85" s="86">
        <f t="shared" si="12"/>
        <v>57817</v>
      </c>
      <c r="T85" s="85">
        <f t="shared" si="13"/>
        <v>0</v>
      </c>
    </row>
    <row r="86" spans="1:20" ht="15" thickBot="1" x14ac:dyDescent="0.4">
      <c r="A86" s="178"/>
      <c r="B86" s="82" t="s">
        <v>78</v>
      </c>
      <c r="C86" s="170"/>
      <c r="D86" s="107" t="s">
        <v>59</v>
      </c>
      <c r="E86" s="108" t="s">
        <v>59</v>
      </c>
      <c r="F86" s="109" t="s">
        <v>59</v>
      </c>
      <c r="G86" s="107" t="s">
        <v>59</v>
      </c>
      <c r="H86" s="108" t="s">
        <v>59</v>
      </c>
      <c r="I86" s="109" t="s">
        <v>59</v>
      </c>
      <c r="J86" s="86">
        <f>'PROCUDURE QUANTITY BASELINE'!G45</f>
        <v>14950</v>
      </c>
      <c r="K86" s="84">
        <f t="shared" si="14"/>
        <v>0</v>
      </c>
      <c r="L86" s="85">
        <f t="shared" si="15"/>
        <v>0</v>
      </c>
      <c r="M86" s="86">
        <f>'PROCUDURE QUANTITY BASELINE'!H45</f>
        <v>15249</v>
      </c>
      <c r="N86" s="84">
        <f t="shared" si="16"/>
        <v>0</v>
      </c>
      <c r="O86" s="85">
        <f t="shared" si="17"/>
        <v>0</v>
      </c>
      <c r="P86" s="86">
        <f>'PROCUDURE QUANTITY BASELINE'!I45</f>
        <v>15554</v>
      </c>
      <c r="Q86" s="84">
        <f t="shared" si="18"/>
        <v>0</v>
      </c>
      <c r="R86" s="85">
        <f t="shared" si="19"/>
        <v>0</v>
      </c>
      <c r="S86" s="86">
        <f t="shared" si="12"/>
        <v>45753</v>
      </c>
      <c r="T86" s="85">
        <f t="shared" si="13"/>
        <v>0</v>
      </c>
    </row>
    <row r="87" spans="1:20" ht="15" thickBot="1" x14ac:dyDescent="0.4">
      <c r="A87" s="178"/>
      <c r="B87" s="82" t="s">
        <v>79</v>
      </c>
      <c r="C87" s="170"/>
      <c r="D87" s="107" t="s">
        <v>59</v>
      </c>
      <c r="E87" s="108" t="s">
        <v>59</v>
      </c>
      <c r="F87" s="109" t="s">
        <v>59</v>
      </c>
      <c r="G87" s="107" t="s">
        <v>59</v>
      </c>
      <c r="H87" s="108" t="s">
        <v>59</v>
      </c>
      <c r="I87" s="109" t="s">
        <v>59</v>
      </c>
      <c r="J87" s="86">
        <f>'PROCUDURE QUANTITY BASELINE'!G46</f>
        <v>19909</v>
      </c>
      <c r="K87" s="84">
        <f t="shared" si="14"/>
        <v>0</v>
      </c>
      <c r="L87" s="85">
        <f t="shared" si="15"/>
        <v>0</v>
      </c>
      <c r="M87" s="86">
        <f>'PROCUDURE QUANTITY BASELINE'!H46</f>
        <v>20307</v>
      </c>
      <c r="N87" s="84">
        <f t="shared" si="16"/>
        <v>0</v>
      </c>
      <c r="O87" s="85">
        <f t="shared" si="17"/>
        <v>0</v>
      </c>
      <c r="P87" s="86">
        <f>'PROCUDURE QUANTITY BASELINE'!I46</f>
        <v>20713</v>
      </c>
      <c r="Q87" s="84">
        <f t="shared" si="18"/>
        <v>0</v>
      </c>
      <c r="R87" s="85">
        <f t="shared" si="19"/>
        <v>0</v>
      </c>
      <c r="S87" s="86">
        <f t="shared" si="12"/>
        <v>60929</v>
      </c>
      <c r="T87" s="85">
        <f t="shared" si="13"/>
        <v>0</v>
      </c>
    </row>
    <row r="88" spans="1:20" ht="15" thickBot="1" x14ac:dyDescent="0.4">
      <c r="A88" s="178"/>
      <c r="B88" s="82" t="s">
        <v>80</v>
      </c>
      <c r="C88" s="170"/>
      <c r="D88" s="107" t="s">
        <v>59</v>
      </c>
      <c r="E88" s="108" t="s">
        <v>59</v>
      </c>
      <c r="F88" s="109" t="s">
        <v>59</v>
      </c>
      <c r="G88" s="107" t="s">
        <v>59</v>
      </c>
      <c r="H88" s="108" t="s">
        <v>59</v>
      </c>
      <c r="I88" s="109" t="s">
        <v>59</v>
      </c>
      <c r="J88" s="86">
        <f>'PROCUDURE QUANTITY BASELINE'!G47</f>
        <v>41966</v>
      </c>
      <c r="K88" s="84">
        <f t="shared" si="14"/>
        <v>0</v>
      </c>
      <c r="L88" s="85">
        <f t="shared" si="15"/>
        <v>0</v>
      </c>
      <c r="M88" s="86">
        <f>'PROCUDURE QUANTITY BASELINE'!H47</f>
        <v>42805</v>
      </c>
      <c r="N88" s="84">
        <f t="shared" si="16"/>
        <v>0</v>
      </c>
      <c r="O88" s="85">
        <f t="shared" si="17"/>
        <v>0</v>
      </c>
      <c r="P88" s="86">
        <f>'PROCUDURE QUANTITY BASELINE'!I47</f>
        <v>43661</v>
      </c>
      <c r="Q88" s="84">
        <f t="shared" si="18"/>
        <v>0</v>
      </c>
      <c r="R88" s="85">
        <f t="shared" si="19"/>
        <v>0</v>
      </c>
      <c r="S88" s="86">
        <f t="shared" si="12"/>
        <v>128432</v>
      </c>
      <c r="T88" s="85">
        <f t="shared" si="13"/>
        <v>0</v>
      </c>
    </row>
    <row r="89" spans="1:20" ht="15" thickBot="1" x14ac:dyDescent="0.4">
      <c r="A89" s="178"/>
      <c r="B89" s="82" t="s">
        <v>81</v>
      </c>
      <c r="C89" s="170"/>
      <c r="D89" s="107" t="s">
        <v>59</v>
      </c>
      <c r="E89" s="108" t="s">
        <v>59</v>
      </c>
      <c r="F89" s="109" t="s">
        <v>59</v>
      </c>
      <c r="G89" s="107" t="s">
        <v>59</v>
      </c>
      <c r="H89" s="108" t="s">
        <v>59</v>
      </c>
      <c r="I89" s="109" t="s">
        <v>59</v>
      </c>
      <c r="J89" s="86">
        <f>'PROCUDURE QUANTITY BASELINE'!G48</f>
        <v>15789</v>
      </c>
      <c r="K89" s="84">
        <f t="shared" si="14"/>
        <v>0</v>
      </c>
      <c r="L89" s="85">
        <f t="shared" si="15"/>
        <v>0</v>
      </c>
      <c r="M89" s="86">
        <f>'PROCUDURE QUANTITY BASELINE'!H48</f>
        <v>16105</v>
      </c>
      <c r="N89" s="84">
        <f t="shared" si="16"/>
        <v>0</v>
      </c>
      <c r="O89" s="85">
        <f t="shared" si="17"/>
        <v>0</v>
      </c>
      <c r="P89" s="86">
        <f>'PROCUDURE QUANTITY BASELINE'!I48</f>
        <v>16427</v>
      </c>
      <c r="Q89" s="84">
        <f t="shared" si="18"/>
        <v>0</v>
      </c>
      <c r="R89" s="85">
        <f t="shared" si="19"/>
        <v>0</v>
      </c>
      <c r="S89" s="86">
        <f t="shared" si="12"/>
        <v>48321</v>
      </c>
      <c r="T89" s="85">
        <f t="shared" si="13"/>
        <v>0</v>
      </c>
    </row>
    <row r="90" spans="1:20" ht="15" thickBot="1" x14ac:dyDescent="0.4">
      <c r="A90" s="178"/>
      <c r="B90" s="82" t="s">
        <v>82</v>
      </c>
      <c r="C90" s="170"/>
      <c r="D90" s="107" t="s">
        <v>59</v>
      </c>
      <c r="E90" s="108" t="s">
        <v>59</v>
      </c>
      <c r="F90" s="109" t="s">
        <v>59</v>
      </c>
      <c r="G90" s="107" t="s">
        <v>59</v>
      </c>
      <c r="H90" s="108" t="s">
        <v>59</v>
      </c>
      <c r="I90" s="109" t="s">
        <v>59</v>
      </c>
      <c r="J90" s="86">
        <f>'PROCUDURE QUANTITY BASELINE'!G49</f>
        <v>15913</v>
      </c>
      <c r="K90" s="84">
        <f t="shared" si="14"/>
        <v>0</v>
      </c>
      <c r="L90" s="85">
        <f t="shared" si="15"/>
        <v>0</v>
      </c>
      <c r="M90" s="86">
        <f>'PROCUDURE QUANTITY BASELINE'!H49</f>
        <v>16231</v>
      </c>
      <c r="N90" s="84">
        <f t="shared" si="16"/>
        <v>0</v>
      </c>
      <c r="O90" s="85">
        <f t="shared" si="17"/>
        <v>0</v>
      </c>
      <c r="P90" s="86">
        <f>'PROCUDURE QUANTITY BASELINE'!I49</f>
        <v>16556</v>
      </c>
      <c r="Q90" s="84">
        <f t="shared" si="18"/>
        <v>0</v>
      </c>
      <c r="R90" s="85">
        <f t="shared" si="19"/>
        <v>0</v>
      </c>
      <c r="S90" s="86">
        <f t="shared" si="12"/>
        <v>48700</v>
      </c>
      <c r="T90" s="85">
        <f t="shared" si="13"/>
        <v>0</v>
      </c>
    </row>
    <row r="91" spans="1:20" ht="15" thickBot="1" x14ac:dyDescent="0.4">
      <c r="A91" s="178"/>
      <c r="B91" s="82" t="s">
        <v>83</v>
      </c>
      <c r="C91" s="170"/>
      <c r="D91" s="107" t="s">
        <v>59</v>
      </c>
      <c r="E91" s="108" t="s">
        <v>59</v>
      </c>
      <c r="F91" s="109" t="s">
        <v>59</v>
      </c>
      <c r="G91" s="107" t="s">
        <v>59</v>
      </c>
      <c r="H91" s="108" t="s">
        <v>59</v>
      </c>
      <c r="I91" s="109" t="s">
        <v>59</v>
      </c>
      <c r="J91" s="86">
        <f>'PROCUDURE QUANTITY BASELINE'!G50</f>
        <v>375</v>
      </c>
      <c r="K91" s="84">
        <f t="shared" si="14"/>
        <v>0</v>
      </c>
      <c r="L91" s="85">
        <f t="shared" si="15"/>
        <v>0</v>
      </c>
      <c r="M91" s="86">
        <f>'PROCUDURE QUANTITY BASELINE'!H50</f>
        <v>383</v>
      </c>
      <c r="N91" s="84">
        <f t="shared" si="16"/>
        <v>0</v>
      </c>
      <c r="O91" s="85">
        <f t="shared" si="17"/>
        <v>0</v>
      </c>
      <c r="P91" s="86">
        <f>'PROCUDURE QUANTITY BASELINE'!I50</f>
        <v>391</v>
      </c>
      <c r="Q91" s="84">
        <f t="shared" si="18"/>
        <v>0</v>
      </c>
      <c r="R91" s="85">
        <f t="shared" si="19"/>
        <v>0</v>
      </c>
      <c r="S91" s="86">
        <f t="shared" si="12"/>
        <v>1149</v>
      </c>
      <c r="T91" s="85">
        <f t="shared" si="13"/>
        <v>0</v>
      </c>
    </row>
    <row r="92" spans="1:20" ht="15" thickBot="1" x14ac:dyDescent="0.4">
      <c r="A92" s="178"/>
      <c r="B92" s="82" t="s">
        <v>84</v>
      </c>
      <c r="C92" s="170"/>
      <c r="D92" s="107" t="s">
        <v>59</v>
      </c>
      <c r="E92" s="108" t="s">
        <v>59</v>
      </c>
      <c r="F92" s="109" t="s">
        <v>59</v>
      </c>
      <c r="G92" s="107" t="s">
        <v>59</v>
      </c>
      <c r="H92" s="108" t="s">
        <v>59</v>
      </c>
      <c r="I92" s="109" t="s">
        <v>59</v>
      </c>
      <c r="J92" s="86">
        <f>'PROCUDURE QUANTITY BASELINE'!G51</f>
        <v>22083</v>
      </c>
      <c r="K92" s="84">
        <f t="shared" si="14"/>
        <v>0</v>
      </c>
      <c r="L92" s="85">
        <f t="shared" si="15"/>
        <v>0</v>
      </c>
      <c r="M92" s="86">
        <f>'PROCUDURE QUANTITY BASELINE'!H51</f>
        <v>22525</v>
      </c>
      <c r="N92" s="84">
        <f t="shared" si="16"/>
        <v>0</v>
      </c>
      <c r="O92" s="85">
        <f t="shared" si="17"/>
        <v>0</v>
      </c>
      <c r="P92" s="86">
        <f>'PROCUDURE QUANTITY BASELINE'!I51</f>
        <v>22976</v>
      </c>
      <c r="Q92" s="84">
        <f t="shared" si="18"/>
        <v>0</v>
      </c>
      <c r="R92" s="85">
        <f t="shared" si="19"/>
        <v>0</v>
      </c>
      <c r="S92" s="86">
        <f t="shared" si="12"/>
        <v>67584</v>
      </c>
      <c r="T92" s="85">
        <f t="shared" si="13"/>
        <v>0</v>
      </c>
    </row>
    <row r="93" spans="1:20" ht="15" thickBot="1" x14ac:dyDescent="0.4">
      <c r="A93" s="178"/>
      <c r="B93" s="82" t="s">
        <v>145</v>
      </c>
      <c r="C93" s="170"/>
      <c r="D93" s="107" t="s">
        <v>59</v>
      </c>
      <c r="E93" s="108" t="s">
        <v>59</v>
      </c>
      <c r="F93" s="109" t="s">
        <v>59</v>
      </c>
      <c r="G93" s="107" t="s">
        <v>59</v>
      </c>
      <c r="H93" s="108" t="s">
        <v>59</v>
      </c>
      <c r="I93" s="109" t="s">
        <v>59</v>
      </c>
      <c r="J93" s="86">
        <f>'PROCUDURE QUANTITY BASELINE'!G52</f>
        <v>2046</v>
      </c>
      <c r="K93" s="84">
        <f t="shared" si="14"/>
        <v>0</v>
      </c>
      <c r="L93" s="85">
        <f t="shared" si="15"/>
        <v>0</v>
      </c>
      <c r="M93" s="86">
        <f>'PROCUDURE QUANTITY BASELINE'!H52</f>
        <v>2087</v>
      </c>
      <c r="N93" s="84">
        <f t="shared" si="16"/>
        <v>0</v>
      </c>
      <c r="O93" s="85">
        <f t="shared" si="17"/>
        <v>0</v>
      </c>
      <c r="P93" s="86">
        <f>'PROCUDURE QUANTITY BASELINE'!I52</f>
        <v>2129</v>
      </c>
      <c r="Q93" s="84">
        <f t="shared" si="18"/>
        <v>0</v>
      </c>
      <c r="R93" s="85">
        <f t="shared" si="19"/>
        <v>0</v>
      </c>
      <c r="S93" s="86">
        <f t="shared" si="12"/>
        <v>6262</v>
      </c>
      <c r="T93" s="85">
        <f t="shared" si="13"/>
        <v>0</v>
      </c>
    </row>
    <row r="94" spans="1:20" ht="15" thickBot="1" x14ac:dyDescent="0.4">
      <c r="A94" s="178"/>
      <c r="B94" s="82" t="s">
        <v>85</v>
      </c>
      <c r="C94" s="170"/>
      <c r="D94" s="107" t="s">
        <v>59</v>
      </c>
      <c r="E94" s="108" t="s">
        <v>59</v>
      </c>
      <c r="F94" s="109" t="s">
        <v>59</v>
      </c>
      <c r="G94" s="107" t="s">
        <v>59</v>
      </c>
      <c r="H94" s="108" t="s">
        <v>59</v>
      </c>
      <c r="I94" s="109" t="s">
        <v>59</v>
      </c>
      <c r="J94" s="86">
        <f>'PROCUDURE QUANTITY BASELINE'!G53</f>
        <v>1148</v>
      </c>
      <c r="K94" s="84">
        <f t="shared" si="14"/>
        <v>0</v>
      </c>
      <c r="L94" s="85">
        <f t="shared" si="15"/>
        <v>0</v>
      </c>
      <c r="M94" s="86">
        <f>'PROCUDURE QUANTITY BASELINE'!H53</f>
        <v>1171</v>
      </c>
      <c r="N94" s="84">
        <f t="shared" si="16"/>
        <v>0</v>
      </c>
      <c r="O94" s="85">
        <f t="shared" si="17"/>
        <v>0</v>
      </c>
      <c r="P94" s="86">
        <f>'PROCUDURE QUANTITY BASELINE'!I53</f>
        <v>1194</v>
      </c>
      <c r="Q94" s="84">
        <f t="shared" si="18"/>
        <v>0</v>
      </c>
      <c r="R94" s="85">
        <f t="shared" si="19"/>
        <v>0</v>
      </c>
      <c r="S94" s="86">
        <f t="shared" si="12"/>
        <v>3513</v>
      </c>
      <c r="T94" s="85">
        <f t="shared" si="13"/>
        <v>0</v>
      </c>
    </row>
    <row r="95" spans="1:20" ht="15" thickBot="1" x14ac:dyDescent="0.4">
      <c r="A95" s="178"/>
      <c r="B95" s="82" t="s">
        <v>86</v>
      </c>
      <c r="C95" s="170"/>
      <c r="D95" s="107" t="s">
        <v>59</v>
      </c>
      <c r="E95" s="108" t="s">
        <v>59</v>
      </c>
      <c r="F95" s="109" t="s">
        <v>59</v>
      </c>
      <c r="G95" s="107" t="s">
        <v>59</v>
      </c>
      <c r="H95" s="108" t="s">
        <v>59</v>
      </c>
      <c r="I95" s="109" t="s">
        <v>59</v>
      </c>
      <c r="J95" s="86">
        <f>'PROCUDURE QUANTITY BASELINE'!G54</f>
        <v>520</v>
      </c>
      <c r="K95" s="84">
        <f t="shared" si="14"/>
        <v>0</v>
      </c>
      <c r="L95" s="85">
        <f t="shared" si="15"/>
        <v>0</v>
      </c>
      <c r="M95" s="86">
        <f>'PROCUDURE QUANTITY BASELINE'!H54</f>
        <v>530</v>
      </c>
      <c r="N95" s="84">
        <f t="shared" si="16"/>
        <v>0</v>
      </c>
      <c r="O95" s="85">
        <f t="shared" si="17"/>
        <v>0</v>
      </c>
      <c r="P95" s="86">
        <f>'PROCUDURE QUANTITY BASELINE'!I54</f>
        <v>541</v>
      </c>
      <c r="Q95" s="84">
        <f t="shared" si="18"/>
        <v>0</v>
      </c>
      <c r="R95" s="85">
        <f t="shared" si="19"/>
        <v>0</v>
      </c>
      <c r="S95" s="86">
        <f t="shared" si="12"/>
        <v>1591</v>
      </c>
      <c r="T95" s="85">
        <f t="shared" si="13"/>
        <v>0</v>
      </c>
    </row>
    <row r="96" spans="1:20" ht="15" thickBot="1" x14ac:dyDescent="0.4">
      <c r="A96" s="178"/>
      <c r="B96" s="82" t="s">
        <v>87</v>
      </c>
      <c r="C96" s="170"/>
      <c r="D96" s="107" t="s">
        <v>59</v>
      </c>
      <c r="E96" s="108" t="s">
        <v>59</v>
      </c>
      <c r="F96" s="109" t="s">
        <v>59</v>
      </c>
      <c r="G96" s="107" t="s">
        <v>59</v>
      </c>
      <c r="H96" s="108" t="s">
        <v>59</v>
      </c>
      <c r="I96" s="109" t="s">
        <v>59</v>
      </c>
      <c r="J96" s="86">
        <f>'PROCUDURE QUANTITY BASELINE'!G55</f>
        <v>3650</v>
      </c>
      <c r="K96" s="84">
        <f t="shared" si="14"/>
        <v>0</v>
      </c>
      <c r="L96" s="85">
        <f t="shared" si="15"/>
        <v>0</v>
      </c>
      <c r="M96" s="86">
        <f>'PROCUDURE QUANTITY BASELINE'!H55</f>
        <v>3723</v>
      </c>
      <c r="N96" s="84">
        <f t="shared" si="16"/>
        <v>0</v>
      </c>
      <c r="O96" s="85">
        <f t="shared" si="17"/>
        <v>0</v>
      </c>
      <c r="P96" s="86">
        <f>'PROCUDURE QUANTITY BASELINE'!I55</f>
        <v>3797</v>
      </c>
      <c r="Q96" s="84">
        <f t="shared" si="18"/>
        <v>0</v>
      </c>
      <c r="R96" s="85">
        <f t="shared" si="19"/>
        <v>0</v>
      </c>
      <c r="S96" s="86">
        <f t="shared" si="12"/>
        <v>11170</v>
      </c>
      <c r="T96" s="85">
        <f t="shared" si="13"/>
        <v>0</v>
      </c>
    </row>
    <row r="97" spans="1:20" ht="15" thickBot="1" x14ac:dyDescent="0.4">
      <c r="A97" s="178"/>
      <c r="B97" s="82" t="s">
        <v>88</v>
      </c>
      <c r="C97" s="170"/>
      <c r="D97" s="107" t="s">
        <v>59</v>
      </c>
      <c r="E97" s="108" t="s">
        <v>59</v>
      </c>
      <c r="F97" s="109" t="s">
        <v>59</v>
      </c>
      <c r="G97" s="107" t="s">
        <v>59</v>
      </c>
      <c r="H97" s="108" t="s">
        <v>59</v>
      </c>
      <c r="I97" s="109" t="s">
        <v>59</v>
      </c>
      <c r="J97" s="86">
        <f>'PROCUDURE QUANTITY BASELINE'!G56</f>
        <v>3776</v>
      </c>
      <c r="K97" s="84">
        <f t="shared" si="14"/>
        <v>0</v>
      </c>
      <c r="L97" s="85">
        <f t="shared" si="15"/>
        <v>0</v>
      </c>
      <c r="M97" s="86">
        <f>'PROCUDURE QUANTITY BASELINE'!H56</f>
        <v>3852</v>
      </c>
      <c r="N97" s="84">
        <f t="shared" si="16"/>
        <v>0</v>
      </c>
      <c r="O97" s="85">
        <f t="shared" si="17"/>
        <v>0</v>
      </c>
      <c r="P97" s="86">
        <f>'PROCUDURE QUANTITY BASELINE'!I56</f>
        <v>3929</v>
      </c>
      <c r="Q97" s="84">
        <f t="shared" si="18"/>
        <v>0</v>
      </c>
      <c r="R97" s="85">
        <f t="shared" si="19"/>
        <v>0</v>
      </c>
      <c r="S97" s="86">
        <f t="shared" ref="S97:S126" si="20">J97+M97+P97</f>
        <v>11557</v>
      </c>
      <c r="T97" s="85">
        <f t="shared" ref="T97:T126" si="21">L97+O97+R97</f>
        <v>0</v>
      </c>
    </row>
    <row r="98" spans="1:20" ht="15" thickBot="1" x14ac:dyDescent="0.4">
      <c r="A98" s="178"/>
      <c r="B98" s="82" t="s">
        <v>89</v>
      </c>
      <c r="C98" s="170"/>
      <c r="D98" s="107" t="s">
        <v>59</v>
      </c>
      <c r="E98" s="108" t="s">
        <v>59</v>
      </c>
      <c r="F98" s="109" t="s">
        <v>59</v>
      </c>
      <c r="G98" s="107" t="s">
        <v>59</v>
      </c>
      <c r="H98" s="108" t="s">
        <v>59</v>
      </c>
      <c r="I98" s="109" t="s">
        <v>59</v>
      </c>
      <c r="J98" s="86">
        <f>'PROCUDURE QUANTITY BASELINE'!G57</f>
        <v>5531</v>
      </c>
      <c r="K98" s="84">
        <f t="shared" si="14"/>
        <v>0</v>
      </c>
      <c r="L98" s="85">
        <f t="shared" si="15"/>
        <v>0</v>
      </c>
      <c r="M98" s="86">
        <f>'PROCUDURE QUANTITY BASELINE'!H57</f>
        <v>5642</v>
      </c>
      <c r="N98" s="84">
        <f t="shared" si="16"/>
        <v>0</v>
      </c>
      <c r="O98" s="85">
        <f t="shared" si="17"/>
        <v>0</v>
      </c>
      <c r="P98" s="86">
        <f>'PROCUDURE QUANTITY BASELINE'!I57</f>
        <v>5755</v>
      </c>
      <c r="Q98" s="84">
        <f t="shared" si="18"/>
        <v>0</v>
      </c>
      <c r="R98" s="85">
        <f t="shared" si="19"/>
        <v>0</v>
      </c>
      <c r="S98" s="86">
        <f t="shared" si="20"/>
        <v>16928</v>
      </c>
      <c r="T98" s="85">
        <f t="shared" si="21"/>
        <v>0</v>
      </c>
    </row>
    <row r="99" spans="1:20" ht="15" thickBot="1" x14ac:dyDescent="0.4">
      <c r="A99" s="178"/>
      <c r="B99" s="82" t="s">
        <v>90</v>
      </c>
      <c r="C99" s="170"/>
      <c r="D99" s="107" t="s">
        <v>59</v>
      </c>
      <c r="E99" s="108" t="s">
        <v>59</v>
      </c>
      <c r="F99" s="109" t="s">
        <v>59</v>
      </c>
      <c r="G99" s="107" t="s">
        <v>59</v>
      </c>
      <c r="H99" s="108" t="s">
        <v>59</v>
      </c>
      <c r="I99" s="109" t="s">
        <v>59</v>
      </c>
      <c r="J99" s="86">
        <f>'PROCUDURE QUANTITY BASELINE'!G58</f>
        <v>8839</v>
      </c>
      <c r="K99" s="84">
        <f t="shared" si="14"/>
        <v>0</v>
      </c>
      <c r="L99" s="85">
        <f t="shared" si="15"/>
        <v>0</v>
      </c>
      <c r="M99" s="86">
        <f>'PROCUDURE QUANTITY BASELINE'!H58</f>
        <v>9016</v>
      </c>
      <c r="N99" s="84">
        <f t="shared" si="16"/>
        <v>0</v>
      </c>
      <c r="O99" s="85">
        <f t="shared" si="17"/>
        <v>0</v>
      </c>
      <c r="P99" s="86">
        <f>'PROCUDURE QUANTITY BASELINE'!I58</f>
        <v>9196</v>
      </c>
      <c r="Q99" s="84">
        <f t="shared" si="18"/>
        <v>0</v>
      </c>
      <c r="R99" s="85">
        <f t="shared" si="19"/>
        <v>0</v>
      </c>
      <c r="S99" s="86">
        <f t="shared" si="20"/>
        <v>27051</v>
      </c>
      <c r="T99" s="85">
        <f t="shared" si="21"/>
        <v>0</v>
      </c>
    </row>
    <row r="100" spans="1:20" ht="15" thickBot="1" x14ac:dyDescent="0.4">
      <c r="A100" s="178"/>
      <c r="B100" s="82" t="s">
        <v>91</v>
      </c>
      <c r="C100" s="170"/>
      <c r="D100" s="107" t="s">
        <v>59</v>
      </c>
      <c r="E100" s="108" t="s">
        <v>59</v>
      </c>
      <c r="F100" s="109" t="s">
        <v>59</v>
      </c>
      <c r="G100" s="107" t="s">
        <v>59</v>
      </c>
      <c r="H100" s="108" t="s">
        <v>59</v>
      </c>
      <c r="I100" s="109" t="s">
        <v>59</v>
      </c>
      <c r="J100" s="86">
        <f>'PROCUDURE QUANTITY BASELINE'!G59</f>
        <v>22283</v>
      </c>
      <c r="K100" s="84">
        <f t="shared" si="14"/>
        <v>0</v>
      </c>
      <c r="L100" s="85">
        <f t="shared" si="15"/>
        <v>0</v>
      </c>
      <c r="M100" s="86">
        <f>'PROCUDURE QUANTITY BASELINE'!H59</f>
        <v>22729</v>
      </c>
      <c r="N100" s="84">
        <f t="shared" si="16"/>
        <v>0</v>
      </c>
      <c r="O100" s="85">
        <f t="shared" si="17"/>
        <v>0</v>
      </c>
      <c r="P100" s="86">
        <f>'PROCUDURE QUANTITY BASELINE'!I59</f>
        <v>23184</v>
      </c>
      <c r="Q100" s="84">
        <f t="shared" si="18"/>
        <v>0</v>
      </c>
      <c r="R100" s="85">
        <f t="shared" si="19"/>
        <v>0</v>
      </c>
      <c r="S100" s="86">
        <f t="shared" si="20"/>
        <v>68196</v>
      </c>
      <c r="T100" s="85">
        <f t="shared" si="21"/>
        <v>0</v>
      </c>
    </row>
    <row r="101" spans="1:20" ht="15" thickBot="1" x14ac:dyDescent="0.4">
      <c r="A101" s="178"/>
      <c r="B101" s="82" t="s">
        <v>149</v>
      </c>
      <c r="C101" s="170"/>
      <c r="D101" s="107" t="s">
        <v>59</v>
      </c>
      <c r="E101" s="108" t="s">
        <v>59</v>
      </c>
      <c r="F101" s="109" t="s">
        <v>59</v>
      </c>
      <c r="G101" s="107" t="s">
        <v>59</v>
      </c>
      <c r="H101" s="108" t="s">
        <v>59</v>
      </c>
      <c r="I101" s="109" t="s">
        <v>59</v>
      </c>
      <c r="J101" s="86">
        <f>'PROCUDURE QUANTITY BASELINE'!G60</f>
        <v>11875</v>
      </c>
      <c r="K101" s="84">
        <f t="shared" si="14"/>
        <v>0</v>
      </c>
      <c r="L101" s="85">
        <f t="shared" si="15"/>
        <v>0</v>
      </c>
      <c r="M101" s="86">
        <f>'PROCUDURE QUANTITY BASELINE'!H60</f>
        <v>12113</v>
      </c>
      <c r="N101" s="84">
        <f t="shared" si="16"/>
        <v>0</v>
      </c>
      <c r="O101" s="85">
        <f t="shared" si="17"/>
        <v>0</v>
      </c>
      <c r="P101" s="86">
        <f>'PROCUDURE QUANTITY BASELINE'!I60</f>
        <v>12355</v>
      </c>
      <c r="Q101" s="84">
        <f t="shared" si="18"/>
        <v>0</v>
      </c>
      <c r="R101" s="85">
        <f t="shared" si="19"/>
        <v>0</v>
      </c>
      <c r="S101" s="86">
        <f t="shared" si="20"/>
        <v>36343</v>
      </c>
      <c r="T101" s="85">
        <f t="shared" si="21"/>
        <v>0</v>
      </c>
    </row>
    <row r="102" spans="1:20" ht="15" thickBot="1" x14ac:dyDescent="0.4">
      <c r="A102" s="178"/>
      <c r="B102" s="82" t="s">
        <v>92</v>
      </c>
      <c r="C102" s="170"/>
      <c r="D102" s="107" t="s">
        <v>59</v>
      </c>
      <c r="E102" s="108" t="s">
        <v>59</v>
      </c>
      <c r="F102" s="109" t="s">
        <v>59</v>
      </c>
      <c r="G102" s="107" t="s">
        <v>59</v>
      </c>
      <c r="H102" s="108" t="s">
        <v>59</v>
      </c>
      <c r="I102" s="109" t="s">
        <v>59</v>
      </c>
      <c r="J102" s="86">
        <f>'PROCUDURE QUANTITY BASELINE'!G61</f>
        <v>7263</v>
      </c>
      <c r="K102" s="84">
        <f t="shared" si="14"/>
        <v>0</v>
      </c>
      <c r="L102" s="85">
        <f t="shared" si="15"/>
        <v>0</v>
      </c>
      <c r="M102" s="86">
        <f>'PROCUDURE QUANTITY BASELINE'!H61</f>
        <v>7408</v>
      </c>
      <c r="N102" s="84">
        <f t="shared" si="16"/>
        <v>0</v>
      </c>
      <c r="O102" s="85">
        <f t="shared" si="17"/>
        <v>0</v>
      </c>
      <c r="P102" s="86">
        <f>'PROCUDURE QUANTITY BASELINE'!I61</f>
        <v>7556</v>
      </c>
      <c r="Q102" s="84">
        <f t="shared" si="18"/>
        <v>0</v>
      </c>
      <c r="R102" s="85">
        <f t="shared" si="19"/>
        <v>0</v>
      </c>
      <c r="S102" s="86">
        <f t="shared" si="20"/>
        <v>22227</v>
      </c>
      <c r="T102" s="85">
        <f t="shared" si="21"/>
        <v>0</v>
      </c>
    </row>
    <row r="103" spans="1:20" ht="15" thickBot="1" x14ac:dyDescent="0.4">
      <c r="A103" s="178"/>
      <c r="B103" s="82" t="s">
        <v>93</v>
      </c>
      <c r="C103" s="170"/>
      <c r="D103" s="107" t="s">
        <v>59</v>
      </c>
      <c r="E103" s="108" t="s">
        <v>59</v>
      </c>
      <c r="F103" s="109" t="s">
        <v>59</v>
      </c>
      <c r="G103" s="107" t="s">
        <v>59</v>
      </c>
      <c r="H103" s="108" t="s">
        <v>59</v>
      </c>
      <c r="I103" s="109" t="s">
        <v>59</v>
      </c>
      <c r="J103" s="86">
        <f>'PROCUDURE QUANTITY BASELINE'!G62</f>
        <v>18744</v>
      </c>
      <c r="K103" s="84">
        <f t="shared" si="14"/>
        <v>0</v>
      </c>
      <c r="L103" s="85">
        <f t="shared" si="15"/>
        <v>0</v>
      </c>
      <c r="M103" s="86">
        <f>'PROCUDURE QUANTITY BASELINE'!H62</f>
        <v>19119</v>
      </c>
      <c r="N103" s="84">
        <f t="shared" si="16"/>
        <v>0</v>
      </c>
      <c r="O103" s="85">
        <f t="shared" si="17"/>
        <v>0</v>
      </c>
      <c r="P103" s="86">
        <f>'PROCUDURE QUANTITY BASELINE'!I62</f>
        <v>19501</v>
      </c>
      <c r="Q103" s="84">
        <f t="shared" si="18"/>
        <v>0</v>
      </c>
      <c r="R103" s="85">
        <f t="shared" si="19"/>
        <v>0</v>
      </c>
      <c r="S103" s="86">
        <f t="shared" si="20"/>
        <v>57364</v>
      </c>
      <c r="T103" s="85">
        <f t="shared" si="21"/>
        <v>0</v>
      </c>
    </row>
    <row r="104" spans="1:20" ht="15" thickBot="1" x14ac:dyDescent="0.4">
      <c r="A104" s="178"/>
      <c r="B104" s="82" t="s">
        <v>94</v>
      </c>
      <c r="C104" s="170"/>
      <c r="D104" s="107" t="s">
        <v>59</v>
      </c>
      <c r="E104" s="108" t="s">
        <v>59</v>
      </c>
      <c r="F104" s="109" t="s">
        <v>59</v>
      </c>
      <c r="G104" s="107" t="s">
        <v>59</v>
      </c>
      <c r="H104" s="108" t="s">
        <v>59</v>
      </c>
      <c r="I104" s="109" t="s">
        <v>59</v>
      </c>
      <c r="J104" s="86">
        <f>'PROCUDURE QUANTITY BASELINE'!G63</f>
        <v>19912</v>
      </c>
      <c r="K104" s="84">
        <f t="shared" si="14"/>
        <v>0</v>
      </c>
      <c r="L104" s="85">
        <f t="shared" si="15"/>
        <v>0</v>
      </c>
      <c r="M104" s="86">
        <f>'PROCUDURE QUANTITY BASELINE'!H63</f>
        <v>20310</v>
      </c>
      <c r="N104" s="84">
        <f t="shared" si="16"/>
        <v>0</v>
      </c>
      <c r="O104" s="85">
        <f t="shared" si="17"/>
        <v>0</v>
      </c>
      <c r="P104" s="86">
        <f>'PROCUDURE QUANTITY BASELINE'!I63</f>
        <v>20716</v>
      </c>
      <c r="Q104" s="84">
        <f t="shared" si="18"/>
        <v>0</v>
      </c>
      <c r="R104" s="85">
        <f t="shared" si="19"/>
        <v>0</v>
      </c>
      <c r="S104" s="86">
        <f t="shared" si="20"/>
        <v>60938</v>
      </c>
      <c r="T104" s="85">
        <f t="shared" si="21"/>
        <v>0</v>
      </c>
    </row>
    <row r="105" spans="1:20" ht="15" thickBot="1" x14ac:dyDescent="0.4">
      <c r="A105" s="178"/>
      <c r="B105" s="82" t="s">
        <v>95</v>
      </c>
      <c r="C105" s="170"/>
      <c r="D105" s="107" t="s">
        <v>59</v>
      </c>
      <c r="E105" s="108" t="s">
        <v>59</v>
      </c>
      <c r="F105" s="109" t="s">
        <v>59</v>
      </c>
      <c r="G105" s="107" t="s">
        <v>59</v>
      </c>
      <c r="H105" s="108" t="s">
        <v>59</v>
      </c>
      <c r="I105" s="109" t="s">
        <v>59</v>
      </c>
      <c r="J105" s="86">
        <f>'PROCUDURE QUANTITY BASELINE'!G64</f>
        <v>4292</v>
      </c>
      <c r="K105" s="84">
        <f t="shared" si="14"/>
        <v>0</v>
      </c>
      <c r="L105" s="85">
        <f t="shared" si="15"/>
        <v>0</v>
      </c>
      <c r="M105" s="86">
        <f>'PROCUDURE QUANTITY BASELINE'!H64</f>
        <v>4378</v>
      </c>
      <c r="N105" s="84">
        <f t="shared" si="16"/>
        <v>0</v>
      </c>
      <c r="O105" s="85">
        <f t="shared" si="17"/>
        <v>0</v>
      </c>
      <c r="P105" s="86">
        <f>'PROCUDURE QUANTITY BASELINE'!I64</f>
        <v>4466</v>
      </c>
      <c r="Q105" s="84">
        <f t="shared" si="18"/>
        <v>0</v>
      </c>
      <c r="R105" s="85">
        <f t="shared" si="19"/>
        <v>0</v>
      </c>
      <c r="S105" s="86">
        <f t="shared" si="20"/>
        <v>13136</v>
      </c>
      <c r="T105" s="85">
        <f t="shared" si="21"/>
        <v>0</v>
      </c>
    </row>
    <row r="106" spans="1:20" ht="15" thickBot="1" x14ac:dyDescent="0.4">
      <c r="A106" s="178"/>
      <c r="B106" s="82" t="s">
        <v>146</v>
      </c>
      <c r="C106" s="170"/>
      <c r="D106" s="107" t="s">
        <v>59</v>
      </c>
      <c r="E106" s="108" t="s">
        <v>59</v>
      </c>
      <c r="F106" s="109" t="s">
        <v>59</v>
      </c>
      <c r="G106" s="107" t="s">
        <v>59</v>
      </c>
      <c r="H106" s="108" t="s">
        <v>59</v>
      </c>
      <c r="I106" s="109" t="s">
        <v>59</v>
      </c>
      <c r="J106" s="86">
        <f>'PROCUDURE QUANTITY BASELINE'!G65</f>
        <v>812</v>
      </c>
      <c r="K106" s="84">
        <f t="shared" si="14"/>
        <v>0</v>
      </c>
      <c r="L106" s="85">
        <f t="shared" si="15"/>
        <v>0</v>
      </c>
      <c r="M106" s="86">
        <f>'PROCUDURE QUANTITY BASELINE'!H65</f>
        <v>828</v>
      </c>
      <c r="N106" s="84">
        <f t="shared" si="16"/>
        <v>0</v>
      </c>
      <c r="O106" s="85">
        <f t="shared" si="17"/>
        <v>0</v>
      </c>
      <c r="P106" s="86">
        <f>'PROCUDURE QUANTITY BASELINE'!I65</f>
        <v>845</v>
      </c>
      <c r="Q106" s="84">
        <f t="shared" si="18"/>
        <v>0</v>
      </c>
      <c r="R106" s="85">
        <f t="shared" si="19"/>
        <v>0</v>
      </c>
      <c r="S106" s="86">
        <f t="shared" si="20"/>
        <v>2485</v>
      </c>
      <c r="T106" s="85">
        <f t="shared" si="21"/>
        <v>0</v>
      </c>
    </row>
    <row r="107" spans="1:20" ht="15" thickBot="1" x14ac:dyDescent="0.4">
      <c r="A107" s="178"/>
      <c r="B107" s="82" t="s">
        <v>148</v>
      </c>
      <c r="C107" s="170"/>
      <c r="D107" s="107" t="s">
        <v>59</v>
      </c>
      <c r="E107" s="108" t="s">
        <v>59</v>
      </c>
      <c r="F107" s="109" t="s">
        <v>59</v>
      </c>
      <c r="G107" s="107" t="s">
        <v>59</v>
      </c>
      <c r="H107" s="108" t="s">
        <v>59</v>
      </c>
      <c r="I107" s="109" t="s">
        <v>59</v>
      </c>
      <c r="J107" s="86">
        <f>'PROCUDURE QUANTITY BASELINE'!G66</f>
        <v>6151</v>
      </c>
      <c r="K107" s="84">
        <f t="shared" si="14"/>
        <v>0</v>
      </c>
      <c r="L107" s="85">
        <f t="shared" si="15"/>
        <v>0</v>
      </c>
      <c r="M107" s="86">
        <f>'PROCUDURE QUANTITY BASELINE'!H66</f>
        <v>6274</v>
      </c>
      <c r="N107" s="84">
        <f t="shared" si="16"/>
        <v>0</v>
      </c>
      <c r="O107" s="85">
        <f t="shared" si="17"/>
        <v>0</v>
      </c>
      <c r="P107" s="86">
        <f>'PROCUDURE QUANTITY BASELINE'!I66</f>
        <v>6399</v>
      </c>
      <c r="Q107" s="84">
        <f t="shared" si="18"/>
        <v>0</v>
      </c>
      <c r="R107" s="85">
        <f t="shared" si="19"/>
        <v>0</v>
      </c>
      <c r="S107" s="86">
        <f t="shared" si="20"/>
        <v>18824</v>
      </c>
      <c r="T107" s="85">
        <f t="shared" si="21"/>
        <v>0</v>
      </c>
    </row>
    <row r="108" spans="1:20" ht="15" thickBot="1" x14ac:dyDescent="0.4">
      <c r="A108" s="178"/>
      <c r="B108" s="82" t="s">
        <v>96</v>
      </c>
      <c r="C108" s="170"/>
      <c r="D108" s="107" t="s">
        <v>59</v>
      </c>
      <c r="E108" s="108" t="s">
        <v>59</v>
      </c>
      <c r="F108" s="109" t="s">
        <v>59</v>
      </c>
      <c r="G108" s="107" t="s">
        <v>59</v>
      </c>
      <c r="H108" s="108" t="s">
        <v>59</v>
      </c>
      <c r="I108" s="109" t="s">
        <v>59</v>
      </c>
      <c r="J108" s="86">
        <f>'PROCUDURE QUANTITY BASELINE'!G67</f>
        <v>4678</v>
      </c>
      <c r="K108" s="84">
        <f t="shared" si="14"/>
        <v>0</v>
      </c>
      <c r="L108" s="85">
        <f t="shared" si="15"/>
        <v>0</v>
      </c>
      <c r="M108" s="86">
        <f>'PROCUDURE QUANTITY BASELINE'!H67</f>
        <v>4772</v>
      </c>
      <c r="N108" s="84">
        <f t="shared" si="16"/>
        <v>0</v>
      </c>
      <c r="O108" s="85">
        <f t="shared" si="17"/>
        <v>0</v>
      </c>
      <c r="P108" s="86">
        <f>'PROCUDURE QUANTITY BASELINE'!I67</f>
        <v>4867</v>
      </c>
      <c r="Q108" s="84">
        <f t="shared" si="18"/>
        <v>0</v>
      </c>
      <c r="R108" s="85">
        <f t="shared" si="19"/>
        <v>0</v>
      </c>
      <c r="S108" s="86">
        <f t="shared" si="20"/>
        <v>14317</v>
      </c>
      <c r="T108" s="85">
        <f t="shared" si="21"/>
        <v>0</v>
      </c>
    </row>
    <row r="109" spans="1:20" ht="15" thickBot="1" x14ac:dyDescent="0.4">
      <c r="A109" s="178"/>
      <c r="B109" s="82" t="s">
        <v>97</v>
      </c>
      <c r="C109" s="170"/>
      <c r="D109" s="107" t="s">
        <v>59</v>
      </c>
      <c r="E109" s="108" t="s">
        <v>59</v>
      </c>
      <c r="F109" s="109" t="s">
        <v>59</v>
      </c>
      <c r="G109" s="107" t="s">
        <v>59</v>
      </c>
      <c r="H109" s="108" t="s">
        <v>59</v>
      </c>
      <c r="I109" s="109" t="s">
        <v>59</v>
      </c>
      <c r="J109" s="86">
        <f>'PROCUDURE QUANTITY BASELINE'!G68</f>
        <v>22332</v>
      </c>
      <c r="K109" s="84">
        <f t="shared" si="14"/>
        <v>0</v>
      </c>
      <c r="L109" s="85">
        <f t="shared" si="15"/>
        <v>0</v>
      </c>
      <c r="M109" s="86">
        <f>'PROCUDURE QUANTITY BASELINE'!H68</f>
        <v>22779</v>
      </c>
      <c r="N109" s="84">
        <f t="shared" si="16"/>
        <v>0</v>
      </c>
      <c r="O109" s="85">
        <f t="shared" si="17"/>
        <v>0</v>
      </c>
      <c r="P109" s="86">
        <f>'PROCUDURE QUANTITY BASELINE'!I68</f>
        <v>23235</v>
      </c>
      <c r="Q109" s="84">
        <f t="shared" si="18"/>
        <v>0</v>
      </c>
      <c r="R109" s="85">
        <f t="shared" si="19"/>
        <v>0</v>
      </c>
      <c r="S109" s="86">
        <f t="shared" si="20"/>
        <v>68346</v>
      </c>
      <c r="T109" s="85">
        <f t="shared" si="21"/>
        <v>0</v>
      </c>
    </row>
    <row r="110" spans="1:20" ht="15" thickBot="1" x14ac:dyDescent="0.4">
      <c r="A110" s="178"/>
      <c r="B110" s="82" t="s">
        <v>98</v>
      </c>
      <c r="C110" s="170"/>
      <c r="D110" s="107" t="s">
        <v>59</v>
      </c>
      <c r="E110" s="108" t="s">
        <v>59</v>
      </c>
      <c r="F110" s="109" t="s">
        <v>59</v>
      </c>
      <c r="G110" s="107" t="s">
        <v>59</v>
      </c>
      <c r="H110" s="108" t="s">
        <v>59</v>
      </c>
      <c r="I110" s="109" t="s">
        <v>59</v>
      </c>
      <c r="J110" s="86">
        <f>'PROCUDURE QUANTITY BASELINE'!G69</f>
        <v>888</v>
      </c>
      <c r="K110" s="84">
        <f t="shared" si="14"/>
        <v>0</v>
      </c>
      <c r="L110" s="85">
        <f t="shared" si="15"/>
        <v>0</v>
      </c>
      <c r="M110" s="86">
        <f>'PROCUDURE QUANTITY BASELINE'!H69</f>
        <v>906</v>
      </c>
      <c r="N110" s="84">
        <f t="shared" si="16"/>
        <v>0</v>
      </c>
      <c r="O110" s="85">
        <f t="shared" si="17"/>
        <v>0</v>
      </c>
      <c r="P110" s="86">
        <f>'PROCUDURE QUANTITY BASELINE'!I69</f>
        <v>924</v>
      </c>
      <c r="Q110" s="84">
        <f t="shared" si="18"/>
        <v>0</v>
      </c>
      <c r="R110" s="85">
        <f t="shared" si="19"/>
        <v>0</v>
      </c>
      <c r="S110" s="86">
        <f t="shared" si="20"/>
        <v>2718</v>
      </c>
      <c r="T110" s="85">
        <f t="shared" si="21"/>
        <v>0</v>
      </c>
    </row>
    <row r="111" spans="1:20" ht="15" thickBot="1" x14ac:dyDescent="0.4">
      <c r="A111" s="178"/>
      <c r="B111" s="82" t="s">
        <v>99</v>
      </c>
      <c r="C111" s="170"/>
      <c r="D111" s="107" t="s">
        <v>59</v>
      </c>
      <c r="E111" s="108" t="s">
        <v>59</v>
      </c>
      <c r="F111" s="109" t="s">
        <v>59</v>
      </c>
      <c r="G111" s="107" t="s">
        <v>59</v>
      </c>
      <c r="H111" s="108" t="s">
        <v>59</v>
      </c>
      <c r="I111" s="109" t="s">
        <v>59</v>
      </c>
      <c r="J111" s="86">
        <f>'PROCUDURE QUANTITY BASELINE'!G70</f>
        <v>4044</v>
      </c>
      <c r="K111" s="84">
        <f t="shared" si="14"/>
        <v>0</v>
      </c>
      <c r="L111" s="85">
        <f t="shared" si="15"/>
        <v>0</v>
      </c>
      <c r="M111" s="86">
        <f>'PROCUDURE QUANTITY BASELINE'!H70</f>
        <v>4125</v>
      </c>
      <c r="N111" s="84">
        <f t="shared" si="16"/>
        <v>0</v>
      </c>
      <c r="O111" s="85">
        <f t="shared" si="17"/>
        <v>0</v>
      </c>
      <c r="P111" s="86">
        <f>'PROCUDURE QUANTITY BASELINE'!I70</f>
        <v>4208</v>
      </c>
      <c r="Q111" s="84">
        <f t="shared" si="18"/>
        <v>0</v>
      </c>
      <c r="R111" s="85">
        <f t="shared" si="19"/>
        <v>0</v>
      </c>
      <c r="S111" s="86">
        <f t="shared" si="20"/>
        <v>12377</v>
      </c>
      <c r="T111" s="85">
        <f t="shared" si="21"/>
        <v>0</v>
      </c>
    </row>
    <row r="112" spans="1:20" ht="15" thickBot="1" x14ac:dyDescent="0.4">
      <c r="A112" s="178"/>
      <c r="B112" s="82" t="s">
        <v>100</v>
      </c>
      <c r="C112" s="170"/>
      <c r="D112" s="107" t="s">
        <v>59</v>
      </c>
      <c r="E112" s="108" t="s">
        <v>59</v>
      </c>
      <c r="F112" s="109" t="s">
        <v>59</v>
      </c>
      <c r="G112" s="107" t="s">
        <v>59</v>
      </c>
      <c r="H112" s="108" t="s">
        <v>59</v>
      </c>
      <c r="I112" s="109" t="s">
        <v>59</v>
      </c>
      <c r="J112" s="86">
        <f>'PROCUDURE QUANTITY BASELINE'!G71</f>
        <v>9816</v>
      </c>
      <c r="K112" s="84">
        <f t="shared" si="14"/>
        <v>0</v>
      </c>
      <c r="L112" s="85">
        <f t="shared" si="15"/>
        <v>0</v>
      </c>
      <c r="M112" s="86">
        <f>'PROCUDURE QUANTITY BASELINE'!H71</f>
        <v>10012</v>
      </c>
      <c r="N112" s="84">
        <f t="shared" si="16"/>
        <v>0</v>
      </c>
      <c r="O112" s="85">
        <f t="shared" si="17"/>
        <v>0</v>
      </c>
      <c r="P112" s="86">
        <f>'PROCUDURE QUANTITY BASELINE'!I71</f>
        <v>10212</v>
      </c>
      <c r="Q112" s="84">
        <f t="shared" si="18"/>
        <v>0</v>
      </c>
      <c r="R112" s="85">
        <f t="shared" si="19"/>
        <v>0</v>
      </c>
      <c r="S112" s="86">
        <f t="shared" si="20"/>
        <v>30040</v>
      </c>
      <c r="T112" s="85">
        <f t="shared" si="21"/>
        <v>0</v>
      </c>
    </row>
    <row r="113" spans="1:20" ht="15" thickBot="1" x14ac:dyDescent="0.4">
      <c r="A113" s="178"/>
      <c r="B113" s="82" t="s">
        <v>101</v>
      </c>
      <c r="C113" s="170"/>
      <c r="D113" s="107" t="s">
        <v>59</v>
      </c>
      <c r="E113" s="108" t="s">
        <v>59</v>
      </c>
      <c r="F113" s="109" t="s">
        <v>59</v>
      </c>
      <c r="G113" s="107" t="s">
        <v>59</v>
      </c>
      <c r="H113" s="108" t="s">
        <v>59</v>
      </c>
      <c r="I113" s="109" t="s">
        <v>59</v>
      </c>
      <c r="J113" s="86">
        <f>'PROCUDURE QUANTITY BASELINE'!G72</f>
        <v>9619</v>
      </c>
      <c r="K113" s="84">
        <f t="shared" si="14"/>
        <v>0</v>
      </c>
      <c r="L113" s="85">
        <f t="shared" si="15"/>
        <v>0</v>
      </c>
      <c r="M113" s="86">
        <f>'PROCUDURE QUANTITY BASELINE'!H72</f>
        <v>9811</v>
      </c>
      <c r="N113" s="84">
        <f t="shared" si="16"/>
        <v>0</v>
      </c>
      <c r="O113" s="85">
        <f t="shared" si="17"/>
        <v>0</v>
      </c>
      <c r="P113" s="86">
        <f>'PROCUDURE QUANTITY BASELINE'!I72</f>
        <v>10007</v>
      </c>
      <c r="Q113" s="84">
        <f t="shared" si="18"/>
        <v>0</v>
      </c>
      <c r="R113" s="85">
        <f t="shared" si="19"/>
        <v>0</v>
      </c>
      <c r="S113" s="86">
        <f t="shared" si="20"/>
        <v>29437</v>
      </c>
      <c r="T113" s="85">
        <f t="shared" si="21"/>
        <v>0</v>
      </c>
    </row>
    <row r="114" spans="1:20" ht="15" thickBot="1" x14ac:dyDescent="0.4">
      <c r="A114" s="178"/>
      <c r="B114" s="82" t="s">
        <v>102</v>
      </c>
      <c r="C114" s="170"/>
      <c r="D114" s="107" t="s">
        <v>59</v>
      </c>
      <c r="E114" s="108" t="s">
        <v>59</v>
      </c>
      <c r="F114" s="109" t="s">
        <v>59</v>
      </c>
      <c r="G114" s="107" t="s">
        <v>59</v>
      </c>
      <c r="H114" s="108" t="s">
        <v>59</v>
      </c>
      <c r="I114" s="109" t="s">
        <v>59</v>
      </c>
      <c r="J114" s="86">
        <f>'PROCUDURE QUANTITY BASELINE'!G73</f>
        <v>11081</v>
      </c>
      <c r="K114" s="84">
        <f t="shared" si="14"/>
        <v>0</v>
      </c>
      <c r="L114" s="85">
        <f t="shared" si="15"/>
        <v>0</v>
      </c>
      <c r="M114" s="86">
        <f>'PROCUDURE QUANTITY BASELINE'!H73</f>
        <v>11303</v>
      </c>
      <c r="N114" s="84">
        <f t="shared" si="16"/>
        <v>0</v>
      </c>
      <c r="O114" s="85">
        <f t="shared" si="17"/>
        <v>0</v>
      </c>
      <c r="P114" s="86">
        <f>'PROCUDURE QUANTITY BASELINE'!I73</f>
        <v>11529</v>
      </c>
      <c r="Q114" s="84">
        <f t="shared" si="18"/>
        <v>0</v>
      </c>
      <c r="R114" s="85">
        <f t="shared" si="19"/>
        <v>0</v>
      </c>
      <c r="S114" s="86">
        <f t="shared" si="20"/>
        <v>33913</v>
      </c>
      <c r="T114" s="85">
        <f t="shared" si="21"/>
        <v>0</v>
      </c>
    </row>
    <row r="115" spans="1:20" ht="15" thickBot="1" x14ac:dyDescent="0.4">
      <c r="A115" s="178"/>
      <c r="B115" s="82" t="s">
        <v>103</v>
      </c>
      <c r="C115" s="170"/>
      <c r="D115" s="107" t="s">
        <v>59</v>
      </c>
      <c r="E115" s="108" t="s">
        <v>59</v>
      </c>
      <c r="F115" s="109" t="s">
        <v>59</v>
      </c>
      <c r="G115" s="107" t="s">
        <v>59</v>
      </c>
      <c r="H115" s="108" t="s">
        <v>59</v>
      </c>
      <c r="I115" s="109" t="s">
        <v>59</v>
      </c>
      <c r="J115" s="86">
        <f>'PROCUDURE QUANTITY BASELINE'!G74</f>
        <v>16415</v>
      </c>
      <c r="K115" s="84">
        <f t="shared" si="14"/>
        <v>0</v>
      </c>
      <c r="L115" s="85">
        <f t="shared" si="15"/>
        <v>0</v>
      </c>
      <c r="M115" s="86">
        <f>'PROCUDURE QUANTITY BASELINE'!H74</f>
        <v>16743</v>
      </c>
      <c r="N115" s="84">
        <f t="shared" si="16"/>
        <v>0</v>
      </c>
      <c r="O115" s="85">
        <f t="shared" si="17"/>
        <v>0</v>
      </c>
      <c r="P115" s="86">
        <f>'PROCUDURE QUANTITY BASELINE'!I74</f>
        <v>17078</v>
      </c>
      <c r="Q115" s="84">
        <f t="shared" si="18"/>
        <v>0</v>
      </c>
      <c r="R115" s="85">
        <f t="shared" si="19"/>
        <v>0</v>
      </c>
      <c r="S115" s="86">
        <f t="shared" si="20"/>
        <v>50236</v>
      </c>
      <c r="T115" s="85">
        <f t="shared" si="21"/>
        <v>0</v>
      </c>
    </row>
    <row r="116" spans="1:20" ht="15" thickBot="1" x14ac:dyDescent="0.4">
      <c r="A116" s="178"/>
      <c r="B116" s="82" t="s">
        <v>104</v>
      </c>
      <c r="C116" s="170"/>
      <c r="D116" s="107" t="s">
        <v>59</v>
      </c>
      <c r="E116" s="108" t="s">
        <v>59</v>
      </c>
      <c r="F116" s="109" t="s">
        <v>59</v>
      </c>
      <c r="G116" s="107" t="s">
        <v>59</v>
      </c>
      <c r="H116" s="108" t="s">
        <v>59</v>
      </c>
      <c r="I116" s="109" t="s">
        <v>59</v>
      </c>
      <c r="J116" s="86">
        <f>'PROCUDURE QUANTITY BASELINE'!G75</f>
        <v>12376</v>
      </c>
      <c r="K116" s="84">
        <f t="shared" si="14"/>
        <v>0</v>
      </c>
      <c r="L116" s="85">
        <f t="shared" si="15"/>
        <v>0</v>
      </c>
      <c r="M116" s="86">
        <f>'PROCUDURE QUANTITY BASELINE'!H75</f>
        <v>12624</v>
      </c>
      <c r="N116" s="84">
        <f t="shared" si="16"/>
        <v>0</v>
      </c>
      <c r="O116" s="85">
        <f t="shared" si="17"/>
        <v>0</v>
      </c>
      <c r="P116" s="86">
        <f>'PROCUDURE QUANTITY BASELINE'!I75</f>
        <v>12876</v>
      </c>
      <c r="Q116" s="84">
        <f t="shared" si="18"/>
        <v>0</v>
      </c>
      <c r="R116" s="85">
        <f t="shared" si="19"/>
        <v>0</v>
      </c>
      <c r="S116" s="86">
        <f t="shared" si="20"/>
        <v>37876</v>
      </c>
      <c r="T116" s="85">
        <f t="shared" si="21"/>
        <v>0</v>
      </c>
    </row>
    <row r="117" spans="1:20" ht="15" thickBot="1" x14ac:dyDescent="0.4">
      <c r="A117" s="178"/>
      <c r="B117" s="82" t="s">
        <v>105</v>
      </c>
      <c r="C117" s="170"/>
      <c r="D117" s="107" t="s">
        <v>59</v>
      </c>
      <c r="E117" s="108" t="s">
        <v>59</v>
      </c>
      <c r="F117" s="109" t="s">
        <v>59</v>
      </c>
      <c r="G117" s="107" t="s">
        <v>59</v>
      </c>
      <c r="H117" s="108" t="s">
        <v>59</v>
      </c>
      <c r="I117" s="109" t="s">
        <v>59</v>
      </c>
      <c r="J117" s="86">
        <f>'PROCUDURE QUANTITY BASELINE'!G76</f>
        <v>7758</v>
      </c>
      <c r="K117" s="84">
        <f t="shared" si="14"/>
        <v>0</v>
      </c>
      <c r="L117" s="85">
        <f t="shared" si="15"/>
        <v>0</v>
      </c>
      <c r="M117" s="86">
        <f>'PROCUDURE QUANTITY BASELINE'!H76</f>
        <v>7913</v>
      </c>
      <c r="N117" s="84">
        <f t="shared" si="16"/>
        <v>0</v>
      </c>
      <c r="O117" s="85">
        <f t="shared" si="17"/>
        <v>0</v>
      </c>
      <c r="P117" s="86">
        <f>'PROCUDURE QUANTITY BASELINE'!I76</f>
        <v>8071</v>
      </c>
      <c r="Q117" s="84">
        <f t="shared" si="18"/>
        <v>0</v>
      </c>
      <c r="R117" s="85">
        <f t="shared" si="19"/>
        <v>0</v>
      </c>
      <c r="S117" s="86">
        <f t="shared" si="20"/>
        <v>23742</v>
      </c>
      <c r="T117" s="85">
        <f t="shared" si="21"/>
        <v>0</v>
      </c>
    </row>
    <row r="118" spans="1:20" ht="15" thickBot="1" x14ac:dyDescent="0.4">
      <c r="A118" s="178"/>
      <c r="B118" s="82" t="s">
        <v>106</v>
      </c>
      <c r="C118" s="170"/>
      <c r="D118" s="107" t="s">
        <v>59</v>
      </c>
      <c r="E118" s="108" t="s">
        <v>59</v>
      </c>
      <c r="F118" s="109" t="s">
        <v>59</v>
      </c>
      <c r="G118" s="107" t="s">
        <v>59</v>
      </c>
      <c r="H118" s="108" t="s">
        <v>59</v>
      </c>
      <c r="I118" s="109" t="s">
        <v>59</v>
      </c>
      <c r="J118" s="86">
        <f>'PROCUDURE QUANTITY BASELINE'!G77</f>
        <v>8186</v>
      </c>
      <c r="K118" s="84">
        <f t="shared" si="14"/>
        <v>0</v>
      </c>
      <c r="L118" s="85">
        <f t="shared" si="15"/>
        <v>0</v>
      </c>
      <c r="M118" s="86">
        <f>'PROCUDURE QUANTITY BASELINE'!H77</f>
        <v>8350</v>
      </c>
      <c r="N118" s="84">
        <f t="shared" si="16"/>
        <v>0</v>
      </c>
      <c r="O118" s="85">
        <f t="shared" si="17"/>
        <v>0</v>
      </c>
      <c r="P118" s="86">
        <f>'PROCUDURE QUANTITY BASELINE'!I77</f>
        <v>8517</v>
      </c>
      <c r="Q118" s="84">
        <f t="shared" si="18"/>
        <v>0</v>
      </c>
      <c r="R118" s="85">
        <f t="shared" si="19"/>
        <v>0</v>
      </c>
      <c r="S118" s="86">
        <f t="shared" si="20"/>
        <v>25053</v>
      </c>
      <c r="T118" s="85">
        <f t="shared" si="21"/>
        <v>0</v>
      </c>
    </row>
    <row r="119" spans="1:20" ht="15" thickBot="1" x14ac:dyDescent="0.4">
      <c r="A119" s="178"/>
      <c r="B119" s="82" t="s">
        <v>107</v>
      </c>
      <c r="C119" s="170"/>
      <c r="D119" s="107" t="s">
        <v>59</v>
      </c>
      <c r="E119" s="108" t="s">
        <v>59</v>
      </c>
      <c r="F119" s="109" t="s">
        <v>59</v>
      </c>
      <c r="G119" s="107" t="s">
        <v>59</v>
      </c>
      <c r="H119" s="108" t="s">
        <v>59</v>
      </c>
      <c r="I119" s="109" t="s">
        <v>59</v>
      </c>
      <c r="J119" s="86">
        <f>'PROCUDURE QUANTITY BASELINE'!G78</f>
        <v>4640</v>
      </c>
      <c r="K119" s="84">
        <f t="shared" si="14"/>
        <v>0</v>
      </c>
      <c r="L119" s="85">
        <f t="shared" si="15"/>
        <v>0</v>
      </c>
      <c r="M119" s="86">
        <f>'PROCUDURE QUANTITY BASELINE'!H78</f>
        <v>4733</v>
      </c>
      <c r="N119" s="84">
        <f t="shared" si="16"/>
        <v>0</v>
      </c>
      <c r="O119" s="85">
        <f t="shared" si="17"/>
        <v>0</v>
      </c>
      <c r="P119" s="86">
        <f>'PROCUDURE QUANTITY BASELINE'!I78</f>
        <v>4828</v>
      </c>
      <c r="Q119" s="84">
        <f t="shared" si="18"/>
        <v>0</v>
      </c>
      <c r="R119" s="85">
        <f t="shared" si="19"/>
        <v>0</v>
      </c>
      <c r="S119" s="86">
        <f t="shared" si="20"/>
        <v>14201</v>
      </c>
      <c r="T119" s="85">
        <f t="shared" si="21"/>
        <v>0</v>
      </c>
    </row>
    <row r="120" spans="1:20" ht="15" thickBot="1" x14ac:dyDescent="0.4">
      <c r="A120" s="178"/>
      <c r="B120" s="82" t="s">
        <v>150</v>
      </c>
      <c r="C120" s="170"/>
      <c r="D120" s="107" t="s">
        <v>59</v>
      </c>
      <c r="E120" s="108" t="s">
        <v>59</v>
      </c>
      <c r="F120" s="109" t="s">
        <v>59</v>
      </c>
      <c r="G120" s="107" t="s">
        <v>59</v>
      </c>
      <c r="H120" s="108" t="s">
        <v>59</v>
      </c>
      <c r="I120" s="109" t="s">
        <v>59</v>
      </c>
      <c r="J120" s="86">
        <f>'PROCUDURE QUANTITY BASELINE'!G79</f>
        <v>29891</v>
      </c>
      <c r="K120" s="84">
        <f t="shared" si="14"/>
        <v>0</v>
      </c>
      <c r="L120" s="85">
        <f t="shared" si="15"/>
        <v>0</v>
      </c>
      <c r="M120" s="86">
        <f>'PROCUDURE QUANTITY BASELINE'!H79</f>
        <v>30489</v>
      </c>
      <c r="N120" s="84">
        <f t="shared" si="16"/>
        <v>0</v>
      </c>
      <c r="O120" s="85">
        <f t="shared" si="17"/>
        <v>0</v>
      </c>
      <c r="P120" s="86">
        <f>'PROCUDURE QUANTITY BASELINE'!I79</f>
        <v>31099</v>
      </c>
      <c r="Q120" s="84">
        <f t="shared" si="18"/>
        <v>0</v>
      </c>
      <c r="R120" s="85">
        <f t="shared" si="19"/>
        <v>0</v>
      </c>
      <c r="S120" s="86">
        <f t="shared" si="20"/>
        <v>91479</v>
      </c>
      <c r="T120" s="85">
        <f t="shared" si="21"/>
        <v>0</v>
      </c>
    </row>
    <row r="121" spans="1:20" ht="15" thickBot="1" x14ac:dyDescent="0.4">
      <c r="A121" s="178"/>
      <c r="B121" s="82" t="s">
        <v>108</v>
      </c>
      <c r="C121" s="170"/>
      <c r="D121" s="107" t="s">
        <v>59</v>
      </c>
      <c r="E121" s="108" t="s">
        <v>59</v>
      </c>
      <c r="F121" s="109" t="s">
        <v>59</v>
      </c>
      <c r="G121" s="107" t="s">
        <v>59</v>
      </c>
      <c r="H121" s="108" t="s">
        <v>59</v>
      </c>
      <c r="I121" s="109" t="s">
        <v>59</v>
      </c>
      <c r="J121" s="86">
        <f>'PROCUDURE QUANTITY BASELINE'!G80</f>
        <v>1124</v>
      </c>
      <c r="K121" s="84">
        <f t="shared" si="14"/>
        <v>0</v>
      </c>
      <c r="L121" s="85">
        <f t="shared" si="15"/>
        <v>0</v>
      </c>
      <c r="M121" s="86">
        <f>'PROCUDURE QUANTITY BASELINE'!H80</f>
        <v>1146</v>
      </c>
      <c r="N121" s="84">
        <f t="shared" si="16"/>
        <v>0</v>
      </c>
      <c r="O121" s="85">
        <f t="shared" si="17"/>
        <v>0</v>
      </c>
      <c r="P121" s="86">
        <f>'PROCUDURE QUANTITY BASELINE'!I80</f>
        <v>1169</v>
      </c>
      <c r="Q121" s="84">
        <f t="shared" si="18"/>
        <v>0</v>
      </c>
      <c r="R121" s="85">
        <f t="shared" si="19"/>
        <v>0</v>
      </c>
      <c r="S121" s="86">
        <f t="shared" si="20"/>
        <v>3439</v>
      </c>
      <c r="T121" s="85">
        <f t="shared" si="21"/>
        <v>0</v>
      </c>
    </row>
    <row r="122" spans="1:20" ht="15" thickBot="1" x14ac:dyDescent="0.4">
      <c r="A122" s="178"/>
      <c r="B122" s="82" t="s">
        <v>109</v>
      </c>
      <c r="C122" s="170"/>
      <c r="D122" s="107" t="s">
        <v>59</v>
      </c>
      <c r="E122" s="108" t="s">
        <v>59</v>
      </c>
      <c r="F122" s="109" t="s">
        <v>59</v>
      </c>
      <c r="G122" s="107" t="s">
        <v>59</v>
      </c>
      <c r="H122" s="108" t="s">
        <v>59</v>
      </c>
      <c r="I122" s="109" t="s">
        <v>59</v>
      </c>
      <c r="J122" s="86">
        <f>'PROCUDURE QUANTITY BASELINE'!G81</f>
        <v>14811</v>
      </c>
      <c r="K122" s="84">
        <f t="shared" si="14"/>
        <v>0</v>
      </c>
      <c r="L122" s="85">
        <f t="shared" si="15"/>
        <v>0</v>
      </c>
      <c r="M122" s="86">
        <f>'PROCUDURE QUANTITY BASELINE'!H81</f>
        <v>15107</v>
      </c>
      <c r="N122" s="84">
        <f t="shared" si="16"/>
        <v>0</v>
      </c>
      <c r="O122" s="85">
        <f t="shared" si="17"/>
        <v>0</v>
      </c>
      <c r="P122" s="86">
        <f>'PROCUDURE QUANTITY BASELINE'!I81</f>
        <v>15409</v>
      </c>
      <c r="Q122" s="84">
        <f t="shared" si="18"/>
        <v>0</v>
      </c>
      <c r="R122" s="85">
        <f t="shared" si="19"/>
        <v>0</v>
      </c>
      <c r="S122" s="86">
        <f t="shared" si="20"/>
        <v>45327</v>
      </c>
      <c r="T122" s="85">
        <f t="shared" si="21"/>
        <v>0</v>
      </c>
    </row>
    <row r="123" spans="1:20" ht="15" thickBot="1" x14ac:dyDescent="0.4">
      <c r="A123" s="178"/>
      <c r="B123" s="82" t="s">
        <v>110</v>
      </c>
      <c r="C123" s="170"/>
      <c r="D123" s="107" t="s">
        <v>59</v>
      </c>
      <c r="E123" s="108" t="s">
        <v>59</v>
      </c>
      <c r="F123" s="109" t="s">
        <v>59</v>
      </c>
      <c r="G123" s="107" t="s">
        <v>59</v>
      </c>
      <c r="H123" s="108" t="s">
        <v>59</v>
      </c>
      <c r="I123" s="109" t="s">
        <v>59</v>
      </c>
      <c r="J123" s="86">
        <f>'PROCUDURE QUANTITY BASELINE'!G82</f>
        <v>20657</v>
      </c>
      <c r="K123" s="84">
        <f t="shared" si="14"/>
        <v>0</v>
      </c>
      <c r="L123" s="85">
        <f t="shared" si="15"/>
        <v>0</v>
      </c>
      <c r="M123" s="86">
        <f>'PROCUDURE QUANTITY BASELINE'!H82</f>
        <v>21070</v>
      </c>
      <c r="N123" s="84">
        <f t="shared" si="16"/>
        <v>0</v>
      </c>
      <c r="O123" s="85">
        <f t="shared" si="17"/>
        <v>0</v>
      </c>
      <c r="P123" s="86">
        <f>'PROCUDURE QUANTITY BASELINE'!I82</f>
        <v>21491</v>
      </c>
      <c r="Q123" s="84">
        <f t="shared" si="18"/>
        <v>0</v>
      </c>
      <c r="R123" s="85">
        <f t="shared" si="19"/>
        <v>0</v>
      </c>
      <c r="S123" s="86">
        <f t="shared" si="20"/>
        <v>63218</v>
      </c>
      <c r="T123" s="85">
        <f t="shared" si="21"/>
        <v>0</v>
      </c>
    </row>
    <row r="124" spans="1:20" ht="15" thickBot="1" x14ac:dyDescent="0.4">
      <c r="A124" s="178"/>
      <c r="B124" s="82" t="s">
        <v>111</v>
      </c>
      <c r="C124" s="170"/>
      <c r="D124" s="107" t="s">
        <v>59</v>
      </c>
      <c r="E124" s="108" t="s">
        <v>59</v>
      </c>
      <c r="F124" s="109" t="s">
        <v>59</v>
      </c>
      <c r="G124" s="107" t="s">
        <v>59</v>
      </c>
      <c r="H124" s="108" t="s">
        <v>59</v>
      </c>
      <c r="I124" s="109" t="s">
        <v>59</v>
      </c>
      <c r="J124" s="86">
        <f>'PROCUDURE QUANTITY BASELINE'!G83</f>
        <v>17520</v>
      </c>
      <c r="K124" s="84">
        <f t="shared" si="14"/>
        <v>0</v>
      </c>
      <c r="L124" s="85">
        <f t="shared" si="15"/>
        <v>0</v>
      </c>
      <c r="M124" s="86">
        <f>'PROCUDURE QUANTITY BASELINE'!H83</f>
        <v>17870</v>
      </c>
      <c r="N124" s="84">
        <f t="shared" si="16"/>
        <v>0</v>
      </c>
      <c r="O124" s="85">
        <f t="shared" si="17"/>
        <v>0</v>
      </c>
      <c r="P124" s="86">
        <f>'PROCUDURE QUANTITY BASELINE'!I83</f>
        <v>18227</v>
      </c>
      <c r="Q124" s="84">
        <f t="shared" si="18"/>
        <v>0</v>
      </c>
      <c r="R124" s="85">
        <f t="shared" si="19"/>
        <v>0</v>
      </c>
      <c r="S124" s="86">
        <f t="shared" si="20"/>
        <v>53617</v>
      </c>
      <c r="T124" s="85">
        <f t="shared" si="21"/>
        <v>0</v>
      </c>
    </row>
    <row r="125" spans="1:20" ht="15" thickBot="1" x14ac:dyDescent="0.4">
      <c r="A125" s="178"/>
      <c r="B125" s="82" t="s">
        <v>112</v>
      </c>
      <c r="C125" s="170"/>
      <c r="D125" s="107" t="s">
        <v>59</v>
      </c>
      <c r="E125" s="108" t="s">
        <v>59</v>
      </c>
      <c r="F125" s="109" t="s">
        <v>59</v>
      </c>
      <c r="G125" s="107" t="s">
        <v>59</v>
      </c>
      <c r="H125" s="108" t="s">
        <v>59</v>
      </c>
      <c r="I125" s="109" t="s">
        <v>59</v>
      </c>
      <c r="J125" s="86">
        <f>'PROCUDURE QUANTITY BASELINE'!G84</f>
        <v>16662</v>
      </c>
      <c r="K125" s="84">
        <f t="shared" si="14"/>
        <v>0</v>
      </c>
      <c r="L125" s="85">
        <f t="shared" si="15"/>
        <v>0</v>
      </c>
      <c r="M125" s="86">
        <f>'PROCUDURE QUANTITY BASELINE'!H84</f>
        <v>16995</v>
      </c>
      <c r="N125" s="84">
        <f t="shared" si="16"/>
        <v>0</v>
      </c>
      <c r="O125" s="85">
        <f t="shared" si="17"/>
        <v>0</v>
      </c>
      <c r="P125" s="86">
        <f>'PROCUDURE QUANTITY BASELINE'!I84</f>
        <v>17335</v>
      </c>
      <c r="Q125" s="84">
        <f t="shared" si="18"/>
        <v>0</v>
      </c>
      <c r="R125" s="85">
        <f t="shared" si="19"/>
        <v>0</v>
      </c>
      <c r="S125" s="86">
        <f t="shared" si="20"/>
        <v>50992</v>
      </c>
      <c r="T125" s="85">
        <f t="shared" si="21"/>
        <v>0</v>
      </c>
    </row>
    <row r="126" spans="1:20" x14ac:dyDescent="0.35">
      <c r="A126" s="178"/>
      <c r="B126" s="82" t="s">
        <v>113</v>
      </c>
      <c r="C126" s="170"/>
      <c r="D126" s="110" t="s">
        <v>59</v>
      </c>
      <c r="E126" s="111" t="s">
        <v>59</v>
      </c>
      <c r="F126" s="112" t="s">
        <v>59</v>
      </c>
      <c r="G126" s="110" t="s">
        <v>59</v>
      </c>
      <c r="H126" s="111" t="s">
        <v>59</v>
      </c>
      <c r="I126" s="112" t="s">
        <v>59</v>
      </c>
      <c r="J126" s="113">
        <f>'PROCUDURE QUANTITY BASELINE'!G85</f>
        <v>1330</v>
      </c>
      <c r="K126" s="114">
        <f t="shared" si="14"/>
        <v>0</v>
      </c>
      <c r="L126" s="115">
        <f t="shared" si="15"/>
        <v>0</v>
      </c>
      <c r="M126" s="113">
        <f>'PROCUDURE QUANTITY BASELINE'!H85</f>
        <v>1357</v>
      </c>
      <c r="N126" s="114">
        <f t="shared" si="16"/>
        <v>0</v>
      </c>
      <c r="O126" s="115">
        <f t="shared" si="17"/>
        <v>0</v>
      </c>
      <c r="P126" s="113">
        <f>'PROCUDURE QUANTITY BASELINE'!I85</f>
        <v>1384</v>
      </c>
      <c r="Q126" s="114">
        <f t="shared" si="18"/>
        <v>0</v>
      </c>
      <c r="R126" s="115">
        <f t="shared" si="19"/>
        <v>0</v>
      </c>
      <c r="S126" s="113">
        <f t="shared" si="20"/>
        <v>4071</v>
      </c>
      <c r="T126" s="115">
        <f t="shared" si="21"/>
        <v>0</v>
      </c>
    </row>
    <row r="127" spans="1:20" ht="43.5" customHeight="1" x14ac:dyDescent="0.35">
      <c r="A127" s="175"/>
      <c r="B127" s="90" t="s">
        <v>135</v>
      </c>
      <c r="C127" s="116"/>
      <c r="D127" s="91"/>
      <c r="E127" s="91"/>
      <c r="F127" s="91"/>
      <c r="G127" s="91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117"/>
    </row>
    <row r="128" spans="1:20" ht="29" x14ac:dyDescent="0.35">
      <c r="A128" s="176"/>
      <c r="B128" s="94" t="s">
        <v>155</v>
      </c>
      <c r="C128" s="118"/>
      <c r="D128" s="92"/>
      <c r="E128" s="92"/>
      <c r="F128" s="92"/>
      <c r="G128" s="92"/>
      <c r="H128" s="92"/>
      <c r="I128" s="92"/>
      <c r="J128" s="92"/>
      <c r="K128" s="92"/>
      <c r="L128" s="92"/>
      <c r="M128" s="92"/>
      <c r="N128" s="92"/>
      <c r="O128" s="92"/>
      <c r="P128" s="92"/>
      <c r="Q128" s="92"/>
      <c r="R128" s="92"/>
      <c r="S128" s="92"/>
      <c r="T128" s="95"/>
    </row>
    <row r="129" spans="1:20" ht="43.5" customHeight="1" x14ac:dyDescent="0.35">
      <c r="A129" s="176"/>
      <c r="B129" s="94" t="s">
        <v>136</v>
      </c>
      <c r="C129" s="118"/>
      <c r="D129" s="92"/>
      <c r="E129" s="92"/>
      <c r="F129" s="92"/>
      <c r="G129" s="92"/>
      <c r="H129" s="92"/>
      <c r="I129" s="92"/>
      <c r="J129" s="92"/>
      <c r="K129" s="92"/>
      <c r="L129" s="92"/>
      <c r="M129" s="92"/>
      <c r="N129" s="92"/>
      <c r="O129" s="92"/>
      <c r="P129" s="92"/>
      <c r="Q129" s="92"/>
      <c r="R129" s="92"/>
      <c r="S129" s="92"/>
      <c r="T129" s="95"/>
    </row>
    <row r="130" spans="1:20" ht="29" x14ac:dyDescent="0.35">
      <c r="A130" s="176"/>
      <c r="B130" s="94" t="s">
        <v>133</v>
      </c>
      <c r="C130" s="118"/>
      <c r="D130" s="92"/>
      <c r="E130" s="92"/>
      <c r="F130" s="92"/>
      <c r="G130" s="92"/>
      <c r="H130" s="92"/>
      <c r="I130" s="92"/>
      <c r="J130" s="92"/>
      <c r="K130" s="92"/>
      <c r="L130" s="92"/>
      <c r="M130" s="92"/>
      <c r="N130" s="92"/>
      <c r="O130" s="92"/>
      <c r="P130" s="92"/>
      <c r="Q130" s="92"/>
      <c r="R130" s="92"/>
      <c r="S130" s="92"/>
      <c r="T130" s="95"/>
    </row>
    <row r="131" spans="1:20" ht="29" x14ac:dyDescent="0.35">
      <c r="A131" s="176"/>
      <c r="B131" s="94" t="s">
        <v>134</v>
      </c>
      <c r="C131" s="118"/>
      <c r="D131" s="92"/>
      <c r="E131" s="92"/>
      <c r="F131" s="92"/>
      <c r="G131" s="92"/>
      <c r="H131" s="92"/>
      <c r="I131" s="92"/>
      <c r="J131" s="92"/>
      <c r="K131" s="92"/>
      <c r="L131" s="92"/>
      <c r="M131" s="92"/>
      <c r="N131" s="92"/>
      <c r="O131" s="92"/>
      <c r="P131" s="92"/>
      <c r="Q131" s="92"/>
      <c r="R131" s="92"/>
      <c r="S131" s="92"/>
      <c r="T131" s="95"/>
    </row>
    <row r="132" spans="1:20" ht="14.5" customHeight="1" x14ac:dyDescent="0.35">
      <c r="A132" s="176"/>
      <c r="B132" s="94" t="s">
        <v>137</v>
      </c>
      <c r="C132" s="118"/>
      <c r="D132" s="92"/>
      <c r="E132" s="92"/>
      <c r="F132" s="92"/>
      <c r="G132" s="92"/>
      <c r="H132" s="92"/>
      <c r="I132" s="92"/>
      <c r="J132" s="92"/>
      <c r="K132" s="92"/>
      <c r="L132" s="92"/>
      <c r="M132" s="92"/>
      <c r="N132" s="92"/>
      <c r="O132" s="92"/>
      <c r="P132" s="92"/>
      <c r="Q132" s="92"/>
      <c r="R132" s="92"/>
      <c r="S132" s="92"/>
      <c r="T132" s="95"/>
    </row>
    <row r="133" spans="1:20" x14ac:dyDescent="0.35">
      <c r="A133" s="176"/>
      <c r="B133" s="94" t="s">
        <v>176</v>
      </c>
      <c r="C133" s="118"/>
      <c r="D133" s="92"/>
      <c r="E133" s="92"/>
      <c r="F133" s="92"/>
      <c r="G133" s="92"/>
      <c r="H133" s="92"/>
      <c r="I133" s="92"/>
      <c r="J133" s="92"/>
      <c r="K133" s="92"/>
      <c r="L133" s="92"/>
      <c r="M133" s="92"/>
      <c r="N133" s="92"/>
      <c r="O133" s="92"/>
      <c r="P133" s="92"/>
      <c r="Q133" s="92"/>
      <c r="R133" s="92"/>
      <c r="S133" s="92"/>
      <c r="T133" s="95"/>
    </row>
    <row r="134" spans="1:20" x14ac:dyDescent="0.35">
      <c r="A134" s="176"/>
      <c r="B134" s="94" t="s">
        <v>177</v>
      </c>
      <c r="C134" s="118"/>
      <c r="D134" s="92"/>
      <c r="E134" s="92"/>
      <c r="F134" s="92"/>
      <c r="G134" s="92"/>
      <c r="H134" s="92"/>
      <c r="I134" s="92"/>
      <c r="J134" s="92"/>
      <c r="K134" s="92"/>
      <c r="L134" s="92"/>
      <c r="M134" s="92"/>
      <c r="N134" s="92"/>
      <c r="O134" s="92"/>
      <c r="P134" s="92"/>
      <c r="Q134" s="92"/>
      <c r="R134" s="92"/>
      <c r="S134" s="92"/>
      <c r="T134" s="95"/>
    </row>
    <row r="135" spans="1:20" x14ac:dyDescent="0.35">
      <c r="A135" s="176"/>
      <c r="B135" s="94" t="s">
        <v>58</v>
      </c>
      <c r="C135" s="118"/>
      <c r="D135" s="92"/>
      <c r="E135" s="92"/>
      <c r="F135" s="92"/>
      <c r="G135" s="92"/>
      <c r="H135" s="92"/>
      <c r="I135" s="92"/>
      <c r="J135" s="92"/>
      <c r="K135" s="92"/>
      <c r="L135" s="92"/>
      <c r="M135" s="92"/>
      <c r="N135" s="92"/>
      <c r="O135" s="92"/>
      <c r="P135" s="92"/>
      <c r="Q135" s="92"/>
      <c r="R135" s="92"/>
      <c r="S135" s="92"/>
      <c r="T135" s="95"/>
    </row>
    <row r="136" spans="1:20" ht="29" x14ac:dyDescent="0.35">
      <c r="A136" s="176"/>
      <c r="B136" s="94" t="s">
        <v>178</v>
      </c>
      <c r="C136" s="118"/>
      <c r="D136" s="92"/>
      <c r="E136" s="92"/>
      <c r="F136" s="92"/>
      <c r="G136" s="92"/>
      <c r="H136" s="92"/>
      <c r="I136" s="92"/>
      <c r="J136" s="92"/>
      <c r="K136" s="92"/>
      <c r="L136" s="92"/>
      <c r="M136" s="92"/>
      <c r="N136" s="92"/>
      <c r="O136" s="92"/>
      <c r="P136" s="92"/>
      <c r="Q136" s="92"/>
      <c r="R136" s="92"/>
      <c r="S136" s="92"/>
      <c r="T136" s="95"/>
    </row>
    <row r="137" spans="1:20" x14ac:dyDescent="0.35">
      <c r="A137" s="176"/>
      <c r="B137" s="94" t="s">
        <v>122</v>
      </c>
      <c r="C137" s="97"/>
      <c r="D137" s="97"/>
      <c r="E137" s="97"/>
      <c r="F137" s="97"/>
      <c r="G137" s="97"/>
      <c r="H137" s="97"/>
      <c r="I137" s="97"/>
      <c r="J137" s="97"/>
      <c r="K137" s="97"/>
      <c r="L137" s="97"/>
      <c r="M137" s="97"/>
      <c r="N137" s="97"/>
      <c r="O137" s="97"/>
      <c r="P137" s="97"/>
      <c r="Q137" s="97"/>
      <c r="R137" s="97"/>
      <c r="S137" s="97"/>
      <c r="T137" s="98"/>
    </row>
    <row r="138" spans="1:20" ht="15" thickBot="1" x14ac:dyDescent="0.4">
      <c r="B138" s="119"/>
      <c r="C138" s="101"/>
      <c r="D138" s="101"/>
      <c r="E138" s="101"/>
      <c r="F138" s="101"/>
      <c r="G138" s="101"/>
      <c r="H138" s="101"/>
      <c r="I138" s="101"/>
      <c r="J138" s="101"/>
      <c r="K138" s="120"/>
      <c r="L138" s="120"/>
      <c r="M138" s="101"/>
      <c r="N138" s="101"/>
      <c r="O138" s="101"/>
      <c r="P138" s="101"/>
      <c r="Q138" s="101"/>
      <c r="R138" s="120"/>
      <c r="S138" s="120"/>
      <c r="T138" s="121"/>
    </row>
    <row r="139" spans="1:20" ht="16" thickBot="1" x14ac:dyDescent="0.4">
      <c r="B139" s="102" t="s">
        <v>179</v>
      </c>
      <c r="C139" s="103"/>
      <c r="D139" s="122" t="s">
        <v>59</v>
      </c>
      <c r="E139" s="123" t="s">
        <v>59</v>
      </c>
      <c r="F139" s="123" t="s">
        <v>59</v>
      </c>
      <c r="G139" s="122" t="s">
        <v>59</v>
      </c>
      <c r="H139" s="123" t="s">
        <v>59</v>
      </c>
      <c r="I139" s="123" t="s">
        <v>59</v>
      </c>
      <c r="J139" s="104">
        <f>SUM(J65:J126)</f>
        <v>673322</v>
      </c>
      <c r="K139" s="124">
        <f>$C$21</f>
        <v>0</v>
      </c>
      <c r="L139" s="105">
        <f>SUM(L65:L118)</f>
        <v>0</v>
      </c>
      <c r="M139" s="104">
        <f>SUM(M65:M126)</f>
        <v>686793</v>
      </c>
      <c r="N139" s="124">
        <f>$C$21</f>
        <v>0</v>
      </c>
      <c r="O139" s="105">
        <f>SUM(O65:O118)</f>
        <v>0</v>
      </c>
      <c r="P139" s="104">
        <f>SUM(P65:P126)</f>
        <v>700528</v>
      </c>
      <c r="Q139" s="124">
        <f>$C$21</f>
        <v>0</v>
      </c>
      <c r="R139" s="105">
        <f>SUM(R65:R118)</f>
        <v>0</v>
      </c>
      <c r="S139" s="104">
        <f>SUM(S65:S126)</f>
        <v>2060643</v>
      </c>
      <c r="T139" s="105">
        <f>SUM(T65:T118)</f>
        <v>0</v>
      </c>
    </row>
    <row r="140" spans="1:20" ht="15" thickBot="1" x14ac:dyDescent="0.4">
      <c r="B140" s="119"/>
      <c r="C140" s="101"/>
      <c r="D140" s="101"/>
      <c r="E140" s="101"/>
      <c r="F140" s="101"/>
      <c r="G140" s="101"/>
      <c r="H140" s="101"/>
      <c r="I140" s="101"/>
      <c r="J140" s="101"/>
      <c r="K140" s="120"/>
      <c r="L140" s="120"/>
      <c r="M140" s="101"/>
      <c r="N140" s="101"/>
      <c r="O140" s="101"/>
      <c r="P140" s="101"/>
      <c r="Q140" s="101"/>
      <c r="R140" s="120"/>
      <c r="S140" s="120"/>
      <c r="T140" s="121"/>
    </row>
    <row r="141" spans="1:20" ht="16" thickBot="1" x14ac:dyDescent="0.4">
      <c r="A141" s="75"/>
      <c r="B141" s="76"/>
      <c r="C141" s="77"/>
      <c r="D141" s="174" t="s">
        <v>10</v>
      </c>
      <c r="E141" s="174"/>
      <c r="F141" s="174"/>
      <c r="G141" s="174" t="s">
        <v>11</v>
      </c>
      <c r="H141" s="174"/>
      <c r="I141" s="174"/>
      <c r="J141" s="174" t="s">
        <v>12</v>
      </c>
      <c r="K141" s="174"/>
      <c r="L141" s="174"/>
      <c r="M141" s="174" t="s">
        <v>13</v>
      </c>
      <c r="N141" s="174"/>
      <c r="O141" s="174"/>
      <c r="P141" s="174" t="s">
        <v>14</v>
      </c>
      <c r="Q141" s="174"/>
      <c r="R141" s="174"/>
      <c r="S141" s="78" t="s">
        <v>15</v>
      </c>
      <c r="T141" s="78" t="s">
        <v>15</v>
      </c>
    </row>
    <row r="142" spans="1:20" s="81" customFormat="1" ht="47" thickBot="1" x14ac:dyDescent="0.4">
      <c r="A142" s="75" t="s">
        <v>16</v>
      </c>
      <c r="B142" s="76" t="s">
        <v>0</v>
      </c>
      <c r="C142" s="79" t="s">
        <v>17</v>
      </c>
      <c r="D142" s="78" t="s">
        <v>36</v>
      </c>
      <c r="E142" s="80" t="s">
        <v>51</v>
      </c>
      <c r="F142" s="80" t="s">
        <v>50</v>
      </c>
      <c r="G142" s="78" t="s">
        <v>36</v>
      </c>
      <c r="H142" s="80" t="s">
        <v>51</v>
      </c>
      <c r="I142" s="80" t="s">
        <v>52</v>
      </c>
      <c r="J142" s="78" t="s">
        <v>36</v>
      </c>
      <c r="K142" s="80" t="s">
        <v>51</v>
      </c>
      <c r="L142" s="80" t="s">
        <v>53</v>
      </c>
      <c r="M142" s="78" t="s">
        <v>36</v>
      </c>
      <c r="N142" s="80" t="s">
        <v>51</v>
      </c>
      <c r="O142" s="80" t="s">
        <v>55</v>
      </c>
      <c r="P142" s="78" t="s">
        <v>18</v>
      </c>
      <c r="Q142" s="80" t="s">
        <v>51</v>
      </c>
      <c r="R142" s="80" t="s">
        <v>56</v>
      </c>
      <c r="S142" s="78" t="s">
        <v>36</v>
      </c>
      <c r="T142" s="80" t="s">
        <v>54</v>
      </c>
    </row>
    <row r="143" spans="1:20" ht="15" thickBot="1" x14ac:dyDescent="0.4">
      <c r="A143" s="168">
        <v>3</v>
      </c>
      <c r="B143" s="3" t="s">
        <v>152</v>
      </c>
      <c r="C143" s="169" t="s">
        <v>114</v>
      </c>
      <c r="D143" s="86">
        <f>VLOOKUP($B143,'PROCUDURE QUANTITY BASELINE'!$B$90:$I$93,4,FALSE)</f>
        <v>166402</v>
      </c>
      <c r="E143" s="84">
        <f>$C$22</f>
        <v>0</v>
      </c>
      <c r="F143" s="85">
        <f>+D143*E143</f>
        <v>0</v>
      </c>
      <c r="G143" s="86">
        <f>VLOOKUP($B143,'PROCUDURE QUANTITY BASELINE'!$B$90:$I$93,5,FALSE)</f>
        <v>169730</v>
      </c>
      <c r="H143" s="84">
        <f>$C$22</f>
        <v>0</v>
      </c>
      <c r="I143" s="85">
        <f>+G143*H143</f>
        <v>0</v>
      </c>
      <c r="J143" s="86">
        <f>VLOOKUP($B143,'PROCUDURE QUANTITY BASELINE'!$B$90:$I$93,6,FALSE)</f>
        <v>173125</v>
      </c>
      <c r="K143" s="84">
        <f>$C$22</f>
        <v>0</v>
      </c>
      <c r="L143" s="85">
        <f>+J143*K143</f>
        <v>0</v>
      </c>
      <c r="M143" s="86">
        <f>VLOOKUP($B143,'PROCUDURE QUANTITY BASELINE'!$B$90:$I$93,7,FALSE)</f>
        <v>176588</v>
      </c>
      <c r="N143" s="84">
        <f>$C$22</f>
        <v>0</v>
      </c>
      <c r="O143" s="85">
        <f>+M143*N143</f>
        <v>0</v>
      </c>
      <c r="P143" s="86">
        <f>VLOOKUP($B143,'PROCUDURE QUANTITY BASELINE'!$B$90:$I$93,8,FALSE)</f>
        <v>180120</v>
      </c>
      <c r="Q143" s="84">
        <f>$C$22</f>
        <v>0</v>
      </c>
      <c r="R143" s="85">
        <f>+P143*Q143</f>
        <v>0</v>
      </c>
      <c r="S143" s="86">
        <f>P143+M143+J143+G143+D143</f>
        <v>865965</v>
      </c>
      <c r="T143" s="85">
        <f>R143+O143+L143+I143+F143</f>
        <v>0</v>
      </c>
    </row>
    <row r="144" spans="1:20" ht="15" thickBot="1" x14ac:dyDescent="0.4">
      <c r="A144" s="168"/>
      <c r="B144" s="3" t="s">
        <v>153</v>
      </c>
      <c r="C144" s="170"/>
      <c r="D144" s="86">
        <f>VLOOKUP($B144,'PROCUDURE QUANTITY BASELINE'!$B$90:$I$93,4,FALSE)</f>
        <v>32696</v>
      </c>
      <c r="E144" s="84">
        <f t="shared" ref="E144:E145" si="22">$C$22</f>
        <v>0</v>
      </c>
      <c r="F144" s="85">
        <f t="shared" ref="F144:F145" si="23">+D144*E144</f>
        <v>0</v>
      </c>
      <c r="G144" s="86">
        <f>VLOOKUP($B144,'PROCUDURE QUANTITY BASELINE'!$B$90:$I$93,5,FALSE)</f>
        <v>33350</v>
      </c>
      <c r="H144" s="84">
        <f t="shared" ref="H144:H145" si="24">$C$22</f>
        <v>0</v>
      </c>
      <c r="I144" s="85">
        <f t="shared" ref="I144:I145" si="25">+G144*H144</f>
        <v>0</v>
      </c>
      <c r="J144" s="86">
        <f>VLOOKUP($B144,'PROCUDURE QUANTITY BASELINE'!$B$90:$I$93,6,FALSE)</f>
        <v>34017</v>
      </c>
      <c r="K144" s="84">
        <f t="shared" ref="K144:K145" si="26">$C$22</f>
        <v>0</v>
      </c>
      <c r="L144" s="85">
        <f t="shared" ref="L144:L145" si="27">+J144*K144</f>
        <v>0</v>
      </c>
      <c r="M144" s="86">
        <f>VLOOKUP($B144,'PROCUDURE QUANTITY BASELINE'!$B$90:$I$93,7,FALSE)</f>
        <v>34697</v>
      </c>
      <c r="N144" s="84">
        <f t="shared" ref="N144:N145" si="28">$C$22</f>
        <v>0</v>
      </c>
      <c r="O144" s="85">
        <f t="shared" ref="O144:O145" si="29">+M144*N144</f>
        <v>0</v>
      </c>
      <c r="P144" s="86">
        <f>VLOOKUP($B144,'PROCUDURE QUANTITY BASELINE'!$B$90:$I$93,8,FALSE)</f>
        <v>35391</v>
      </c>
      <c r="Q144" s="84">
        <f t="shared" ref="Q144:Q145" si="30">$C$22</f>
        <v>0</v>
      </c>
      <c r="R144" s="85">
        <f t="shared" ref="R144:R145" si="31">+P144*Q144</f>
        <v>0</v>
      </c>
      <c r="S144" s="86">
        <f>P144+M144+J144+G144+D144</f>
        <v>170151</v>
      </c>
      <c r="T144" s="85">
        <f>R144+O144+L144+I144+F144</f>
        <v>0</v>
      </c>
    </row>
    <row r="145" spans="1:20" ht="15" thickBot="1" x14ac:dyDescent="0.4">
      <c r="A145" s="168"/>
      <c r="B145" s="3" t="s">
        <v>154</v>
      </c>
      <c r="C145" s="170"/>
      <c r="D145" s="86">
        <f>VLOOKUP($B145,'PROCUDURE QUANTITY BASELINE'!$B$90:$I$93,4,FALSE)</f>
        <v>174217</v>
      </c>
      <c r="E145" s="84">
        <f t="shared" si="22"/>
        <v>0</v>
      </c>
      <c r="F145" s="85">
        <f t="shared" si="23"/>
        <v>0</v>
      </c>
      <c r="G145" s="86">
        <f>VLOOKUP($B145,'PROCUDURE QUANTITY BASELINE'!$B$90:$I$93,5,FALSE)</f>
        <v>177701</v>
      </c>
      <c r="H145" s="84">
        <f t="shared" si="24"/>
        <v>0</v>
      </c>
      <c r="I145" s="85">
        <f t="shared" si="25"/>
        <v>0</v>
      </c>
      <c r="J145" s="86">
        <f>VLOOKUP($B145,'PROCUDURE QUANTITY BASELINE'!$B$90:$I$93,6,FALSE)</f>
        <v>181255</v>
      </c>
      <c r="K145" s="84">
        <f t="shared" si="26"/>
        <v>0</v>
      </c>
      <c r="L145" s="85">
        <f t="shared" si="27"/>
        <v>0</v>
      </c>
      <c r="M145" s="86">
        <f>VLOOKUP($B145,'PROCUDURE QUANTITY BASELINE'!$B$90:$I$93,7,FALSE)</f>
        <v>184880</v>
      </c>
      <c r="N145" s="84">
        <f t="shared" si="28"/>
        <v>0</v>
      </c>
      <c r="O145" s="85">
        <f t="shared" si="29"/>
        <v>0</v>
      </c>
      <c r="P145" s="86">
        <f>VLOOKUP($B145,'PROCUDURE QUANTITY BASELINE'!$B$90:$I$93,8,FALSE)</f>
        <v>188578</v>
      </c>
      <c r="Q145" s="84">
        <f t="shared" si="30"/>
        <v>0</v>
      </c>
      <c r="R145" s="85">
        <f t="shared" si="31"/>
        <v>0</v>
      </c>
      <c r="S145" s="86">
        <f>P145+M145+J145+G145+D145</f>
        <v>906631</v>
      </c>
      <c r="T145" s="85">
        <f>R145+O145+L145+I145+F145</f>
        <v>0</v>
      </c>
    </row>
    <row r="146" spans="1:20" ht="55" customHeight="1" x14ac:dyDescent="0.35">
      <c r="A146" s="171"/>
      <c r="B146" s="90" t="s">
        <v>27</v>
      </c>
      <c r="C146" s="116"/>
      <c r="D146" s="91"/>
      <c r="E146" s="91"/>
      <c r="F146" s="91"/>
      <c r="G146" s="91"/>
      <c r="H146" s="91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125"/>
    </row>
    <row r="147" spans="1:20" ht="29" x14ac:dyDescent="0.35">
      <c r="A147" s="171"/>
      <c r="B147" s="94" t="s">
        <v>156</v>
      </c>
      <c r="C147" s="118"/>
      <c r="D147" s="92"/>
      <c r="E147" s="92"/>
      <c r="F147" s="92"/>
      <c r="G147" s="92"/>
      <c r="H147" s="92"/>
      <c r="I147" s="92"/>
      <c r="J147" s="92"/>
      <c r="K147" s="92"/>
      <c r="L147" s="92"/>
      <c r="M147" s="92"/>
      <c r="N147" s="92"/>
      <c r="O147" s="92"/>
      <c r="P147" s="92"/>
      <c r="Q147" s="92"/>
      <c r="R147" s="92"/>
      <c r="S147" s="92"/>
      <c r="T147" s="126"/>
    </row>
    <row r="148" spans="1:20" ht="29" x14ac:dyDescent="0.35">
      <c r="A148" s="171"/>
      <c r="B148" s="94" t="s">
        <v>157</v>
      </c>
      <c r="C148" s="118"/>
      <c r="D148" s="92"/>
      <c r="E148" s="92"/>
      <c r="F148" s="92"/>
      <c r="G148" s="92"/>
      <c r="H148" s="92"/>
      <c r="I148" s="92"/>
      <c r="J148" s="92"/>
      <c r="K148" s="92"/>
      <c r="L148" s="92"/>
      <c r="M148" s="92"/>
      <c r="N148" s="92"/>
      <c r="O148" s="92"/>
      <c r="P148" s="92"/>
      <c r="Q148" s="92"/>
      <c r="R148" s="92"/>
      <c r="S148" s="92"/>
      <c r="T148" s="126"/>
    </row>
    <row r="149" spans="1:20" ht="29" x14ac:dyDescent="0.35">
      <c r="A149" s="171"/>
      <c r="B149" s="94" t="s">
        <v>158</v>
      </c>
      <c r="C149" s="118"/>
      <c r="D149" s="92"/>
      <c r="E149" s="92"/>
      <c r="F149" s="92"/>
      <c r="G149" s="92"/>
      <c r="H149" s="92"/>
      <c r="I149" s="92"/>
      <c r="J149" s="92"/>
      <c r="K149" s="92"/>
      <c r="L149" s="92"/>
      <c r="M149" s="92"/>
      <c r="N149" s="92"/>
      <c r="O149" s="92"/>
      <c r="P149" s="92"/>
      <c r="Q149" s="92"/>
      <c r="R149" s="92"/>
      <c r="S149" s="92"/>
      <c r="T149" s="126"/>
    </row>
    <row r="150" spans="1:20" ht="29" x14ac:dyDescent="0.35">
      <c r="A150" s="171"/>
      <c r="B150" s="94" t="s">
        <v>159</v>
      </c>
      <c r="C150" s="118"/>
      <c r="D150" s="92"/>
      <c r="E150" s="92"/>
      <c r="F150" s="92"/>
      <c r="G150" s="92"/>
      <c r="H150" s="92"/>
      <c r="I150" s="92"/>
      <c r="J150" s="92"/>
      <c r="K150" s="92"/>
      <c r="L150" s="92"/>
      <c r="M150" s="92"/>
      <c r="N150" s="92"/>
      <c r="O150" s="92"/>
      <c r="P150" s="92"/>
      <c r="Q150" s="92"/>
      <c r="R150" s="92"/>
      <c r="S150" s="92"/>
      <c r="T150" s="126"/>
    </row>
    <row r="151" spans="1:20" x14ac:dyDescent="0.35">
      <c r="A151" s="171"/>
      <c r="B151" s="94" t="s">
        <v>160</v>
      </c>
      <c r="C151" s="118"/>
      <c r="D151" s="92"/>
      <c r="E151" s="92"/>
      <c r="F151" s="92"/>
      <c r="G151" s="92"/>
      <c r="H151" s="92"/>
      <c r="I151" s="92"/>
      <c r="J151" s="92"/>
      <c r="K151" s="92"/>
      <c r="L151" s="92"/>
      <c r="M151" s="92"/>
      <c r="N151" s="92"/>
      <c r="O151" s="92"/>
      <c r="P151" s="92"/>
      <c r="Q151" s="92"/>
      <c r="R151" s="92"/>
      <c r="S151" s="92"/>
      <c r="T151" s="126"/>
    </row>
    <row r="152" spans="1:20" x14ac:dyDescent="0.35">
      <c r="A152" s="171"/>
      <c r="B152" s="94" t="s">
        <v>120</v>
      </c>
      <c r="C152" s="118"/>
      <c r="D152" s="92"/>
      <c r="E152" s="92"/>
      <c r="F152" s="92"/>
      <c r="G152" s="92"/>
      <c r="H152" s="92"/>
      <c r="I152" s="92"/>
      <c r="J152" s="92"/>
      <c r="K152" s="92"/>
      <c r="L152" s="92"/>
      <c r="M152" s="92"/>
      <c r="N152" s="92"/>
      <c r="O152" s="92"/>
      <c r="P152" s="92"/>
      <c r="Q152" s="92"/>
      <c r="R152" s="92"/>
      <c r="S152" s="92"/>
      <c r="T152" s="126"/>
    </row>
    <row r="153" spans="1:20" x14ac:dyDescent="0.35">
      <c r="A153" s="171"/>
      <c r="B153" s="94" t="s">
        <v>58</v>
      </c>
      <c r="C153" s="118"/>
      <c r="D153" s="92"/>
      <c r="E153" s="92"/>
      <c r="F153" s="92"/>
      <c r="G153" s="92"/>
      <c r="H153" s="92"/>
      <c r="I153" s="92"/>
      <c r="J153" s="92"/>
      <c r="K153" s="92"/>
      <c r="L153" s="92"/>
      <c r="M153" s="92"/>
      <c r="N153" s="92"/>
      <c r="O153" s="92"/>
      <c r="P153" s="92"/>
      <c r="Q153" s="92"/>
      <c r="R153" s="92"/>
      <c r="S153" s="92"/>
      <c r="T153" s="126"/>
    </row>
    <row r="154" spans="1:20" x14ac:dyDescent="0.35">
      <c r="A154" s="171"/>
      <c r="B154" s="94" t="s">
        <v>121</v>
      </c>
      <c r="C154" s="118"/>
      <c r="D154" s="92"/>
      <c r="E154" s="92"/>
      <c r="F154" s="92"/>
      <c r="G154" s="92"/>
      <c r="H154" s="92"/>
      <c r="I154" s="92"/>
      <c r="J154" s="92"/>
      <c r="K154" s="92"/>
      <c r="L154" s="92"/>
      <c r="M154" s="92"/>
      <c r="N154" s="92"/>
      <c r="O154" s="92"/>
      <c r="P154" s="92"/>
      <c r="Q154" s="92"/>
      <c r="R154" s="92"/>
      <c r="S154" s="92"/>
      <c r="T154" s="126"/>
    </row>
    <row r="155" spans="1:20" x14ac:dyDescent="0.35">
      <c r="A155" s="171"/>
      <c r="B155" s="94" t="s">
        <v>119</v>
      </c>
      <c r="C155" s="118"/>
      <c r="D155" s="92"/>
      <c r="E155" s="92"/>
      <c r="F155" s="92"/>
      <c r="G155" s="92"/>
      <c r="H155" s="92"/>
      <c r="I155" s="92"/>
      <c r="J155" s="92"/>
      <c r="K155" s="92"/>
      <c r="L155" s="92"/>
      <c r="M155" s="92"/>
      <c r="N155" s="92"/>
      <c r="O155" s="92"/>
      <c r="P155" s="92"/>
      <c r="Q155" s="92"/>
      <c r="R155" s="92"/>
      <c r="S155" s="92"/>
      <c r="T155" s="126"/>
    </row>
    <row r="156" spans="1:20" x14ac:dyDescent="0.35">
      <c r="A156" s="171"/>
      <c r="B156" s="94" t="s">
        <v>120</v>
      </c>
      <c r="C156" s="118"/>
      <c r="D156" s="92"/>
      <c r="E156" s="92"/>
      <c r="F156" s="92"/>
      <c r="G156" s="92"/>
      <c r="H156" s="92"/>
      <c r="I156" s="92"/>
      <c r="J156" s="92"/>
      <c r="K156" s="92"/>
      <c r="L156" s="92"/>
      <c r="M156" s="92"/>
      <c r="N156" s="92"/>
      <c r="O156" s="92"/>
      <c r="P156" s="92"/>
      <c r="Q156" s="92"/>
      <c r="R156" s="92"/>
      <c r="S156" s="92"/>
      <c r="T156" s="126"/>
    </row>
    <row r="157" spans="1:20" x14ac:dyDescent="0.35">
      <c r="A157" s="171"/>
      <c r="B157" s="94" t="s">
        <v>162</v>
      </c>
      <c r="C157" s="118"/>
      <c r="D157" s="92"/>
      <c r="E157" s="92"/>
      <c r="F157" s="92"/>
      <c r="G157" s="92"/>
      <c r="H157" s="92"/>
      <c r="I157" s="92"/>
      <c r="J157" s="92"/>
      <c r="K157" s="92"/>
      <c r="L157" s="92"/>
      <c r="M157" s="92"/>
      <c r="N157" s="92"/>
      <c r="O157" s="92"/>
      <c r="P157" s="92"/>
      <c r="Q157" s="92"/>
      <c r="R157" s="92"/>
      <c r="S157" s="92"/>
      <c r="T157" s="126"/>
    </row>
    <row r="158" spans="1:20" x14ac:dyDescent="0.35">
      <c r="A158" s="171"/>
      <c r="B158" s="94" t="s">
        <v>163</v>
      </c>
      <c r="C158" s="118"/>
      <c r="D158" s="92"/>
      <c r="E158" s="92"/>
      <c r="F158" s="92"/>
      <c r="G158" s="92"/>
      <c r="H158" s="92"/>
      <c r="I158" s="92"/>
      <c r="J158" s="92"/>
      <c r="K158" s="92"/>
      <c r="L158" s="92"/>
      <c r="M158" s="92"/>
      <c r="N158" s="92"/>
      <c r="O158" s="92"/>
      <c r="P158" s="92"/>
      <c r="Q158" s="92"/>
      <c r="R158" s="92"/>
      <c r="S158" s="92"/>
      <c r="T158" s="126"/>
    </row>
    <row r="159" spans="1:20" x14ac:dyDescent="0.35">
      <c r="A159" s="171"/>
      <c r="B159" s="94" t="s">
        <v>164</v>
      </c>
      <c r="C159" s="118"/>
      <c r="D159" s="92"/>
      <c r="E159" s="92"/>
      <c r="F159" s="92"/>
      <c r="G159" s="92"/>
      <c r="H159" s="92"/>
      <c r="I159" s="92"/>
      <c r="J159" s="92"/>
      <c r="K159" s="92"/>
      <c r="L159" s="92"/>
      <c r="M159" s="92"/>
      <c r="N159" s="92"/>
      <c r="O159" s="92"/>
      <c r="P159" s="92"/>
      <c r="Q159" s="92"/>
      <c r="R159" s="92"/>
      <c r="S159" s="92"/>
      <c r="T159" s="126"/>
    </row>
    <row r="160" spans="1:20" x14ac:dyDescent="0.35">
      <c r="A160" s="171"/>
      <c r="B160" s="94" t="s">
        <v>165</v>
      </c>
      <c r="C160" s="118"/>
      <c r="D160" s="92"/>
      <c r="E160" s="92"/>
      <c r="F160" s="92"/>
      <c r="G160" s="92"/>
      <c r="H160" s="92"/>
      <c r="I160" s="92"/>
      <c r="J160" s="92"/>
      <c r="K160" s="92"/>
      <c r="L160" s="92"/>
      <c r="M160" s="92"/>
      <c r="N160" s="92"/>
      <c r="O160" s="92"/>
      <c r="P160" s="92"/>
      <c r="Q160" s="92"/>
      <c r="R160" s="92"/>
      <c r="S160" s="92"/>
      <c r="T160" s="126"/>
    </row>
    <row r="161" spans="1:20" x14ac:dyDescent="0.35">
      <c r="A161" s="171"/>
      <c r="B161" s="94" t="s">
        <v>190</v>
      </c>
      <c r="C161" s="118"/>
      <c r="D161" s="92"/>
      <c r="E161" s="92"/>
      <c r="F161" s="92"/>
      <c r="G161" s="92"/>
      <c r="H161" s="92"/>
      <c r="I161" s="92"/>
      <c r="J161" s="92"/>
      <c r="K161" s="92"/>
      <c r="L161" s="92"/>
      <c r="M161" s="92"/>
      <c r="N161" s="92"/>
      <c r="O161" s="92"/>
      <c r="P161" s="92"/>
      <c r="Q161" s="92"/>
      <c r="R161" s="92"/>
      <c r="S161" s="92"/>
      <c r="T161" s="126"/>
    </row>
    <row r="162" spans="1:20" x14ac:dyDescent="0.35">
      <c r="A162" s="171"/>
      <c r="B162" s="94" t="s">
        <v>58</v>
      </c>
      <c r="C162" s="118"/>
      <c r="D162" s="92"/>
      <c r="E162" s="92"/>
      <c r="F162" s="92"/>
      <c r="G162" s="92"/>
      <c r="H162" s="92"/>
      <c r="I162" s="92"/>
      <c r="J162" s="92"/>
      <c r="K162" s="92"/>
      <c r="L162" s="92"/>
      <c r="M162" s="92"/>
      <c r="N162" s="92"/>
      <c r="O162" s="92"/>
      <c r="P162" s="92"/>
      <c r="Q162" s="92"/>
      <c r="R162" s="92"/>
      <c r="S162" s="92"/>
      <c r="T162" s="126"/>
    </row>
    <row r="163" spans="1:20" ht="29" x14ac:dyDescent="0.35">
      <c r="A163" s="171"/>
      <c r="B163" s="94" t="s">
        <v>191</v>
      </c>
      <c r="C163" s="118"/>
      <c r="D163" s="92"/>
      <c r="E163" s="92"/>
      <c r="F163" s="92"/>
      <c r="G163" s="92"/>
      <c r="H163" s="92"/>
      <c r="I163" s="92"/>
      <c r="J163" s="92"/>
      <c r="K163" s="92"/>
      <c r="L163" s="92"/>
      <c r="M163" s="92"/>
      <c r="N163" s="92"/>
      <c r="O163" s="92"/>
      <c r="P163" s="92"/>
      <c r="Q163" s="92"/>
      <c r="R163" s="92"/>
      <c r="S163" s="92"/>
      <c r="T163" s="126"/>
    </row>
    <row r="164" spans="1:20" ht="29" x14ac:dyDescent="0.35">
      <c r="A164" s="171"/>
      <c r="B164" s="96" t="s">
        <v>175</v>
      </c>
      <c r="C164" s="118"/>
      <c r="D164" s="92"/>
      <c r="E164" s="92"/>
      <c r="F164" s="92"/>
      <c r="G164" s="92"/>
      <c r="H164" s="92"/>
      <c r="I164" s="92"/>
      <c r="J164" s="92"/>
      <c r="K164" s="92"/>
      <c r="L164" s="92"/>
      <c r="M164" s="92"/>
      <c r="N164" s="92"/>
      <c r="O164" s="92"/>
      <c r="P164" s="92"/>
      <c r="Q164" s="92"/>
      <c r="R164" s="92"/>
      <c r="S164" s="92"/>
      <c r="T164" s="126"/>
    </row>
    <row r="165" spans="1:20" x14ac:dyDescent="0.35">
      <c r="A165" s="171"/>
      <c r="B165" s="94" t="s">
        <v>122</v>
      </c>
      <c r="C165" s="97"/>
      <c r="D165" s="97"/>
      <c r="E165" s="97"/>
      <c r="F165" s="97"/>
      <c r="G165" s="97"/>
      <c r="H165" s="97"/>
      <c r="I165" s="97"/>
      <c r="J165" s="97"/>
      <c r="K165" s="97"/>
      <c r="L165" s="97"/>
      <c r="M165" s="97"/>
      <c r="N165" s="97"/>
      <c r="O165" s="97"/>
      <c r="P165" s="97"/>
      <c r="Q165" s="97"/>
      <c r="R165" s="97"/>
      <c r="S165" s="97"/>
      <c r="T165" s="127"/>
    </row>
    <row r="166" spans="1:20" ht="15" thickBot="1" x14ac:dyDescent="0.4">
      <c r="A166" s="99"/>
      <c r="B166" s="100"/>
      <c r="C166" s="101"/>
      <c r="D166" s="101"/>
      <c r="E166" s="101"/>
      <c r="F166" s="101"/>
      <c r="G166" s="101"/>
      <c r="H166" s="101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  <c r="S166" s="101"/>
      <c r="T166" s="101"/>
    </row>
    <row r="167" spans="1:20" ht="16" thickBot="1" x14ac:dyDescent="0.4">
      <c r="B167" s="102" t="s">
        <v>183</v>
      </c>
      <c r="C167" s="103"/>
      <c r="D167" s="104">
        <f>SUM(D143:D145)</f>
        <v>373315</v>
      </c>
      <c r="E167" s="105">
        <f>$C$22</f>
        <v>0</v>
      </c>
      <c r="F167" s="105">
        <f>SUM(F143:F145)</f>
        <v>0</v>
      </c>
      <c r="G167" s="104">
        <f>SUM(G143:G145)</f>
        <v>380781</v>
      </c>
      <c r="H167" s="105">
        <f>$C$22</f>
        <v>0</v>
      </c>
      <c r="I167" s="105">
        <f>SUM(I143:I145)</f>
        <v>0</v>
      </c>
      <c r="J167" s="104">
        <f>SUM(J143:J145)</f>
        <v>388397</v>
      </c>
      <c r="K167" s="105">
        <f>$C$22</f>
        <v>0</v>
      </c>
      <c r="L167" s="105">
        <f>SUM(L143:L145)</f>
        <v>0</v>
      </c>
      <c r="M167" s="104">
        <f>SUM(M143:M145)</f>
        <v>396165</v>
      </c>
      <c r="N167" s="105">
        <f>$C$22</f>
        <v>0</v>
      </c>
      <c r="O167" s="105">
        <f>SUM(O143:O145)</f>
        <v>0</v>
      </c>
      <c r="P167" s="104">
        <f>SUM(P143:P145)</f>
        <v>404089</v>
      </c>
      <c r="Q167" s="105">
        <f>$C$22</f>
        <v>0</v>
      </c>
      <c r="R167" s="105">
        <f>SUM(R143:R145)</f>
        <v>0</v>
      </c>
      <c r="S167" s="104">
        <f>SUM(S143:S145)</f>
        <v>1942747</v>
      </c>
      <c r="T167" s="105">
        <f>SUM(T143:T145)</f>
        <v>0</v>
      </c>
    </row>
    <row r="168" spans="1:20" ht="15" thickBot="1" x14ac:dyDescent="0.4">
      <c r="B168" s="119"/>
      <c r="C168" s="101"/>
      <c r="D168" s="101"/>
      <c r="E168" s="101"/>
      <c r="F168" s="101"/>
      <c r="G168" s="101"/>
      <c r="H168" s="101"/>
      <c r="I168" s="101"/>
      <c r="J168" s="101"/>
      <c r="K168" s="120"/>
      <c r="L168" s="120"/>
      <c r="M168" s="101"/>
      <c r="N168" s="101"/>
      <c r="O168" s="101"/>
      <c r="P168" s="101"/>
      <c r="Q168" s="101"/>
      <c r="R168" s="120"/>
      <c r="S168" s="120"/>
      <c r="T168" s="121"/>
    </row>
    <row r="169" spans="1:20" ht="16" thickBot="1" x14ac:dyDescent="0.4">
      <c r="B169" s="102" t="s">
        <v>180</v>
      </c>
      <c r="C169" s="103"/>
      <c r="D169" s="128">
        <f t="shared" ref="D169:R169" si="32">D60</f>
        <v>237384.33333333337</v>
      </c>
      <c r="E169" s="105">
        <f t="shared" si="32"/>
        <v>0</v>
      </c>
      <c r="F169" s="105">
        <f t="shared" si="32"/>
        <v>0</v>
      </c>
      <c r="G169" s="128">
        <f t="shared" si="32"/>
        <v>530762</v>
      </c>
      <c r="H169" s="105">
        <f t="shared" si="32"/>
        <v>0</v>
      </c>
      <c r="I169" s="105">
        <f t="shared" si="32"/>
        <v>0</v>
      </c>
      <c r="J169" s="128">
        <f t="shared" si="32"/>
        <v>541377</v>
      </c>
      <c r="K169" s="105">
        <f t="shared" si="32"/>
        <v>0</v>
      </c>
      <c r="L169" s="105">
        <f t="shared" si="32"/>
        <v>0</v>
      </c>
      <c r="M169" s="128">
        <f t="shared" si="32"/>
        <v>552205</v>
      </c>
      <c r="N169" s="105">
        <f t="shared" si="32"/>
        <v>0</v>
      </c>
      <c r="O169" s="105">
        <f t="shared" si="32"/>
        <v>0</v>
      </c>
      <c r="P169" s="128">
        <f t="shared" si="32"/>
        <v>563249</v>
      </c>
      <c r="Q169" s="105">
        <f t="shared" si="32"/>
        <v>0</v>
      </c>
      <c r="R169" s="105">
        <f t="shared" si="32"/>
        <v>0</v>
      </c>
      <c r="S169" s="128">
        <f>$S$60</f>
        <v>2424977.3333333335</v>
      </c>
      <c r="T169" s="129">
        <f>R169+O169+L169+I169+F169</f>
        <v>0</v>
      </c>
    </row>
    <row r="170" spans="1:20" ht="16" thickBot="1" x14ac:dyDescent="0.4">
      <c r="B170" s="102" t="s">
        <v>181</v>
      </c>
      <c r="C170" s="130"/>
      <c r="D170" s="128" t="str">
        <f t="shared" ref="D170:T170" si="33">D139</f>
        <v>NA</v>
      </c>
      <c r="E170" s="131" t="str">
        <f t="shared" si="33"/>
        <v>NA</v>
      </c>
      <c r="F170" s="131" t="str">
        <f t="shared" si="33"/>
        <v>NA</v>
      </c>
      <c r="G170" s="128" t="str">
        <f t="shared" si="33"/>
        <v>NA</v>
      </c>
      <c r="H170" s="131" t="str">
        <f t="shared" si="33"/>
        <v>NA</v>
      </c>
      <c r="I170" s="132" t="str">
        <f t="shared" si="33"/>
        <v>NA</v>
      </c>
      <c r="J170" s="128">
        <f t="shared" si="33"/>
        <v>673322</v>
      </c>
      <c r="K170" s="131">
        <f t="shared" si="33"/>
        <v>0</v>
      </c>
      <c r="L170" s="133">
        <f t="shared" si="33"/>
        <v>0</v>
      </c>
      <c r="M170" s="128">
        <f t="shared" si="33"/>
        <v>686793</v>
      </c>
      <c r="N170" s="131">
        <f t="shared" si="33"/>
        <v>0</v>
      </c>
      <c r="O170" s="133">
        <f t="shared" si="33"/>
        <v>0</v>
      </c>
      <c r="P170" s="128">
        <f t="shared" si="33"/>
        <v>700528</v>
      </c>
      <c r="Q170" s="131">
        <f t="shared" si="33"/>
        <v>0</v>
      </c>
      <c r="R170" s="133">
        <f t="shared" si="33"/>
        <v>0</v>
      </c>
      <c r="S170" s="128">
        <f t="shared" si="33"/>
        <v>2060643</v>
      </c>
      <c r="T170" s="133">
        <f t="shared" si="33"/>
        <v>0</v>
      </c>
    </row>
    <row r="171" spans="1:20" ht="16" thickBot="1" x14ac:dyDescent="0.4">
      <c r="B171" s="102" t="s">
        <v>182</v>
      </c>
      <c r="C171" s="130"/>
      <c r="D171" s="128">
        <f t="shared" ref="D171:T171" si="34">D167</f>
        <v>373315</v>
      </c>
      <c r="E171" s="133">
        <f t="shared" si="34"/>
        <v>0</v>
      </c>
      <c r="F171" s="131">
        <f t="shared" si="34"/>
        <v>0</v>
      </c>
      <c r="G171" s="128">
        <f t="shared" si="34"/>
        <v>380781</v>
      </c>
      <c r="H171" s="133">
        <f t="shared" si="34"/>
        <v>0</v>
      </c>
      <c r="I171" s="133">
        <f t="shared" si="34"/>
        <v>0</v>
      </c>
      <c r="J171" s="128">
        <f t="shared" si="34"/>
        <v>388397</v>
      </c>
      <c r="K171" s="133">
        <f t="shared" si="34"/>
        <v>0</v>
      </c>
      <c r="L171" s="133">
        <f t="shared" si="34"/>
        <v>0</v>
      </c>
      <c r="M171" s="128">
        <f t="shared" si="34"/>
        <v>396165</v>
      </c>
      <c r="N171" s="133">
        <f t="shared" si="34"/>
        <v>0</v>
      </c>
      <c r="O171" s="133">
        <f t="shared" si="34"/>
        <v>0</v>
      </c>
      <c r="P171" s="128">
        <f t="shared" si="34"/>
        <v>404089</v>
      </c>
      <c r="Q171" s="133">
        <f t="shared" si="34"/>
        <v>0</v>
      </c>
      <c r="R171" s="133">
        <f t="shared" si="34"/>
        <v>0</v>
      </c>
      <c r="S171" s="128">
        <f t="shared" si="34"/>
        <v>1942747</v>
      </c>
      <c r="T171" s="133">
        <f t="shared" si="34"/>
        <v>0</v>
      </c>
    </row>
    <row r="172" spans="1:20" ht="16" thickBot="1" x14ac:dyDescent="0.4">
      <c r="B172" s="134" t="s">
        <v>1</v>
      </c>
      <c r="C172" s="130"/>
      <c r="D172" s="128">
        <f>SUM(D169:D171)</f>
        <v>610699.33333333337</v>
      </c>
      <c r="E172" s="133"/>
      <c r="F172" s="133">
        <f>SUM(F169:F171)</f>
        <v>0</v>
      </c>
      <c r="G172" s="128">
        <f>SUM(G169:G171)</f>
        <v>911543</v>
      </c>
      <c r="H172" s="133"/>
      <c r="I172" s="133">
        <f>SUM(I169:I171)</f>
        <v>0</v>
      </c>
      <c r="J172" s="128">
        <f>SUM(J169:J171)</f>
        <v>1603096</v>
      </c>
      <c r="K172" s="133"/>
      <c r="L172" s="133">
        <f>SUM(L169:L171)</f>
        <v>0</v>
      </c>
      <c r="M172" s="128">
        <f>SUM(M169:M171)</f>
        <v>1635163</v>
      </c>
      <c r="N172" s="133"/>
      <c r="O172" s="133">
        <f>SUM(O169:O171)</f>
        <v>0</v>
      </c>
      <c r="P172" s="128">
        <f>SUM(P169:P171)</f>
        <v>1667866</v>
      </c>
      <c r="Q172" s="133"/>
      <c r="R172" s="133">
        <f>SUM(R169:R171)</f>
        <v>0</v>
      </c>
      <c r="S172" s="128">
        <f>SUM(S169:S171)</f>
        <v>6428367.333333334</v>
      </c>
      <c r="T172" s="133">
        <f>SUM(T169:T171)</f>
        <v>0</v>
      </c>
    </row>
    <row r="173" spans="1:20" ht="15" thickBot="1" x14ac:dyDescent="0.4"/>
    <row r="174" spans="1:20" ht="90" customHeight="1" thickBot="1" x14ac:dyDescent="0.4">
      <c r="B174" s="167" t="s">
        <v>188</v>
      </c>
      <c r="C174" s="167"/>
      <c r="D174" s="103" t="s">
        <v>36</v>
      </c>
      <c r="E174" s="102" t="s">
        <v>185</v>
      </c>
      <c r="F174" s="102" t="s">
        <v>186</v>
      </c>
      <c r="G174" s="172" t="s">
        <v>201</v>
      </c>
      <c r="H174" s="173"/>
    </row>
    <row r="175" spans="1:20" ht="16" thickBot="1" x14ac:dyDescent="0.4">
      <c r="B175" s="165" t="s">
        <v>184</v>
      </c>
      <c r="C175" s="165"/>
      <c r="D175" s="139">
        <f>$S$169</f>
        <v>2424977.3333333335</v>
      </c>
      <c r="E175" s="105">
        <f>$C$20</f>
        <v>0</v>
      </c>
      <c r="F175" s="135">
        <f>T169</f>
        <v>0</v>
      </c>
      <c r="G175" s="180">
        <f>$D$20</f>
        <v>0</v>
      </c>
      <c r="H175" s="181"/>
    </row>
    <row r="176" spans="1:20" ht="16" thickBot="1" x14ac:dyDescent="0.4">
      <c r="B176" s="165" t="s">
        <v>171</v>
      </c>
      <c r="C176" s="165"/>
      <c r="D176" s="139">
        <f>$S$170</f>
        <v>2060643</v>
      </c>
      <c r="E176" s="105">
        <f>$C$21</f>
        <v>0</v>
      </c>
      <c r="F176" s="135">
        <f>$T$170</f>
        <v>0</v>
      </c>
      <c r="G176" s="180">
        <f>$D$21</f>
        <v>0</v>
      </c>
      <c r="H176" s="181"/>
    </row>
    <row r="177" spans="1:20" ht="16" thickBot="1" x14ac:dyDescent="0.4">
      <c r="B177" s="166" t="s">
        <v>187</v>
      </c>
      <c r="C177" s="166"/>
      <c r="D177" s="139">
        <f>SUM($D$175:$D$176)</f>
        <v>4485620.333333334</v>
      </c>
      <c r="F177" s="135">
        <f>SUM($F$175:$F$176)</f>
        <v>0</v>
      </c>
    </row>
    <row r="178" spans="1:20" ht="15" thickBot="1" x14ac:dyDescent="0.4"/>
    <row r="179" spans="1:20" ht="90" customHeight="1" thickBot="1" x14ac:dyDescent="0.4">
      <c r="B179" s="167" t="s">
        <v>189</v>
      </c>
      <c r="C179" s="167"/>
      <c r="D179" s="103" t="s">
        <v>36</v>
      </c>
      <c r="E179" s="102" t="s">
        <v>185</v>
      </c>
      <c r="F179" s="135" t="s">
        <v>186</v>
      </c>
      <c r="G179" s="172" t="s">
        <v>201</v>
      </c>
      <c r="H179" s="173"/>
    </row>
    <row r="180" spans="1:20" ht="16" thickBot="1" x14ac:dyDescent="0.4">
      <c r="B180" s="165" t="s">
        <v>172</v>
      </c>
      <c r="C180" s="165"/>
      <c r="D180" s="139">
        <f>S171</f>
        <v>1942747</v>
      </c>
      <c r="E180" s="105">
        <f>$C$22</f>
        <v>0</v>
      </c>
      <c r="F180" s="135">
        <f>$T$171</f>
        <v>0</v>
      </c>
      <c r="G180" s="180">
        <f>$D$22</f>
        <v>0</v>
      </c>
      <c r="H180" s="181"/>
    </row>
    <row r="181" spans="1:20" ht="15" thickBot="1" x14ac:dyDescent="0.4"/>
    <row r="182" spans="1:20" ht="15" thickBot="1" x14ac:dyDescent="0.4">
      <c r="B182" s="149" t="s">
        <v>197</v>
      </c>
      <c r="C182" s="152" t="s">
        <v>19</v>
      </c>
      <c r="D182" s="152"/>
      <c r="E182" s="152"/>
      <c r="F182" s="152" t="s">
        <v>20</v>
      </c>
      <c r="G182" s="152"/>
      <c r="H182" s="156"/>
      <c r="I182" s="157"/>
      <c r="K182" s="136" t="s">
        <v>194</v>
      </c>
    </row>
    <row r="183" spans="1:20" ht="37.5" customHeight="1" x14ac:dyDescent="0.35">
      <c r="B183" s="150"/>
      <c r="C183" s="153"/>
      <c r="D183" s="153"/>
      <c r="E183" s="153"/>
      <c r="F183" s="153"/>
      <c r="G183" s="153"/>
      <c r="H183" s="154"/>
      <c r="I183" s="155"/>
      <c r="K183" s="140"/>
      <c r="L183" s="141"/>
      <c r="M183" s="141"/>
      <c r="N183" s="141"/>
      <c r="O183" s="141"/>
      <c r="P183" s="141"/>
      <c r="Q183" s="141"/>
      <c r="R183" s="141"/>
      <c r="S183" s="141"/>
      <c r="T183" s="142"/>
    </row>
    <row r="184" spans="1:20" ht="15.65" customHeight="1" x14ac:dyDescent="0.35">
      <c r="B184" s="150"/>
      <c r="C184" s="164" t="s">
        <v>195</v>
      </c>
      <c r="D184" s="164"/>
      <c r="E184" s="164"/>
      <c r="F184" s="158" t="s">
        <v>196</v>
      </c>
      <c r="G184" s="158"/>
      <c r="H184" s="159"/>
      <c r="I184" s="160"/>
      <c r="K184" s="143"/>
      <c r="L184" s="144"/>
      <c r="M184" s="144"/>
      <c r="N184" s="144"/>
      <c r="O184" s="144"/>
      <c r="P184" s="144"/>
      <c r="Q184" s="144"/>
      <c r="R184" s="144"/>
      <c r="S184" s="144"/>
      <c r="T184" s="145"/>
    </row>
    <row r="185" spans="1:20" ht="45" customHeight="1" thickBot="1" x14ac:dyDescent="0.4">
      <c r="B185" s="151"/>
      <c r="C185" s="161"/>
      <c r="D185" s="161"/>
      <c r="E185" s="161"/>
      <c r="F185" s="161"/>
      <c r="G185" s="161"/>
      <c r="H185" s="162"/>
      <c r="I185" s="163"/>
      <c r="K185" s="146"/>
      <c r="L185" s="147"/>
      <c r="M185" s="147"/>
      <c r="N185" s="147"/>
      <c r="O185" s="147"/>
      <c r="P185" s="147"/>
      <c r="Q185" s="147"/>
      <c r="R185" s="147"/>
      <c r="S185" s="147"/>
      <c r="T185" s="148"/>
    </row>
    <row r="188" spans="1:20" ht="93.5" thickBot="1" x14ac:dyDescent="0.4">
      <c r="B188" s="60" t="s">
        <v>207</v>
      </c>
      <c r="C188" s="66" t="s">
        <v>206</v>
      </c>
      <c r="D188" s="67" t="s">
        <v>201</v>
      </c>
    </row>
    <row r="189" spans="1:20" ht="16" thickBot="1" x14ac:dyDescent="0.4">
      <c r="A189" s="192"/>
      <c r="B189" s="193"/>
      <c r="C189" s="39"/>
      <c r="D189" s="138"/>
    </row>
    <row r="190" spans="1:20" ht="16" thickBot="1" x14ac:dyDescent="0.4">
      <c r="A190" s="192"/>
      <c r="B190" s="193"/>
      <c r="C190" s="38"/>
      <c r="D190" s="138"/>
    </row>
    <row r="191" spans="1:20" ht="16" thickBot="1" x14ac:dyDescent="0.4">
      <c r="A191" s="192"/>
      <c r="B191" s="193"/>
      <c r="C191" s="38"/>
      <c r="D191" s="138"/>
    </row>
    <row r="192" spans="1:20" ht="16" thickBot="1" x14ac:dyDescent="0.4">
      <c r="A192" s="192"/>
      <c r="B192" s="193"/>
      <c r="C192" s="38"/>
      <c r="D192" s="138"/>
    </row>
    <row r="193" spans="1:4" ht="16" thickBot="1" x14ac:dyDescent="0.4">
      <c r="A193" s="192"/>
      <c r="B193" s="193"/>
      <c r="C193" s="38"/>
      <c r="D193" s="138"/>
    </row>
    <row r="194" spans="1:4" ht="16" thickBot="1" x14ac:dyDescent="0.4">
      <c r="A194" s="192"/>
      <c r="B194" s="193"/>
      <c r="C194" s="38"/>
      <c r="D194" s="138"/>
    </row>
    <row r="195" spans="1:4" ht="16" thickBot="1" x14ac:dyDescent="0.4">
      <c r="A195" s="192"/>
      <c r="B195" s="193"/>
      <c r="C195" s="38"/>
      <c r="D195" s="138"/>
    </row>
    <row r="196" spans="1:4" ht="16" thickBot="1" x14ac:dyDescent="0.4">
      <c r="A196" s="192"/>
      <c r="B196" s="193"/>
      <c r="C196" s="38"/>
      <c r="D196" s="138"/>
    </row>
    <row r="197" spans="1:4" ht="16" thickBot="1" x14ac:dyDescent="0.4">
      <c r="A197" s="192"/>
      <c r="B197" s="193"/>
      <c r="C197" s="38"/>
      <c r="D197" s="138"/>
    </row>
    <row r="198" spans="1:4" ht="16" thickBot="1" x14ac:dyDescent="0.4">
      <c r="A198" s="192"/>
      <c r="B198" s="193"/>
      <c r="C198" s="38"/>
      <c r="D198" s="138"/>
    </row>
    <row r="199" spans="1:4" ht="16" thickBot="1" x14ac:dyDescent="0.4">
      <c r="A199" s="192"/>
      <c r="B199" s="193"/>
      <c r="C199" s="38"/>
      <c r="D199" s="138"/>
    </row>
    <row r="200" spans="1:4" ht="16" thickBot="1" x14ac:dyDescent="0.4">
      <c r="A200" s="192"/>
      <c r="B200" s="193"/>
      <c r="C200" s="38"/>
      <c r="D200" s="138"/>
    </row>
    <row r="201" spans="1:4" ht="16" thickBot="1" x14ac:dyDescent="0.4">
      <c r="A201" s="192"/>
      <c r="B201" s="193"/>
      <c r="C201" s="38"/>
      <c r="D201" s="138"/>
    </row>
    <row r="202" spans="1:4" ht="16" thickBot="1" x14ac:dyDescent="0.4">
      <c r="A202" s="192"/>
      <c r="B202" s="193"/>
      <c r="C202" s="38"/>
      <c r="D202" s="138"/>
    </row>
    <row r="203" spans="1:4" ht="16" thickBot="1" x14ac:dyDescent="0.4">
      <c r="A203" s="192"/>
      <c r="B203" s="193"/>
      <c r="C203" s="38"/>
      <c r="D203" s="138"/>
    </row>
    <row r="204" spans="1:4" ht="16" thickBot="1" x14ac:dyDescent="0.4">
      <c r="A204" s="192"/>
      <c r="B204" s="193"/>
      <c r="C204" s="38"/>
      <c r="D204" s="138"/>
    </row>
    <row r="205" spans="1:4" ht="16" thickBot="1" x14ac:dyDescent="0.4">
      <c r="A205" s="192"/>
      <c r="B205" s="193"/>
      <c r="C205" s="38"/>
      <c r="D205" s="138"/>
    </row>
    <row r="206" spans="1:4" x14ac:dyDescent="0.35">
      <c r="A206" s="194"/>
      <c r="B206" s="195"/>
      <c r="C206" s="195"/>
      <c r="D206" s="195"/>
    </row>
    <row r="207" spans="1:4" x14ac:dyDescent="0.35">
      <c r="A207" s="194"/>
      <c r="B207" s="195"/>
      <c r="C207" s="195"/>
      <c r="D207" s="195"/>
    </row>
    <row r="208" spans="1:4" ht="93.5" thickBot="1" x14ac:dyDescent="0.4">
      <c r="B208" s="60" t="s">
        <v>208</v>
      </c>
      <c r="C208" s="66" t="s">
        <v>206</v>
      </c>
      <c r="D208" s="67" t="s">
        <v>201</v>
      </c>
    </row>
    <row r="209" spans="1:4" ht="16" thickBot="1" x14ac:dyDescent="0.4">
      <c r="A209" s="192"/>
      <c r="B209" s="193"/>
      <c r="C209" s="39"/>
      <c r="D209" s="138"/>
    </row>
    <row r="210" spans="1:4" ht="16" thickBot="1" x14ac:dyDescent="0.4">
      <c r="A210" s="192"/>
      <c r="B210" s="193"/>
      <c r="C210" s="38"/>
      <c r="D210" s="138"/>
    </row>
    <row r="211" spans="1:4" ht="16" thickBot="1" x14ac:dyDescent="0.4">
      <c r="A211" s="192"/>
      <c r="B211" s="193"/>
      <c r="C211" s="38"/>
      <c r="D211" s="138"/>
    </row>
    <row r="212" spans="1:4" ht="16" thickBot="1" x14ac:dyDescent="0.4">
      <c r="A212" s="192"/>
      <c r="B212" s="193"/>
      <c r="C212" s="38"/>
      <c r="D212" s="138"/>
    </row>
    <row r="213" spans="1:4" ht="16" thickBot="1" x14ac:dyDescent="0.4">
      <c r="A213" s="192"/>
      <c r="B213" s="193"/>
      <c r="C213" s="38"/>
      <c r="D213" s="138"/>
    </row>
    <row r="214" spans="1:4" ht="16" thickBot="1" x14ac:dyDescent="0.4">
      <c r="A214" s="192"/>
      <c r="B214" s="193"/>
      <c r="C214" s="38"/>
      <c r="D214" s="138"/>
    </row>
    <row r="215" spans="1:4" ht="16" thickBot="1" x14ac:dyDescent="0.4">
      <c r="A215" s="192"/>
      <c r="B215" s="193"/>
      <c r="C215" s="38"/>
      <c r="D215" s="138"/>
    </row>
    <row r="216" spans="1:4" ht="16" thickBot="1" x14ac:dyDescent="0.4">
      <c r="A216" s="192"/>
      <c r="B216" s="193"/>
      <c r="C216" s="38"/>
      <c r="D216" s="138"/>
    </row>
    <row r="217" spans="1:4" ht="16" thickBot="1" x14ac:dyDescent="0.4">
      <c r="A217" s="192"/>
      <c r="B217" s="193"/>
      <c r="C217" s="38"/>
      <c r="D217" s="138"/>
    </row>
    <row r="218" spans="1:4" ht="16" thickBot="1" x14ac:dyDescent="0.4">
      <c r="A218" s="192"/>
      <c r="B218" s="193"/>
      <c r="C218" s="38"/>
      <c r="D218" s="138"/>
    </row>
    <row r="219" spans="1:4" ht="16" thickBot="1" x14ac:dyDescent="0.4">
      <c r="A219" s="192"/>
      <c r="B219" s="193"/>
      <c r="C219" s="38"/>
      <c r="D219" s="138"/>
    </row>
    <row r="220" spans="1:4" ht="16" thickBot="1" x14ac:dyDescent="0.4">
      <c r="A220" s="192"/>
      <c r="B220" s="193"/>
      <c r="C220" s="38"/>
      <c r="D220" s="138"/>
    </row>
    <row r="221" spans="1:4" ht="16" thickBot="1" x14ac:dyDescent="0.4">
      <c r="A221" s="192"/>
      <c r="B221" s="193"/>
      <c r="C221" s="38"/>
      <c r="D221" s="138"/>
    </row>
    <row r="222" spans="1:4" ht="16" thickBot="1" x14ac:dyDescent="0.4">
      <c r="A222" s="192"/>
      <c r="B222" s="193"/>
      <c r="C222" s="38"/>
      <c r="D222" s="138"/>
    </row>
    <row r="223" spans="1:4" ht="16" thickBot="1" x14ac:dyDescent="0.4">
      <c r="A223" s="192"/>
      <c r="B223" s="193"/>
      <c r="C223" s="38"/>
      <c r="D223" s="138"/>
    </row>
    <row r="224" spans="1:4" ht="16" thickBot="1" x14ac:dyDescent="0.4">
      <c r="A224" s="192"/>
      <c r="B224" s="193"/>
      <c r="C224" s="38"/>
      <c r="D224" s="138"/>
    </row>
    <row r="225" spans="1:4" ht="16" thickBot="1" x14ac:dyDescent="0.4">
      <c r="A225" s="192"/>
      <c r="B225" s="193"/>
      <c r="C225" s="38"/>
      <c r="D225" s="138"/>
    </row>
  </sheetData>
  <sheetProtection algorithmName="SHA-512" hashValue="NFlcDNq4RSSlaSWLOWIQ+NN5mc+HhlNIz3l6bn4Z5zuEkiiqp+k76d7VL8soR1fPToSU4t/4lvoe80dJSQYffQ==" saltValue="hISgsdD5NZ3t2reUQR1zlw==" spinCount="100000" sheet="1" selectLockedCells="1"/>
  <protectedRanges>
    <protectedRange sqref="D24:E24 D20:D23 C20:C24 D13:D18 C18 C189:D205 C209:D225" name="Range2"/>
    <protectedRange sqref="C182:F184" name="Range7_1"/>
    <protectedRange sqref="B3:B5" name="Range1"/>
  </protectedRanges>
  <mergeCells count="49">
    <mergeCell ref="G175:H175"/>
    <mergeCell ref="G176:H176"/>
    <mergeCell ref="G180:H180"/>
    <mergeCell ref="G179:H179"/>
    <mergeCell ref="E13:E17"/>
    <mergeCell ref="D141:F141"/>
    <mergeCell ref="G141:I141"/>
    <mergeCell ref="F21:Q21"/>
    <mergeCell ref="F20:Q20"/>
    <mergeCell ref="F19:Q19"/>
    <mergeCell ref="P141:R141"/>
    <mergeCell ref="P25:R25"/>
    <mergeCell ref="D63:F63"/>
    <mergeCell ref="G63:I63"/>
    <mergeCell ref="J63:L63"/>
    <mergeCell ref="M63:O63"/>
    <mergeCell ref="P63:R63"/>
    <mergeCell ref="A127:A137"/>
    <mergeCell ref="A37:A58"/>
    <mergeCell ref="A65:A126"/>
    <mergeCell ref="C65:C126"/>
    <mergeCell ref="D25:F25"/>
    <mergeCell ref="C27:C36"/>
    <mergeCell ref="A27:A36"/>
    <mergeCell ref="J141:L141"/>
    <mergeCell ref="M141:O141"/>
    <mergeCell ref="G25:I25"/>
    <mergeCell ref="J25:L25"/>
    <mergeCell ref="M25:O25"/>
    <mergeCell ref="A143:A145"/>
    <mergeCell ref="C143:C145"/>
    <mergeCell ref="A146:A165"/>
    <mergeCell ref="B174:C174"/>
    <mergeCell ref="G174:H174"/>
    <mergeCell ref="B175:C175"/>
    <mergeCell ref="B176:C176"/>
    <mergeCell ref="B177:C177"/>
    <mergeCell ref="B179:C179"/>
    <mergeCell ref="B180:C180"/>
    <mergeCell ref="K183:T185"/>
    <mergeCell ref="B182:B185"/>
    <mergeCell ref="C182:E182"/>
    <mergeCell ref="C183:E183"/>
    <mergeCell ref="F183:I183"/>
    <mergeCell ref="F182:I182"/>
    <mergeCell ref="F184:I184"/>
    <mergeCell ref="F185:I185"/>
    <mergeCell ref="C185:E185"/>
    <mergeCell ref="C184:E184"/>
  </mergeCells>
  <phoneticPr fontId="27" type="noConversion"/>
  <dataValidations count="2">
    <dataValidation type="list" allowBlank="1" showInputMessage="1" showErrorMessage="1" sqref="E24 D13:D17" xr:uid="{00000000-0002-0000-0000-000000000000}">
      <formula1>" ,X"</formula1>
    </dataValidation>
    <dataValidation type="decimal" operator="greaterThanOrEqual" allowBlank="1" showInputMessage="1" showErrorMessage="1" sqref="C20:C24 D21 D24 D13:D18 C18 C189:C205 D190 D192 D194 D196 D198 D200 D202 D204 C209:C225 D210 D212 D214 D216 D218 D220 D222 D224" xr:uid="{00000000-0002-0000-0000-000001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3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E2D87-991C-478E-9185-766E3108F58E}">
  <dimension ref="A1:R95"/>
  <sheetViews>
    <sheetView topLeftCell="A70" workbookViewId="0">
      <selection sqref="A1:XFD1048576"/>
    </sheetView>
  </sheetViews>
  <sheetFormatPr defaultRowHeight="14.5" x14ac:dyDescent="0.35"/>
  <cols>
    <col min="1" max="1" width="9.6328125" customWidth="1"/>
    <col min="2" max="2" width="62.6328125" customWidth="1"/>
  </cols>
  <sheetData>
    <row r="1" spans="1:18" s="4" customFormat="1" ht="31" x14ac:dyDescent="0.7">
      <c r="A1" s="6"/>
      <c r="B1" s="7" t="s">
        <v>22</v>
      </c>
      <c r="C1" s="8"/>
      <c r="D1" s="8"/>
      <c r="E1" s="8"/>
      <c r="F1" s="8"/>
      <c r="G1" s="8"/>
      <c r="H1" s="8"/>
      <c r="I1" s="9"/>
      <c r="J1" s="8"/>
      <c r="K1" s="8"/>
      <c r="L1" s="8"/>
      <c r="M1" s="15"/>
    </row>
    <row r="2" spans="1:18" ht="29.15" customHeight="1" x14ac:dyDescent="0.35">
      <c r="A2" s="10"/>
      <c r="B2" s="11" t="s">
        <v>23</v>
      </c>
      <c r="C2" s="12"/>
      <c r="D2" s="12"/>
      <c r="E2" s="12"/>
      <c r="F2" s="12"/>
      <c r="G2" s="12"/>
      <c r="H2" s="12"/>
      <c r="I2" s="13"/>
      <c r="J2" s="12"/>
      <c r="K2" s="12"/>
      <c r="L2" s="12"/>
      <c r="M2" s="16"/>
    </row>
    <row r="3" spans="1:18" ht="15.5" x14ac:dyDescent="0.35">
      <c r="A3" s="14"/>
      <c r="B3" s="17"/>
      <c r="C3" s="1"/>
      <c r="D3" s="1"/>
      <c r="E3" s="1"/>
      <c r="F3" s="1"/>
      <c r="G3" s="1"/>
      <c r="H3" s="1"/>
      <c r="I3" s="1"/>
      <c r="J3" s="2"/>
      <c r="K3" s="2"/>
      <c r="L3" s="2"/>
      <c r="M3" s="2"/>
      <c r="N3" s="2"/>
      <c r="O3" s="2"/>
      <c r="P3" s="2"/>
      <c r="Q3" s="2"/>
      <c r="R3" s="2"/>
    </row>
    <row r="4" spans="1:18" ht="93" x14ac:dyDescent="0.35">
      <c r="A4" s="14" t="s">
        <v>25</v>
      </c>
      <c r="B4" s="18" t="s">
        <v>192</v>
      </c>
      <c r="C4" s="5"/>
      <c r="D4" s="5"/>
      <c r="E4" s="5"/>
      <c r="F4" s="5"/>
      <c r="G4" s="5"/>
      <c r="H4" s="5"/>
      <c r="I4" s="1"/>
      <c r="J4" s="2"/>
      <c r="K4" s="2"/>
      <c r="L4" s="2"/>
      <c r="M4" s="2"/>
      <c r="N4" s="2"/>
      <c r="O4" s="2"/>
      <c r="P4" s="2"/>
      <c r="Q4" s="2"/>
      <c r="R4" s="2"/>
    </row>
    <row r="5" spans="1:18" x14ac:dyDescent="0.35">
      <c r="E5" s="188" t="s">
        <v>47</v>
      </c>
      <c r="F5" s="188"/>
      <c r="G5" s="188"/>
      <c r="H5" s="188"/>
      <c r="I5" s="188"/>
      <c r="J5" s="19"/>
    </row>
    <row r="6" spans="1:18" x14ac:dyDescent="0.35">
      <c r="E6" s="19" t="s">
        <v>42</v>
      </c>
      <c r="F6" s="19" t="s">
        <v>43</v>
      </c>
      <c r="G6" s="19" t="s">
        <v>44</v>
      </c>
      <c r="H6" s="19" t="s">
        <v>45</v>
      </c>
      <c r="I6" s="19" t="s">
        <v>46</v>
      </c>
      <c r="J6" s="19"/>
    </row>
    <row r="7" spans="1:18" ht="43.5" x14ac:dyDescent="0.35">
      <c r="A7" s="3"/>
      <c r="B7" s="20" t="s">
        <v>168</v>
      </c>
      <c r="C7" s="21" t="s">
        <v>39</v>
      </c>
      <c r="D7" s="21" t="s">
        <v>40</v>
      </c>
      <c r="E7" s="22" t="s">
        <v>41</v>
      </c>
      <c r="F7" s="22" t="s">
        <v>139</v>
      </c>
      <c r="G7" s="22" t="s">
        <v>140</v>
      </c>
      <c r="H7" s="22" t="s">
        <v>141</v>
      </c>
      <c r="I7" s="22" t="s">
        <v>142</v>
      </c>
      <c r="J7" s="22" t="s">
        <v>48</v>
      </c>
    </row>
    <row r="8" spans="1:18" x14ac:dyDescent="0.35">
      <c r="A8" s="3">
        <v>1</v>
      </c>
      <c r="B8" s="3" t="s">
        <v>37</v>
      </c>
      <c r="C8" s="23">
        <v>54444</v>
      </c>
      <c r="D8" s="23">
        <f t="shared" ref="D8:I8" si="0">ROUND(C8*1.02,0)</f>
        <v>55533</v>
      </c>
      <c r="E8" s="24">
        <f>ROUND(D8*1.12,0)*(12-5)/12</f>
        <v>36281.583333333336</v>
      </c>
      <c r="F8" s="24">
        <v>63441</v>
      </c>
      <c r="G8" s="24">
        <f t="shared" si="0"/>
        <v>64710</v>
      </c>
      <c r="H8" s="24">
        <f t="shared" si="0"/>
        <v>66004</v>
      </c>
      <c r="I8" s="24">
        <f t="shared" si="0"/>
        <v>67324</v>
      </c>
      <c r="J8" s="25">
        <f>SUM(E8:I8)</f>
        <v>297760.58333333337</v>
      </c>
    </row>
    <row r="9" spans="1:18" x14ac:dyDescent="0.35">
      <c r="A9" s="3">
        <v>2</v>
      </c>
      <c r="B9" s="3" t="s">
        <v>29</v>
      </c>
      <c r="C9" s="23">
        <v>53417</v>
      </c>
      <c r="D9" s="23">
        <f t="shared" ref="D9:I17" si="1">ROUND(C9*1.02,0)</f>
        <v>54485</v>
      </c>
      <c r="E9" s="24">
        <f>ROUND(D9*1.12,0)*(12-7)/12</f>
        <v>25426.25</v>
      </c>
      <c r="F9" s="24">
        <v>62243</v>
      </c>
      <c r="G9" s="24">
        <f t="shared" si="1"/>
        <v>63488</v>
      </c>
      <c r="H9" s="24">
        <f t="shared" si="1"/>
        <v>64758</v>
      </c>
      <c r="I9" s="24">
        <f t="shared" si="1"/>
        <v>66053</v>
      </c>
      <c r="J9" s="25">
        <f t="shared" ref="J9:J17" si="2">SUM(E9:I9)</f>
        <v>281968.25</v>
      </c>
    </row>
    <row r="10" spans="1:18" x14ac:dyDescent="0.35">
      <c r="A10" s="3">
        <v>3</v>
      </c>
      <c r="B10" s="3" t="s">
        <v>38</v>
      </c>
      <c r="C10" s="23">
        <v>64398</v>
      </c>
      <c r="D10" s="23">
        <f t="shared" si="1"/>
        <v>65686</v>
      </c>
      <c r="E10" s="24">
        <f>ROUND(D10*1.12,0)*(12-7)/12</f>
        <v>30653.333333333332</v>
      </c>
      <c r="F10" s="24">
        <v>75039</v>
      </c>
      <c r="G10" s="24">
        <f t="shared" si="1"/>
        <v>76540</v>
      </c>
      <c r="H10" s="24">
        <f t="shared" si="1"/>
        <v>78071</v>
      </c>
      <c r="I10" s="24">
        <f t="shared" si="1"/>
        <v>79632</v>
      </c>
      <c r="J10" s="25">
        <f t="shared" si="2"/>
        <v>339935.33333333331</v>
      </c>
    </row>
    <row r="11" spans="1:18" x14ac:dyDescent="0.35">
      <c r="A11" s="3">
        <v>4</v>
      </c>
      <c r="B11" s="3" t="s">
        <v>30</v>
      </c>
      <c r="C11" s="23">
        <v>14398</v>
      </c>
      <c r="D11" s="23">
        <f t="shared" si="1"/>
        <v>14686</v>
      </c>
      <c r="E11" s="24">
        <f t="shared" ref="E11" si="3">ROUND(D11*1.12,0)*(12-5)/12</f>
        <v>9594.6666666666661</v>
      </c>
      <c r="F11" s="24">
        <v>16777</v>
      </c>
      <c r="G11" s="24">
        <f t="shared" si="1"/>
        <v>17113</v>
      </c>
      <c r="H11" s="24">
        <f t="shared" si="1"/>
        <v>17455</v>
      </c>
      <c r="I11" s="24">
        <f t="shared" si="1"/>
        <v>17804</v>
      </c>
      <c r="J11" s="25">
        <f t="shared" si="2"/>
        <v>78743.666666666657</v>
      </c>
    </row>
    <row r="12" spans="1:18" x14ac:dyDescent="0.35">
      <c r="A12" s="3">
        <v>5</v>
      </c>
      <c r="B12" s="3" t="s">
        <v>31</v>
      </c>
      <c r="C12" s="23">
        <v>64453</v>
      </c>
      <c r="D12" s="23">
        <f t="shared" si="1"/>
        <v>65742</v>
      </c>
      <c r="E12" s="24">
        <f>ROUND(D12*1.12,0)*(12-7)/12</f>
        <v>30679.583333333332</v>
      </c>
      <c r="F12" s="24">
        <v>75104</v>
      </c>
      <c r="G12" s="24">
        <f t="shared" si="1"/>
        <v>76606</v>
      </c>
      <c r="H12" s="24">
        <f t="shared" si="1"/>
        <v>78138</v>
      </c>
      <c r="I12" s="24">
        <f t="shared" si="1"/>
        <v>79701</v>
      </c>
      <c r="J12" s="25">
        <f t="shared" si="2"/>
        <v>340228.58333333331</v>
      </c>
    </row>
    <row r="13" spans="1:18" x14ac:dyDescent="0.35">
      <c r="A13" s="3">
        <v>6</v>
      </c>
      <c r="B13" s="3" t="s">
        <v>32</v>
      </c>
      <c r="C13" s="23">
        <v>40609</v>
      </c>
      <c r="D13" s="23">
        <f t="shared" si="1"/>
        <v>41421</v>
      </c>
      <c r="E13" s="24">
        <f>ROUND(D13*1.12,0)*(12-8)/12</f>
        <v>15464</v>
      </c>
      <c r="F13" s="24">
        <v>47320</v>
      </c>
      <c r="G13" s="24">
        <f t="shared" si="1"/>
        <v>48266</v>
      </c>
      <c r="H13" s="24">
        <f t="shared" si="1"/>
        <v>49231</v>
      </c>
      <c r="I13" s="24">
        <f t="shared" si="1"/>
        <v>50216</v>
      </c>
      <c r="J13" s="25">
        <f t="shared" si="2"/>
        <v>210497</v>
      </c>
    </row>
    <row r="14" spans="1:18" x14ac:dyDescent="0.35">
      <c r="A14" s="3">
        <v>7</v>
      </c>
      <c r="B14" s="3" t="s">
        <v>33</v>
      </c>
      <c r="C14" s="23">
        <v>65284</v>
      </c>
      <c r="D14" s="23">
        <f t="shared" si="1"/>
        <v>66590</v>
      </c>
      <c r="E14" s="24">
        <f>ROUND(D14*1.12,0)*(12-6)/12</f>
        <v>37290.5</v>
      </c>
      <c r="F14" s="24">
        <v>76073</v>
      </c>
      <c r="G14" s="24">
        <f t="shared" si="1"/>
        <v>77594</v>
      </c>
      <c r="H14" s="24">
        <f t="shared" si="1"/>
        <v>79146</v>
      </c>
      <c r="I14" s="24">
        <f t="shared" si="1"/>
        <v>80729</v>
      </c>
      <c r="J14" s="25">
        <f t="shared" si="2"/>
        <v>350832.5</v>
      </c>
    </row>
    <row r="15" spans="1:18" x14ac:dyDescent="0.35">
      <c r="A15" s="3">
        <v>8</v>
      </c>
      <c r="B15" s="3" t="s">
        <v>34</v>
      </c>
      <c r="C15" s="23">
        <v>41165</v>
      </c>
      <c r="D15" s="23">
        <f t="shared" si="1"/>
        <v>41988</v>
      </c>
      <c r="E15" s="24">
        <f>ROUND(D15*1.12,0)*(12-7)/12</f>
        <v>19594.583333333332</v>
      </c>
      <c r="F15" s="24">
        <v>47968</v>
      </c>
      <c r="G15" s="24">
        <f t="shared" si="1"/>
        <v>48927</v>
      </c>
      <c r="H15" s="24">
        <f t="shared" si="1"/>
        <v>49906</v>
      </c>
      <c r="I15" s="24">
        <f t="shared" si="1"/>
        <v>50904</v>
      </c>
      <c r="J15" s="25">
        <f t="shared" si="2"/>
        <v>217299.58333333331</v>
      </c>
    </row>
    <row r="16" spans="1:18" x14ac:dyDescent="0.35">
      <c r="A16" s="3">
        <v>9</v>
      </c>
      <c r="B16" s="3" t="s">
        <v>35</v>
      </c>
      <c r="C16" s="23">
        <v>55518</v>
      </c>
      <c r="D16" s="23">
        <f t="shared" si="1"/>
        <v>56628</v>
      </c>
      <c r="E16" s="24">
        <f>ROUND(D16*1.12,0)*(12-6)/12</f>
        <v>31711.5</v>
      </c>
      <c r="F16" s="24">
        <v>64691</v>
      </c>
      <c r="G16" s="24">
        <f t="shared" si="1"/>
        <v>65985</v>
      </c>
      <c r="H16" s="24">
        <f t="shared" si="1"/>
        <v>67305</v>
      </c>
      <c r="I16" s="24">
        <f t="shared" si="1"/>
        <v>68651</v>
      </c>
      <c r="J16" s="25">
        <f t="shared" si="2"/>
        <v>298343.5</v>
      </c>
    </row>
    <row r="17" spans="1:10" x14ac:dyDescent="0.35">
      <c r="A17" s="3">
        <v>10</v>
      </c>
      <c r="B17" s="3" t="s">
        <v>28</v>
      </c>
      <c r="C17" s="26">
        <v>1808</v>
      </c>
      <c r="D17" s="23">
        <f t="shared" si="1"/>
        <v>1844</v>
      </c>
      <c r="E17" s="24">
        <f>ROUND(D17*1.12,0)*(12-8)/12</f>
        <v>688.33333333333337</v>
      </c>
      <c r="F17" s="24">
        <v>2106</v>
      </c>
      <c r="G17" s="24">
        <f t="shared" ref="G17:I17" si="4">ROUND(F17*1.02,0)</f>
        <v>2148</v>
      </c>
      <c r="H17" s="24">
        <f t="shared" si="4"/>
        <v>2191</v>
      </c>
      <c r="I17" s="24">
        <f t="shared" si="4"/>
        <v>2235</v>
      </c>
      <c r="J17" s="25">
        <f t="shared" si="2"/>
        <v>9368.3333333333339</v>
      </c>
    </row>
    <row r="18" spans="1:10" x14ac:dyDescent="0.35">
      <c r="E18" s="27"/>
      <c r="F18" s="27"/>
      <c r="G18" s="27"/>
      <c r="H18" s="27"/>
      <c r="I18" s="27"/>
      <c r="J18" s="28"/>
    </row>
    <row r="19" spans="1:10" x14ac:dyDescent="0.35">
      <c r="B19" s="3" t="s">
        <v>138</v>
      </c>
      <c r="C19" s="3"/>
      <c r="D19" s="3"/>
      <c r="E19" s="24">
        <f>SUM(E8:E17)</f>
        <v>237384.33333333337</v>
      </c>
      <c r="F19" s="24">
        <f t="shared" ref="F19:I19" si="5">SUM(F8:F17)</f>
        <v>530762</v>
      </c>
      <c r="G19" s="24">
        <f t="shared" si="5"/>
        <v>541377</v>
      </c>
      <c r="H19" s="24">
        <f t="shared" si="5"/>
        <v>552205</v>
      </c>
      <c r="I19" s="24">
        <f t="shared" si="5"/>
        <v>563249</v>
      </c>
      <c r="J19" s="25">
        <f>SUM(E19:I19)</f>
        <v>2424977.3333333335</v>
      </c>
    </row>
    <row r="21" spans="1:10" x14ac:dyDescent="0.35">
      <c r="E21" s="28"/>
      <c r="F21" s="28"/>
      <c r="G21" s="189" t="s">
        <v>47</v>
      </c>
      <c r="H21" s="190"/>
      <c r="I21" s="191"/>
      <c r="J21" s="19"/>
    </row>
    <row r="22" spans="1:10" x14ac:dyDescent="0.35">
      <c r="E22" s="29" t="s">
        <v>42</v>
      </c>
      <c r="F22" s="29" t="s">
        <v>43</v>
      </c>
      <c r="G22" s="19" t="s">
        <v>44</v>
      </c>
      <c r="H22" s="19" t="s">
        <v>45</v>
      </c>
      <c r="I22" s="19" t="s">
        <v>46</v>
      </c>
      <c r="J22" s="19"/>
    </row>
    <row r="23" spans="1:10" ht="43.5" x14ac:dyDescent="0.35">
      <c r="A23" s="3"/>
      <c r="B23" s="30" t="s">
        <v>166</v>
      </c>
      <c r="C23" s="21" t="s">
        <v>39</v>
      </c>
      <c r="D23" s="21" t="s">
        <v>40</v>
      </c>
      <c r="E23" s="21" t="s">
        <v>41</v>
      </c>
      <c r="F23" s="21" t="s">
        <v>139</v>
      </c>
      <c r="G23" s="22" t="s">
        <v>140</v>
      </c>
      <c r="H23" s="22" t="s">
        <v>141</v>
      </c>
      <c r="I23" s="22" t="s">
        <v>142</v>
      </c>
      <c r="J23" s="22" t="s">
        <v>48</v>
      </c>
    </row>
    <row r="24" spans="1:10" x14ac:dyDescent="0.35">
      <c r="A24" s="3">
        <v>1</v>
      </c>
      <c r="B24" s="31" t="s">
        <v>61</v>
      </c>
      <c r="C24" s="32">
        <v>4184</v>
      </c>
      <c r="D24" s="32">
        <f t="shared" ref="D24:I33" si="6">ROUND(C24*1.02,0)</f>
        <v>4268</v>
      </c>
      <c r="E24" s="32">
        <f t="shared" si="6"/>
        <v>4353</v>
      </c>
      <c r="F24" s="32">
        <f t="shared" si="6"/>
        <v>4440</v>
      </c>
      <c r="G24" s="24">
        <f t="shared" si="6"/>
        <v>4529</v>
      </c>
      <c r="H24" s="24">
        <f t="shared" si="6"/>
        <v>4620</v>
      </c>
      <c r="I24" s="24">
        <f t="shared" si="6"/>
        <v>4712</v>
      </c>
      <c r="J24" s="25">
        <f t="shared" ref="J24:J55" si="7">SUM(G24:I24)</f>
        <v>13861</v>
      </c>
    </row>
    <row r="25" spans="1:10" x14ac:dyDescent="0.35">
      <c r="A25" s="3">
        <v>2</v>
      </c>
      <c r="B25" s="31" t="s">
        <v>62</v>
      </c>
      <c r="C25" s="32">
        <v>15563</v>
      </c>
      <c r="D25" s="32">
        <f t="shared" si="6"/>
        <v>15874</v>
      </c>
      <c r="E25" s="32">
        <f t="shared" si="6"/>
        <v>16191</v>
      </c>
      <c r="F25" s="32">
        <f t="shared" si="6"/>
        <v>16515</v>
      </c>
      <c r="G25" s="24">
        <f t="shared" si="6"/>
        <v>16845</v>
      </c>
      <c r="H25" s="24">
        <f t="shared" si="6"/>
        <v>17182</v>
      </c>
      <c r="I25" s="24">
        <f t="shared" si="6"/>
        <v>17526</v>
      </c>
      <c r="J25" s="25">
        <f t="shared" si="7"/>
        <v>51553</v>
      </c>
    </row>
    <row r="26" spans="1:10" x14ac:dyDescent="0.35">
      <c r="A26" s="3">
        <v>3</v>
      </c>
      <c r="B26" s="31" t="s">
        <v>143</v>
      </c>
      <c r="C26" s="32">
        <v>1886</v>
      </c>
      <c r="D26" s="32">
        <f t="shared" si="6"/>
        <v>1924</v>
      </c>
      <c r="E26" s="32">
        <f t="shared" si="6"/>
        <v>1962</v>
      </c>
      <c r="F26" s="32">
        <f t="shared" si="6"/>
        <v>2001</v>
      </c>
      <c r="G26" s="24">
        <f t="shared" si="6"/>
        <v>2041</v>
      </c>
      <c r="H26" s="24">
        <f t="shared" si="6"/>
        <v>2082</v>
      </c>
      <c r="I26" s="24">
        <f t="shared" si="6"/>
        <v>2124</v>
      </c>
      <c r="J26" s="25">
        <f t="shared" si="7"/>
        <v>6247</v>
      </c>
    </row>
    <row r="27" spans="1:10" x14ac:dyDescent="0.35">
      <c r="A27" s="3">
        <v>4</v>
      </c>
      <c r="B27" s="31" t="s">
        <v>63</v>
      </c>
      <c r="C27" s="32">
        <v>8490</v>
      </c>
      <c r="D27" s="32">
        <f t="shared" si="6"/>
        <v>8660</v>
      </c>
      <c r="E27" s="32">
        <f t="shared" si="6"/>
        <v>8833</v>
      </c>
      <c r="F27" s="32">
        <f t="shared" si="6"/>
        <v>9010</v>
      </c>
      <c r="G27" s="24">
        <f t="shared" si="6"/>
        <v>9190</v>
      </c>
      <c r="H27" s="24">
        <f t="shared" si="6"/>
        <v>9374</v>
      </c>
      <c r="I27" s="24">
        <f t="shared" si="6"/>
        <v>9561</v>
      </c>
      <c r="J27" s="25">
        <f t="shared" si="7"/>
        <v>28125</v>
      </c>
    </row>
    <row r="28" spans="1:10" x14ac:dyDescent="0.35">
      <c r="A28" s="3">
        <v>5</v>
      </c>
      <c r="B28" s="31" t="s">
        <v>147</v>
      </c>
      <c r="C28" s="32">
        <v>163</v>
      </c>
      <c r="D28" s="32">
        <f t="shared" si="6"/>
        <v>166</v>
      </c>
      <c r="E28" s="32">
        <f t="shared" si="6"/>
        <v>169</v>
      </c>
      <c r="F28" s="32">
        <f t="shared" si="6"/>
        <v>172</v>
      </c>
      <c r="G28" s="24">
        <f t="shared" si="6"/>
        <v>175</v>
      </c>
      <c r="H28" s="24">
        <f t="shared" si="6"/>
        <v>179</v>
      </c>
      <c r="I28" s="24">
        <f t="shared" si="6"/>
        <v>183</v>
      </c>
      <c r="J28" s="25">
        <f t="shared" si="7"/>
        <v>537</v>
      </c>
    </row>
    <row r="29" spans="1:10" x14ac:dyDescent="0.35">
      <c r="A29" s="3">
        <v>6</v>
      </c>
      <c r="B29" s="31" t="s">
        <v>64</v>
      </c>
      <c r="C29" s="32">
        <v>1884</v>
      </c>
      <c r="D29" s="32">
        <f t="shared" si="6"/>
        <v>1922</v>
      </c>
      <c r="E29" s="32">
        <f t="shared" si="6"/>
        <v>1960</v>
      </c>
      <c r="F29" s="32">
        <f t="shared" si="6"/>
        <v>1999</v>
      </c>
      <c r="G29" s="24">
        <f t="shared" si="6"/>
        <v>2039</v>
      </c>
      <c r="H29" s="24">
        <f t="shared" si="6"/>
        <v>2080</v>
      </c>
      <c r="I29" s="24">
        <f t="shared" si="6"/>
        <v>2122</v>
      </c>
      <c r="J29" s="25">
        <f t="shared" si="7"/>
        <v>6241</v>
      </c>
    </row>
    <row r="30" spans="1:10" x14ac:dyDescent="0.35">
      <c r="A30" s="3">
        <v>7</v>
      </c>
      <c r="B30" s="31" t="s">
        <v>65</v>
      </c>
      <c r="C30" s="32">
        <v>11085</v>
      </c>
      <c r="D30" s="32">
        <f t="shared" si="6"/>
        <v>11307</v>
      </c>
      <c r="E30" s="32">
        <f t="shared" si="6"/>
        <v>11533</v>
      </c>
      <c r="F30" s="32">
        <f t="shared" si="6"/>
        <v>11764</v>
      </c>
      <c r="G30" s="24">
        <f t="shared" si="6"/>
        <v>11999</v>
      </c>
      <c r="H30" s="24">
        <f t="shared" si="6"/>
        <v>12239</v>
      </c>
      <c r="I30" s="24">
        <f t="shared" si="6"/>
        <v>12484</v>
      </c>
      <c r="J30" s="25">
        <f t="shared" si="7"/>
        <v>36722</v>
      </c>
    </row>
    <row r="31" spans="1:10" x14ac:dyDescent="0.35">
      <c r="A31" s="3">
        <v>8</v>
      </c>
      <c r="B31" s="31" t="s">
        <v>66</v>
      </c>
      <c r="C31" s="32">
        <v>15149</v>
      </c>
      <c r="D31" s="32">
        <f t="shared" si="6"/>
        <v>15452</v>
      </c>
      <c r="E31" s="32">
        <f t="shared" si="6"/>
        <v>15761</v>
      </c>
      <c r="F31" s="32">
        <f t="shared" si="6"/>
        <v>16076</v>
      </c>
      <c r="G31" s="24">
        <f t="shared" si="6"/>
        <v>16398</v>
      </c>
      <c r="H31" s="24">
        <f t="shared" si="6"/>
        <v>16726</v>
      </c>
      <c r="I31" s="24">
        <f t="shared" si="6"/>
        <v>17061</v>
      </c>
      <c r="J31" s="25">
        <f t="shared" si="7"/>
        <v>50185</v>
      </c>
    </row>
    <row r="32" spans="1:10" x14ac:dyDescent="0.35">
      <c r="A32" s="3">
        <v>9</v>
      </c>
      <c r="B32" s="31" t="s">
        <v>67</v>
      </c>
      <c r="C32" s="32">
        <v>2309</v>
      </c>
      <c r="D32" s="32">
        <f t="shared" si="6"/>
        <v>2355</v>
      </c>
      <c r="E32" s="32">
        <f t="shared" si="6"/>
        <v>2402</v>
      </c>
      <c r="F32" s="32">
        <f t="shared" si="6"/>
        <v>2450</v>
      </c>
      <c r="G32" s="24">
        <f t="shared" si="6"/>
        <v>2499</v>
      </c>
      <c r="H32" s="24">
        <f t="shared" si="6"/>
        <v>2549</v>
      </c>
      <c r="I32" s="24">
        <f t="shared" si="6"/>
        <v>2600</v>
      </c>
      <c r="J32" s="25">
        <f t="shared" si="7"/>
        <v>7648</v>
      </c>
    </row>
    <row r="33" spans="1:10" x14ac:dyDescent="0.35">
      <c r="A33" s="3">
        <v>10</v>
      </c>
      <c r="B33" s="31" t="s">
        <v>151</v>
      </c>
      <c r="C33" s="32">
        <v>4617</v>
      </c>
      <c r="D33" s="32">
        <f t="shared" si="6"/>
        <v>4709</v>
      </c>
      <c r="E33" s="32">
        <f t="shared" si="6"/>
        <v>4803</v>
      </c>
      <c r="F33" s="32">
        <f t="shared" si="6"/>
        <v>4899</v>
      </c>
      <c r="G33" s="24">
        <f t="shared" si="6"/>
        <v>4997</v>
      </c>
      <c r="H33" s="24">
        <f t="shared" si="6"/>
        <v>5097</v>
      </c>
      <c r="I33" s="24">
        <f t="shared" si="6"/>
        <v>5199</v>
      </c>
      <c r="J33" s="25">
        <f t="shared" si="7"/>
        <v>15293</v>
      </c>
    </row>
    <row r="34" spans="1:10" x14ac:dyDescent="0.35">
      <c r="A34" s="3">
        <v>11</v>
      </c>
      <c r="B34" s="31" t="s">
        <v>68</v>
      </c>
      <c r="C34" s="32">
        <v>1378</v>
      </c>
      <c r="D34" s="32">
        <f t="shared" ref="D34:I43" si="8">ROUND(C34*1.02,0)</f>
        <v>1406</v>
      </c>
      <c r="E34" s="32">
        <f t="shared" si="8"/>
        <v>1434</v>
      </c>
      <c r="F34" s="32">
        <f t="shared" si="8"/>
        <v>1463</v>
      </c>
      <c r="G34" s="24">
        <f t="shared" si="8"/>
        <v>1492</v>
      </c>
      <c r="H34" s="24">
        <f t="shared" si="8"/>
        <v>1522</v>
      </c>
      <c r="I34" s="24">
        <f t="shared" si="8"/>
        <v>1552</v>
      </c>
      <c r="J34" s="25">
        <f t="shared" si="7"/>
        <v>4566</v>
      </c>
    </row>
    <row r="35" spans="1:10" x14ac:dyDescent="0.35">
      <c r="A35" s="3">
        <v>12</v>
      </c>
      <c r="B35" s="31" t="s">
        <v>69</v>
      </c>
      <c r="C35" s="32">
        <v>21253</v>
      </c>
      <c r="D35" s="32">
        <f t="shared" si="8"/>
        <v>21678</v>
      </c>
      <c r="E35" s="32">
        <f t="shared" si="8"/>
        <v>22112</v>
      </c>
      <c r="F35" s="32">
        <f t="shared" si="8"/>
        <v>22554</v>
      </c>
      <c r="G35" s="24">
        <f t="shared" si="8"/>
        <v>23005</v>
      </c>
      <c r="H35" s="24">
        <f t="shared" si="8"/>
        <v>23465</v>
      </c>
      <c r="I35" s="24">
        <f t="shared" si="8"/>
        <v>23934</v>
      </c>
      <c r="J35" s="25">
        <f t="shared" si="7"/>
        <v>70404</v>
      </c>
    </row>
    <row r="36" spans="1:10" x14ac:dyDescent="0.35">
      <c r="A36" s="3">
        <v>13</v>
      </c>
      <c r="B36" s="31" t="s">
        <v>70</v>
      </c>
      <c r="C36" s="32">
        <v>7836</v>
      </c>
      <c r="D36" s="32">
        <f t="shared" si="8"/>
        <v>7993</v>
      </c>
      <c r="E36" s="32">
        <f t="shared" si="8"/>
        <v>8153</v>
      </c>
      <c r="F36" s="32">
        <f t="shared" si="8"/>
        <v>8316</v>
      </c>
      <c r="G36" s="24">
        <f t="shared" si="8"/>
        <v>8482</v>
      </c>
      <c r="H36" s="24">
        <f t="shared" si="8"/>
        <v>8652</v>
      </c>
      <c r="I36" s="24">
        <f t="shared" si="8"/>
        <v>8825</v>
      </c>
      <c r="J36" s="25">
        <f t="shared" si="7"/>
        <v>25959</v>
      </c>
    </row>
    <row r="37" spans="1:10" x14ac:dyDescent="0.35">
      <c r="A37" s="3">
        <v>14</v>
      </c>
      <c r="B37" s="31" t="s">
        <v>71</v>
      </c>
      <c r="C37" s="32">
        <v>2906</v>
      </c>
      <c r="D37" s="32">
        <f t="shared" si="8"/>
        <v>2964</v>
      </c>
      <c r="E37" s="32">
        <f t="shared" si="8"/>
        <v>3023</v>
      </c>
      <c r="F37" s="32">
        <f t="shared" si="8"/>
        <v>3083</v>
      </c>
      <c r="G37" s="24">
        <f t="shared" si="8"/>
        <v>3145</v>
      </c>
      <c r="H37" s="24">
        <f t="shared" si="8"/>
        <v>3208</v>
      </c>
      <c r="I37" s="24">
        <f t="shared" si="8"/>
        <v>3272</v>
      </c>
      <c r="J37" s="25">
        <f t="shared" si="7"/>
        <v>9625</v>
      </c>
    </row>
    <row r="38" spans="1:10" x14ac:dyDescent="0.35">
      <c r="A38" s="3">
        <v>15</v>
      </c>
      <c r="B38" s="31" t="s">
        <v>72</v>
      </c>
      <c r="C38" s="32">
        <v>12235</v>
      </c>
      <c r="D38" s="32">
        <f t="shared" si="8"/>
        <v>12480</v>
      </c>
      <c r="E38" s="32">
        <f t="shared" si="8"/>
        <v>12730</v>
      </c>
      <c r="F38" s="32">
        <f t="shared" si="8"/>
        <v>12985</v>
      </c>
      <c r="G38" s="24">
        <f t="shared" si="8"/>
        <v>13245</v>
      </c>
      <c r="H38" s="24">
        <f t="shared" si="8"/>
        <v>13510</v>
      </c>
      <c r="I38" s="24">
        <f t="shared" si="8"/>
        <v>13780</v>
      </c>
      <c r="J38" s="25">
        <f t="shared" si="7"/>
        <v>40535</v>
      </c>
    </row>
    <row r="39" spans="1:10" x14ac:dyDescent="0.35">
      <c r="A39" s="3">
        <v>16</v>
      </c>
      <c r="B39" s="31" t="s">
        <v>73</v>
      </c>
      <c r="C39" s="32">
        <v>25635</v>
      </c>
      <c r="D39" s="32">
        <f t="shared" si="8"/>
        <v>26148</v>
      </c>
      <c r="E39" s="32">
        <f t="shared" si="8"/>
        <v>26671</v>
      </c>
      <c r="F39" s="32">
        <f t="shared" si="8"/>
        <v>27204</v>
      </c>
      <c r="G39" s="24">
        <f t="shared" si="8"/>
        <v>27748</v>
      </c>
      <c r="H39" s="24">
        <f t="shared" si="8"/>
        <v>28303</v>
      </c>
      <c r="I39" s="24">
        <f t="shared" si="8"/>
        <v>28869</v>
      </c>
      <c r="J39" s="25">
        <f t="shared" si="7"/>
        <v>84920</v>
      </c>
    </row>
    <row r="40" spans="1:10" x14ac:dyDescent="0.35">
      <c r="A40" s="3">
        <v>17</v>
      </c>
      <c r="B40" s="31" t="s">
        <v>74</v>
      </c>
      <c r="C40" s="32">
        <v>15237</v>
      </c>
      <c r="D40" s="32">
        <f t="shared" si="8"/>
        <v>15542</v>
      </c>
      <c r="E40" s="32">
        <f t="shared" si="8"/>
        <v>15853</v>
      </c>
      <c r="F40" s="32">
        <f t="shared" si="8"/>
        <v>16170</v>
      </c>
      <c r="G40" s="24">
        <f t="shared" si="8"/>
        <v>16493</v>
      </c>
      <c r="H40" s="24">
        <f t="shared" si="8"/>
        <v>16823</v>
      </c>
      <c r="I40" s="24">
        <f t="shared" si="8"/>
        <v>17159</v>
      </c>
      <c r="J40" s="25">
        <f t="shared" si="7"/>
        <v>50475</v>
      </c>
    </row>
    <row r="41" spans="1:10" x14ac:dyDescent="0.35">
      <c r="A41" s="3">
        <v>18</v>
      </c>
      <c r="B41" s="31" t="s">
        <v>75</v>
      </c>
      <c r="C41" s="32">
        <v>18892</v>
      </c>
      <c r="D41" s="32">
        <f t="shared" si="8"/>
        <v>19270</v>
      </c>
      <c r="E41" s="32">
        <f t="shared" si="8"/>
        <v>19655</v>
      </c>
      <c r="F41" s="32">
        <f t="shared" si="8"/>
        <v>20048</v>
      </c>
      <c r="G41" s="24">
        <f t="shared" si="8"/>
        <v>20449</v>
      </c>
      <c r="H41" s="24">
        <f t="shared" si="8"/>
        <v>20858</v>
      </c>
      <c r="I41" s="24">
        <f t="shared" si="8"/>
        <v>21275</v>
      </c>
      <c r="J41" s="25">
        <f t="shared" si="7"/>
        <v>62582</v>
      </c>
    </row>
    <row r="42" spans="1:10" x14ac:dyDescent="0.35">
      <c r="A42" s="3">
        <v>19</v>
      </c>
      <c r="B42" s="31" t="s">
        <v>144</v>
      </c>
      <c r="C42" s="32">
        <v>750</v>
      </c>
      <c r="D42" s="32">
        <f t="shared" si="8"/>
        <v>765</v>
      </c>
      <c r="E42" s="32">
        <f t="shared" si="8"/>
        <v>780</v>
      </c>
      <c r="F42" s="32">
        <f t="shared" si="8"/>
        <v>796</v>
      </c>
      <c r="G42" s="24">
        <f t="shared" si="8"/>
        <v>812</v>
      </c>
      <c r="H42" s="24">
        <f t="shared" si="8"/>
        <v>828</v>
      </c>
      <c r="I42" s="24">
        <f t="shared" si="8"/>
        <v>845</v>
      </c>
      <c r="J42" s="25">
        <f t="shared" si="7"/>
        <v>2485</v>
      </c>
    </row>
    <row r="43" spans="1:10" x14ac:dyDescent="0.35">
      <c r="A43" s="3">
        <v>20</v>
      </c>
      <c r="B43" s="31" t="s">
        <v>76</v>
      </c>
      <c r="C43" s="32">
        <v>6644</v>
      </c>
      <c r="D43" s="32">
        <f t="shared" si="8"/>
        <v>6777</v>
      </c>
      <c r="E43" s="32">
        <f t="shared" si="8"/>
        <v>6913</v>
      </c>
      <c r="F43" s="32">
        <f t="shared" si="8"/>
        <v>7051</v>
      </c>
      <c r="G43" s="24">
        <f t="shared" si="8"/>
        <v>7192</v>
      </c>
      <c r="H43" s="24">
        <f t="shared" si="8"/>
        <v>7336</v>
      </c>
      <c r="I43" s="24">
        <f t="shared" si="8"/>
        <v>7483</v>
      </c>
      <c r="J43" s="25">
        <f t="shared" si="7"/>
        <v>22011</v>
      </c>
    </row>
    <row r="44" spans="1:10" x14ac:dyDescent="0.35">
      <c r="A44" s="3">
        <v>21</v>
      </c>
      <c r="B44" s="31" t="s">
        <v>77</v>
      </c>
      <c r="C44" s="32">
        <v>17454</v>
      </c>
      <c r="D44" s="32">
        <f t="shared" ref="D44:I53" si="9">ROUND(C44*1.02,0)</f>
        <v>17803</v>
      </c>
      <c r="E44" s="32">
        <f t="shared" si="9"/>
        <v>18159</v>
      </c>
      <c r="F44" s="32">
        <f t="shared" si="9"/>
        <v>18522</v>
      </c>
      <c r="G44" s="24">
        <f t="shared" si="9"/>
        <v>18892</v>
      </c>
      <c r="H44" s="24">
        <f t="shared" si="9"/>
        <v>19270</v>
      </c>
      <c r="I44" s="24">
        <f t="shared" si="9"/>
        <v>19655</v>
      </c>
      <c r="J44" s="25">
        <f t="shared" si="7"/>
        <v>57817</v>
      </c>
    </row>
    <row r="45" spans="1:10" x14ac:dyDescent="0.35">
      <c r="A45" s="3">
        <v>22</v>
      </c>
      <c r="B45" s="31" t="s">
        <v>78</v>
      </c>
      <c r="C45" s="32">
        <v>13812</v>
      </c>
      <c r="D45" s="32">
        <f t="shared" si="9"/>
        <v>14088</v>
      </c>
      <c r="E45" s="32">
        <f t="shared" si="9"/>
        <v>14370</v>
      </c>
      <c r="F45" s="32">
        <f t="shared" si="9"/>
        <v>14657</v>
      </c>
      <c r="G45" s="24">
        <f t="shared" si="9"/>
        <v>14950</v>
      </c>
      <c r="H45" s="24">
        <f t="shared" si="9"/>
        <v>15249</v>
      </c>
      <c r="I45" s="24">
        <f t="shared" si="9"/>
        <v>15554</v>
      </c>
      <c r="J45" s="25">
        <f t="shared" si="7"/>
        <v>45753</v>
      </c>
    </row>
    <row r="46" spans="1:10" x14ac:dyDescent="0.35">
      <c r="A46" s="3">
        <v>23</v>
      </c>
      <c r="B46" s="31" t="s">
        <v>79</v>
      </c>
      <c r="C46" s="32">
        <v>18393</v>
      </c>
      <c r="D46" s="32">
        <f t="shared" si="9"/>
        <v>18761</v>
      </c>
      <c r="E46" s="32">
        <f t="shared" si="9"/>
        <v>19136</v>
      </c>
      <c r="F46" s="32">
        <f t="shared" si="9"/>
        <v>19519</v>
      </c>
      <c r="G46" s="24">
        <f t="shared" si="9"/>
        <v>19909</v>
      </c>
      <c r="H46" s="24">
        <f t="shared" si="9"/>
        <v>20307</v>
      </c>
      <c r="I46" s="24">
        <f t="shared" si="9"/>
        <v>20713</v>
      </c>
      <c r="J46" s="25">
        <f t="shared" si="7"/>
        <v>60929</v>
      </c>
    </row>
    <row r="47" spans="1:10" x14ac:dyDescent="0.35">
      <c r="A47" s="3">
        <v>24</v>
      </c>
      <c r="B47" s="31" t="s">
        <v>80</v>
      </c>
      <c r="C47" s="32">
        <v>38770</v>
      </c>
      <c r="D47" s="32">
        <f t="shared" si="9"/>
        <v>39545</v>
      </c>
      <c r="E47" s="32">
        <f t="shared" si="9"/>
        <v>40336</v>
      </c>
      <c r="F47" s="32">
        <f t="shared" si="9"/>
        <v>41143</v>
      </c>
      <c r="G47" s="24">
        <f t="shared" si="9"/>
        <v>41966</v>
      </c>
      <c r="H47" s="24">
        <f t="shared" si="9"/>
        <v>42805</v>
      </c>
      <c r="I47" s="24">
        <f t="shared" si="9"/>
        <v>43661</v>
      </c>
      <c r="J47" s="25">
        <f t="shared" si="7"/>
        <v>128432</v>
      </c>
    </row>
    <row r="48" spans="1:10" x14ac:dyDescent="0.35">
      <c r="A48" s="3">
        <v>25</v>
      </c>
      <c r="B48" s="31" t="s">
        <v>81</v>
      </c>
      <c r="C48" s="32">
        <v>14585</v>
      </c>
      <c r="D48" s="32">
        <f t="shared" si="9"/>
        <v>14877</v>
      </c>
      <c r="E48" s="32">
        <f t="shared" si="9"/>
        <v>15175</v>
      </c>
      <c r="F48" s="32">
        <f t="shared" si="9"/>
        <v>15479</v>
      </c>
      <c r="G48" s="24">
        <f t="shared" si="9"/>
        <v>15789</v>
      </c>
      <c r="H48" s="24">
        <f t="shared" si="9"/>
        <v>16105</v>
      </c>
      <c r="I48" s="24">
        <f t="shared" si="9"/>
        <v>16427</v>
      </c>
      <c r="J48" s="25">
        <f t="shared" si="7"/>
        <v>48321</v>
      </c>
    </row>
    <row r="49" spans="1:10" x14ac:dyDescent="0.35">
      <c r="A49" s="3">
        <v>26</v>
      </c>
      <c r="B49" s="31" t="s">
        <v>82</v>
      </c>
      <c r="C49" s="32">
        <v>14701</v>
      </c>
      <c r="D49" s="32">
        <f t="shared" si="9"/>
        <v>14995</v>
      </c>
      <c r="E49" s="32">
        <f t="shared" si="9"/>
        <v>15295</v>
      </c>
      <c r="F49" s="32">
        <f t="shared" si="9"/>
        <v>15601</v>
      </c>
      <c r="G49" s="24">
        <f t="shared" si="9"/>
        <v>15913</v>
      </c>
      <c r="H49" s="24">
        <f t="shared" si="9"/>
        <v>16231</v>
      </c>
      <c r="I49" s="24">
        <f t="shared" si="9"/>
        <v>16556</v>
      </c>
      <c r="J49" s="25">
        <f t="shared" si="7"/>
        <v>48700</v>
      </c>
    </row>
    <row r="50" spans="1:10" x14ac:dyDescent="0.35">
      <c r="A50" s="3">
        <v>27</v>
      </c>
      <c r="B50" s="31" t="s">
        <v>83</v>
      </c>
      <c r="C50" s="32">
        <v>347</v>
      </c>
      <c r="D50" s="32">
        <f t="shared" si="9"/>
        <v>354</v>
      </c>
      <c r="E50" s="32">
        <f t="shared" si="9"/>
        <v>361</v>
      </c>
      <c r="F50" s="32">
        <f t="shared" si="9"/>
        <v>368</v>
      </c>
      <c r="G50" s="24">
        <f t="shared" si="9"/>
        <v>375</v>
      </c>
      <c r="H50" s="24">
        <f t="shared" si="9"/>
        <v>383</v>
      </c>
      <c r="I50" s="24">
        <f t="shared" si="9"/>
        <v>391</v>
      </c>
      <c r="J50" s="25">
        <f t="shared" si="7"/>
        <v>1149</v>
      </c>
    </row>
    <row r="51" spans="1:10" x14ac:dyDescent="0.35">
      <c r="A51" s="3">
        <v>28</v>
      </c>
      <c r="B51" s="31" t="s">
        <v>84</v>
      </c>
      <c r="C51" s="32">
        <v>20401</v>
      </c>
      <c r="D51" s="32">
        <f t="shared" si="9"/>
        <v>20809</v>
      </c>
      <c r="E51" s="32">
        <f t="shared" si="9"/>
        <v>21225</v>
      </c>
      <c r="F51" s="32">
        <f t="shared" si="9"/>
        <v>21650</v>
      </c>
      <c r="G51" s="24">
        <f t="shared" si="9"/>
        <v>22083</v>
      </c>
      <c r="H51" s="24">
        <f t="shared" si="9"/>
        <v>22525</v>
      </c>
      <c r="I51" s="24">
        <f t="shared" si="9"/>
        <v>22976</v>
      </c>
      <c r="J51" s="25">
        <f t="shared" si="7"/>
        <v>67584</v>
      </c>
    </row>
    <row r="52" spans="1:10" x14ac:dyDescent="0.35">
      <c r="A52" s="3">
        <v>29</v>
      </c>
      <c r="B52" s="31" t="s">
        <v>145</v>
      </c>
      <c r="C52" s="32">
        <v>1890</v>
      </c>
      <c r="D52" s="32">
        <f t="shared" si="9"/>
        <v>1928</v>
      </c>
      <c r="E52" s="32">
        <f t="shared" si="9"/>
        <v>1967</v>
      </c>
      <c r="F52" s="32">
        <f t="shared" si="9"/>
        <v>2006</v>
      </c>
      <c r="G52" s="24">
        <f t="shared" si="9"/>
        <v>2046</v>
      </c>
      <c r="H52" s="24">
        <f t="shared" si="9"/>
        <v>2087</v>
      </c>
      <c r="I52" s="24">
        <f t="shared" si="9"/>
        <v>2129</v>
      </c>
      <c r="J52" s="25">
        <f t="shared" si="7"/>
        <v>6262</v>
      </c>
    </row>
    <row r="53" spans="1:10" x14ac:dyDescent="0.35">
      <c r="A53" s="3">
        <v>30</v>
      </c>
      <c r="B53" s="31" t="s">
        <v>85</v>
      </c>
      <c r="C53" s="32">
        <v>1060</v>
      </c>
      <c r="D53" s="32">
        <f t="shared" si="9"/>
        <v>1081</v>
      </c>
      <c r="E53" s="32">
        <f t="shared" si="9"/>
        <v>1103</v>
      </c>
      <c r="F53" s="32">
        <f t="shared" si="9"/>
        <v>1125</v>
      </c>
      <c r="G53" s="24">
        <f t="shared" si="9"/>
        <v>1148</v>
      </c>
      <c r="H53" s="24">
        <f t="shared" si="9"/>
        <v>1171</v>
      </c>
      <c r="I53" s="24">
        <f t="shared" si="9"/>
        <v>1194</v>
      </c>
      <c r="J53" s="25">
        <f t="shared" si="7"/>
        <v>3513</v>
      </c>
    </row>
    <row r="54" spans="1:10" x14ac:dyDescent="0.35">
      <c r="A54" s="3">
        <v>31</v>
      </c>
      <c r="B54" s="31" t="s">
        <v>86</v>
      </c>
      <c r="C54" s="32">
        <v>480</v>
      </c>
      <c r="D54" s="32">
        <f t="shared" ref="D54:I63" si="10">ROUND(C54*1.02,0)</f>
        <v>490</v>
      </c>
      <c r="E54" s="32">
        <f t="shared" si="10"/>
        <v>500</v>
      </c>
      <c r="F54" s="32">
        <f t="shared" si="10"/>
        <v>510</v>
      </c>
      <c r="G54" s="24">
        <f t="shared" si="10"/>
        <v>520</v>
      </c>
      <c r="H54" s="24">
        <f t="shared" si="10"/>
        <v>530</v>
      </c>
      <c r="I54" s="24">
        <f t="shared" si="10"/>
        <v>541</v>
      </c>
      <c r="J54" s="25">
        <f t="shared" si="7"/>
        <v>1591</v>
      </c>
    </row>
    <row r="55" spans="1:10" x14ac:dyDescent="0.35">
      <c r="A55" s="3">
        <v>32</v>
      </c>
      <c r="B55" s="31" t="s">
        <v>87</v>
      </c>
      <c r="C55" s="32">
        <v>3372</v>
      </c>
      <c r="D55" s="32">
        <f t="shared" si="10"/>
        <v>3439</v>
      </c>
      <c r="E55" s="32">
        <f t="shared" si="10"/>
        <v>3508</v>
      </c>
      <c r="F55" s="32">
        <f t="shared" si="10"/>
        <v>3578</v>
      </c>
      <c r="G55" s="24">
        <f t="shared" si="10"/>
        <v>3650</v>
      </c>
      <c r="H55" s="24">
        <f t="shared" si="10"/>
        <v>3723</v>
      </c>
      <c r="I55" s="24">
        <f t="shared" si="10"/>
        <v>3797</v>
      </c>
      <c r="J55" s="25">
        <f t="shared" si="7"/>
        <v>11170</v>
      </c>
    </row>
    <row r="56" spans="1:10" x14ac:dyDescent="0.35">
      <c r="A56" s="3">
        <v>33</v>
      </c>
      <c r="B56" s="31" t="s">
        <v>88</v>
      </c>
      <c r="C56" s="32">
        <v>3488</v>
      </c>
      <c r="D56" s="32">
        <f t="shared" si="10"/>
        <v>3558</v>
      </c>
      <c r="E56" s="32">
        <f t="shared" si="10"/>
        <v>3629</v>
      </c>
      <c r="F56" s="32">
        <f t="shared" si="10"/>
        <v>3702</v>
      </c>
      <c r="G56" s="24">
        <f t="shared" si="10"/>
        <v>3776</v>
      </c>
      <c r="H56" s="24">
        <f t="shared" si="10"/>
        <v>3852</v>
      </c>
      <c r="I56" s="24">
        <f t="shared" si="10"/>
        <v>3929</v>
      </c>
      <c r="J56" s="25">
        <f t="shared" ref="J56:J85" si="11">SUM(G56:I56)</f>
        <v>11557</v>
      </c>
    </row>
    <row r="57" spans="1:10" x14ac:dyDescent="0.35">
      <c r="A57" s="3">
        <v>34</v>
      </c>
      <c r="B57" s="31" t="s">
        <v>89</v>
      </c>
      <c r="C57" s="32">
        <v>5111</v>
      </c>
      <c r="D57" s="32">
        <f t="shared" si="10"/>
        <v>5213</v>
      </c>
      <c r="E57" s="32">
        <f t="shared" si="10"/>
        <v>5317</v>
      </c>
      <c r="F57" s="32">
        <f t="shared" si="10"/>
        <v>5423</v>
      </c>
      <c r="G57" s="24">
        <f t="shared" si="10"/>
        <v>5531</v>
      </c>
      <c r="H57" s="24">
        <f t="shared" si="10"/>
        <v>5642</v>
      </c>
      <c r="I57" s="24">
        <f t="shared" si="10"/>
        <v>5755</v>
      </c>
      <c r="J57" s="25">
        <f t="shared" si="11"/>
        <v>16928</v>
      </c>
    </row>
    <row r="58" spans="1:10" x14ac:dyDescent="0.35">
      <c r="A58" s="3">
        <v>35</v>
      </c>
      <c r="B58" s="31" t="s">
        <v>90</v>
      </c>
      <c r="C58" s="32">
        <v>8166</v>
      </c>
      <c r="D58" s="32">
        <f t="shared" si="10"/>
        <v>8329</v>
      </c>
      <c r="E58" s="32">
        <f t="shared" si="10"/>
        <v>8496</v>
      </c>
      <c r="F58" s="32">
        <f t="shared" si="10"/>
        <v>8666</v>
      </c>
      <c r="G58" s="24">
        <f t="shared" si="10"/>
        <v>8839</v>
      </c>
      <c r="H58" s="24">
        <f t="shared" si="10"/>
        <v>9016</v>
      </c>
      <c r="I58" s="24">
        <f t="shared" si="10"/>
        <v>9196</v>
      </c>
      <c r="J58" s="25">
        <f t="shared" si="11"/>
        <v>27051</v>
      </c>
    </row>
    <row r="59" spans="1:10" x14ac:dyDescent="0.35">
      <c r="A59" s="3">
        <v>36</v>
      </c>
      <c r="B59" s="31" t="s">
        <v>91</v>
      </c>
      <c r="C59" s="32">
        <v>20586</v>
      </c>
      <c r="D59" s="32">
        <f t="shared" si="10"/>
        <v>20998</v>
      </c>
      <c r="E59" s="32">
        <f t="shared" si="10"/>
        <v>21418</v>
      </c>
      <c r="F59" s="32">
        <f t="shared" si="10"/>
        <v>21846</v>
      </c>
      <c r="G59" s="24">
        <f t="shared" si="10"/>
        <v>22283</v>
      </c>
      <c r="H59" s="24">
        <f t="shared" si="10"/>
        <v>22729</v>
      </c>
      <c r="I59" s="24">
        <f t="shared" si="10"/>
        <v>23184</v>
      </c>
      <c r="J59" s="25">
        <f t="shared" si="11"/>
        <v>68196</v>
      </c>
    </row>
    <row r="60" spans="1:10" x14ac:dyDescent="0.35">
      <c r="A60" s="3">
        <v>37</v>
      </c>
      <c r="B60" s="31" t="s">
        <v>149</v>
      </c>
      <c r="C60" s="32">
        <v>10971</v>
      </c>
      <c r="D60" s="32">
        <f t="shared" si="10"/>
        <v>11190</v>
      </c>
      <c r="E60" s="32">
        <f t="shared" si="10"/>
        <v>11414</v>
      </c>
      <c r="F60" s="32">
        <f t="shared" si="10"/>
        <v>11642</v>
      </c>
      <c r="G60" s="24">
        <f t="shared" si="10"/>
        <v>11875</v>
      </c>
      <c r="H60" s="24">
        <f t="shared" si="10"/>
        <v>12113</v>
      </c>
      <c r="I60" s="24">
        <f t="shared" si="10"/>
        <v>12355</v>
      </c>
      <c r="J60" s="25">
        <f t="shared" si="11"/>
        <v>36343</v>
      </c>
    </row>
    <row r="61" spans="1:10" x14ac:dyDescent="0.35">
      <c r="A61" s="3">
        <v>38</v>
      </c>
      <c r="B61" s="31" t="s">
        <v>92</v>
      </c>
      <c r="C61" s="32">
        <v>6710</v>
      </c>
      <c r="D61" s="32">
        <f t="shared" si="10"/>
        <v>6844</v>
      </c>
      <c r="E61" s="32">
        <f t="shared" si="10"/>
        <v>6981</v>
      </c>
      <c r="F61" s="32">
        <f t="shared" si="10"/>
        <v>7121</v>
      </c>
      <c r="G61" s="24">
        <f t="shared" si="10"/>
        <v>7263</v>
      </c>
      <c r="H61" s="24">
        <f t="shared" si="10"/>
        <v>7408</v>
      </c>
      <c r="I61" s="24">
        <f t="shared" si="10"/>
        <v>7556</v>
      </c>
      <c r="J61" s="25">
        <f t="shared" si="11"/>
        <v>22227</v>
      </c>
    </row>
    <row r="62" spans="1:10" x14ac:dyDescent="0.35">
      <c r="A62" s="3">
        <v>39</v>
      </c>
      <c r="B62" s="31" t="s">
        <v>93</v>
      </c>
      <c r="C62" s="32">
        <v>17317</v>
      </c>
      <c r="D62" s="32">
        <f t="shared" si="10"/>
        <v>17663</v>
      </c>
      <c r="E62" s="32">
        <f t="shared" si="10"/>
        <v>18016</v>
      </c>
      <c r="F62" s="32">
        <f t="shared" si="10"/>
        <v>18376</v>
      </c>
      <c r="G62" s="24">
        <f t="shared" si="10"/>
        <v>18744</v>
      </c>
      <c r="H62" s="24">
        <f t="shared" si="10"/>
        <v>19119</v>
      </c>
      <c r="I62" s="24">
        <f t="shared" si="10"/>
        <v>19501</v>
      </c>
      <c r="J62" s="25">
        <f t="shared" si="11"/>
        <v>57364</v>
      </c>
    </row>
    <row r="63" spans="1:10" x14ac:dyDescent="0.35">
      <c r="A63" s="3">
        <v>40</v>
      </c>
      <c r="B63" s="31" t="s">
        <v>94</v>
      </c>
      <c r="C63" s="32">
        <v>18396</v>
      </c>
      <c r="D63" s="32">
        <f t="shared" si="10"/>
        <v>18764</v>
      </c>
      <c r="E63" s="32">
        <f t="shared" si="10"/>
        <v>19139</v>
      </c>
      <c r="F63" s="32">
        <f t="shared" si="10"/>
        <v>19522</v>
      </c>
      <c r="G63" s="24">
        <f t="shared" si="10"/>
        <v>19912</v>
      </c>
      <c r="H63" s="24">
        <f t="shared" si="10"/>
        <v>20310</v>
      </c>
      <c r="I63" s="24">
        <f t="shared" si="10"/>
        <v>20716</v>
      </c>
      <c r="J63" s="25">
        <f t="shared" si="11"/>
        <v>60938</v>
      </c>
    </row>
    <row r="64" spans="1:10" x14ac:dyDescent="0.35">
      <c r="A64" s="3">
        <v>41</v>
      </c>
      <c r="B64" s="31" t="s">
        <v>95</v>
      </c>
      <c r="C64" s="32">
        <v>3965</v>
      </c>
      <c r="D64" s="32">
        <f t="shared" ref="D64:I73" si="12">ROUND(C64*1.02,0)</f>
        <v>4044</v>
      </c>
      <c r="E64" s="32">
        <f t="shared" si="12"/>
        <v>4125</v>
      </c>
      <c r="F64" s="32">
        <f t="shared" si="12"/>
        <v>4208</v>
      </c>
      <c r="G64" s="24">
        <f t="shared" si="12"/>
        <v>4292</v>
      </c>
      <c r="H64" s="24">
        <f t="shared" si="12"/>
        <v>4378</v>
      </c>
      <c r="I64" s="24">
        <f t="shared" si="12"/>
        <v>4466</v>
      </c>
      <c r="J64" s="25">
        <f t="shared" si="11"/>
        <v>13136</v>
      </c>
    </row>
    <row r="65" spans="1:10" x14ac:dyDescent="0.35">
      <c r="A65" s="3">
        <v>42</v>
      </c>
      <c r="B65" s="31" t="s">
        <v>146</v>
      </c>
      <c r="C65" s="32">
        <v>750</v>
      </c>
      <c r="D65" s="32">
        <f t="shared" si="12"/>
        <v>765</v>
      </c>
      <c r="E65" s="32">
        <f t="shared" si="12"/>
        <v>780</v>
      </c>
      <c r="F65" s="32">
        <f t="shared" si="12"/>
        <v>796</v>
      </c>
      <c r="G65" s="24">
        <f t="shared" si="12"/>
        <v>812</v>
      </c>
      <c r="H65" s="24">
        <f t="shared" si="12"/>
        <v>828</v>
      </c>
      <c r="I65" s="24">
        <f t="shared" si="12"/>
        <v>845</v>
      </c>
      <c r="J65" s="25">
        <f t="shared" si="11"/>
        <v>2485</v>
      </c>
    </row>
    <row r="66" spans="1:10" x14ac:dyDescent="0.35">
      <c r="A66" s="3">
        <v>43</v>
      </c>
      <c r="B66" s="31" t="s">
        <v>148</v>
      </c>
      <c r="C66" s="32">
        <v>5682</v>
      </c>
      <c r="D66" s="32">
        <f t="shared" si="12"/>
        <v>5796</v>
      </c>
      <c r="E66" s="32">
        <f t="shared" si="12"/>
        <v>5912</v>
      </c>
      <c r="F66" s="32">
        <f t="shared" si="12"/>
        <v>6030</v>
      </c>
      <c r="G66" s="24">
        <f t="shared" si="12"/>
        <v>6151</v>
      </c>
      <c r="H66" s="24">
        <f t="shared" si="12"/>
        <v>6274</v>
      </c>
      <c r="I66" s="24">
        <f t="shared" si="12"/>
        <v>6399</v>
      </c>
      <c r="J66" s="25">
        <f t="shared" si="11"/>
        <v>18824</v>
      </c>
    </row>
    <row r="67" spans="1:10" x14ac:dyDescent="0.35">
      <c r="A67" s="3">
        <v>44</v>
      </c>
      <c r="B67" s="31" t="s">
        <v>96</v>
      </c>
      <c r="C67" s="32">
        <v>4322</v>
      </c>
      <c r="D67" s="32">
        <f t="shared" si="12"/>
        <v>4408</v>
      </c>
      <c r="E67" s="32">
        <f t="shared" si="12"/>
        <v>4496</v>
      </c>
      <c r="F67" s="32">
        <f t="shared" si="12"/>
        <v>4586</v>
      </c>
      <c r="G67" s="24">
        <f t="shared" si="12"/>
        <v>4678</v>
      </c>
      <c r="H67" s="24">
        <f t="shared" si="12"/>
        <v>4772</v>
      </c>
      <c r="I67" s="24">
        <f t="shared" si="12"/>
        <v>4867</v>
      </c>
      <c r="J67" s="25">
        <f t="shared" si="11"/>
        <v>14317</v>
      </c>
    </row>
    <row r="68" spans="1:10" x14ac:dyDescent="0.35">
      <c r="A68" s="3">
        <v>45</v>
      </c>
      <c r="B68" s="31" t="s">
        <v>97</v>
      </c>
      <c r="C68" s="32">
        <v>20631</v>
      </c>
      <c r="D68" s="32">
        <f t="shared" si="12"/>
        <v>21044</v>
      </c>
      <c r="E68" s="32">
        <f t="shared" si="12"/>
        <v>21465</v>
      </c>
      <c r="F68" s="32">
        <f t="shared" si="12"/>
        <v>21894</v>
      </c>
      <c r="G68" s="24">
        <f t="shared" si="12"/>
        <v>22332</v>
      </c>
      <c r="H68" s="24">
        <f t="shared" si="12"/>
        <v>22779</v>
      </c>
      <c r="I68" s="24">
        <f t="shared" si="12"/>
        <v>23235</v>
      </c>
      <c r="J68" s="25">
        <f t="shared" si="11"/>
        <v>68346</v>
      </c>
    </row>
    <row r="69" spans="1:10" x14ac:dyDescent="0.35">
      <c r="A69" s="3">
        <v>46</v>
      </c>
      <c r="B69" s="31" t="s">
        <v>98</v>
      </c>
      <c r="C69" s="32">
        <v>821</v>
      </c>
      <c r="D69" s="32">
        <f t="shared" si="12"/>
        <v>837</v>
      </c>
      <c r="E69" s="32">
        <f t="shared" si="12"/>
        <v>854</v>
      </c>
      <c r="F69" s="32">
        <f t="shared" si="12"/>
        <v>871</v>
      </c>
      <c r="G69" s="24">
        <f t="shared" si="12"/>
        <v>888</v>
      </c>
      <c r="H69" s="24">
        <f t="shared" si="12"/>
        <v>906</v>
      </c>
      <c r="I69" s="24">
        <f t="shared" si="12"/>
        <v>924</v>
      </c>
      <c r="J69" s="25">
        <f t="shared" si="11"/>
        <v>2718</v>
      </c>
    </row>
    <row r="70" spans="1:10" x14ac:dyDescent="0.35">
      <c r="A70" s="3">
        <v>47</v>
      </c>
      <c r="B70" s="31" t="s">
        <v>99</v>
      </c>
      <c r="C70" s="32">
        <v>3736</v>
      </c>
      <c r="D70" s="32">
        <f t="shared" si="12"/>
        <v>3811</v>
      </c>
      <c r="E70" s="32">
        <f t="shared" si="12"/>
        <v>3887</v>
      </c>
      <c r="F70" s="32">
        <f t="shared" si="12"/>
        <v>3965</v>
      </c>
      <c r="G70" s="24">
        <f t="shared" si="12"/>
        <v>4044</v>
      </c>
      <c r="H70" s="24">
        <f t="shared" si="12"/>
        <v>4125</v>
      </c>
      <c r="I70" s="24">
        <f t="shared" si="12"/>
        <v>4208</v>
      </c>
      <c r="J70" s="25">
        <f t="shared" si="11"/>
        <v>12377</v>
      </c>
    </row>
    <row r="71" spans="1:10" x14ac:dyDescent="0.35">
      <c r="A71" s="3">
        <v>48</v>
      </c>
      <c r="B71" s="31" t="s">
        <v>100</v>
      </c>
      <c r="C71" s="32">
        <v>9069</v>
      </c>
      <c r="D71" s="32">
        <f t="shared" si="12"/>
        <v>9250</v>
      </c>
      <c r="E71" s="32">
        <f t="shared" si="12"/>
        <v>9435</v>
      </c>
      <c r="F71" s="32">
        <f t="shared" si="12"/>
        <v>9624</v>
      </c>
      <c r="G71" s="24">
        <f t="shared" si="12"/>
        <v>9816</v>
      </c>
      <c r="H71" s="24">
        <f t="shared" si="12"/>
        <v>10012</v>
      </c>
      <c r="I71" s="24">
        <f t="shared" si="12"/>
        <v>10212</v>
      </c>
      <c r="J71" s="25">
        <f t="shared" si="11"/>
        <v>30040</v>
      </c>
    </row>
    <row r="72" spans="1:10" x14ac:dyDescent="0.35">
      <c r="A72" s="3">
        <v>49</v>
      </c>
      <c r="B72" s="31" t="s">
        <v>101</v>
      </c>
      <c r="C72" s="32">
        <v>8886</v>
      </c>
      <c r="D72" s="32">
        <f t="shared" si="12"/>
        <v>9064</v>
      </c>
      <c r="E72" s="32">
        <f t="shared" si="12"/>
        <v>9245</v>
      </c>
      <c r="F72" s="32">
        <f t="shared" si="12"/>
        <v>9430</v>
      </c>
      <c r="G72" s="24">
        <f t="shared" si="12"/>
        <v>9619</v>
      </c>
      <c r="H72" s="24">
        <f t="shared" si="12"/>
        <v>9811</v>
      </c>
      <c r="I72" s="24">
        <f t="shared" si="12"/>
        <v>10007</v>
      </c>
      <c r="J72" s="25">
        <f t="shared" si="11"/>
        <v>29437</v>
      </c>
    </row>
    <row r="73" spans="1:10" x14ac:dyDescent="0.35">
      <c r="A73" s="3">
        <v>50</v>
      </c>
      <c r="B73" s="31" t="s">
        <v>102</v>
      </c>
      <c r="C73" s="32">
        <v>10237</v>
      </c>
      <c r="D73" s="32">
        <f t="shared" si="12"/>
        <v>10442</v>
      </c>
      <c r="E73" s="32">
        <f t="shared" si="12"/>
        <v>10651</v>
      </c>
      <c r="F73" s="32">
        <f t="shared" si="12"/>
        <v>10864</v>
      </c>
      <c r="G73" s="24">
        <f t="shared" si="12"/>
        <v>11081</v>
      </c>
      <c r="H73" s="24">
        <f t="shared" si="12"/>
        <v>11303</v>
      </c>
      <c r="I73" s="24">
        <f t="shared" si="12"/>
        <v>11529</v>
      </c>
      <c r="J73" s="25">
        <f t="shared" si="11"/>
        <v>33913</v>
      </c>
    </row>
    <row r="74" spans="1:10" x14ac:dyDescent="0.35">
      <c r="A74" s="3">
        <v>51</v>
      </c>
      <c r="B74" s="31" t="s">
        <v>103</v>
      </c>
      <c r="C74" s="32">
        <v>15165</v>
      </c>
      <c r="D74" s="32">
        <f t="shared" ref="D74:I83" si="13">ROUND(C74*1.02,0)</f>
        <v>15468</v>
      </c>
      <c r="E74" s="32">
        <f t="shared" si="13"/>
        <v>15777</v>
      </c>
      <c r="F74" s="32">
        <f t="shared" si="13"/>
        <v>16093</v>
      </c>
      <c r="G74" s="24">
        <f t="shared" si="13"/>
        <v>16415</v>
      </c>
      <c r="H74" s="24">
        <f t="shared" si="13"/>
        <v>16743</v>
      </c>
      <c r="I74" s="24">
        <f t="shared" si="13"/>
        <v>17078</v>
      </c>
      <c r="J74" s="25">
        <f t="shared" si="11"/>
        <v>50236</v>
      </c>
    </row>
    <row r="75" spans="1:10" x14ac:dyDescent="0.35">
      <c r="A75" s="3">
        <v>52</v>
      </c>
      <c r="B75" s="31" t="s">
        <v>104</v>
      </c>
      <c r="C75" s="32">
        <v>11433</v>
      </c>
      <c r="D75" s="32">
        <f t="shared" si="13"/>
        <v>11662</v>
      </c>
      <c r="E75" s="32">
        <f t="shared" si="13"/>
        <v>11895</v>
      </c>
      <c r="F75" s="32">
        <f t="shared" si="13"/>
        <v>12133</v>
      </c>
      <c r="G75" s="24">
        <f t="shared" si="13"/>
        <v>12376</v>
      </c>
      <c r="H75" s="24">
        <f t="shared" si="13"/>
        <v>12624</v>
      </c>
      <c r="I75" s="24">
        <f t="shared" si="13"/>
        <v>12876</v>
      </c>
      <c r="J75" s="25">
        <f t="shared" si="11"/>
        <v>37876</v>
      </c>
    </row>
    <row r="76" spans="1:10" x14ac:dyDescent="0.35">
      <c r="A76" s="3">
        <v>53</v>
      </c>
      <c r="B76" s="31" t="s">
        <v>105</v>
      </c>
      <c r="C76" s="32">
        <v>7168</v>
      </c>
      <c r="D76" s="32">
        <f t="shared" si="13"/>
        <v>7311</v>
      </c>
      <c r="E76" s="32">
        <f t="shared" si="13"/>
        <v>7457</v>
      </c>
      <c r="F76" s="32">
        <f t="shared" si="13"/>
        <v>7606</v>
      </c>
      <c r="G76" s="24">
        <f t="shared" si="13"/>
        <v>7758</v>
      </c>
      <c r="H76" s="24">
        <f t="shared" si="13"/>
        <v>7913</v>
      </c>
      <c r="I76" s="24">
        <f t="shared" si="13"/>
        <v>8071</v>
      </c>
      <c r="J76" s="25">
        <f t="shared" si="11"/>
        <v>23742</v>
      </c>
    </row>
    <row r="77" spans="1:10" x14ac:dyDescent="0.35">
      <c r="A77" s="3">
        <v>54</v>
      </c>
      <c r="B77" s="31" t="s">
        <v>106</v>
      </c>
      <c r="C77" s="32">
        <v>7563</v>
      </c>
      <c r="D77" s="32">
        <f t="shared" si="13"/>
        <v>7714</v>
      </c>
      <c r="E77" s="32">
        <f t="shared" si="13"/>
        <v>7868</v>
      </c>
      <c r="F77" s="32">
        <f t="shared" si="13"/>
        <v>8025</v>
      </c>
      <c r="G77" s="24">
        <f t="shared" si="13"/>
        <v>8186</v>
      </c>
      <c r="H77" s="24">
        <f t="shared" si="13"/>
        <v>8350</v>
      </c>
      <c r="I77" s="24">
        <f t="shared" si="13"/>
        <v>8517</v>
      </c>
      <c r="J77" s="25">
        <f t="shared" si="11"/>
        <v>25053</v>
      </c>
    </row>
    <row r="78" spans="1:10" x14ac:dyDescent="0.35">
      <c r="A78" s="3">
        <v>55</v>
      </c>
      <c r="B78" s="31" t="s">
        <v>107</v>
      </c>
      <c r="C78" s="32">
        <v>4287</v>
      </c>
      <c r="D78" s="32">
        <f t="shared" si="13"/>
        <v>4373</v>
      </c>
      <c r="E78" s="32">
        <f t="shared" si="13"/>
        <v>4460</v>
      </c>
      <c r="F78" s="32">
        <f t="shared" si="13"/>
        <v>4549</v>
      </c>
      <c r="G78" s="24">
        <f t="shared" si="13"/>
        <v>4640</v>
      </c>
      <c r="H78" s="24">
        <f t="shared" si="13"/>
        <v>4733</v>
      </c>
      <c r="I78" s="24">
        <f t="shared" si="13"/>
        <v>4828</v>
      </c>
      <c r="J78" s="25">
        <f t="shared" si="11"/>
        <v>14201</v>
      </c>
    </row>
    <row r="79" spans="1:10" x14ac:dyDescent="0.35">
      <c r="A79" s="3">
        <v>56</v>
      </c>
      <c r="B79" s="31" t="s">
        <v>150</v>
      </c>
      <c r="C79" s="32">
        <v>27615</v>
      </c>
      <c r="D79" s="32">
        <f t="shared" si="13"/>
        <v>28167</v>
      </c>
      <c r="E79" s="32">
        <f t="shared" si="13"/>
        <v>28730</v>
      </c>
      <c r="F79" s="32">
        <f t="shared" si="13"/>
        <v>29305</v>
      </c>
      <c r="G79" s="24">
        <f t="shared" si="13"/>
        <v>29891</v>
      </c>
      <c r="H79" s="24">
        <f t="shared" si="13"/>
        <v>30489</v>
      </c>
      <c r="I79" s="24">
        <f t="shared" si="13"/>
        <v>31099</v>
      </c>
      <c r="J79" s="25">
        <f t="shared" si="11"/>
        <v>91479</v>
      </c>
    </row>
    <row r="80" spans="1:10" x14ac:dyDescent="0.35">
      <c r="A80" s="3">
        <v>57</v>
      </c>
      <c r="B80" s="31" t="s">
        <v>108</v>
      </c>
      <c r="C80" s="32">
        <v>1038</v>
      </c>
      <c r="D80" s="32">
        <f t="shared" si="13"/>
        <v>1059</v>
      </c>
      <c r="E80" s="32">
        <f t="shared" si="13"/>
        <v>1080</v>
      </c>
      <c r="F80" s="32">
        <f t="shared" si="13"/>
        <v>1102</v>
      </c>
      <c r="G80" s="24">
        <f t="shared" si="13"/>
        <v>1124</v>
      </c>
      <c r="H80" s="24">
        <f t="shared" si="13"/>
        <v>1146</v>
      </c>
      <c r="I80" s="24">
        <f t="shared" si="13"/>
        <v>1169</v>
      </c>
      <c r="J80" s="25">
        <f t="shared" si="11"/>
        <v>3439</v>
      </c>
    </row>
    <row r="81" spans="1:13" x14ac:dyDescent="0.35">
      <c r="A81" s="3">
        <v>58</v>
      </c>
      <c r="B81" s="31" t="s">
        <v>109</v>
      </c>
      <c r="C81" s="32">
        <v>13683</v>
      </c>
      <c r="D81" s="32">
        <f t="shared" si="13"/>
        <v>13957</v>
      </c>
      <c r="E81" s="32">
        <f t="shared" si="13"/>
        <v>14236</v>
      </c>
      <c r="F81" s="32">
        <f t="shared" si="13"/>
        <v>14521</v>
      </c>
      <c r="G81" s="24">
        <f t="shared" si="13"/>
        <v>14811</v>
      </c>
      <c r="H81" s="24">
        <f t="shared" si="13"/>
        <v>15107</v>
      </c>
      <c r="I81" s="24">
        <f t="shared" si="13"/>
        <v>15409</v>
      </c>
      <c r="J81" s="25">
        <f t="shared" si="11"/>
        <v>45327</v>
      </c>
    </row>
    <row r="82" spans="1:13" x14ac:dyDescent="0.35">
      <c r="A82" s="3">
        <v>59</v>
      </c>
      <c r="B82" s="31" t="s">
        <v>110</v>
      </c>
      <c r="C82" s="32">
        <v>19084</v>
      </c>
      <c r="D82" s="32">
        <f t="shared" si="13"/>
        <v>19466</v>
      </c>
      <c r="E82" s="32">
        <f t="shared" si="13"/>
        <v>19855</v>
      </c>
      <c r="F82" s="32">
        <f t="shared" si="13"/>
        <v>20252</v>
      </c>
      <c r="G82" s="24">
        <f t="shared" si="13"/>
        <v>20657</v>
      </c>
      <c r="H82" s="24">
        <f t="shared" si="13"/>
        <v>21070</v>
      </c>
      <c r="I82" s="24">
        <f t="shared" si="13"/>
        <v>21491</v>
      </c>
      <c r="J82" s="25">
        <f t="shared" si="11"/>
        <v>63218</v>
      </c>
    </row>
    <row r="83" spans="1:13" x14ac:dyDescent="0.35">
      <c r="A83" s="3">
        <v>60</v>
      </c>
      <c r="B83" s="31" t="s">
        <v>111</v>
      </c>
      <c r="C83" s="32">
        <v>16185</v>
      </c>
      <c r="D83" s="32">
        <f t="shared" si="13"/>
        <v>16509</v>
      </c>
      <c r="E83" s="32">
        <f t="shared" si="13"/>
        <v>16839</v>
      </c>
      <c r="F83" s="32">
        <f t="shared" si="13"/>
        <v>17176</v>
      </c>
      <c r="G83" s="24">
        <f t="shared" si="13"/>
        <v>17520</v>
      </c>
      <c r="H83" s="24">
        <f t="shared" si="13"/>
        <v>17870</v>
      </c>
      <c r="I83" s="24">
        <f t="shared" si="13"/>
        <v>18227</v>
      </c>
      <c r="J83" s="25">
        <f t="shared" si="11"/>
        <v>53617</v>
      </c>
    </row>
    <row r="84" spans="1:13" x14ac:dyDescent="0.35">
      <c r="A84" s="3">
        <v>61</v>
      </c>
      <c r="B84" s="31" t="s">
        <v>112</v>
      </c>
      <c r="C84" s="32">
        <v>15393</v>
      </c>
      <c r="D84" s="32">
        <f t="shared" ref="D84:I85" si="14">ROUND(C84*1.02,0)</f>
        <v>15701</v>
      </c>
      <c r="E84" s="32">
        <f t="shared" si="14"/>
        <v>16015</v>
      </c>
      <c r="F84" s="32">
        <f t="shared" si="14"/>
        <v>16335</v>
      </c>
      <c r="G84" s="24">
        <f t="shared" si="14"/>
        <v>16662</v>
      </c>
      <c r="H84" s="24">
        <f t="shared" si="14"/>
        <v>16995</v>
      </c>
      <c r="I84" s="24">
        <f t="shared" si="14"/>
        <v>17335</v>
      </c>
      <c r="J84" s="25">
        <f t="shared" si="11"/>
        <v>50992</v>
      </c>
    </row>
    <row r="85" spans="1:13" x14ac:dyDescent="0.35">
      <c r="A85" s="3">
        <v>62</v>
      </c>
      <c r="B85" s="31" t="s">
        <v>113</v>
      </c>
      <c r="C85" s="32">
        <v>1228</v>
      </c>
      <c r="D85" s="32">
        <f t="shared" si="14"/>
        <v>1253</v>
      </c>
      <c r="E85" s="32">
        <f t="shared" si="14"/>
        <v>1278</v>
      </c>
      <c r="F85" s="32">
        <f t="shared" si="14"/>
        <v>1304</v>
      </c>
      <c r="G85" s="24">
        <f t="shared" si="14"/>
        <v>1330</v>
      </c>
      <c r="H85" s="24">
        <f t="shared" si="14"/>
        <v>1357</v>
      </c>
      <c r="I85" s="24">
        <f t="shared" si="14"/>
        <v>1384</v>
      </c>
      <c r="J85" s="25">
        <f t="shared" si="11"/>
        <v>4071</v>
      </c>
    </row>
    <row r="86" spans="1:13" x14ac:dyDescent="0.35">
      <c r="E86" s="28"/>
      <c r="F86" s="28"/>
      <c r="G86" s="28"/>
      <c r="H86" s="28"/>
      <c r="I86" s="28"/>
      <c r="J86" s="28"/>
    </row>
    <row r="87" spans="1:13" x14ac:dyDescent="0.35">
      <c r="B87" s="3" t="s">
        <v>49</v>
      </c>
      <c r="C87" s="29">
        <f t="shared" ref="C87:I87" si="15">SUM(C24:C86)</f>
        <v>622047</v>
      </c>
      <c r="D87" s="29">
        <f t="shared" si="15"/>
        <v>634490</v>
      </c>
      <c r="E87" s="29">
        <f t="shared" si="15"/>
        <v>647176</v>
      </c>
      <c r="F87" s="29">
        <f t="shared" si="15"/>
        <v>660121</v>
      </c>
      <c r="G87" s="24">
        <f t="shared" si="15"/>
        <v>673322</v>
      </c>
      <c r="H87" s="24">
        <f t="shared" si="15"/>
        <v>686793</v>
      </c>
      <c r="I87" s="24">
        <f t="shared" si="15"/>
        <v>700528</v>
      </c>
      <c r="J87" s="25">
        <f>SUM(G87:I87)</f>
        <v>2060643</v>
      </c>
    </row>
    <row r="89" spans="1:13" x14ac:dyDescent="0.35">
      <c r="E89" s="33" t="s">
        <v>42</v>
      </c>
      <c r="F89" s="33" t="s">
        <v>43</v>
      </c>
      <c r="G89" s="33" t="s">
        <v>44</v>
      </c>
      <c r="H89" s="33" t="s">
        <v>45</v>
      </c>
      <c r="I89" s="33" t="s">
        <v>46</v>
      </c>
      <c r="J89" s="28"/>
    </row>
    <row r="90" spans="1:13" ht="29" x14ac:dyDescent="0.35">
      <c r="B90" s="30" t="s">
        <v>167</v>
      </c>
      <c r="C90" s="21" t="s">
        <v>39</v>
      </c>
      <c r="D90" s="21" t="s">
        <v>40</v>
      </c>
      <c r="E90" s="21" t="s">
        <v>41</v>
      </c>
      <c r="F90" s="21" t="s">
        <v>139</v>
      </c>
      <c r="G90" s="21" t="s">
        <v>140</v>
      </c>
      <c r="H90" s="21" t="s">
        <v>141</v>
      </c>
      <c r="I90" s="21" t="s">
        <v>142</v>
      </c>
      <c r="J90" s="34"/>
      <c r="M90" s="28"/>
    </row>
    <row r="91" spans="1:13" x14ac:dyDescent="0.35">
      <c r="A91">
        <v>1</v>
      </c>
      <c r="B91" s="3" t="s">
        <v>152</v>
      </c>
      <c r="C91" s="32">
        <v>159940</v>
      </c>
      <c r="D91" s="32">
        <f>ROUND(C91*1.02,0)</f>
        <v>163139</v>
      </c>
      <c r="E91" s="32">
        <f t="shared" ref="E91:I91" si="16">ROUND(D91*1.02,0)</f>
        <v>166402</v>
      </c>
      <c r="F91" s="32">
        <f t="shared" si="16"/>
        <v>169730</v>
      </c>
      <c r="G91" s="32">
        <f t="shared" si="16"/>
        <v>173125</v>
      </c>
      <c r="H91" s="32">
        <f t="shared" si="16"/>
        <v>176588</v>
      </c>
      <c r="I91" s="32">
        <f t="shared" si="16"/>
        <v>180120</v>
      </c>
      <c r="J91" s="34"/>
      <c r="M91" s="34"/>
    </row>
    <row r="92" spans="1:13" x14ac:dyDescent="0.35">
      <c r="A92">
        <v>2</v>
      </c>
      <c r="B92" s="3" t="s">
        <v>153</v>
      </c>
      <c r="C92" s="32">
        <v>31426</v>
      </c>
      <c r="D92" s="32">
        <f>ROUND(C92*1.02,0)</f>
        <v>32055</v>
      </c>
      <c r="E92" s="32">
        <f t="shared" ref="E92:I92" si="17">ROUND(D92*1.02,0)</f>
        <v>32696</v>
      </c>
      <c r="F92" s="32">
        <f t="shared" si="17"/>
        <v>33350</v>
      </c>
      <c r="G92" s="32">
        <f t="shared" si="17"/>
        <v>34017</v>
      </c>
      <c r="H92" s="32">
        <f t="shared" si="17"/>
        <v>34697</v>
      </c>
      <c r="I92" s="32">
        <f t="shared" si="17"/>
        <v>35391</v>
      </c>
      <c r="J92" s="34"/>
    </row>
    <row r="93" spans="1:13" x14ac:dyDescent="0.35">
      <c r="A93">
        <v>3</v>
      </c>
      <c r="B93" s="3" t="s">
        <v>154</v>
      </c>
      <c r="C93" s="32">
        <v>167452</v>
      </c>
      <c r="D93" s="32">
        <f>ROUND(C93*1.02,0)</f>
        <v>170801</v>
      </c>
      <c r="E93" s="32">
        <f t="shared" ref="E93:I93" si="18">ROUND(D93*1.02,0)</f>
        <v>174217</v>
      </c>
      <c r="F93" s="32">
        <f t="shared" si="18"/>
        <v>177701</v>
      </c>
      <c r="G93" s="32">
        <f t="shared" si="18"/>
        <v>181255</v>
      </c>
      <c r="H93" s="32">
        <f t="shared" si="18"/>
        <v>184880</v>
      </c>
      <c r="I93" s="32">
        <f t="shared" si="18"/>
        <v>188578</v>
      </c>
      <c r="J93" s="34"/>
    </row>
    <row r="94" spans="1:13" x14ac:dyDescent="0.35">
      <c r="J94" s="34"/>
    </row>
    <row r="95" spans="1:13" x14ac:dyDescent="0.35">
      <c r="B95" s="3" t="s">
        <v>49</v>
      </c>
      <c r="C95" s="29">
        <f>SUM(C91:C93)</f>
        <v>358818</v>
      </c>
      <c r="D95" s="29">
        <f t="shared" ref="D95:F95" si="19">SUM(D91:D93)</f>
        <v>365995</v>
      </c>
      <c r="E95" s="32">
        <f t="shared" si="19"/>
        <v>373315</v>
      </c>
      <c r="F95" s="32">
        <f t="shared" si="19"/>
        <v>380781</v>
      </c>
      <c r="G95" s="32">
        <f>SUM(G91:G93)</f>
        <v>388397</v>
      </c>
      <c r="H95" s="32">
        <f>SUM(H91:H93)</f>
        <v>396165</v>
      </c>
      <c r="I95" s="32">
        <f>SUM(I91:I93)</f>
        <v>404089</v>
      </c>
      <c r="J95" s="35">
        <f>SUM(E95:I95)</f>
        <v>1942747</v>
      </c>
    </row>
  </sheetData>
  <sheetProtection selectLockedCells="1" selectUnlockedCells="1"/>
  <protectedRanges>
    <protectedRange sqref="B3:B4" name="Range1_1"/>
  </protectedRanges>
  <sortState xmlns:xlrd2="http://schemas.microsoft.com/office/spreadsheetml/2017/richdata2" ref="B24:J85">
    <sortCondition ref="B24:B85"/>
  </sortState>
  <mergeCells count="2">
    <mergeCell ref="E5:I5"/>
    <mergeCell ref="G21:I21"/>
  </mergeCells>
  <pageMargins left="0.7" right="0.7" top="0.75" bottom="0.75" header="0.3" footer="0.3"/>
  <pageSetup paperSize="9" orientation="portrait" horizontalDpi="4294967293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790ED3AD396584E93EE1A8B2C6705C6" ma:contentTypeVersion="12" ma:contentTypeDescription="Create a new document." ma:contentTypeScope="" ma:versionID="3cdb2ef4ed9b4869fb47ccf8820efc0f">
  <xsd:schema xmlns:xsd="http://www.w3.org/2001/XMLSchema" xmlns:xs="http://www.w3.org/2001/XMLSchema" xmlns:p="http://schemas.microsoft.com/office/2006/metadata/properties" xmlns:ns2="86073aa8-1097-4553-b98e-a33f0f00b94b" xmlns:ns3="6290d079-79a5-4eef-915f-c7c1263cf22f" targetNamespace="http://schemas.microsoft.com/office/2006/metadata/properties" ma:root="true" ma:fieldsID="9f72c59cfbb53627b5f16c2d8bef2db5" ns2:_="" ns3:_="">
    <xsd:import namespace="86073aa8-1097-4553-b98e-a33f0f00b94b"/>
    <xsd:import namespace="6290d079-79a5-4eef-915f-c7c1263cf22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073aa8-1097-4553-b98e-a33f0f00b94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58e8ec45-7f36-4a39-aefb-60bf279f74b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90d079-79a5-4eef-915f-c7c1263cf22f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0cbbadc2-5ca4-4c09-b353-48743eed8610}" ma:internalName="TaxCatchAll" ma:showField="CatchAllData" ma:web="6290d079-79a5-4eef-915f-c7c1263cf22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6073aa8-1097-4553-b98e-a33f0f00b94b">
      <Terms xmlns="http://schemas.microsoft.com/office/infopath/2007/PartnerControls"/>
    </lcf76f155ced4ddcb4097134ff3c332f>
    <TaxCatchAll xmlns="6290d079-79a5-4eef-915f-c7c1263cf22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6EECC6F-68BF-40A7-B64C-8EF1384F4417}"/>
</file>

<file path=customXml/itemProps2.xml><?xml version="1.0" encoding="utf-8"?>
<ds:datastoreItem xmlns:ds="http://schemas.openxmlformats.org/officeDocument/2006/customXml" ds:itemID="{5D918C49-B299-4DBE-8DA4-4EDBFD905160}">
  <ds:schemaRefs>
    <ds:schemaRef ds:uri="http://purl.org/dc/dcmitype/"/>
    <ds:schemaRef ds:uri="http://schemas.microsoft.com/office/2006/documentManagement/types"/>
    <ds:schemaRef ds:uri="86073aa8-1097-4553-b98e-a33f0f00b94b"/>
    <ds:schemaRef ds:uri="http://purl.org/dc/terms/"/>
    <ds:schemaRef ds:uri="6290d079-79a5-4eef-915f-c7c1263cf22f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89459365-4571-476D-988E-EFE36F740E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PRICING SCHEDULE</vt:lpstr>
      <vt:lpstr>PROCUDURE QUANTITY BASELINE</vt:lpstr>
      <vt:lpstr>'PRICING SCHEDULE'!Print_Area</vt:lpstr>
      <vt:lpstr>'PRICING SCHEDULE'!Print_Titles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Clive.Daniell@westerncape.gov.za</dc:creator>
  <cp:lastModifiedBy>Clive Daniell</cp:lastModifiedBy>
  <cp:lastPrinted>2023-09-20T10:30:13Z</cp:lastPrinted>
  <dcterms:created xsi:type="dcterms:W3CDTF">2021-05-21T08:18:36Z</dcterms:created>
  <dcterms:modified xsi:type="dcterms:W3CDTF">2023-12-05T07:36:30Z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cf76f155ced4ddcb4097134ff3c332f">
    <vt:lpwstr/>
  </property>
  <property fmtid="{D5CDD505-2E9C-101B-9397-08002B2CF9AE}" pid="3" name="TaxCatchAll">
    <vt:lpwstr/>
  </property>
  <property fmtid="{D5CDD505-2E9C-101B-9397-08002B2CF9AE}" pid="4" name="ContentTypeId">
    <vt:lpwstr>0x0101008790ED3AD396584E93EE1A8B2C6705C6</vt:lpwstr>
  </property>
  <property fmtid="{D5CDD505-2E9C-101B-9397-08002B2CF9AE}" pid="5" name="MediaServiceImageTags">
    <vt:lpwstr/>
  </property>
</Properties>
</file>