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grement-my.sharepoint.com/personal/kmadzivha_agrement_co_za/Documents/2023 2024/Assets/"/>
    </mc:Choice>
  </mc:AlternateContent>
  <xr:revisionPtr revIDLastSave="0" documentId="8_{DE45A4FC-0FE9-406F-995E-E96AAD9701FF}" xr6:coauthVersionLast="47" xr6:coauthVersionMax="47" xr10:uidLastSave="{00000000-0000-0000-0000-000000000000}"/>
  <bookViews>
    <workbookView xWindow="-108" yWindow="-108" windowWidth="23256" windowHeight="12456" xr2:uid="{D962E870-F27C-414B-B9F9-970CC2ACB19B}"/>
  </bookViews>
  <sheets>
    <sheet name="Minor Asset List" sheetId="1" r:id="rId1"/>
    <sheet name="2020 2021" sheetId="4" state="hidden" r:id="rId2"/>
    <sheet name="Minor Old" sheetId="2" r:id="rId3"/>
    <sheet name="Sheet2" sheetId="3" state="hidden" r:id="rId4"/>
  </sheets>
  <externalReferences>
    <externalReference r:id="rId5"/>
    <externalReference r:id="rId6"/>
  </externalReferences>
  <definedNames>
    <definedName name="_xlnm._FilterDatabase" localSheetId="0" hidden="1">'Minor Asset List'!$A$11:$O$325</definedName>
    <definedName name="_xlnm._FilterDatabase" localSheetId="2" hidden="1">'Minor Old'!$A$10:$N$126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50" i="4" l="1"/>
  <c r="O49" i="4"/>
  <c r="L49" i="4"/>
  <c r="L41" i="4"/>
  <c r="L40" i="4"/>
  <c r="L39" i="4"/>
  <c r="L38" i="4"/>
  <c r="L37" i="4"/>
  <c r="L36" i="4"/>
  <c r="L35" i="4"/>
  <c r="L34" i="4"/>
  <c r="L33" i="4"/>
  <c r="L32" i="4"/>
  <c r="L31" i="4"/>
  <c r="L30" i="4"/>
  <c r="L29" i="4"/>
  <c r="L28" i="4"/>
  <c r="L27" i="4"/>
  <c r="L26" i="4"/>
  <c r="L25" i="4"/>
  <c r="L24" i="4"/>
  <c r="L23" i="4"/>
  <c r="L22" i="4"/>
  <c r="L21" i="4"/>
  <c r="L20" i="4"/>
  <c r="L19" i="4"/>
  <c r="L18" i="4"/>
  <c r="L17" i="4"/>
  <c r="L16" i="4"/>
  <c r="L15" i="4"/>
  <c r="L14" i="4"/>
  <c r="L13" i="4"/>
  <c r="L12" i="4"/>
  <c r="L315" i="1"/>
  <c r="L314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286" i="1"/>
  <c r="J91" i="2" l="1"/>
  <c r="J34" i="2"/>
  <c r="J85" i="2"/>
  <c r="J84" i="2"/>
  <c r="J83" i="2"/>
  <c r="J74" i="2"/>
  <c r="J32" i="2"/>
  <c r="J87" i="2"/>
  <c r="J61" i="2"/>
  <c r="J60" i="2"/>
  <c r="J98" i="2"/>
  <c r="B217" i="1"/>
  <c r="B216" i="1"/>
  <c r="L41" i="1" l="1"/>
  <c r="L40" i="1"/>
  <c r="L279" i="1"/>
  <c r="L280" i="1"/>
  <c r="L281" i="1"/>
  <c r="L282" i="1"/>
  <c r="L278" i="1"/>
  <c r="L276" i="1" l="1"/>
  <c r="L271" i="1" l="1"/>
  <c r="L272" i="1"/>
  <c r="L273" i="1"/>
  <c r="L274" i="1"/>
  <c r="L275" i="1"/>
  <c r="L270" i="1"/>
  <c r="L265" i="1"/>
  <c r="L266" i="1"/>
  <c r="L267" i="1"/>
  <c r="L268" i="1"/>
  <c r="L269" i="1"/>
  <c r="L264" i="1"/>
  <c r="L261" i="1"/>
  <c r="L262" i="1"/>
  <c r="L263" i="1"/>
  <c r="L260" i="1"/>
  <c r="L150" i="1"/>
  <c r="L125" i="1"/>
  <c r="L139" i="1"/>
  <c r="L140" i="1"/>
  <c r="L141" i="1"/>
  <c r="L142" i="1"/>
  <c r="L143" i="1"/>
  <c r="L144" i="1"/>
  <c r="L145" i="1"/>
  <c r="L146" i="1"/>
  <c r="L147" i="1"/>
  <c r="L148" i="1"/>
  <c r="L149" i="1"/>
  <c r="L151" i="1"/>
  <c r="L152" i="1"/>
  <c r="L153" i="1"/>
  <c r="L154" i="1"/>
  <c r="L155" i="1"/>
  <c r="L156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57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20" i="1"/>
  <c r="L121" i="1"/>
  <c r="L122" i="1"/>
  <c r="L123" i="1"/>
  <c r="L124" i="1"/>
  <c r="L119" i="1"/>
  <c r="G123" i="1"/>
  <c r="G124" i="1"/>
  <c r="G120" i="1"/>
  <c r="G121" i="1"/>
  <c r="G122" i="1"/>
  <c r="G119" i="1"/>
  <c r="B123" i="1"/>
  <c r="B124" i="1"/>
  <c r="B120" i="1"/>
  <c r="B121" i="1"/>
  <c r="B122" i="1"/>
  <c r="B119" i="1"/>
  <c r="C123" i="1"/>
  <c r="C124" i="1"/>
  <c r="C120" i="1"/>
  <c r="C121" i="1"/>
  <c r="C122" i="1"/>
  <c r="C119" i="1"/>
  <c r="L118" i="1"/>
  <c r="L117" i="1"/>
  <c r="L116" i="1"/>
  <c r="L115" i="1"/>
  <c r="L112" i="1"/>
  <c r="L113" i="1"/>
  <c r="L114" i="1"/>
  <c r="L111" i="1"/>
  <c r="L109" i="1"/>
  <c r="L110" i="1"/>
  <c r="L108" i="1"/>
  <c r="B110" i="1"/>
  <c r="B108" i="1"/>
  <c r="B109" i="1"/>
  <c r="L102" i="1"/>
  <c r="L103" i="1"/>
  <c r="L104" i="1"/>
  <c r="L105" i="1"/>
  <c r="L106" i="1"/>
  <c r="L107" i="1"/>
  <c r="L101" i="1"/>
  <c r="B106" i="1"/>
  <c r="B107" i="1"/>
  <c r="B101" i="1"/>
  <c r="B102" i="1"/>
  <c r="B103" i="1"/>
  <c r="B104" i="1"/>
  <c r="B105" i="1"/>
  <c r="C106" i="1"/>
  <c r="C107" i="1"/>
  <c r="C101" i="1"/>
  <c r="C102" i="1"/>
  <c r="C103" i="1"/>
  <c r="C104" i="1"/>
  <c r="C105" i="1"/>
  <c r="L99" i="1"/>
  <c r="L100" i="1"/>
  <c r="L98" i="1"/>
  <c r="G99" i="1"/>
  <c r="G100" i="1"/>
  <c r="G98" i="1"/>
  <c r="B99" i="1"/>
  <c r="B100" i="1"/>
  <c r="B98" i="1"/>
  <c r="L92" i="1"/>
  <c r="L91" i="1"/>
  <c r="G94" i="1"/>
  <c r="G95" i="1"/>
  <c r="G96" i="1"/>
  <c r="G91" i="1"/>
  <c r="G92" i="1"/>
  <c r="G90" i="1"/>
  <c r="L93" i="1"/>
  <c r="L94" i="1"/>
  <c r="L95" i="1"/>
  <c r="L96" i="1"/>
  <c r="L90" i="1"/>
  <c r="H94" i="1"/>
  <c r="H95" i="1"/>
  <c r="H96" i="1"/>
  <c r="H93" i="1"/>
  <c r="H91" i="1"/>
  <c r="H92" i="1"/>
  <c r="H90" i="1"/>
  <c r="B94" i="1"/>
  <c r="B95" i="1"/>
  <c r="B96" i="1"/>
  <c r="B93" i="1"/>
  <c r="B91" i="1"/>
  <c r="B92" i="1"/>
  <c r="B90" i="1"/>
  <c r="L89" i="1"/>
  <c r="L88" i="1"/>
  <c r="H89" i="1"/>
  <c r="H88" i="1"/>
  <c r="B89" i="1"/>
  <c r="B88" i="1"/>
  <c r="L87" i="1"/>
  <c r="L86" i="1"/>
  <c r="L84" i="1"/>
  <c r="G42" i="1"/>
  <c r="H42" i="1"/>
  <c r="L42" i="1"/>
  <c r="H83" i="1"/>
  <c r="H82" i="1"/>
  <c r="H81" i="1"/>
  <c r="H80" i="1"/>
  <c r="H79" i="1"/>
  <c r="H78" i="1"/>
  <c r="H76" i="1"/>
  <c r="H77" i="1"/>
  <c r="H75" i="1"/>
  <c r="H74" i="1"/>
  <c r="H72" i="1"/>
  <c r="H73" i="1"/>
  <c r="H71" i="1"/>
  <c r="H70" i="1"/>
  <c r="H69" i="1"/>
  <c r="H68" i="1"/>
  <c r="H67" i="1"/>
  <c r="H66" i="1"/>
  <c r="H65" i="1"/>
  <c r="H63" i="1"/>
  <c r="H64" i="1"/>
  <c r="H60" i="1"/>
  <c r="H61" i="1"/>
  <c r="H62" i="1"/>
  <c r="H58" i="1"/>
  <c r="H59" i="1"/>
  <c r="H56" i="1"/>
  <c r="H57" i="1"/>
  <c r="H55" i="1"/>
  <c r="H54" i="1"/>
  <c r="H53" i="1"/>
  <c r="H52" i="1"/>
  <c r="H51" i="1"/>
  <c r="H50" i="1"/>
  <c r="H49" i="1"/>
  <c r="H48" i="1"/>
  <c r="H46" i="1"/>
  <c r="H47" i="1"/>
  <c r="H44" i="1"/>
  <c r="H45" i="1"/>
  <c r="H43" i="1"/>
  <c r="G83" i="1"/>
  <c r="G82" i="1"/>
  <c r="G81" i="1"/>
  <c r="G78" i="1"/>
  <c r="G76" i="1"/>
  <c r="G77" i="1"/>
  <c r="G75" i="1"/>
  <c r="G74" i="1"/>
  <c r="G72" i="1"/>
  <c r="G73" i="1"/>
  <c r="G71" i="1"/>
  <c r="G70" i="1"/>
  <c r="G69" i="1"/>
  <c r="G68" i="1"/>
  <c r="G67" i="1"/>
  <c r="G65" i="1"/>
  <c r="G63" i="1"/>
  <c r="G64" i="1"/>
  <c r="G60" i="1"/>
  <c r="G61" i="1"/>
  <c r="G62" i="1"/>
  <c r="G56" i="1"/>
  <c r="G57" i="1"/>
  <c r="G55" i="1"/>
  <c r="G54" i="1"/>
  <c r="G51" i="1"/>
  <c r="G50" i="1"/>
  <c r="G49" i="1"/>
  <c r="G48" i="1"/>
  <c r="G46" i="1"/>
  <c r="G47" i="1"/>
  <c r="G43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</calcChain>
</file>

<file path=xl/sharedStrings.xml><?xml version="1.0" encoding="utf-8"?>
<sst xmlns="http://schemas.openxmlformats.org/spreadsheetml/2006/main" count="3122" uniqueCount="583">
  <si>
    <t>Asset ID</t>
  </si>
  <si>
    <t>Descr</t>
  </si>
  <si>
    <t>Acq Date</t>
  </si>
  <si>
    <t>Number</t>
  </si>
  <si>
    <t>Serial ID</t>
  </si>
  <si>
    <t>Supplier</t>
  </si>
  <si>
    <t>Custodian</t>
  </si>
  <si>
    <t>Location</t>
  </si>
  <si>
    <t>Year</t>
  </si>
  <si>
    <t>Period</t>
  </si>
  <si>
    <t>Category</t>
  </si>
  <si>
    <t>Cost</t>
  </si>
  <si>
    <t>Condition</t>
  </si>
  <si>
    <t>Verify Date</t>
  </si>
  <si>
    <t>Verified By</t>
  </si>
  <si>
    <t>Dell Ultra  sharp 24</t>
  </si>
  <si>
    <t>C4M27R2</t>
  </si>
  <si>
    <t>ICT</t>
  </si>
  <si>
    <t>7LL27R2</t>
  </si>
  <si>
    <t>24M27R2</t>
  </si>
  <si>
    <t>32L27R2</t>
  </si>
  <si>
    <t>5DK27R2</t>
  </si>
  <si>
    <t>C2M27R7</t>
  </si>
  <si>
    <t>87M27R2</t>
  </si>
  <si>
    <t>63M27R2</t>
  </si>
  <si>
    <t>2WL27R2</t>
  </si>
  <si>
    <t>15M27R2</t>
  </si>
  <si>
    <t>Dell Docking station K16A</t>
  </si>
  <si>
    <t>CNC00J5C6CMC008C60756A06</t>
  </si>
  <si>
    <t>CNC00J5C6CMC008C60772A06</t>
  </si>
  <si>
    <t>CNC00J5C6CMC008C60702A06</t>
  </si>
  <si>
    <t>CNC00J5C6CMC008C70181A06</t>
  </si>
  <si>
    <t>CNC00J5C6CMC008C071DA06</t>
  </si>
  <si>
    <t>CNC00J5C6CMC008C60773A06</t>
  </si>
  <si>
    <t>CNC00J5C6CMC008C60748A06</t>
  </si>
  <si>
    <t>CNC00J5C6CMC008C7016BA06</t>
  </si>
  <si>
    <t>CNC00J5C6CMC008C60735A06</t>
  </si>
  <si>
    <t>CNC00J5C6CMC008C701A0A06</t>
  </si>
  <si>
    <t>C Morgan</t>
  </si>
  <si>
    <t>Photo Frames</t>
  </si>
  <si>
    <t>Digital Recorder</t>
  </si>
  <si>
    <t>Esizwe Group</t>
  </si>
  <si>
    <t>Cabinets Systems</t>
  </si>
  <si>
    <t>Icon Business Furniture</t>
  </si>
  <si>
    <t>Z Thusi</t>
  </si>
  <si>
    <t>K Madzivha</t>
  </si>
  <si>
    <t>S Skosana</t>
  </si>
  <si>
    <t>T Zama</t>
  </si>
  <si>
    <t>I Masekoa</t>
  </si>
  <si>
    <t>L Makwedini</t>
  </si>
  <si>
    <t>T Mtolo</t>
  </si>
  <si>
    <t>J Odhiambo</t>
  </si>
  <si>
    <t>R Somanje</t>
  </si>
  <si>
    <t>M Mabuse</t>
  </si>
  <si>
    <t>L Majoro</t>
  </si>
  <si>
    <t>O Mvundlela</t>
  </si>
  <si>
    <t>O Ramantsi</t>
  </si>
  <si>
    <t>S Molete</t>
  </si>
  <si>
    <t>L Magalo</t>
  </si>
  <si>
    <t>S Ndamashe</t>
  </si>
  <si>
    <t>L Montoedi</t>
  </si>
  <si>
    <t>ASA0301</t>
  </si>
  <si>
    <t>ASA0313</t>
  </si>
  <si>
    <t>ASA0314</t>
  </si>
  <si>
    <t>ASA0318</t>
  </si>
  <si>
    <t>ASA0319</t>
  </si>
  <si>
    <t>ASA0350</t>
  </si>
  <si>
    <t>ASA0358</t>
  </si>
  <si>
    <t>ASA0366</t>
  </si>
  <si>
    <t>ASA0372</t>
  </si>
  <si>
    <t>ASA0375</t>
  </si>
  <si>
    <t>ASA0380</t>
  </si>
  <si>
    <t>ASA0382</t>
  </si>
  <si>
    <t>ASA0387</t>
  </si>
  <si>
    <t>ASA0390</t>
  </si>
  <si>
    <t>ASA0391</t>
  </si>
  <si>
    <t>ASA0405</t>
  </si>
  <si>
    <t>ASA0406</t>
  </si>
  <si>
    <t>ASA0420</t>
  </si>
  <si>
    <t>ASA0421</t>
  </si>
  <si>
    <t>ASA0422</t>
  </si>
  <si>
    <t>ASA0431</t>
  </si>
  <si>
    <t>ASA0432</t>
  </si>
  <si>
    <t>ASA0434</t>
  </si>
  <si>
    <t>ASA0439</t>
  </si>
  <si>
    <t>ASA0447</t>
  </si>
  <si>
    <t>ASA0448</t>
  </si>
  <si>
    <t>ASA0453</t>
  </si>
  <si>
    <t>ASA0458</t>
  </si>
  <si>
    <t>ASA0506</t>
  </si>
  <si>
    <t>ASA0511</t>
  </si>
  <si>
    <t>ASA0512</t>
  </si>
  <si>
    <t>ASA0517</t>
  </si>
  <si>
    <t>ASA0545</t>
  </si>
  <si>
    <t>ASA0551</t>
  </si>
  <si>
    <t>ASA0552</t>
  </si>
  <si>
    <t>ASA0562</t>
  </si>
  <si>
    <t>ASA0569</t>
  </si>
  <si>
    <t>ASA0576</t>
  </si>
  <si>
    <t>ASA0583</t>
  </si>
  <si>
    <t>ASA0587</t>
  </si>
  <si>
    <t>ASA0589</t>
  </si>
  <si>
    <t>Corporate Connector</t>
  </si>
  <si>
    <t>Seagate Back up Storage</t>
  </si>
  <si>
    <t>Pigeon Hole Unit</t>
  </si>
  <si>
    <t>Printer room</t>
  </si>
  <si>
    <t>Credenza Meeting room</t>
  </si>
  <si>
    <t>ASA0528</t>
  </si>
  <si>
    <t>Bar Fridge</t>
  </si>
  <si>
    <t>Canteen</t>
  </si>
  <si>
    <t>All purpose Table</t>
  </si>
  <si>
    <t>Boardroom Table Extension</t>
  </si>
  <si>
    <t>Main Boardroom</t>
  </si>
  <si>
    <t>Power Cable 5m</t>
  </si>
  <si>
    <t>Interconnecting Cable 1m</t>
  </si>
  <si>
    <t>Interconnecting Cable 3m</t>
  </si>
  <si>
    <t>Crisp Arm Chair</t>
  </si>
  <si>
    <t>Crisp Visitors Arm Chair</t>
  </si>
  <si>
    <t>Lock Padlock Brass Key</t>
  </si>
  <si>
    <t>Lion Bridge Garden and Hardware</t>
  </si>
  <si>
    <t>ASA0320</t>
  </si>
  <si>
    <t>ASA0321</t>
  </si>
  <si>
    <t>ASA0351</t>
  </si>
  <si>
    <t>ASA0352</t>
  </si>
  <si>
    <t>ASA0360</t>
  </si>
  <si>
    <t>ASA0361</t>
  </si>
  <si>
    <t>ASA0362</t>
  </si>
  <si>
    <t>ASA0363</t>
  </si>
  <si>
    <t>ASA0369</t>
  </si>
  <si>
    <t>ASA0370</t>
  </si>
  <si>
    <t>ASA0377</t>
  </si>
  <si>
    <t>ASA0379</t>
  </si>
  <si>
    <t>ASA0383</t>
  </si>
  <si>
    <t>ASA0384</t>
  </si>
  <si>
    <t>ASA0393</t>
  </si>
  <si>
    <t>ASA0394</t>
  </si>
  <si>
    <t>ASA0399</t>
  </si>
  <si>
    <t>ASA0400</t>
  </si>
  <si>
    <t>ASA0401</t>
  </si>
  <si>
    <t>ASA0402</t>
  </si>
  <si>
    <t>ASA0418</t>
  </si>
  <si>
    <t>ASA0419</t>
  </si>
  <si>
    <t>ASA0427</t>
  </si>
  <si>
    <t>ASA0428</t>
  </si>
  <si>
    <t>ASA0435</t>
  </si>
  <si>
    <t>ASA0436</t>
  </si>
  <si>
    <t>ASA0442</t>
  </si>
  <si>
    <t>ASA0443</t>
  </si>
  <si>
    <t>ASA0452</t>
  </si>
  <si>
    <t>ASA0455</t>
  </si>
  <si>
    <t>ASA0459</t>
  </si>
  <si>
    <t>ASA0460</t>
  </si>
  <si>
    <t>ASA0467</t>
  </si>
  <si>
    <t>ASA0468</t>
  </si>
  <si>
    <t>ASA0469</t>
  </si>
  <si>
    <t>ASA0470</t>
  </si>
  <si>
    <t>ASA0471</t>
  </si>
  <si>
    <t>ASA0472</t>
  </si>
  <si>
    <t>ASA0473</t>
  </si>
  <si>
    <t>ASA0474</t>
  </si>
  <si>
    <t>ASA0475</t>
  </si>
  <si>
    <t>ASA0476</t>
  </si>
  <si>
    <t>ASA0477</t>
  </si>
  <si>
    <t>ASA0478</t>
  </si>
  <si>
    <t>ASA0479</t>
  </si>
  <si>
    <t>ASA0480</t>
  </si>
  <si>
    <t>ASA0481</t>
  </si>
  <si>
    <t>ASA0482</t>
  </si>
  <si>
    <t>ASA0483</t>
  </si>
  <si>
    <t>ASA0484</t>
  </si>
  <si>
    <t>ASA0485</t>
  </si>
  <si>
    <t>ASA0486</t>
  </si>
  <si>
    <t>ASA0487</t>
  </si>
  <si>
    <t>ASA0488</t>
  </si>
  <si>
    <t>ASA0489</t>
  </si>
  <si>
    <t>ASA0490</t>
  </si>
  <si>
    <t>ASA0491</t>
  </si>
  <si>
    <t>ASA0493</t>
  </si>
  <si>
    <t>ASA0494</t>
  </si>
  <si>
    <t>ASA0495</t>
  </si>
  <si>
    <t>ASA0496</t>
  </si>
  <si>
    <t>ASA0497</t>
  </si>
  <si>
    <t>ASA0498</t>
  </si>
  <si>
    <t>ASA0499</t>
  </si>
  <si>
    <t>ASA0500</t>
  </si>
  <si>
    <t>ASA0520</t>
  </si>
  <si>
    <t>ASA0521</t>
  </si>
  <si>
    <t>ASA0531</t>
  </si>
  <si>
    <t>ASA0559</t>
  </si>
  <si>
    <t>ASA0560</t>
  </si>
  <si>
    <t>ASA0593</t>
  </si>
  <si>
    <t>ASA0594</t>
  </si>
  <si>
    <t>ASA0534</t>
  </si>
  <si>
    <t>ASA0536</t>
  </si>
  <si>
    <t>ASA0537</t>
  </si>
  <si>
    <t>ASA0538</t>
  </si>
  <si>
    <t>Kitchen</t>
  </si>
  <si>
    <t>Small Boardroom</t>
  </si>
  <si>
    <t xml:space="preserve">100 pc Toolkit </t>
  </si>
  <si>
    <t>Zi Projects (Pty) Ltd</t>
  </si>
  <si>
    <t>Pik (Head and handle)</t>
  </si>
  <si>
    <t>Shovel/Spade</t>
  </si>
  <si>
    <t>Ghandy Trading (Pty) Ltd</t>
  </si>
  <si>
    <t>Reception</t>
  </si>
  <si>
    <t>Cherry Jam Solutions</t>
  </si>
  <si>
    <t>South African Flags</t>
  </si>
  <si>
    <t>Brass Poles</t>
  </si>
  <si>
    <t>SCM</t>
  </si>
  <si>
    <t>D Naiker</t>
  </si>
  <si>
    <t>R Singh</t>
  </si>
  <si>
    <t>Good</t>
  </si>
  <si>
    <t>Minor Assets</t>
  </si>
  <si>
    <t>K Khomani</t>
  </si>
  <si>
    <t>ASA1015</t>
  </si>
  <si>
    <t>ASA1023</t>
  </si>
  <si>
    <t>ASA1089</t>
  </si>
  <si>
    <t>ASA1056</t>
  </si>
  <si>
    <t>ASA1080</t>
  </si>
  <si>
    <t>ASA1068</t>
  </si>
  <si>
    <t>ASA1063</t>
  </si>
  <si>
    <t>ASA1058</t>
  </si>
  <si>
    <t>ASA1028</t>
  </si>
  <si>
    <t>ASA1014</t>
  </si>
  <si>
    <t>ASA1053</t>
  </si>
  <si>
    <t>ASA1069</t>
  </si>
  <si>
    <t>ASA1011</t>
  </si>
  <si>
    <t>A Tintelo</t>
  </si>
  <si>
    <t>ASA1093</t>
  </si>
  <si>
    <t>ASA1079</t>
  </si>
  <si>
    <t>ASA1057</t>
  </si>
  <si>
    <t>ASA1082</t>
  </si>
  <si>
    <t>ASA1021</t>
  </si>
  <si>
    <t>E Moloto</t>
  </si>
  <si>
    <t>ASA1018</t>
  </si>
  <si>
    <t>Z Nkosi</t>
  </si>
  <si>
    <t>Boardroom</t>
  </si>
  <si>
    <t>Pop Up Banners</t>
  </si>
  <si>
    <t>Mathsway Trading</t>
  </si>
  <si>
    <t>ASA1111</t>
  </si>
  <si>
    <t>ASA1112</t>
  </si>
  <si>
    <t>ASA1113</t>
  </si>
  <si>
    <t>ASA1114</t>
  </si>
  <si>
    <t>ASA1115</t>
  </si>
  <si>
    <t>ASA1116</t>
  </si>
  <si>
    <t>ASA1117</t>
  </si>
  <si>
    <t>ASA1118</t>
  </si>
  <si>
    <t>ASA0286</t>
  </si>
  <si>
    <t>ASA0287</t>
  </si>
  <si>
    <t>Not Tagged</t>
  </si>
  <si>
    <t>ASA0284</t>
  </si>
  <si>
    <t>ASA0285</t>
  </si>
  <si>
    <t>ASA1120</t>
  </si>
  <si>
    <t>Dell WD19 USBC Dock</t>
  </si>
  <si>
    <t>Voice Recorder</t>
  </si>
  <si>
    <t>ASA1125</t>
  </si>
  <si>
    <t>ASA1126</t>
  </si>
  <si>
    <t>ASA1104</t>
  </si>
  <si>
    <t>ASA1105</t>
  </si>
  <si>
    <t>ASA1106</t>
  </si>
  <si>
    <t>ASA1103</t>
  </si>
  <si>
    <t>Neo Technologies</t>
  </si>
  <si>
    <t>Assent Group</t>
  </si>
  <si>
    <t>L Mafolo</t>
  </si>
  <si>
    <t>ASA0307</t>
  </si>
  <si>
    <t>ASA0308</t>
  </si>
  <si>
    <t>ASA0547</t>
  </si>
  <si>
    <t>ASA0548</t>
  </si>
  <si>
    <t>ASA0579</t>
  </si>
  <si>
    <t>ASA0580</t>
  </si>
  <si>
    <t>ASA0501</t>
  </si>
  <si>
    <t>ASA0502</t>
  </si>
  <si>
    <t>ASA0410</t>
  </si>
  <si>
    <t>ASA0573</t>
  </si>
  <si>
    <t>Insignia Consulting</t>
  </si>
  <si>
    <t>Microwave</t>
  </si>
  <si>
    <t>Kettle</t>
  </si>
  <si>
    <t>CS</t>
  </si>
  <si>
    <t>ASA1201</t>
  </si>
  <si>
    <t>ASA1202</t>
  </si>
  <si>
    <t>ASA1203</t>
  </si>
  <si>
    <t>ASA1204</t>
  </si>
  <si>
    <t>ASA1205</t>
  </si>
  <si>
    <t>ASA1206</t>
  </si>
  <si>
    <t>ASA1207</t>
  </si>
  <si>
    <t>ASA1208</t>
  </si>
  <si>
    <t>ASA1209</t>
  </si>
  <si>
    <t>ASA1210</t>
  </si>
  <si>
    <t>ASA1211</t>
  </si>
  <si>
    <t>ASA1212</t>
  </si>
  <si>
    <t>ASA1213</t>
  </si>
  <si>
    <t>ASA1214</t>
  </si>
  <si>
    <t>ASA1215</t>
  </si>
  <si>
    <t>ASA1216</t>
  </si>
  <si>
    <t>ASA1217</t>
  </si>
  <si>
    <t>ASA1218</t>
  </si>
  <si>
    <t>ASA1219</t>
  </si>
  <si>
    <t>ASA1220</t>
  </si>
  <si>
    <t>ASA1221</t>
  </si>
  <si>
    <t>ASA1222</t>
  </si>
  <si>
    <t>ASA1223</t>
  </si>
  <si>
    <t>ASA1224</t>
  </si>
  <si>
    <t>ASA1225</t>
  </si>
  <si>
    <t>ASA1226</t>
  </si>
  <si>
    <t>ASA1227</t>
  </si>
  <si>
    <t>ASA1228</t>
  </si>
  <si>
    <t>ASA1229</t>
  </si>
  <si>
    <t>ASA1230</t>
  </si>
  <si>
    <t>ASA1231</t>
  </si>
  <si>
    <t>ASA1232</t>
  </si>
  <si>
    <t>ASA1233</t>
  </si>
  <si>
    <t>ASA1234</t>
  </si>
  <si>
    <t>ACTA High Chairs</t>
  </si>
  <si>
    <t>ACTA Medium Chairs</t>
  </si>
  <si>
    <t>Tag</t>
  </si>
  <si>
    <t>Status</t>
  </si>
  <si>
    <t>Profile ID</t>
  </si>
  <si>
    <t>Scrap Asset?</t>
  </si>
  <si>
    <t>Detail</t>
  </si>
  <si>
    <t>ASA0004</t>
  </si>
  <si>
    <t>New</t>
  </si>
  <si>
    <t>Watercooler</t>
  </si>
  <si>
    <t>I</t>
  </si>
  <si>
    <t>No serial ID</t>
  </si>
  <si>
    <t>202</t>
  </si>
  <si>
    <t>No</t>
  </si>
  <si>
    <t>08/03/2019</t>
  </si>
  <si>
    <t>Less than R5000.00 and written off in the year of purchase</t>
  </si>
  <si>
    <t>ASA0015</t>
  </si>
  <si>
    <t>White Board</t>
  </si>
  <si>
    <t>205</t>
  </si>
  <si>
    <t>New asset purchased</t>
  </si>
  <si>
    <t>ASA0017</t>
  </si>
  <si>
    <t>Mirror</t>
  </si>
  <si>
    <t>2003/07/09</t>
  </si>
  <si>
    <t>CSIR</t>
  </si>
  <si>
    <t>Small Board</t>
  </si>
  <si>
    <t>204</t>
  </si>
  <si>
    <t>Old CSIR Asset brought over, on old asset register</t>
  </si>
  <si>
    <t>ASA0021</t>
  </si>
  <si>
    <t xml:space="preserve">Tender Box </t>
  </si>
  <si>
    <t>ASA0023</t>
  </si>
  <si>
    <t>207</t>
  </si>
  <si>
    <t>ASA0031</t>
  </si>
  <si>
    <t>208</t>
  </si>
  <si>
    <t>ASA0033</t>
  </si>
  <si>
    <t>209</t>
  </si>
  <si>
    <t>ASA0036</t>
  </si>
  <si>
    <t>210</t>
  </si>
  <si>
    <t>ASA0040</t>
  </si>
  <si>
    <t>IN/OUT Board</t>
  </si>
  <si>
    <t>15/05/2018</t>
  </si>
  <si>
    <t>Passage</t>
  </si>
  <si>
    <t>ASA0041</t>
  </si>
  <si>
    <t>ASA0047</t>
  </si>
  <si>
    <t>212</t>
  </si>
  <si>
    <t>ASA0065</t>
  </si>
  <si>
    <t>Agrement Painting</t>
  </si>
  <si>
    <t>216</t>
  </si>
  <si>
    <t>Old CSIR Asset brought over, deemed value</t>
  </si>
  <si>
    <t>ASA0070</t>
  </si>
  <si>
    <t>Standing Fan</t>
  </si>
  <si>
    <t>214</t>
  </si>
  <si>
    <t>ASA0071</t>
  </si>
  <si>
    <t>Standing Heater</t>
  </si>
  <si>
    <t>218</t>
  </si>
  <si>
    <t>ASA0072</t>
  </si>
  <si>
    <t>Air Purifier</t>
  </si>
  <si>
    <t>17/04/2018</t>
  </si>
  <si>
    <t>ASA0074</t>
  </si>
  <si>
    <t>White Planner Board</t>
  </si>
  <si>
    <t>ASA0079</t>
  </si>
  <si>
    <t>220</t>
  </si>
  <si>
    <t>ASA0081</t>
  </si>
  <si>
    <t>ASA0085</t>
  </si>
  <si>
    <t>222</t>
  </si>
  <si>
    <t>ASA0092</t>
  </si>
  <si>
    <t>224</t>
  </si>
  <si>
    <t>ASA0110</t>
  </si>
  <si>
    <t>234</t>
  </si>
  <si>
    <t>ASA0113</t>
  </si>
  <si>
    <t>Laminator</t>
  </si>
  <si>
    <t>237</t>
  </si>
  <si>
    <t>ASA0118</t>
  </si>
  <si>
    <t>First Aid Kit</t>
  </si>
  <si>
    <t>L Mokone</t>
  </si>
  <si>
    <t>239</t>
  </si>
  <si>
    <t>ASA0125</t>
  </si>
  <si>
    <t>241</t>
  </si>
  <si>
    <t>ASA0128</t>
  </si>
  <si>
    <t>ASA0129</t>
  </si>
  <si>
    <t>ASA0133</t>
  </si>
  <si>
    <t>Whiteboard Planner</t>
  </si>
  <si>
    <t>245</t>
  </si>
  <si>
    <t>ASA0138</t>
  </si>
  <si>
    <t>ASA0144</t>
  </si>
  <si>
    <t>251</t>
  </si>
  <si>
    <t>ASA0145</t>
  </si>
  <si>
    <t>Fridge</t>
  </si>
  <si>
    <t>ASA0146</t>
  </si>
  <si>
    <t>Paper Dispenser</t>
  </si>
  <si>
    <t>ASA0176</t>
  </si>
  <si>
    <t>Plaques</t>
  </si>
  <si>
    <t>ASA0177</t>
  </si>
  <si>
    <t>ASA0178</t>
  </si>
  <si>
    <t>Pamphlet Stand</t>
  </si>
  <si>
    <t>ASA0179</t>
  </si>
  <si>
    <t>ASA0180</t>
  </si>
  <si>
    <t>Glass Frame 2 Sculpt</t>
  </si>
  <si>
    <t>ASA0181</t>
  </si>
  <si>
    <t>Glass Frame 1 Sculpt</t>
  </si>
  <si>
    <t>ASA0182</t>
  </si>
  <si>
    <t>ASA0183</t>
  </si>
  <si>
    <t>Glass Frame Mixed</t>
  </si>
  <si>
    <t>ASA0184</t>
  </si>
  <si>
    <t>President Frame</t>
  </si>
  <si>
    <t>ASA0185</t>
  </si>
  <si>
    <t>Vice President Frame</t>
  </si>
  <si>
    <t>ASA0186</t>
  </si>
  <si>
    <t>Minister Frame</t>
  </si>
  <si>
    <t>ASA0187</t>
  </si>
  <si>
    <t>Dep Minister Frame</t>
  </si>
  <si>
    <t>ASA0188</t>
  </si>
  <si>
    <t>Vase Long</t>
  </si>
  <si>
    <t>ASA0189</t>
  </si>
  <si>
    <t>Vase Thick</t>
  </si>
  <si>
    <t>ASA0190</t>
  </si>
  <si>
    <t>Vase Small</t>
  </si>
  <si>
    <t>ASA0191</t>
  </si>
  <si>
    <t>ASA0192</t>
  </si>
  <si>
    <t>Vase CEO</t>
  </si>
  <si>
    <t>ASA0193</t>
  </si>
  <si>
    <t>ASA0194</t>
  </si>
  <si>
    <t>ASA0195</t>
  </si>
  <si>
    <t>ASA0196</t>
  </si>
  <si>
    <t>Bulletin Board 3000x1200</t>
  </si>
  <si>
    <t>ASA0197</t>
  </si>
  <si>
    <t>Bulletin Board 1500x1200</t>
  </si>
  <si>
    <t>ASA0200</t>
  </si>
  <si>
    <t>232</t>
  </si>
  <si>
    <t>ASA0204</t>
  </si>
  <si>
    <t>242</t>
  </si>
  <si>
    <t>ASA0205</t>
  </si>
  <si>
    <t>ASA0206</t>
  </si>
  <si>
    <t>ASA0207</t>
  </si>
  <si>
    <t>ASA0208</t>
  </si>
  <si>
    <t>ASA0209</t>
  </si>
  <si>
    <t>226</t>
  </si>
  <si>
    <t>ASA0220</t>
  </si>
  <si>
    <t>Projector Screen</t>
  </si>
  <si>
    <t>211</t>
  </si>
  <si>
    <t>ASA0242</t>
  </si>
  <si>
    <t>Garmin</t>
  </si>
  <si>
    <t>2015/06/23</t>
  </si>
  <si>
    <t>S Silingo</t>
  </si>
  <si>
    <t>PE C206</t>
  </si>
  <si>
    <t>ASA0243</t>
  </si>
  <si>
    <t>CANON POWERSHOT CAMERA</t>
  </si>
  <si>
    <t>ASA0255</t>
  </si>
  <si>
    <t xml:space="preserve">White Board </t>
  </si>
  <si>
    <t>ASA0256</t>
  </si>
  <si>
    <t>ASA0257</t>
  </si>
  <si>
    <t>Microwave Samsung</t>
  </si>
  <si>
    <t>ASA0273</t>
  </si>
  <si>
    <t>OLYMPUS DIGITAL VOICE RECORDER</t>
  </si>
  <si>
    <t>GRANT</t>
  </si>
  <si>
    <t>RSingh</t>
  </si>
  <si>
    <t>Water Cooler</t>
  </si>
  <si>
    <t>2019/03/07</t>
  </si>
  <si>
    <t>217</t>
  </si>
  <si>
    <t>ASA0492</t>
  </si>
  <si>
    <t>ASA0148</t>
  </si>
  <si>
    <t>Glass Cabinet</t>
  </si>
  <si>
    <t>249</t>
  </si>
  <si>
    <t>ASA0149</t>
  </si>
  <si>
    <t>Printer Room</t>
  </si>
  <si>
    <t>ASA1122</t>
  </si>
  <si>
    <t>ASA0147</t>
  </si>
  <si>
    <t>Kitchen Trolley</t>
  </si>
  <si>
    <t>Old</t>
  </si>
  <si>
    <t>ASA0591</t>
  </si>
  <si>
    <t>Cosmos Single seater 1</t>
  </si>
  <si>
    <t>29/10/2019</t>
  </si>
  <si>
    <t>Icon Business Furniture (Donated)</t>
  </si>
  <si>
    <t>ASA1044</t>
  </si>
  <si>
    <t>Dell Monitor 23''</t>
  </si>
  <si>
    <t>ASA1043</t>
  </si>
  <si>
    <t>ASA1241</t>
  </si>
  <si>
    <t>ACTA High Chair</t>
  </si>
  <si>
    <t>ASA1031</t>
  </si>
  <si>
    <t>Rems Power Press</t>
  </si>
  <si>
    <t>ASA1039</t>
  </si>
  <si>
    <t>ASA1037</t>
  </si>
  <si>
    <t>243</t>
  </si>
  <si>
    <t>04/03/2021</t>
  </si>
  <si>
    <t>03/03/2021</t>
  </si>
  <si>
    <t>03/03/2018</t>
  </si>
  <si>
    <t>03/03/2019</t>
  </si>
  <si>
    <t>03/03/2020</t>
  </si>
  <si>
    <t>ASA1242</t>
  </si>
  <si>
    <t>ASA1086</t>
  </si>
  <si>
    <t>M Mahlaule</t>
  </si>
  <si>
    <t>ASA1035</t>
  </si>
  <si>
    <t>ASA1034</t>
  </si>
  <si>
    <t>Dell Ultra Sharp 24</t>
  </si>
  <si>
    <t>ASA1244</t>
  </si>
  <si>
    <t>ASA1246</t>
  </si>
  <si>
    <t>ASA1243</t>
  </si>
  <si>
    <t>Folding Tables</t>
  </si>
  <si>
    <t>ASA1040</t>
  </si>
  <si>
    <t>ASA1041</t>
  </si>
  <si>
    <t>04/03/2022</t>
  </si>
  <si>
    <t>04/03/2023</t>
  </si>
  <si>
    <t>ASA1029</t>
  </si>
  <si>
    <t>229</t>
  </si>
  <si>
    <t>H Tladi</t>
  </si>
  <si>
    <t>ASA1061</t>
  </si>
  <si>
    <t>ASA1064</t>
  </si>
  <si>
    <t>230</t>
  </si>
  <si>
    <t>231</t>
  </si>
  <si>
    <t>Brown Vase</t>
  </si>
  <si>
    <t>ASA1083</t>
  </si>
  <si>
    <t>213</t>
  </si>
  <si>
    <t>ASA0509</t>
  </si>
  <si>
    <t>ASA0508</t>
  </si>
  <si>
    <t>ASA0058</t>
  </si>
  <si>
    <t xml:space="preserve">Mini Fridge </t>
  </si>
  <si>
    <t>HR</t>
  </si>
  <si>
    <t>ASA1075</t>
  </si>
  <si>
    <t>ASA1071</t>
  </si>
  <si>
    <t>D Mamaregane</t>
  </si>
  <si>
    <t>ASA1247</t>
  </si>
  <si>
    <t>ASA1077</t>
  </si>
  <si>
    <t>ASA1066</t>
  </si>
  <si>
    <t>ASA1065</t>
  </si>
  <si>
    <t>ASA1052</t>
  </si>
  <si>
    <t>ASA0567</t>
  </si>
  <si>
    <t>Picture Frame</t>
  </si>
  <si>
    <t>ASA0060</t>
  </si>
  <si>
    <t>Coat Hanger</t>
  </si>
  <si>
    <t>ASA1248</t>
  </si>
  <si>
    <t>ASA1249</t>
  </si>
  <si>
    <t>ASA1250</t>
  </si>
  <si>
    <t>ACTA Medium Chair</t>
  </si>
  <si>
    <t>ASA1252</t>
  </si>
  <si>
    <t>ASA1251</t>
  </si>
  <si>
    <t>ASA1096</t>
  </si>
  <si>
    <t>ASA1097</t>
  </si>
  <si>
    <t>L Mashigo</t>
  </si>
  <si>
    <t>ASA1006</t>
  </si>
  <si>
    <t>Vacant</t>
  </si>
  <si>
    <t>ASA1013</t>
  </si>
  <si>
    <t>ASA1032</t>
  </si>
  <si>
    <t xml:space="preserve">D Mamaregane </t>
  </si>
  <si>
    <t>ASA1007</t>
  </si>
  <si>
    <t>L Bhembe</t>
  </si>
  <si>
    <t>ASA0570</t>
  </si>
  <si>
    <t>ASA1254</t>
  </si>
  <si>
    <t>ICT(Server)</t>
  </si>
  <si>
    <t>ASA1255</t>
  </si>
  <si>
    <t>Server</t>
  </si>
  <si>
    <t>ASA0553</t>
  </si>
  <si>
    <t>ASA0554</t>
  </si>
  <si>
    <t>ASA0555</t>
  </si>
  <si>
    <t>ASA1073</t>
  </si>
  <si>
    <t>ASA1072</t>
  </si>
  <si>
    <t>ASA0615</t>
  </si>
  <si>
    <t>GW</t>
  </si>
  <si>
    <t>ASA1107</t>
  </si>
  <si>
    <t>S Sillingo</t>
  </si>
  <si>
    <t>ASA1019</t>
  </si>
  <si>
    <t>233</t>
  </si>
  <si>
    <t>ASA1022</t>
  </si>
  <si>
    <t>ASA1051</t>
  </si>
  <si>
    <t>ASA1010</t>
  </si>
  <si>
    <t>ASA0565</t>
  </si>
  <si>
    <t>ASA1027</t>
  </si>
  <si>
    <t>ASA1025</t>
  </si>
  <si>
    <t>ASA1256</t>
  </si>
  <si>
    <t>Test Site</t>
  </si>
  <si>
    <t>2020/2021</t>
  </si>
  <si>
    <t>ASA1261</t>
  </si>
  <si>
    <t>ASA1262</t>
  </si>
  <si>
    <t>ASA1263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</si>
</sst>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C00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49" fontId="1" fillId="0" borderId="1" xfId="0" applyNumberFormat="1" applyFont="1" applyBorder="1"/>
    <xf numFmtId="0" fontId="1" fillId="0" borderId="1" xfId="0" applyFont="1" applyBorder="1"/>
    <xf numFmtId="49" fontId="1" fillId="0" borderId="1" xfId="0" applyNumberFormat="1" applyFont="1" applyBorder="1" applyAlignment="1">
      <alignment horizontal="left"/>
    </xf>
    <xf numFmtId="4" fontId="1" fillId="0" borderId="1" xfId="0" applyNumberFormat="1" applyFont="1" applyBorder="1"/>
    <xf numFmtId="0" fontId="0" fillId="0" borderId="1" xfId="0" applyBorder="1"/>
    <xf numFmtId="14" fontId="0" fillId="0" borderId="1" xfId="0" applyNumberFormat="1" applyBorder="1"/>
    <xf numFmtId="4" fontId="0" fillId="0" borderId="1" xfId="0" applyNumberFormat="1" applyBorder="1"/>
    <xf numFmtId="0" fontId="4" fillId="0" borderId="0" xfId="0" applyFont="1"/>
    <xf numFmtId="0" fontId="0" fillId="2" borderId="1" xfId="0" applyFill="1" applyBorder="1"/>
    <xf numFmtId="14" fontId="0" fillId="2" borderId="1" xfId="0" applyNumberFormat="1" applyFill="1" applyBorder="1"/>
    <xf numFmtId="0" fontId="0" fillId="2" borderId="0" xfId="0" applyFill="1"/>
    <xf numFmtId="4" fontId="0" fillId="2" borderId="1" xfId="0" applyNumberFormat="1" applyFill="1" applyBorder="1"/>
    <xf numFmtId="0" fontId="0" fillId="3" borderId="1" xfId="0" applyFill="1" applyBorder="1"/>
    <xf numFmtId="14" fontId="0" fillId="3" borderId="1" xfId="0" applyNumberFormat="1" applyFill="1" applyBorder="1"/>
    <xf numFmtId="4" fontId="0" fillId="3" borderId="1" xfId="0" applyNumberFormat="1" applyFill="1" applyBorder="1"/>
    <xf numFmtId="0" fontId="0" fillId="3" borderId="0" xfId="0" applyFill="1"/>
    <xf numFmtId="0" fontId="2" fillId="2" borderId="1" xfId="0" applyFont="1" applyFill="1" applyBorder="1"/>
    <xf numFmtId="0" fontId="0" fillId="4" borderId="1" xfId="0" applyFill="1" applyBorder="1"/>
    <xf numFmtId="14" fontId="0" fillId="4" borderId="1" xfId="0" applyNumberFormat="1" applyFill="1" applyBorder="1"/>
    <xf numFmtId="0" fontId="0" fillId="4" borderId="0" xfId="0" applyFill="1"/>
    <xf numFmtId="0" fontId="0" fillId="2" borderId="1" xfId="0" quotePrefix="1" applyFill="1" applyBorder="1"/>
    <xf numFmtId="0" fontId="0" fillId="4" borderId="1" xfId="0" quotePrefix="1" applyFill="1" applyBorder="1"/>
    <xf numFmtId="0" fontId="0" fillId="5" borderId="1" xfId="0" applyFill="1" applyBorder="1"/>
    <xf numFmtId="14" fontId="0" fillId="5" borderId="1" xfId="0" applyNumberFormat="1" applyFill="1" applyBorder="1"/>
    <xf numFmtId="4" fontId="0" fillId="5" borderId="1" xfId="0" applyNumberFormat="1" applyFill="1" applyBorder="1"/>
    <xf numFmtId="0" fontId="0" fillId="5" borderId="0" xfId="0" applyFill="1"/>
    <xf numFmtId="0" fontId="0" fillId="2" borderId="2" xfId="0" applyFill="1" applyBorder="1"/>
    <xf numFmtId="2" fontId="0" fillId="5" borderId="1" xfId="0" applyNumberFormat="1" applyFill="1" applyBorder="1"/>
    <xf numFmtId="0" fontId="0" fillId="2" borderId="3" xfId="0" applyFill="1" applyBorder="1"/>
    <xf numFmtId="0" fontId="0" fillId="2" borderId="3" xfId="0" quotePrefix="1" applyFill="1" applyBorder="1"/>
    <xf numFmtId="0" fontId="0" fillId="6" borderId="1" xfId="0" applyFill="1" applyBorder="1"/>
    <xf numFmtId="14" fontId="0" fillId="6" borderId="1" xfId="0" applyNumberFormat="1" applyFill="1" applyBorder="1"/>
    <xf numFmtId="0" fontId="0" fillId="6" borderId="0" xfId="0" applyFill="1"/>
    <xf numFmtId="4" fontId="0" fillId="6" borderId="1" xfId="0" applyNumberFormat="1" applyFill="1" applyBorder="1"/>
    <xf numFmtId="0" fontId="0" fillId="4" borderId="4" xfId="0" applyFill="1" applyBorder="1"/>
    <xf numFmtId="4" fontId="0" fillId="0" borderId="0" xfId="0" applyNumberFormat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1127487</xdr:colOff>
      <xdr:row>6</xdr:row>
      <xdr:rowOff>171450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54D835B-653D-476E-8A78-F4A8800878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984987" cy="1268730"/>
        </a:xfrm>
        <a:prstGeom prst="rect">
          <a:avLst/>
        </a:prstGeom>
        <a:noFill/>
        <a:ln>
          <a:solidFill>
            <a:sysClr val="windowText" lastClr="000000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552177</xdr:colOff>
      <xdr:row>6</xdr:row>
      <xdr:rowOff>167640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DA7EC36-CF13-4623-84C6-673908FCAF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984987" cy="1268730"/>
        </a:xfrm>
        <a:prstGeom prst="rect">
          <a:avLst/>
        </a:prstGeom>
        <a:noFill/>
        <a:ln>
          <a:solidFill>
            <a:sysClr val="windowText" lastClr="000000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129886</xdr:colOff>
      <xdr:row>7</xdr:row>
      <xdr:rowOff>111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7120FCB-C518-43C4-90C4-7C1260C6E9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993226" cy="128027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odney/AppData/Local/Microsoft/Windows/INetCache/Content.Outlook/43HCL78G/Copy%20of%20Asset%20reg%2014%20Jan%20(003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odney/AppData/Local/Microsoft/Windows/INetCache/Content.Outlook/43HCL78G/Draft%20Asset%20register%20(00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4">
          <cell r="B4" t="str">
            <v>ASA0053</v>
          </cell>
        </row>
        <row r="6">
          <cell r="H6">
            <v>232</v>
          </cell>
          <cell r="I6" t="str">
            <v>Z Thusi</v>
          </cell>
        </row>
        <row r="20">
          <cell r="H20">
            <v>220</v>
          </cell>
          <cell r="I20" t="str">
            <v>K Madzivha</v>
          </cell>
        </row>
        <row r="32">
          <cell r="H32">
            <v>211</v>
          </cell>
        </row>
        <row r="33">
          <cell r="H33">
            <v>211</v>
          </cell>
        </row>
        <row r="37">
          <cell r="H37">
            <v>205</v>
          </cell>
          <cell r="I37" t="str">
            <v>S Skosana</v>
          </cell>
        </row>
        <row r="38">
          <cell r="H38">
            <v>205</v>
          </cell>
          <cell r="I38" t="str">
            <v>S Skosana</v>
          </cell>
        </row>
        <row r="64">
          <cell r="B64" t="str">
            <v>ASA0344</v>
          </cell>
          <cell r="H64">
            <v>204</v>
          </cell>
          <cell r="I64" t="str">
            <v>Small Boardroom</v>
          </cell>
        </row>
        <row r="68">
          <cell r="B68" t="str">
            <v>ASA0348</v>
          </cell>
          <cell r="H68">
            <v>249</v>
          </cell>
          <cell r="I68" t="str">
            <v>Printer room</v>
          </cell>
        </row>
        <row r="69">
          <cell r="B69" t="str">
            <v>ASA0349</v>
          </cell>
          <cell r="H69">
            <v>206</v>
          </cell>
          <cell r="I69" t="str">
            <v>Printer room</v>
          </cell>
        </row>
        <row r="70">
          <cell r="H70">
            <v>207</v>
          </cell>
          <cell r="I70" t="str">
            <v>T Zama</v>
          </cell>
        </row>
        <row r="78">
          <cell r="H78">
            <v>209</v>
          </cell>
          <cell r="I78" t="str">
            <v>I Masekoa</v>
          </cell>
        </row>
        <row r="86">
          <cell r="H86">
            <v>210</v>
          </cell>
          <cell r="I86" t="str">
            <v>L Makwedini</v>
          </cell>
        </row>
        <row r="92">
          <cell r="H92">
            <v>208</v>
          </cell>
          <cell r="I92" t="str">
            <v>R Singn</v>
          </cell>
        </row>
        <row r="95">
          <cell r="H95">
            <v>212</v>
          </cell>
        </row>
        <row r="100">
          <cell r="H100">
            <v>212</v>
          </cell>
        </row>
        <row r="102">
          <cell r="H102">
            <v>214</v>
          </cell>
          <cell r="I102" t="str">
            <v>T Mtolo</v>
          </cell>
        </row>
        <row r="107">
          <cell r="H107">
            <v>214</v>
          </cell>
          <cell r="I107" t="str">
            <v>T Mtolo</v>
          </cell>
        </row>
        <row r="110">
          <cell r="H110">
            <v>216</v>
          </cell>
          <cell r="I110" t="str">
            <v>J Odhiambo</v>
          </cell>
        </row>
        <row r="111">
          <cell r="H111">
            <v>216</v>
          </cell>
          <cell r="I111" t="str">
            <v>J Odhiambo</v>
          </cell>
        </row>
        <row r="118">
          <cell r="B118" t="str">
            <v>ASA0398</v>
          </cell>
          <cell r="H118">
            <v>219</v>
          </cell>
        </row>
        <row r="125">
          <cell r="H125">
            <v>217</v>
          </cell>
        </row>
        <row r="126">
          <cell r="H126">
            <v>217</v>
          </cell>
        </row>
        <row r="140">
          <cell r="H140">
            <v>218</v>
          </cell>
          <cell r="I140" t="str">
            <v>R Somanje</v>
          </cell>
        </row>
        <row r="141">
          <cell r="H141">
            <v>218</v>
          </cell>
          <cell r="I141" t="str">
            <v>R Somanje</v>
          </cell>
        </row>
        <row r="142">
          <cell r="H142">
            <v>218</v>
          </cell>
          <cell r="I142" t="str">
            <v>R Somanje</v>
          </cell>
        </row>
        <row r="150">
          <cell r="H150">
            <v>224</v>
          </cell>
          <cell r="I150" t="str">
            <v>M Mabuse</v>
          </cell>
        </row>
        <row r="151">
          <cell r="H151">
            <v>224</v>
          </cell>
          <cell r="I151" t="str">
            <v>M Mabuse</v>
          </cell>
        </row>
        <row r="153">
          <cell r="H153">
            <v>226</v>
          </cell>
          <cell r="I153" t="str">
            <v>C Morgan</v>
          </cell>
        </row>
        <row r="158">
          <cell r="H158">
            <v>229</v>
          </cell>
        </row>
        <row r="166">
          <cell r="H166">
            <v>233</v>
          </cell>
          <cell r="I166" t="str">
            <v>Z Nkosi</v>
          </cell>
        </row>
        <row r="168">
          <cell r="H168">
            <v>233</v>
          </cell>
          <cell r="I168" t="str">
            <v>E Moloto</v>
          </cell>
        </row>
        <row r="173">
          <cell r="H173">
            <v>237</v>
          </cell>
          <cell r="I173" t="str">
            <v>L Majoro</v>
          </cell>
        </row>
        <row r="178">
          <cell r="H178">
            <v>245</v>
          </cell>
          <cell r="I178" t="str">
            <v>O Mvundlela</v>
          </cell>
        </row>
        <row r="185">
          <cell r="B185" t="str">
            <v>ASA0464</v>
          </cell>
          <cell r="H185">
            <v>242</v>
          </cell>
          <cell r="I185" t="str">
            <v>Main Boardroom</v>
          </cell>
        </row>
        <row r="186">
          <cell r="B186" t="str">
            <v>ASA0465</v>
          </cell>
          <cell r="H186">
            <v>242</v>
          </cell>
          <cell r="I186" t="str">
            <v>Main Boardroom</v>
          </cell>
        </row>
        <row r="187">
          <cell r="B187" t="str">
            <v>ASA0466</v>
          </cell>
          <cell r="H187">
            <v>242</v>
          </cell>
          <cell r="I187" t="str">
            <v>Main Boardroom</v>
          </cell>
        </row>
        <row r="226">
          <cell r="H226">
            <v>241</v>
          </cell>
          <cell r="I226" t="str">
            <v>O Ramantsi</v>
          </cell>
        </row>
        <row r="231">
          <cell r="H231">
            <v>213</v>
          </cell>
          <cell r="I231" t="str">
            <v>S Molete</v>
          </cell>
        </row>
        <row r="232">
          <cell r="H232">
            <v>213</v>
          </cell>
          <cell r="I232" t="str">
            <v>S Molete</v>
          </cell>
        </row>
        <row r="237">
          <cell r="H237">
            <v>213</v>
          </cell>
          <cell r="I237" t="str">
            <v>S Molete</v>
          </cell>
        </row>
        <row r="242">
          <cell r="B242" t="str">
            <v>ASA0522</v>
          </cell>
          <cell r="I242" t="str">
            <v>Canteen</v>
          </cell>
        </row>
        <row r="243">
          <cell r="B243" t="str">
            <v>ASA0523</v>
          </cell>
          <cell r="C243" t="str">
            <v>Canteen Table</v>
          </cell>
        </row>
        <row r="244">
          <cell r="B244" t="str">
            <v>ASA0524</v>
          </cell>
          <cell r="C244" t="str">
            <v>Canteen Table</v>
          </cell>
        </row>
        <row r="245">
          <cell r="B245" t="str">
            <v>ASA0525</v>
          </cell>
          <cell r="C245" t="str">
            <v>Canteen Table</v>
          </cell>
        </row>
        <row r="246">
          <cell r="B246" t="str">
            <v>ASA0526</v>
          </cell>
          <cell r="C246" t="str">
            <v>Canteen Table</v>
          </cell>
        </row>
        <row r="247">
          <cell r="B247" t="str">
            <v>ASA0527</v>
          </cell>
          <cell r="C247" t="str">
            <v>Canteen Table</v>
          </cell>
        </row>
        <row r="249">
          <cell r="B249" t="str">
            <v>ASA0529</v>
          </cell>
          <cell r="C249" t="str">
            <v>Canteen Table</v>
          </cell>
        </row>
        <row r="250">
          <cell r="B250" t="str">
            <v>ASA0530</v>
          </cell>
          <cell r="C250" t="str">
            <v>Canteen Table</v>
          </cell>
        </row>
        <row r="252">
          <cell r="B252" t="str">
            <v>ASA0532</v>
          </cell>
          <cell r="I252" t="str">
            <v>Kitchen</v>
          </cell>
        </row>
        <row r="253">
          <cell r="B253" t="str">
            <v>ASA0533</v>
          </cell>
          <cell r="I253" t="str">
            <v>Kitchen</v>
          </cell>
        </row>
        <row r="254">
          <cell r="B254" t="str">
            <v>ASA0534</v>
          </cell>
          <cell r="C254" t="str">
            <v>Barstool</v>
          </cell>
          <cell r="I254" t="str">
            <v>Kitchen</v>
          </cell>
        </row>
        <row r="256">
          <cell r="B256" t="str">
            <v>ASA0536</v>
          </cell>
          <cell r="C256" t="str">
            <v>Barstool</v>
          </cell>
          <cell r="I256" t="str">
            <v>Kitchen</v>
          </cell>
        </row>
        <row r="257">
          <cell r="B257" t="str">
            <v>ASA0537</v>
          </cell>
          <cell r="C257" t="str">
            <v>Barstool</v>
          </cell>
          <cell r="I257" t="str">
            <v>Kitchen</v>
          </cell>
        </row>
        <row r="258">
          <cell r="B258" t="str">
            <v>ASA0538</v>
          </cell>
          <cell r="C258" t="str">
            <v>Barstool</v>
          </cell>
          <cell r="I258" t="str">
            <v>Kitchen</v>
          </cell>
        </row>
        <row r="265">
          <cell r="H265">
            <v>234</v>
          </cell>
          <cell r="I265" t="str">
            <v>L Magalo</v>
          </cell>
        </row>
        <row r="271">
          <cell r="H271">
            <v>234</v>
          </cell>
          <cell r="I271" t="str">
            <v>L Magalo</v>
          </cell>
        </row>
        <row r="272">
          <cell r="H272">
            <v>234</v>
          </cell>
          <cell r="I272" t="str">
            <v>L Magalo</v>
          </cell>
        </row>
        <row r="277">
          <cell r="H277">
            <v>231</v>
          </cell>
          <cell r="I277" t="str">
            <v>S Ndamashe</v>
          </cell>
        </row>
        <row r="283">
          <cell r="H283">
            <v>243</v>
          </cell>
        </row>
        <row r="290">
          <cell r="H290">
            <v>239</v>
          </cell>
        </row>
        <row r="297">
          <cell r="H297">
            <v>228</v>
          </cell>
          <cell r="I297" t="str">
            <v>L Montoedi</v>
          </cell>
        </row>
        <row r="301">
          <cell r="H301">
            <v>228</v>
          </cell>
          <cell r="I301" t="str">
            <v>L Montoedi</v>
          </cell>
        </row>
        <row r="303">
          <cell r="H303">
            <v>228</v>
          </cell>
          <cell r="I303" t="str">
            <v>L Montoedi</v>
          </cell>
        </row>
        <row r="307">
          <cell r="B307" t="str">
            <v>ASA0593</v>
          </cell>
          <cell r="C307" t="str">
            <v>Barstool</v>
          </cell>
          <cell r="I307" t="str">
            <v>Canteen</v>
          </cell>
        </row>
        <row r="308">
          <cell r="B308" t="str">
            <v>ASA0594</v>
          </cell>
          <cell r="C308" t="str">
            <v>Barstool</v>
          </cell>
          <cell r="I308" t="str">
            <v>Canteen</v>
          </cell>
        </row>
        <row r="309">
          <cell r="B309" t="str">
            <v>ASA0595</v>
          </cell>
          <cell r="H309">
            <v>249</v>
          </cell>
        </row>
        <row r="310">
          <cell r="B310" t="str">
            <v>ASA0596</v>
          </cell>
        </row>
        <row r="311">
          <cell r="B311" t="str">
            <v>ASA0597</v>
          </cell>
        </row>
        <row r="313">
          <cell r="B313" t="str">
            <v>ASA0599</v>
          </cell>
        </row>
        <row r="315">
          <cell r="B315" t="str">
            <v>ASA0601</v>
          </cell>
          <cell r="H315">
            <v>206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150">
          <cell r="B150" t="str">
            <v>ASA0585</v>
          </cell>
        </row>
        <row r="153">
          <cell r="B153" t="str">
            <v>ASA0588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CCAA63-0038-43F5-863A-2F21A66FB0BE}">
  <sheetPr>
    <pageSetUpPr fitToPage="1"/>
  </sheetPr>
  <dimension ref="A4:O329"/>
  <sheetViews>
    <sheetView tabSelected="1" workbookViewId="0">
      <selection activeCell="J19" sqref="J19"/>
    </sheetView>
  </sheetViews>
  <sheetFormatPr defaultRowHeight="14.4" x14ac:dyDescent="0.3"/>
  <cols>
    <col min="1" max="1" width="7.88671875" bestFit="1" customWidth="1"/>
    <col min="2" max="2" width="9.88671875" bestFit="1" customWidth="1"/>
    <col min="3" max="3" width="23.88671875" bestFit="1" customWidth="1"/>
    <col min="4" max="4" width="30" customWidth="1"/>
    <col min="5" max="5" width="10.5546875" bestFit="1" customWidth="1"/>
    <col min="6" max="6" width="27" bestFit="1" customWidth="1"/>
    <col min="7" max="7" width="16.6640625" customWidth="1"/>
    <col min="8" max="8" width="8.21875" bestFit="1" customWidth="1"/>
    <col min="9" max="9" width="6" bestFit="1" customWidth="1"/>
    <col min="10" max="10" width="6.44140625" bestFit="1" customWidth="1"/>
    <col min="11" max="11" width="8.5546875" bestFit="1" customWidth="1"/>
    <col min="12" max="12" width="10" bestFit="1" customWidth="1"/>
    <col min="13" max="13" width="9.21875" bestFit="1" customWidth="1"/>
    <col min="14" max="14" width="10.33203125" bestFit="1" customWidth="1"/>
    <col min="15" max="15" width="10.109375" bestFit="1" customWidth="1"/>
  </cols>
  <sheetData>
    <row r="4" spans="1:15" x14ac:dyDescent="0.3">
      <c r="F4" s="8" t="s">
        <v>211</v>
      </c>
    </row>
    <row r="11" spans="1:15" x14ac:dyDescent="0.3">
      <c r="A11" s="1" t="s">
        <v>3</v>
      </c>
      <c r="B11" s="1" t="s">
        <v>0</v>
      </c>
      <c r="C11" s="1" t="s">
        <v>1</v>
      </c>
      <c r="D11" s="1" t="s">
        <v>5</v>
      </c>
      <c r="E11" s="2" t="s">
        <v>2</v>
      </c>
      <c r="F11" s="1" t="s">
        <v>4</v>
      </c>
      <c r="G11" s="1" t="s">
        <v>6</v>
      </c>
      <c r="H11" s="3" t="s">
        <v>7</v>
      </c>
      <c r="I11" s="1" t="s">
        <v>8</v>
      </c>
      <c r="J11" s="1" t="s">
        <v>9</v>
      </c>
      <c r="K11" s="1" t="s">
        <v>10</v>
      </c>
      <c r="L11" s="4" t="s">
        <v>11</v>
      </c>
      <c r="M11" s="1" t="s">
        <v>12</v>
      </c>
      <c r="N11" s="1" t="s">
        <v>13</v>
      </c>
      <c r="O11" s="1" t="s">
        <v>14</v>
      </c>
    </row>
    <row r="12" spans="1:15" s="11" customFormat="1" x14ac:dyDescent="0.3">
      <c r="A12" s="9">
        <v>1</v>
      </c>
      <c r="B12" s="9" t="s">
        <v>217</v>
      </c>
      <c r="C12" s="9" t="s">
        <v>15</v>
      </c>
      <c r="D12" s="9"/>
      <c r="E12" s="10">
        <v>43572</v>
      </c>
      <c r="F12" s="9" t="s">
        <v>16</v>
      </c>
      <c r="G12" s="9" t="s">
        <v>50</v>
      </c>
      <c r="H12" s="9">
        <v>214</v>
      </c>
      <c r="I12" s="9">
        <v>2020</v>
      </c>
      <c r="J12" s="9"/>
      <c r="K12" s="9"/>
      <c r="L12" s="12">
        <v>4433.25</v>
      </c>
      <c r="M12" s="9" t="s">
        <v>210</v>
      </c>
      <c r="N12" s="9"/>
      <c r="O12" s="9" t="s">
        <v>45</v>
      </c>
    </row>
    <row r="13" spans="1:15" s="11" customFormat="1" x14ac:dyDescent="0.3">
      <c r="A13" s="9">
        <v>2</v>
      </c>
      <c r="B13" s="9" t="s">
        <v>229</v>
      </c>
      <c r="C13" s="9" t="s">
        <v>15</v>
      </c>
      <c r="D13" s="9"/>
      <c r="E13" s="10">
        <v>43572</v>
      </c>
      <c r="F13" s="9" t="s">
        <v>18</v>
      </c>
      <c r="G13" s="9" t="s">
        <v>549</v>
      </c>
      <c r="H13" s="9">
        <v>211</v>
      </c>
      <c r="I13" s="9">
        <v>2020</v>
      </c>
      <c r="J13" s="9"/>
      <c r="K13" s="9"/>
      <c r="L13" s="12">
        <v>4433.25</v>
      </c>
      <c r="M13" s="9" t="s">
        <v>210</v>
      </c>
      <c r="N13" s="9"/>
      <c r="O13" s="9" t="s">
        <v>45</v>
      </c>
    </row>
    <row r="14" spans="1:15" s="11" customFormat="1" x14ac:dyDescent="0.3">
      <c r="A14" s="9">
        <v>3</v>
      </c>
      <c r="B14" s="9" t="s">
        <v>219</v>
      </c>
      <c r="C14" s="9" t="s">
        <v>15</v>
      </c>
      <c r="D14" s="9"/>
      <c r="E14" s="10">
        <v>43572</v>
      </c>
      <c r="F14" s="9" t="s">
        <v>19</v>
      </c>
      <c r="G14" s="9" t="s">
        <v>59</v>
      </c>
      <c r="H14" s="9">
        <v>231</v>
      </c>
      <c r="I14" s="9">
        <v>2020</v>
      </c>
      <c r="J14" s="9"/>
      <c r="K14" s="9"/>
      <c r="L14" s="12">
        <v>4433.25</v>
      </c>
      <c r="M14" s="9" t="s">
        <v>210</v>
      </c>
      <c r="N14" s="9"/>
      <c r="O14" s="9" t="s">
        <v>45</v>
      </c>
    </row>
    <row r="15" spans="1:15" s="11" customFormat="1" x14ac:dyDescent="0.3">
      <c r="A15" s="9">
        <v>4</v>
      </c>
      <c r="B15" s="9" t="s">
        <v>220</v>
      </c>
      <c r="C15" s="9" t="s">
        <v>15</v>
      </c>
      <c r="D15" s="9"/>
      <c r="E15" s="10">
        <v>43572</v>
      </c>
      <c r="F15" s="9" t="s">
        <v>20</v>
      </c>
      <c r="G15" s="9" t="s">
        <v>549</v>
      </c>
      <c r="H15" s="9">
        <v>211</v>
      </c>
      <c r="I15" s="9">
        <v>2020</v>
      </c>
      <c r="J15" s="9"/>
      <c r="K15" s="9"/>
      <c r="L15" s="12">
        <v>4433.25</v>
      </c>
      <c r="M15" s="9" t="s">
        <v>210</v>
      </c>
      <c r="N15" s="9"/>
      <c r="O15" s="9" t="s">
        <v>45</v>
      </c>
    </row>
    <row r="16" spans="1:15" s="11" customFormat="1" x14ac:dyDescent="0.3">
      <c r="A16" s="9">
        <v>5</v>
      </c>
      <c r="B16" s="9" t="s">
        <v>221</v>
      </c>
      <c r="C16" s="9" t="s">
        <v>15</v>
      </c>
      <c r="D16" s="9"/>
      <c r="E16" s="10">
        <v>43572</v>
      </c>
      <c r="F16" s="9" t="s">
        <v>21</v>
      </c>
      <c r="G16" s="9" t="s">
        <v>514</v>
      </c>
      <c r="H16" s="9">
        <v>229</v>
      </c>
      <c r="I16" s="9">
        <v>2020</v>
      </c>
      <c r="J16" s="9"/>
      <c r="K16" s="9"/>
      <c r="L16" s="12">
        <v>4433.25</v>
      </c>
      <c r="M16" s="9" t="s">
        <v>210</v>
      </c>
      <c r="N16" s="9"/>
      <c r="O16" s="9" t="s">
        <v>45</v>
      </c>
    </row>
    <row r="17" spans="1:15" s="11" customFormat="1" x14ac:dyDescent="0.3">
      <c r="A17" s="9">
        <v>6</v>
      </c>
      <c r="B17" s="9" t="s">
        <v>222</v>
      </c>
      <c r="C17" s="9" t="s">
        <v>15</v>
      </c>
      <c r="D17" s="9"/>
      <c r="E17" s="10">
        <v>43572</v>
      </c>
      <c r="F17" s="9" t="s">
        <v>22</v>
      </c>
      <c r="G17" s="9" t="s">
        <v>212</v>
      </c>
      <c r="H17" s="9">
        <v>217</v>
      </c>
      <c r="I17" s="9">
        <v>2020</v>
      </c>
      <c r="J17" s="9"/>
      <c r="K17" s="9"/>
      <c r="L17" s="12">
        <v>4433.25</v>
      </c>
      <c r="M17" s="9" t="s">
        <v>210</v>
      </c>
      <c r="N17" s="9"/>
      <c r="O17" s="9" t="s">
        <v>45</v>
      </c>
    </row>
    <row r="18" spans="1:15" s="11" customFormat="1" x14ac:dyDescent="0.3">
      <c r="A18" s="9">
        <v>7</v>
      </c>
      <c r="B18" s="9" t="s">
        <v>218</v>
      </c>
      <c r="C18" s="9" t="s">
        <v>15</v>
      </c>
      <c r="D18" s="9"/>
      <c r="E18" s="10">
        <v>43572</v>
      </c>
      <c r="F18" s="9" t="s">
        <v>23</v>
      </c>
      <c r="G18" s="9" t="s">
        <v>46</v>
      </c>
      <c r="H18" s="9">
        <v>203</v>
      </c>
      <c r="I18" s="9">
        <v>2020</v>
      </c>
      <c r="J18" s="9"/>
      <c r="K18" s="9"/>
      <c r="L18" s="12">
        <v>4433.25</v>
      </c>
      <c r="M18" s="9" t="s">
        <v>210</v>
      </c>
      <c r="N18" s="9"/>
      <c r="O18" s="9" t="s">
        <v>45</v>
      </c>
    </row>
    <row r="19" spans="1:15" s="11" customFormat="1" x14ac:dyDescent="0.3">
      <c r="A19" s="9">
        <v>8</v>
      </c>
      <c r="B19" s="9" t="s">
        <v>213</v>
      </c>
      <c r="C19" s="9" t="s">
        <v>15</v>
      </c>
      <c r="D19" s="9"/>
      <c r="E19" s="10">
        <v>43572</v>
      </c>
      <c r="F19" s="9" t="s">
        <v>24</v>
      </c>
      <c r="G19" s="9" t="s">
        <v>208</v>
      </c>
      <c r="H19" s="9">
        <v>219</v>
      </c>
      <c r="I19" s="9">
        <v>2020</v>
      </c>
      <c r="J19" s="9"/>
      <c r="K19" s="9"/>
      <c r="L19" s="12">
        <v>4433.25</v>
      </c>
      <c r="M19" s="9" t="s">
        <v>210</v>
      </c>
      <c r="N19" s="9"/>
      <c r="O19" s="9" t="s">
        <v>45</v>
      </c>
    </row>
    <row r="20" spans="1:15" s="11" customFormat="1" x14ac:dyDescent="0.3">
      <c r="A20" s="9">
        <v>9</v>
      </c>
      <c r="B20" s="9" t="s">
        <v>215</v>
      </c>
      <c r="C20" s="9" t="s">
        <v>15</v>
      </c>
      <c r="D20" s="9"/>
      <c r="E20" s="10">
        <v>43572</v>
      </c>
      <c r="F20" s="9" t="s">
        <v>25</v>
      </c>
      <c r="G20" s="9" t="s">
        <v>52</v>
      </c>
      <c r="H20" s="9">
        <v>218</v>
      </c>
      <c r="I20" s="9">
        <v>2020</v>
      </c>
      <c r="J20" s="9"/>
      <c r="K20" s="9"/>
      <c r="L20" s="12">
        <v>4433.25</v>
      </c>
      <c r="M20" s="9" t="s">
        <v>210</v>
      </c>
      <c r="N20" s="9"/>
      <c r="O20" s="9" t="s">
        <v>45</v>
      </c>
    </row>
    <row r="21" spans="1:15" x14ac:dyDescent="0.3">
      <c r="A21" s="5">
        <v>10</v>
      </c>
      <c r="B21" s="5" t="s">
        <v>214</v>
      </c>
      <c r="C21" s="5" t="s">
        <v>15</v>
      </c>
      <c r="D21" s="5"/>
      <c r="E21" s="6">
        <v>43572</v>
      </c>
      <c r="F21" s="5" t="s">
        <v>26</v>
      </c>
      <c r="G21" s="5" t="s">
        <v>54</v>
      </c>
      <c r="H21" s="5">
        <v>237</v>
      </c>
      <c r="I21" s="5">
        <v>2020</v>
      </c>
      <c r="J21" s="5"/>
      <c r="K21" s="5"/>
      <c r="L21" s="7">
        <v>4433.25</v>
      </c>
      <c r="M21" s="5" t="s">
        <v>210</v>
      </c>
      <c r="N21" s="5"/>
      <c r="O21" s="5" t="s">
        <v>45</v>
      </c>
    </row>
    <row r="22" spans="1:15" s="11" customFormat="1" x14ac:dyDescent="0.3">
      <c r="A22" s="9">
        <v>11</v>
      </c>
      <c r="B22" s="9" t="s">
        <v>575</v>
      </c>
      <c r="C22" s="9" t="s">
        <v>27</v>
      </c>
      <c r="D22" s="9"/>
      <c r="E22" s="10">
        <v>43572</v>
      </c>
      <c r="F22" s="9" t="s">
        <v>28</v>
      </c>
      <c r="G22" s="9" t="s">
        <v>58</v>
      </c>
      <c r="H22" s="9">
        <v>234</v>
      </c>
      <c r="I22" s="9">
        <v>2020</v>
      </c>
      <c r="J22" s="9"/>
      <c r="K22" s="9"/>
      <c r="L22" s="12">
        <v>4870.25</v>
      </c>
      <c r="M22" s="9" t="s">
        <v>210</v>
      </c>
      <c r="N22" s="9"/>
      <c r="O22" s="9" t="s">
        <v>45</v>
      </c>
    </row>
    <row r="23" spans="1:15" s="11" customFormat="1" x14ac:dyDescent="0.3">
      <c r="A23" s="9">
        <v>12</v>
      </c>
      <c r="B23" s="9" t="s">
        <v>223</v>
      </c>
      <c r="C23" s="9" t="s">
        <v>27</v>
      </c>
      <c r="D23" s="9"/>
      <c r="E23" s="10">
        <v>43572</v>
      </c>
      <c r="F23" s="9" t="s">
        <v>29</v>
      </c>
      <c r="G23" s="9" t="s">
        <v>49</v>
      </c>
      <c r="H23" s="9">
        <v>210</v>
      </c>
      <c r="I23" s="9">
        <v>2020</v>
      </c>
      <c r="J23" s="9"/>
      <c r="K23" s="9"/>
      <c r="L23" s="12">
        <v>4870.25</v>
      </c>
      <c r="M23" s="9" t="s">
        <v>210</v>
      </c>
      <c r="N23" s="9"/>
      <c r="O23" s="9" t="s">
        <v>45</v>
      </c>
    </row>
    <row r="24" spans="1:15" s="11" customFormat="1" x14ac:dyDescent="0.3">
      <c r="A24" s="9">
        <v>13</v>
      </c>
      <c r="B24" s="9" t="s">
        <v>224</v>
      </c>
      <c r="C24" s="9" t="s">
        <v>27</v>
      </c>
      <c r="D24" s="9"/>
      <c r="E24" s="10">
        <v>43572</v>
      </c>
      <c r="F24" s="9" t="s">
        <v>30</v>
      </c>
      <c r="G24" s="9" t="s">
        <v>46</v>
      </c>
      <c r="H24" s="9">
        <v>203</v>
      </c>
      <c r="I24" s="9">
        <v>2020</v>
      </c>
      <c r="J24" s="9"/>
      <c r="K24" s="9"/>
      <c r="L24" s="12">
        <v>4870.25</v>
      </c>
      <c r="M24" s="9" t="s">
        <v>210</v>
      </c>
      <c r="N24" s="9"/>
      <c r="O24" s="9" t="s">
        <v>45</v>
      </c>
    </row>
    <row r="25" spans="1:15" s="11" customFormat="1" x14ac:dyDescent="0.3">
      <c r="A25" s="9">
        <v>14</v>
      </c>
      <c r="B25" s="9" t="s">
        <v>233</v>
      </c>
      <c r="C25" s="9" t="s">
        <v>27</v>
      </c>
      <c r="D25" s="9"/>
      <c r="E25" s="10">
        <v>43572</v>
      </c>
      <c r="F25" s="9" t="s">
        <v>31</v>
      </c>
      <c r="G25" s="9" t="s">
        <v>234</v>
      </c>
      <c r="H25" s="9">
        <v>233</v>
      </c>
      <c r="I25" s="9">
        <v>2020</v>
      </c>
      <c r="J25" s="9"/>
      <c r="K25" s="9"/>
      <c r="L25" s="12">
        <v>4870.25</v>
      </c>
      <c r="M25" s="9" t="s">
        <v>210</v>
      </c>
      <c r="N25" s="9"/>
      <c r="O25" s="9" t="s">
        <v>45</v>
      </c>
    </row>
    <row r="26" spans="1:15" s="11" customFormat="1" x14ac:dyDescent="0.3">
      <c r="A26" s="9">
        <v>15</v>
      </c>
      <c r="B26" s="9" t="s">
        <v>231</v>
      </c>
      <c r="C26" s="9" t="s">
        <v>27</v>
      </c>
      <c r="D26" s="9"/>
      <c r="E26" s="10">
        <v>43572</v>
      </c>
      <c r="F26" s="9" t="s">
        <v>32</v>
      </c>
      <c r="G26" s="9" t="s">
        <v>232</v>
      </c>
      <c r="H26" s="9">
        <v>233</v>
      </c>
      <c r="I26" s="9">
        <v>2020</v>
      </c>
      <c r="J26" s="9"/>
      <c r="K26" s="9"/>
      <c r="L26" s="12">
        <v>4870.25</v>
      </c>
      <c r="M26" s="9" t="s">
        <v>210</v>
      </c>
      <c r="N26" s="9"/>
      <c r="O26" s="9" t="s">
        <v>45</v>
      </c>
    </row>
    <row r="27" spans="1:15" s="11" customFormat="1" x14ac:dyDescent="0.3">
      <c r="A27" s="9">
        <v>16</v>
      </c>
      <c r="B27" s="9" t="s">
        <v>225</v>
      </c>
      <c r="C27" s="9" t="s">
        <v>27</v>
      </c>
      <c r="D27" s="9"/>
      <c r="E27" s="10">
        <v>43572</v>
      </c>
      <c r="F27" s="9" t="s">
        <v>33</v>
      </c>
      <c r="G27" s="9" t="s">
        <v>226</v>
      </c>
      <c r="H27" s="9">
        <v>233</v>
      </c>
      <c r="I27" s="9">
        <v>2020</v>
      </c>
      <c r="J27" s="9"/>
      <c r="K27" s="9"/>
      <c r="L27" s="12">
        <v>4870.25</v>
      </c>
      <c r="M27" s="9" t="s">
        <v>210</v>
      </c>
      <c r="N27" s="9"/>
      <c r="O27" s="9" t="s">
        <v>45</v>
      </c>
    </row>
    <row r="28" spans="1:15" s="33" customFormat="1" x14ac:dyDescent="0.3">
      <c r="A28" s="31">
        <v>17</v>
      </c>
      <c r="B28" s="31" t="s">
        <v>227</v>
      </c>
      <c r="C28" s="31" t="s">
        <v>27</v>
      </c>
      <c r="D28" s="31"/>
      <c r="E28" s="32">
        <v>43572</v>
      </c>
      <c r="F28" s="31" t="s">
        <v>34</v>
      </c>
      <c r="G28" s="31" t="s">
        <v>17</v>
      </c>
      <c r="H28" s="31">
        <v>218</v>
      </c>
      <c r="I28" s="31">
        <v>2020</v>
      </c>
      <c r="J28" s="31"/>
      <c r="K28" s="31"/>
      <c r="L28" s="34">
        <v>4870.25</v>
      </c>
      <c r="M28" s="31" t="s">
        <v>210</v>
      </c>
      <c r="N28" s="31"/>
      <c r="O28" s="31" t="s">
        <v>45</v>
      </c>
    </row>
    <row r="29" spans="1:15" s="11" customFormat="1" x14ac:dyDescent="0.3">
      <c r="A29" s="9">
        <v>18</v>
      </c>
      <c r="B29" s="9" t="s">
        <v>228</v>
      </c>
      <c r="C29" s="9" t="s">
        <v>27</v>
      </c>
      <c r="D29" s="9"/>
      <c r="E29" s="10">
        <v>43572</v>
      </c>
      <c r="F29" s="9" t="s">
        <v>35</v>
      </c>
      <c r="G29" s="9" t="s">
        <v>50</v>
      </c>
      <c r="H29" s="9">
        <v>214</v>
      </c>
      <c r="I29" s="9">
        <v>2020</v>
      </c>
      <c r="J29" s="9"/>
      <c r="K29" s="9"/>
      <c r="L29" s="12">
        <v>4870.25</v>
      </c>
      <c r="M29" s="9" t="s">
        <v>210</v>
      </c>
      <c r="N29" s="9"/>
      <c r="O29" s="9" t="s">
        <v>45</v>
      </c>
    </row>
    <row r="30" spans="1:15" s="11" customFormat="1" x14ac:dyDescent="0.3">
      <c r="A30" s="9">
        <v>19</v>
      </c>
      <c r="B30" s="9" t="s">
        <v>216</v>
      </c>
      <c r="C30" s="9" t="s">
        <v>27</v>
      </c>
      <c r="D30" s="9"/>
      <c r="E30" s="10">
        <v>43572</v>
      </c>
      <c r="F30" s="9" t="s">
        <v>36</v>
      </c>
      <c r="G30" s="9" t="s">
        <v>568</v>
      </c>
      <c r="H30" s="9">
        <v>233</v>
      </c>
      <c r="I30" s="9">
        <v>2020</v>
      </c>
      <c r="J30" s="9"/>
      <c r="K30" s="9"/>
      <c r="L30" s="12">
        <v>4870.25</v>
      </c>
      <c r="M30" s="9" t="s">
        <v>210</v>
      </c>
      <c r="N30" s="9"/>
      <c r="O30" s="9" t="s">
        <v>45</v>
      </c>
    </row>
    <row r="31" spans="1:15" s="11" customFormat="1" x14ac:dyDescent="0.3">
      <c r="A31" s="9">
        <v>20</v>
      </c>
      <c r="B31" s="9" t="s">
        <v>230</v>
      </c>
      <c r="C31" s="9" t="s">
        <v>27</v>
      </c>
      <c r="D31" s="9"/>
      <c r="E31" s="10">
        <v>43572</v>
      </c>
      <c r="F31" s="9" t="s">
        <v>37</v>
      </c>
      <c r="G31" s="9" t="s">
        <v>59</v>
      </c>
      <c r="H31" s="9">
        <v>231</v>
      </c>
      <c r="I31" s="9">
        <v>2020</v>
      </c>
      <c r="J31" s="9"/>
      <c r="K31" s="9"/>
      <c r="L31" s="12">
        <v>4870.25</v>
      </c>
      <c r="M31" s="9" t="s">
        <v>210</v>
      </c>
      <c r="N31" s="12"/>
      <c r="O31" s="9" t="s">
        <v>45</v>
      </c>
    </row>
    <row r="32" spans="1:15" s="11" customFormat="1" x14ac:dyDescent="0.3">
      <c r="A32" s="9">
        <v>21</v>
      </c>
      <c r="B32" s="9" t="s">
        <v>238</v>
      </c>
      <c r="C32" s="9" t="s">
        <v>39</v>
      </c>
      <c r="D32" s="9" t="s">
        <v>202</v>
      </c>
      <c r="E32" s="10">
        <v>43665</v>
      </c>
      <c r="F32" s="9"/>
      <c r="G32" s="9" t="s">
        <v>235</v>
      </c>
      <c r="H32" s="9">
        <v>202</v>
      </c>
      <c r="I32" s="9">
        <v>2020</v>
      </c>
      <c r="J32" s="9"/>
      <c r="K32" s="9"/>
      <c r="L32" s="9">
        <v>975</v>
      </c>
      <c r="M32" s="9" t="s">
        <v>210</v>
      </c>
      <c r="N32" s="9"/>
      <c r="O32" s="9" t="s">
        <v>45</v>
      </c>
    </row>
    <row r="33" spans="1:15" s="11" customFormat="1" x14ac:dyDescent="0.3">
      <c r="A33" s="9">
        <v>22</v>
      </c>
      <c r="B33" s="9" t="s">
        <v>239</v>
      </c>
      <c r="C33" s="9" t="s">
        <v>39</v>
      </c>
      <c r="D33" s="9" t="s">
        <v>202</v>
      </c>
      <c r="E33" s="10">
        <v>43665</v>
      </c>
      <c r="F33" s="9"/>
      <c r="G33" s="9" t="s">
        <v>235</v>
      </c>
      <c r="H33" s="9">
        <v>202</v>
      </c>
      <c r="I33" s="9">
        <v>2020</v>
      </c>
      <c r="J33" s="9"/>
      <c r="K33" s="9"/>
      <c r="L33" s="9">
        <v>975</v>
      </c>
      <c r="M33" s="9" t="s">
        <v>210</v>
      </c>
      <c r="N33" s="9"/>
      <c r="O33" s="9" t="s">
        <v>45</v>
      </c>
    </row>
    <row r="34" spans="1:15" s="11" customFormat="1" x14ac:dyDescent="0.3">
      <c r="A34" s="9">
        <v>23</v>
      </c>
      <c r="B34" s="9" t="s">
        <v>240</v>
      </c>
      <c r="C34" s="9" t="s">
        <v>39</v>
      </c>
      <c r="D34" s="9" t="s">
        <v>202</v>
      </c>
      <c r="E34" s="10">
        <v>43665</v>
      </c>
      <c r="F34" s="9"/>
      <c r="G34" s="9" t="s">
        <v>235</v>
      </c>
      <c r="H34" s="9">
        <v>202</v>
      </c>
      <c r="I34" s="9">
        <v>2020</v>
      </c>
      <c r="J34" s="9"/>
      <c r="K34" s="9"/>
      <c r="L34" s="9">
        <v>975</v>
      </c>
      <c r="M34" s="9" t="s">
        <v>210</v>
      </c>
      <c r="N34" s="9"/>
      <c r="O34" s="9" t="s">
        <v>45</v>
      </c>
    </row>
    <row r="35" spans="1:15" s="11" customFormat="1" x14ac:dyDescent="0.3">
      <c r="A35" s="9">
        <v>24</v>
      </c>
      <c r="B35" s="9" t="s">
        <v>241</v>
      </c>
      <c r="C35" s="9" t="s">
        <v>39</v>
      </c>
      <c r="D35" s="9" t="s">
        <v>202</v>
      </c>
      <c r="E35" s="10">
        <v>43665</v>
      </c>
      <c r="F35" s="9"/>
      <c r="G35" s="9" t="s">
        <v>235</v>
      </c>
      <c r="H35" s="9">
        <v>202</v>
      </c>
      <c r="I35" s="9">
        <v>2020</v>
      </c>
      <c r="J35" s="9"/>
      <c r="K35" s="9"/>
      <c r="L35" s="9">
        <v>975</v>
      </c>
      <c r="M35" s="9" t="s">
        <v>210</v>
      </c>
      <c r="N35" s="9"/>
      <c r="O35" s="9" t="s">
        <v>45</v>
      </c>
    </row>
    <row r="36" spans="1:15" s="11" customFormat="1" x14ac:dyDescent="0.3">
      <c r="A36" s="9">
        <v>25</v>
      </c>
      <c r="B36" s="9" t="s">
        <v>242</v>
      </c>
      <c r="C36" s="9" t="s">
        <v>39</v>
      </c>
      <c r="D36" s="9" t="s">
        <v>202</v>
      </c>
      <c r="E36" s="10">
        <v>43665</v>
      </c>
      <c r="F36" s="9"/>
      <c r="G36" s="9" t="s">
        <v>203</v>
      </c>
      <c r="H36" s="9">
        <v>202</v>
      </c>
      <c r="I36" s="9">
        <v>2020</v>
      </c>
      <c r="J36" s="9"/>
      <c r="K36" s="9"/>
      <c r="L36" s="9">
        <v>975</v>
      </c>
      <c r="M36" s="9" t="s">
        <v>210</v>
      </c>
      <c r="N36" s="9"/>
      <c r="O36" s="9" t="s">
        <v>45</v>
      </c>
    </row>
    <row r="37" spans="1:15" s="11" customFormat="1" x14ac:dyDescent="0.3">
      <c r="A37" s="9">
        <v>26</v>
      </c>
      <c r="B37" s="9" t="s">
        <v>243</v>
      </c>
      <c r="C37" s="9" t="s">
        <v>39</v>
      </c>
      <c r="D37" s="9" t="s">
        <v>202</v>
      </c>
      <c r="E37" s="10">
        <v>43665</v>
      </c>
      <c r="F37" s="9"/>
      <c r="G37" s="9" t="s">
        <v>203</v>
      </c>
      <c r="H37" s="9">
        <v>202</v>
      </c>
      <c r="I37" s="9">
        <v>2020</v>
      </c>
      <c r="J37" s="9"/>
      <c r="K37" s="9"/>
      <c r="L37" s="9">
        <v>975</v>
      </c>
      <c r="M37" s="9" t="s">
        <v>210</v>
      </c>
      <c r="N37" s="9"/>
      <c r="O37" s="9" t="s">
        <v>45</v>
      </c>
    </row>
    <row r="38" spans="1:15" s="11" customFormat="1" x14ac:dyDescent="0.3">
      <c r="A38" s="9">
        <v>27</v>
      </c>
      <c r="B38" s="9" t="s">
        <v>244</v>
      </c>
      <c r="C38" s="9" t="s">
        <v>39</v>
      </c>
      <c r="D38" s="9" t="s">
        <v>202</v>
      </c>
      <c r="E38" s="10">
        <v>43665</v>
      </c>
      <c r="F38" s="9"/>
      <c r="G38" s="9" t="s">
        <v>203</v>
      </c>
      <c r="H38" s="9">
        <v>202</v>
      </c>
      <c r="I38" s="9">
        <v>2020</v>
      </c>
      <c r="J38" s="9"/>
      <c r="K38" s="9"/>
      <c r="L38" s="9">
        <v>975</v>
      </c>
      <c r="M38" s="9" t="s">
        <v>210</v>
      </c>
      <c r="N38" s="9"/>
      <c r="O38" s="9" t="s">
        <v>45</v>
      </c>
    </row>
    <row r="39" spans="1:15" s="11" customFormat="1" x14ac:dyDescent="0.3">
      <c r="A39" s="9">
        <v>28</v>
      </c>
      <c r="B39" s="9" t="s">
        <v>245</v>
      </c>
      <c r="C39" s="9" t="s">
        <v>39</v>
      </c>
      <c r="D39" s="9" t="s">
        <v>202</v>
      </c>
      <c r="E39" s="10">
        <v>43665</v>
      </c>
      <c r="F39" s="9"/>
      <c r="G39" s="9" t="s">
        <v>203</v>
      </c>
      <c r="H39" s="9">
        <v>202</v>
      </c>
      <c r="I39" s="9">
        <v>2020</v>
      </c>
      <c r="J39" s="9"/>
      <c r="K39" s="9"/>
      <c r="L39" s="9">
        <v>975</v>
      </c>
      <c r="M39" s="9" t="s">
        <v>210</v>
      </c>
      <c r="N39" s="9"/>
      <c r="O39" s="9" t="s">
        <v>45</v>
      </c>
    </row>
    <row r="40" spans="1:15" s="11" customFormat="1" x14ac:dyDescent="0.3">
      <c r="A40" s="9">
        <v>29</v>
      </c>
      <c r="B40" s="27" t="s">
        <v>505</v>
      </c>
      <c r="C40" s="9" t="s">
        <v>40</v>
      </c>
      <c r="D40" s="9" t="s">
        <v>41</v>
      </c>
      <c r="E40" s="10">
        <v>43745</v>
      </c>
      <c r="F40" s="9"/>
      <c r="G40" s="9" t="s">
        <v>526</v>
      </c>
      <c r="H40" s="9">
        <v>212</v>
      </c>
      <c r="I40" s="9">
        <v>2020</v>
      </c>
      <c r="J40" s="9"/>
      <c r="K40" s="9"/>
      <c r="L40" s="9">
        <f>6897.7/2</f>
        <v>3448.85</v>
      </c>
      <c r="M40" s="9" t="s">
        <v>210</v>
      </c>
      <c r="N40" s="9"/>
      <c r="O40" s="9" t="s">
        <v>45</v>
      </c>
    </row>
    <row r="41" spans="1:15" s="33" customFormat="1" x14ac:dyDescent="0.3">
      <c r="A41" s="31">
        <v>30</v>
      </c>
      <c r="B41" s="31"/>
      <c r="C41" s="31" t="s">
        <v>40</v>
      </c>
      <c r="D41" s="31" t="s">
        <v>41</v>
      </c>
      <c r="E41" s="32">
        <v>43745</v>
      </c>
      <c r="F41" s="31"/>
      <c r="G41" s="31" t="s">
        <v>209</v>
      </c>
      <c r="H41" s="31">
        <v>208</v>
      </c>
      <c r="I41" s="31">
        <v>2020</v>
      </c>
      <c r="J41" s="31"/>
      <c r="K41" s="31"/>
      <c r="L41" s="31">
        <f>6897.7/2</f>
        <v>3448.85</v>
      </c>
      <c r="M41" s="31" t="s">
        <v>210</v>
      </c>
      <c r="N41" s="31"/>
      <c r="O41" s="31" t="s">
        <v>45</v>
      </c>
    </row>
    <row r="42" spans="1:15" s="11" customFormat="1" x14ac:dyDescent="0.3">
      <c r="A42" s="9">
        <v>31</v>
      </c>
      <c r="B42" s="9" t="s">
        <v>562</v>
      </c>
      <c r="C42" s="9" t="s">
        <v>42</v>
      </c>
      <c r="D42" s="9" t="s">
        <v>43</v>
      </c>
      <c r="E42" s="10">
        <v>43757</v>
      </c>
      <c r="F42" s="9"/>
      <c r="G42" s="9" t="str">
        <f>[1]Sheet1!$I$6</f>
        <v>Z Thusi</v>
      </c>
      <c r="H42" s="9">
        <f>[1]Sheet1!$H$6</f>
        <v>232</v>
      </c>
      <c r="I42" s="9">
        <v>2020</v>
      </c>
      <c r="J42" s="9"/>
      <c r="K42" s="9"/>
      <c r="L42" s="9">
        <f>147532.35/41</f>
        <v>3598.3500000000004</v>
      </c>
      <c r="M42" s="9" t="s">
        <v>210</v>
      </c>
      <c r="N42" s="9"/>
      <c r="O42" s="9" t="s">
        <v>45</v>
      </c>
    </row>
    <row r="43" spans="1:15" s="11" customFormat="1" x14ac:dyDescent="0.3">
      <c r="A43" s="9">
        <v>32</v>
      </c>
      <c r="B43" s="9" t="s">
        <v>61</v>
      </c>
      <c r="C43" s="9" t="s">
        <v>42</v>
      </c>
      <c r="D43" s="9" t="s">
        <v>43</v>
      </c>
      <c r="E43" s="10">
        <v>43757</v>
      </c>
      <c r="F43" s="9"/>
      <c r="G43" s="9" t="str">
        <f>[1]Sheet1!$I$20</f>
        <v>K Madzivha</v>
      </c>
      <c r="H43" s="9">
        <f>[1]Sheet1!$H$20</f>
        <v>220</v>
      </c>
      <c r="I43" s="9">
        <v>2020</v>
      </c>
      <c r="J43" s="9"/>
      <c r="K43" s="9"/>
      <c r="L43" s="9">
        <f t="shared" ref="L43:L82" si="0">147532.35/41</f>
        <v>3598.3500000000004</v>
      </c>
      <c r="M43" s="9" t="s">
        <v>210</v>
      </c>
      <c r="N43" s="9"/>
      <c r="O43" s="9" t="s">
        <v>45</v>
      </c>
    </row>
    <row r="44" spans="1:15" s="11" customFormat="1" x14ac:dyDescent="0.3">
      <c r="A44" s="9">
        <v>33</v>
      </c>
      <c r="B44" s="9" t="s">
        <v>62</v>
      </c>
      <c r="C44" s="9" t="s">
        <v>42</v>
      </c>
      <c r="D44" s="9" t="s">
        <v>43</v>
      </c>
      <c r="E44" s="10">
        <v>43757</v>
      </c>
      <c r="F44" s="9"/>
      <c r="G44" s="9" t="s">
        <v>566</v>
      </c>
      <c r="H44" s="9">
        <f>[1]Sheet1!H32</f>
        <v>211</v>
      </c>
      <c r="I44" s="9">
        <v>2020</v>
      </c>
      <c r="J44" s="9"/>
      <c r="K44" s="9"/>
      <c r="L44" s="9">
        <f t="shared" si="0"/>
        <v>3598.3500000000004</v>
      </c>
      <c r="M44" s="9" t="s">
        <v>210</v>
      </c>
      <c r="N44" s="9"/>
      <c r="O44" s="9" t="s">
        <v>45</v>
      </c>
    </row>
    <row r="45" spans="1:15" s="11" customFormat="1" x14ac:dyDescent="0.3">
      <c r="A45" s="9">
        <v>34</v>
      </c>
      <c r="B45" s="9" t="s">
        <v>63</v>
      </c>
      <c r="C45" s="9" t="s">
        <v>42</v>
      </c>
      <c r="D45" s="9" t="s">
        <v>43</v>
      </c>
      <c r="E45" s="10">
        <v>43757</v>
      </c>
      <c r="F45" s="9"/>
      <c r="G45" s="9" t="s">
        <v>566</v>
      </c>
      <c r="H45" s="9">
        <f>[1]Sheet1!H33</f>
        <v>211</v>
      </c>
      <c r="I45" s="9">
        <v>2020</v>
      </c>
      <c r="J45" s="9"/>
      <c r="K45" s="9"/>
      <c r="L45" s="9">
        <f t="shared" si="0"/>
        <v>3598.3500000000004</v>
      </c>
      <c r="M45" s="9" t="s">
        <v>210</v>
      </c>
      <c r="N45" s="9"/>
      <c r="O45" s="9" t="s">
        <v>45</v>
      </c>
    </row>
    <row r="46" spans="1:15" s="11" customFormat="1" x14ac:dyDescent="0.3">
      <c r="A46" s="9">
        <v>35</v>
      </c>
      <c r="B46" s="9" t="s">
        <v>64</v>
      </c>
      <c r="C46" s="9" t="s">
        <v>42</v>
      </c>
      <c r="D46" s="9" t="s">
        <v>43</v>
      </c>
      <c r="E46" s="10">
        <v>43757</v>
      </c>
      <c r="F46" s="9"/>
      <c r="G46" s="9" t="str">
        <f>[1]Sheet1!I37</f>
        <v>S Skosana</v>
      </c>
      <c r="H46" s="9">
        <f>[1]Sheet1!H37</f>
        <v>205</v>
      </c>
      <c r="I46" s="9">
        <v>2020</v>
      </c>
      <c r="J46" s="9"/>
      <c r="K46" s="9"/>
      <c r="L46" s="9">
        <f t="shared" si="0"/>
        <v>3598.3500000000004</v>
      </c>
      <c r="M46" s="9" t="s">
        <v>210</v>
      </c>
      <c r="N46" s="9"/>
      <c r="O46" s="9" t="s">
        <v>45</v>
      </c>
    </row>
    <row r="47" spans="1:15" s="11" customFormat="1" x14ac:dyDescent="0.3">
      <c r="A47" s="9">
        <v>36</v>
      </c>
      <c r="B47" s="9" t="s">
        <v>65</v>
      </c>
      <c r="C47" s="9" t="s">
        <v>42</v>
      </c>
      <c r="D47" s="9" t="s">
        <v>43</v>
      </c>
      <c r="E47" s="10">
        <v>43757</v>
      </c>
      <c r="F47" s="9"/>
      <c r="G47" s="9" t="str">
        <f>[1]Sheet1!I38</f>
        <v>S Skosana</v>
      </c>
      <c r="H47" s="9">
        <f>[1]Sheet1!H38</f>
        <v>205</v>
      </c>
      <c r="I47" s="9">
        <v>2020</v>
      </c>
      <c r="J47" s="9"/>
      <c r="K47" s="9"/>
      <c r="L47" s="9">
        <f t="shared" si="0"/>
        <v>3598.3500000000004</v>
      </c>
      <c r="M47" s="9" t="s">
        <v>210</v>
      </c>
      <c r="N47" s="9"/>
      <c r="O47" s="9" t="s">
        <v>45</v>
      </c>
    </row>
    <row r="48" spans="1:15" s="11" customFormat="1" x14ac:dyDescent="0.3">
      <c r="A48" s="9">
        <v>37</v>
      </c>
      <c r="B48" s="9" t="s">
        <v>66</v>
      </c>
      <c r="C48" s="9" t="s">
        <v>42</v>
      </c>
      <c r="D48" s="9" t="s">
        <v>43</v>
      </c>
      <c r="E48" s="10">
        <v>43757</v>
      </c>
      <c r="F48" s="9"/>
      <c r="G48" s="9" t="str">
        <f>[1]Sheet1!$I$70</f>
        <v>T Zama</v>
      </c>
      <c r="H48" s="9">
        <f>[1]Sheet1!$H$70</f>
        <v>207</v>
      </c>
      <c r="I48" s="9">
        <v>2020</v>
      </c>
      <c r="J48" s="9"/>
      <c r="K48" s="9"/>
      <c r="L48" s="9">
        <f t="shared" si="0"/>
        <v>3598.3500000000004</v>
      </c>
      <c r="M48" s="9" t="s">
        <v>210</v>
      </c>
      <c r="N48" s="9"/>
      <c r="O48" s="9" t="s">
        <v>45</v>
      </c>
    </row>
    <row r="49" spans="1:15" s="11" customFormat="1" x14ac:dyDescent="0.3">
      <c r="A49" s="9">
        <v>38</v>
      </c>
      <c r="B49" s="9" t="s">
        <v>67</v>
      </c>
      <c r="C49" s="9" t="s">
        <v>42</v>
      </c>
      <c r="D49" s="9" t="s">
        <v>43</v>
      </c>
      <c r="E49" s="10">
        <v>43757</v>
      </c>
      <c r="F49" s="9"/>
      <c r="G49" s="9" t="str">
        <f>[1]Sheet1!$I$78</f>
        <v>I Masekoa</v>
      </c>
      <c r="H49" s="9">
        <f>[1]Sheet1!$H$78</f>
        <v>209</v>
      </c>
      <c r="I49" s="9">
        <v>2020</v>
      </c>
      <c r="J49" s="9"/>
      <c r="K49" s="9"/>
      <c r="L49" s="9">
        <f t="shared" si="0"/>
        <v>3598.3500000000004</v>
      </c>
      <c r="M49" s="9" t="s">
        <v>210</v>
      </c>
      <c r="N49" s="9"/>
      <c r="O49" s="9" t="s">
        <v>45</v>
      </c>
    </row>
    <row r="50" spans="1:15" s="11" customFormat="1" x14ac:dyDescent="0.3">
      <c r="A50" s="9">
        <v>39</v>
      </c>
      <c r="B50" s="9" t="s">
        <v>68</v>
      </c>
      <c r="C50" s="9" t="s">
        <v>42</v>
      </c>
      <c r="D50" s="9" t="s">
        <v>43</v>
      </c>
      <c r="E50" s="10">
        <v>43757</v>
      </c>
      <c r="F50" s="9"/>
      <c r="G50" s="9" t="str">
        <f>[1]Sheet1!$I$86</f>
        <v>L Makwedini</v>
      </c>
      <c r="H50" s="9">
        <f>[1]Sheet1!$H$86</f>
        <v>210</v>
      </c>
      <c r="I50" s="9">
        <v>2020</v>
      </c>
      <c r="J50" s="9"/>
      <c r="K50" s="9"/>
      <c r="L50" s="9">
        <f t="shared" si="0"/>
        <v>3598.3500000000004</v>
      </c>
      <c r="M50" s="9" t="s">
        <v>210</v>
      </c>
      <c r="N50" s="9"/>
      <c r="O50" s="9" t="s">
        <v>45</v>
      </c>
    </row>
    <row r="51" spans="1:15" s="11" customFormat="1" x14ac:dyDescent="0.3">
      <c r="A51" s="9">
        <v>40</v>
      </c>
      <c r="B51" s="9" t="s">
        <v>69</v>
      </c>
      <c r="C51" s="9" t="s">
        <v>42</v>
      </c>
      <c r="D51" s="9" t="s">
        <v>43</v>
      </c>
      <c r="E51" s="10">
        <v>43757</v>
      </c>
      <c r="F51" s="9"/>
      <c r="G51" s="9" t="str">
        <f>[1]Sheet1!$I$92</f>
        <v>R Singn</v>
      </c>
      <c r="H51" s="9">
        <f>[1]Sheet1!$H$92</f>
        <v>208</v>
      </c>
      <c r="I51" s="9">
        <v>2020</v>
      </c>
      <c r="J51" s="9"/>
      <c r="K51" s="9"/>
      <c r="L51" s="9">
        <f t="shared" si="0"/>
        <v>3598.3500000000004</v>
      </c>
      <c r="M51" s="9" t="s">
        <v>210</v>
      </c>
      <c r="N51" s="9"/>
      <c r="O51" s="9" t="s">
        <v>45</v>
      </c>
    </row>
    <row r="52" spans="1:15" s="11" customFormat="1" x14ac:dyDescent="0.3">
      <c r="A52" s="9">
        <v>41</v>
      </c>
      <c r="B52" s="9" t="s">
        <v>70</v>
      </c>
      <c r="C52" s="9" t="s">
        <v>42</v>
      </c>
      <c r="D52" s="9" t="s">
        <v>43</v>
      </c>
      <c r="E52" s="10">
        <v>43757</v>
      </c>
      <c r="F52" s="9"/>
      <c r="G52" s="9" t="s">
        <v>529</v>
      </c>
      <c r="H52" s="9">
        <f>[1]Sheet1!$H$95</f>
        <v>212</v>
      </c>
      <c r="I52" s="9">
        <v>2020</v>
      </c>
      <c r="J52" s="9"/>
      <c r="K52" s="9"/>
      <c r="L52" s="9">
        <f t="shared" si="0"/>
        <v>3598.3500000000004</v>
      </c>
      <c r="M52" s="9" t="s">
        <v>210</v>
      </c>
      <c r="N52" s="9"/>
      <c r="O52" s="9" t="s">
        <v>45</v>
      </c>
    </row>
    <row r="53" spans="1:15" s="11" customFormat="1" x14ac:dyDescent="0.3">
      <c r="A53" s="9">
        <v>42</v>
      </c>
      <c r="B53" s="9" t="s">
        <v>71</v>
      </c>
      <c r="C53" s="9" t="s">
        <v>42</v>
      </c>
      <c r="D53" s="9" t="s">
        <v>43</v>
      </c>
      <c r="E53" s="10">
        <v>43757</v>
      </c>
      <c r="F53" s="9"/>
      <c r="G53" s="9" t="s">
        <v>526</v>
      </c>
      <c r="H53" s="9">
        <f>[1]Sheet1!$H$100</f>
        <v>212</v>
      </c>
      <c r="I53" s="9">
        <v>2020</v>
      </c>
      <c r="J53" s="9"/>
      <c r="K53" s="9"/>
      <c r="L53" s="9">
        <f t="shared" si="0"/>
        <v>3598.3500000000004</v>
      </c>
      <c r="M53" s="9" t="s">
        <v>210</v>
      </c>
      <c r="N53" s="9"/>
      <c r="O53" s="9" t="s">
        <v>45</v>
      </c>
    </row>
    <row r="54" spans="1:15" s="11" customFormat="1" x14ac:dyDescent="0.3">
      <c r="A54" s="9">
        <v>43</v>
      </c>
      <c r="B54" s="9" t="s">
        <v>72</v>
      </c>
      <c r="C54" s="9" t="s">
        <v>42</v>
      </c>
      <c r="D54" s="9" t="s">
        <v>43</v>
      </c>
      <c r="E54" s="10">
        <v>43757</v>
      </c>
      <c r="F54" s="9"/>
      <c r="G54" s="9" t="str">
        <f>[1]Sheet1!$I$102</f>
        <v>T Mtolo</v>
      </c>
      <c r="H54" s="9">
        <f>[1]Sheet1!$H$102</f>
        <v>214</v>
      </c>
      <c r="I54" s="9">
        <v>2020</v>
      </c>
      <c r="J54" s="9"/>
      <c r="K54" s="9"/>
      <c r="L54" s="9">
        <f t="shared" si="0"/>
        <v>3598.3500000000004</v>
      </c>
      <c r="M54" s="9" t="s">
        <v>210</v>
      </c>
      <c r="N54" s="9"/>
      <c r="O54" s="9" t="s">
        <v>45</v>
      </c>
    </row>
    <row r="55" spans="1:15" s="11" customFormat="1" x14ac:dyDescent="0.3">
      <c r="A55" s="9">
        <v>44</v>
      </c>
      <c r="B55" s="9" t="s">
        <v>73</v>
      </c>
      <c r="C55" s="9" t="s">
        <v>42</v>
      </c>
      <c r="D55" s="9" t="s">
        <v>43</v>
      </c>
      <c r="E55" s="10">
        <v>43757</v>
      </c>
      <c r="F55" s="9"/>
      <c r="G55" s="9" t="str">
        <f>[1]Sheet1!$I$107</f>
        <v>T Mtolo</v>
      </c>
      <c r="H55" s="9">
        <f>[1]Sheet1!$H$107</f>
        <v>214</v>
      </c>
      <c r="I55" s="9">
        <v>2020</v>
      </c>
      <c r="J55" s="9"/>
      <c r="K55" s="9"/>
      <c r="L55" s="9">
        <f t="shared" si="0"/>
        <v>3598.3500000000004</v>
      </c>
      <c r="M55" s="9" t="s">
        <v>210</v>
      </c>
      <c r="N55" s="9"/>
      <c r="O55" s="9" t="s">
        <v>45</v>
      </c>
    </row>
    <row r="56" spans="1:15" s="11" customFormat="1" x14ac:dyDescent="0.3">
      <c r="A56" s="9">
        <v>45</v>
      </c>
      <c r="B56" s="9" t="s">
        <v>74</v>
      </c>
      <c r="C56" s="9" t="s">
        <v>42</v>
      </c>
      <c r="D56" s="9" t="s">
        <v>43</v>
      </c>
      <c r="E56" s="10">
        <v>43757</v>
      </c>
      <c r="F56" s="9"/>
      <c r="G56" s="9" t="str">
        <f>[1]Sheet1!I110</f>
        <v>J Odhiambo</v>
      </c>
      <c r="H56" s="9">
        <f>[1]Sheet1!H110</f>
        <v>216</v>
      </c>
      <c r="I56" s="9">
        <v>2020</v>
      </c>
      <c r="J56" s="9"/>
      <c r="K56" s="9"/>
      <c r="L56" s="9">
        <f t="shared" si="0"/>
        <v>3598.3500000000004</v>
      </c>
      <c r="M56" s="9" t="s">
        <v>210</v>
      </c>
      <c r="N56" s="9"/>
      <c r="O56" s="9" t="s">
        <v>45</v>
      </c>
    </row>
    <row r="57" spans="1:15" s="11" customFormat="1" x14ac:dyDescent="0.3">
      <c r="A57" s="9">
        <v>46</v>
      </c>
      <c r="B57" s="9" t="s">
        <v>75</v>
      </c>
      <c r="C57" s="9" t="s">
        <v>42</v>
      </c>
      <c r="D57" s="9" t="s">
        <v>43</v>
      </c>
      <c r="E57" s="10">
        <v>43757</v>
      </c>
      <c r="F57" s="9"/>
      <c r="G57" s="9" t="str">
        <f>[1]Sheet1!I111</f>
        <v>J Odhiambo</v>
      </c>
      <c r="H57" s="9">
        <f>[1]Sheet1!H111</f>
        <v>216</v>
      </c>
      <c r="I57" s="9">
        <v>2020</v>
      </c>
      <c r="J57" s="9"/>
      <c r="K57" s="9"/>
      <c r="L57" s="9">
        <f t="shared" si="0"/>
        <v>3598.3500000000004</v>
      </c>
      <c r="M57" s="9" t="s">
        <v>210</v>
      </c>
      <c r="N57" s="9"/>
      <c r="O57" s="9" t="s">
        <v>45</v>
      </c>
    </row>
    <row r="58" spans="1:15" s="11" customFormat="1" x14ac:dyDescent="0.3">
      <c r="A58" s="9">
        <v>47</v>
      </c>
      <c r="B58" s="9" t="s">
        <v>76</v>
      </c>
      <c r="C58" s="9" t="s">
        <v>42</v>
      </c>
      <c r="D58" s="9" t="s">
        <v>43</v>
      </c>
      <c r="E58" s="10">
        <v>43757</v>
      </c>
      <c r="F58" s="9"/>
      <c r="G58" s="9" t="s">
        <v>212</v>
      </c>
      <c r="H58" s="9">
        <f>[1]Sheet1!H125</f>
        <v>217</v>
      </c>
      <c r="I58" s="9">
        <v>2020</v>
      </c>
      <c r="J58" s="9"/>
      <c r="K58" s="9"/>
      <c r="L58" s="9">
        <f t="shared" si="0"/>
        <v>3598.3500000000004</v>
      </c>
      <c r="M58" s="9" t="s">
        <v>210</v>
      </c>
      <c r="N58" s="9"/>
      <c r="O58" s="9" t="s">
        <v>45</v>
      </c>
    </row>
    <row r="59" spans="1:15" s="11" customFormat="1" x14ac:dyDescent="0.3">
      <c r="A59" s="9">
        <v>48</v>
      </c>
      <c r="B59" s="9" t="s">
        <v>77</v>
      </c>
      <c r="C59" s="9" t="s">
        <v>42</v>
      </c>
      <c r="D59" s="9" t="s">
        <v>43</v>
      </c>
      <c r="E59" s="10">
        <v>43757</v>
      </c>
      <c r="F59" s="9"/>
      <c r="G59" s="9" t="s">
        <v>262</v>
      </c>
      <c r="H59" s="9">
        <f>[1]Sheet1!H126</f>
        <v>217</v>
      </c>
      <c r="I59" s="9">
        <v>2020</v>
      </c>
      <c r="J59" s="9"/>
      <c r="K59" s="9"/>
      <c r="L59" s="9">
        <f t="shared" si="0"/>
        <v>3598.3500000000004</v>
      </c>
      <c r="M59" s="9" t="s">
        <v>210</v>
      </c>
      <c r="N59" s="9"/>
      <c r="O59" s="9" t="s">
        <v>45</v>
      </c>
    </row>
    <row r="60" spans="1:15" s="11" customFormat="1" x14ac:dyDescent="0.3">
      <c r="A60" s="9">
        <v>49</v>
      </c>
      <c r="B60" s="9" t="s">
        <v>78</v>
      </c>
      <c r="C60" s="9" t="s">
        <v>42</v>
      </c>
      <c r="D60" s="9" t="s">
        <v>43</v>
      </c>
      <c r="E60" s="10">
        <v>43757</v>
      </c>
      <c r="F60" s="9"/>
      <c r="G60" s="9" t="str">
        <f>[1]Sheet1!I140</f>
        <v>R Somanje</v>
      </c>
      <c r="H60" s="9">
        <f>[1]Sheet1!H140</f>
        <v>218</v>
      </c>
      <c r="I60" s="9">
        <v>2020</v>
      </c>
      <c r="J60" s="9"/>
      <c r="K60" s="9"/>
      <c r="L60" s="9">
        <f t="shared" si="0"/>
        <v>3598.3500000000004</v>
      </c>
      <c r="M60" s="9" t="s">
        <v>210</v>
      </c>
      <c r="N60" s="9"/>
      <c r="O60" s="9" t="s">
        <v>45</v>
      </c>
    </row>
    <row r="61" spans="1:15" s="11" customFormat="1" x14ac:dyDescent="0.3">
      <c r="A61" s="9">
        <v>50</v>
      </c>
      <c r="B61" s="9" t="s">
        <v>79</v>
      </c>
      <c r="C61" s="9" t="s">
        <v>42</v>
      </c>
      <c r="D61" s="9" t="s">
        <v>43</v>
      </c>
      <c r="E61" s="10">
        <v>43757</v>
      </c>
      <c r="F61" s="9"/>
      <c r="G61" s="9" t="str">
        <f>[1]Sheet1!I141</f>
        <v>R Somanje</v>
      </c>
      <c r="H61" s="9">
        <f>[1]Sheet1!H141</f>
        <v>218</v>
      </c>
      <c r="I61" s="9">
        <v>2020</v>
      </c>
      <c r="J61" s="9"/>
      <c r="K61" s="9"/>
      <c r="L61" s="9">
        <f t="shared" si="0"/>
        <v>3598.3500000000004</v>
      </c>
      <c r="M61" s="9" t="s">
        <v>210</v>
      </c>
      <c r="N61" s="9"/>
      <c r="O61" s="9" t="s">
        <v>45</v>
      </c>
    </row>
    <row r="62" spans="1:15" s="11" customFormat="1" x14ac:dyDescent="0.3">
      <c r="A62" s="9">
        <v>51</v>
      </c>
      <c r="B62" s="9" t="s">
        <v>80</v>
      </c>
      <c r="C62" s="9" t="s">
        <v>42</v>
      </c>
      <c r="D62" s="9" t="s">
        <v>43</v>
      </c>
      <c r="E62" s="10">
        <v>43757</v>
      </c>
      <c r="F62" s="9"/>
      <c r="G62" s="9" t="str">
        <f>[1]Sheet1!I142</f>
        <v>R Somanje</v>
      </c>
      <c r="H62" s="9">
        <f>[1]Sheet1!H142</f>
        <v>218</v>
      </c>
      <c r="I62" s="9">
        <v>2020</v>
      </c>
      <c r="J62" s="9"/>
      <c r="K62" s="9"/>
      <c r="L62" s="9">
        <f t="shared" si="0"/>
        <v>3598.3500000000004</v>
      </c>
      <c r="M62" s="9" t="s">
        <v>210</v>
      </c>
      <c r="N62" s="9"/>
      <c r="O62" s="9" t="s">
        <v>45</v>
      </c>
    </row>
    <row r="63" spans="1:15" s="11" customFormat="1" x14ac:dyDescent="0.3">
      <c r="A63" s="9">
        <v>52</v>
      </c>
      <c r="B63" s="9" t="s">
        <v>81</v>
      </c>
      <c r="C63" s="9" t="s">
        <v>42</v>
      </c>
      <c r="D63" s="9" t="s">
        <v>43</v>
      </c>
      <c r="E63" s="10">
        <v>43757</v>
      </c>
      <c r="F63" s="9"/>
      <c r="G63" s="9" t="str">
        <f>[1]Sheet1!I150</f>
        <v>M Mabuse</v>
      </c>
      <c r="H63" s="9">
        <f>[1]Sheet1!H150</f>
        <v>224</v>
      </c>
      <c r="I63" s="9">
        <v>2020</v>
      </c>
      <c r="J63" s="9"/>
      <c r="K63" s="9"/>
      <c r="L63" s="9">
        <f t="shared" si="0"/>
        <v>3598.3500000000004</v>
      </c>
      <c r="M63" s="9" t="s">
        <v>210</v>
      </c>
      <c r="N63" s="9"/>
      <c r="O63" s="9" t="s">
        <v>45</v>
      </c>
    </row>
    <row r="64" spans="1:15" s="11" customFormat="1" x14ac:dyDescent="0.3">
      <c r="A64" s="9">
        <v>53</v>
      </c>
      <c r="B64" s="9" t="s">
        <v>82</v>
      </c>
      <c r="C64" s="9" t="s">
        <v>42</v>
      </c>
      <c r="D64" s="9" t="s">
        <v>43</v>
      </c>
      <c r="E64" s="10">
        <v>43757</v>
      </c>
      <c r="F64" s="9"/>
      <c r="G64" s="9" t="str">
        <f>[1]Sheet1!I151</f>
        <v>M Mabuse</v>
      </c>
      <c r="H64" s="9">
        <f>[1]Sheet1!H151</f>
        <v>224</v>
      </c>
      <c r="I64" s="9">
        <v>2020</v>
      </c>
      <c r="J64" s="9"/>
      <c r="K64" s="9"/>
      <c r="L64" s="9">
        <f t="shared" si="0"/>
        <v>3598.3500000000004</v>
      </c>
      <c r="M64" s="9" t="s">
        <v>210</v>
      </c>
      <c r="N64" s="9"/>
      <c r="O64" s="9" t="s">
        <v>45</v>
      </c>
    </row>
    <row r="65" spans="1:15" s="11" customFormat="1" x14ac:dyDescent="0.3">
      <c r="A65" s="9">
        <v>54</v>
      </c>
      <c r="B65" s="9" t="s">
        <v>83</v>
      </c>
      <c r="C65" s="9" t="s">
        <v>42</v>
      </c>
      <c r="D65" s="9" t="s">
        <v>43</v>
      </c>
      <c r="E65" s="10">
        <v>43757</v>
      </c>
      <c r="F65" s="9"/>
      <c r="G65" s="9" t="str">
        <f>[1]Sheet1!$I$153</f>
        <v>C Morgan</v>
      </c>
      <c r="H65" s="9">
        <f>[1]Sheet1!$H$153</f>
        <v>226</v>
      </c>
      <c r="I65" s="9">
        <v>2020</v>
      </c>
      <c r="J65" s="9"/>
      <c r="K65" s="9"/>
      <c r="L65" s="9">
        <f t="shared" si="0"/>
        <v>3598.3500000000004</v>
      </c>
      <c r="M65" s="9" t="s">
        <v>210</v>
      </c>
      <c r="N65" s="9"/>
      <c r="O65" s="9" t="s">
        <v>45</v>
      </c>
    </row>
    <row r="66" spans="1:15" s="11" customFormat="1" x14ac:dyDescent="0.3">
      <c r="A66" s="9">
        <v>55</v>
      </c>
      <c r="B66" s="9" t="s">
        <v>84</v>
      </c>
      <c r="C66" s="9" t="s">
        <v>42</v>
      </c>
      <c r="D66" s="9" t="s">
        <v>43</v>
      </c>
      <c r="E66" s="10">
        <v>43757</v>
      </c>
      <c r="F66" s="9"/>
      <c r="G66" s="9" t="s">
        <v>514</v>
      </c>
      <c r="H66" s="9">
        <f>[1]Sheet1!$H$158</f>
        <v>229</v>
      </c>
      <c r="I66" s="9">
        <v>2020</v>
      </c>
      <c r="J66" s="9"/>
      <c r="K66" s="9"/>
      <c r="L66" s="9">
        <f t="shared" si="0"/>
        <v>3598.3500000000004</v>
      </c>
      <c r="M66" s="9" t="s">
        <v>210</v>
      </c>
      <c r="N66" s="9"/>
      <c r="O66" s="9" t="s">
        <v>45</v>
      </c>
    </row>
    <row r="67" spans="1:15" s="11" customFormat="1" x14ac:dyDescent="0.3">
      <c r="A67" s="9">
        <v>56</v>
      </c>
      <c r="B67" s="9" t="s">
        <v>85</v>
      </c>
      <c r="C67" s="9" t="s">
        <v>42</v>
      </c>
      <c r="D67" s="9" t="s">
        <v>43</v>
      </c>
      <c r="E67" s="10">
        <v>43757</v>
      </c>
      <c r="F67" s="9"/>
      <c r="G67" s="9" t="str">
        <f>[1]Sheet1!$I$166</f>
        <v>Z Nkosi</v>
      </c>
      <c r="H67" s="9">
        <f>[1]Sheet1!$H$166</f>
        <v>233</v>
      </c>
      <c r="I67" s="9">
        <v>2020</v>
      </c>
      <c r="J67" s="9"/>
      <c r="K67" s="9"/>
      <c r="L67" s="9">
        <f t="shared" si="0"/>
        <v>3598.3500000000004</v>
      </c>
      <c r="M67" s="9" t="s">
        <v>210</v>
      </c>
      <c r="N67" s="9"/>
      <c r="O67" s="9" t="s">
        <v>45</v>
      </c>
    </row>
    <row r="68" spans="1:15" s="11" customFormat="1" x14ac:dyDescent="0.3">
      <c r="A68" s="9">
        <v>57</v>
      </c>
      <c r="B68" s="9" t="s">
        <v>86</v>
      </c>
      <c r="C68" s="9" t="s">
        <v>42</v>
      </c>
      <c r="D68" s="9" t="s">
        <v>43</v>
      </c>
      <c r="E68" s="10">
        <v>43757</v>
      </c>
      <c r="F68" s="9"/>
      <c r="G68" s="9" t="str">
        <f>[1]Sheet1!$I$168</f>
        <v>E Moloto</v>
      </c>
      <c r="H68" s="9">
        <f>[1]Sheet1!$H$168</f>
        <v>233</v>
      </c>
      <c r="I68" s="9">
        <v>2020</v>
      </c>
      <c r="J68" s="9"/>
      <c r="K68" s="9"/>
      <c r="L68" s="9">
        <f t="shared" si="0"/>
        <v>3598.3500000000004</v>
      </c>
      <c r="M68" s="9" t="s">
        <v>210</v>
      </c>
      <c r="N68" s="9"/>
      <c r="O68" s="9" t="s">
        <v>45</v>
      </c>
    </row>
    <row r="69" spans="1:15" s="11" customFormat="1" x14ac:dyDescent="0.3">
      <c r="A69" s="9">
        <v>58</v>
      </c>
      <c r="B69" s="9" t="s">
        <v>87</v>
      </c>
      <c r="C69" s="9" t="s">
        <v>42</v>
      </c>
      <c r="D69" s="9" t="s">
        <v>43</v>
      </c>
      <c r="E69" s="10">
        <v>43757</v>
      </c>
      <c r="F69" s="9"/>
      <c r="G69" s="9" t="str">
        <f>[1]Sheet1!$I$173</f>
        <v>L Majoro</v>
      </c>
      <c r="H69" s="9">
        <f>[1]Sheet1!$H$173</f>
        <v>237</v>
      </c>
      <c r="I69" s="9">
        <v>2020</v>
      </c>
      <c r="J69" s="9"/>
      <c r="K69" s="9"/>
      <c r="L69" s="9">
        <f t="shared" si="0"/>
        <v>3598.3500000000004</v>
      </c>
      <c r="M69" s="9" t="s">
        <v>210</v>
      </c>
      <c r="N69" s="9"/>
      <c r="O69" s="9" t="s">
        <v>45</v>
      </c>
    </row>
    <row r="70" spans="1:15" s="11" customFormat="1" x14ac:dyDescent="0.3">
      <c r="A70" s="9">
        <v>59</v>
      </c>
      <c r="B70" s="9" t="s">
        <v>88</v>
      </c>
      <c r="C70" s="9" t="s">
        <v>42</v>
      </c>
      <c r="D70" s="9" t="s">
        <v>43</v>
      </c>
      <c r="E70" s="10">
        <v>43757</v>
      </c>
      <c r="F70" s="9"/>
      <c r="G70" s="9" t="str">
        <f>[1]Sheet1!$I$178</f>
        <v>O Mvundlela</v>
      </c>
      <c r="H70" s="9">
        <f>[1]Sheet1!$H$178</f>
        <v>245</v>
      </c>
      <c r="I70" s="9">
        <v>2020</v>
      </c>
      <c r="J70" s="9"/>
      <c r="K70" s="9"/>
      <c r="L70" s="9">
        <f t="shared" si="0"/>
        <v>3598.3500000000004</v>
      </c>
      <c r="M70" s="9" t="s">
        <v>210</v>
      </c>
      <c r="N70" s="9"/>
      <c r="O70" s="9" t="s">
        <v>45</v>
      </c>
    </row>
    <row r="71" spans="1:15" s="11" customFormat="1" x14ac:dyDescent="0.3">
      <c r="A71" s="9">
        <v>60</v>
      </c>
      <c r="B71" s="9" t="s">
        <v>89</v>
      </c>
      <c r="C71" s="9" t="s">
        <v>42</v>
      </c>
      <c r="D71" s="9" t="s">
        <v>43</v>
      </c>
      <c r="E71" s="10">
        <v>43757</v>
      </c>
      <c r="F71" s="9"/>
      <c r="G71" s="9" t="str">
        <f>[1]Sheet1!$I$226</f>
        <v>O Ramantsi</v>
      </c>
      <c r="H71" s="9">
        <f>[1]Sheet1!$H$226</f>
        <v>241</v>
      </c>
      <c r="I71" s="9">
        <v>2020</v>
      </c>
      <c r="J71" s="9"/>
      <c r="K71" s="9"/>
      <c r="L71" s="9">
        <f t="shared" si="0"/>
        <v>3598.3500000000004</v>
      </c>
      <c r="M71" s="9" t="s">
        <v>210</v>
      </c>
      <c r="N71" s="9"/>
      <c r="O71" s="9" t="s">
        <v>45</v>
      </c>
    </row>
    <row r="72" spans="1:15" s="11" customFormat="1" x14ac:dyDescent="0.3">
      <c r="A72" s="9">
        <v>61</v>
      </c>
      <c r="B72" s="9" t="s">
        <v>90</v>
      </c>
      <c r="C72" s="9" t="s">
        <v>42</v>
      </c>
      <c r="D72" s="9" t="s">
        <v>43</v>
      </c>
      <c r="E72" s="10">
        <v>43757</v>
      </c>
      <c r="F72" s="9"/>
      <c r="G72" s="9" t="str">
        <f>[1]Sheet1!I231</f>
        <v>S Molete</v>
      </c>
      <c r="H72" s="9">
        <f>[1]Sheet1!H231</f>
        <v>213</v>
      </c>
      <c r="I72" s="9">
        <v>2020</v>
      </c>
      <c r="J72" s="9"/>
      <c r="K72" s="9"/>
      <c r="L72" s="9">
        <f t="shared" si="0"/>
        <v>3598.3500000000004</v>
      </c>
      <c r="M72" s="9" t="s">
        <v>210</v>
      </c>
      <c r="N72" s="9"/>
      <c r="O72" s="9" t="s">
        <v>45</v>
      </c>
    </row>
    <row r="73" spans="1:15" s="11" customFormat="1" x14ac:dyDescent="0.3">
      <c r="A73" s="9">
        <v>62</v>
      </c>
      <c r="B73" s="9" t="s">
        <v>91</v>
      </c>
      <c r="C73" s="9" t="s">
        <v>42</v>
      </c>
      <c r="D73" s="9" t="s">
        <v>43</v>
      </c>
      <c r="E73" s="10">
        <v>43757</v>
      </c>
      <c r="F73" s="9"/>
      <c r="G73" s="9" t="str">
        <f>[1]Sheet1!I232</f>
        <v>S Molete</v>
      </c>
      <c r="H73" s="9">
        <f>[1]Sheet1!H232</f>
        <v>213</v>
      </c>
      <c r="I73" s="9">
        <v>2020</v>
      </c>
      <c r="J73" s="9"/>
      <c r="K73" s="9"/>
      <c r="L73" s="9">
        <f t="shared" si="0"/>
        <v>3598.3500000000004</v>
      </c>
      <c r="M73" s="9" t="s">
        <v>210</v>
      </c>
      <c r="N73" s="9"/>
      <c r="O73" s="9" t="s">
        <v>45</v>
      </c>
    </row>
    <row r="74" spans="1:15" s="11" customFormat="1" x14ac:dyDescent="0.3">
      <c r="A74" s="9">
        <v>63</v>
      </c>
      <c r="B74" s="9" t="s">
        <v>92</v>
      </c>
      <c r="C74" s="9" t="s">
        <v>42</v>
      </c>
      <c r="D74" s="9" t="s">
        <v>43</v>
      </c>
      <c r="E74" s="10">
        <v>43757</v>
      </c>
      <c r="F74" s="9"/>
      <c r="G74" s="9" t="str">
        <f>[1]Sheet1!$I$237</f>
        <v>S Molete</v>
      </c>
      <c r="H74" s="9">
        <f>[1]Sheet1!$H$237</f>
        <v>213</v>
      </c>
      <c r="I74" s="9">
        <v>2020</v>
      </c>
      <c r="J74" s="9"/>
      <c r="K74" s="9"/>
      <c r="L74" s="9">
        <f t="shared" si="0"/>
        <v>3598.3500000000004</v>
      </c>
      <c r="M74" s="9" t="s">
        <v>210</v>
      </c>
      <c r="N74" s="9"/>
      <c r="O74" s="9" t="s">
        <v>45</v>
      </c>
    </row>
    <row r="75" spans="1:15" s="11" customFormat="1" x14ac:dyDescent="0.3">
      <c r="A75" s="9">
        <v>64</v>
      </c>
      <c r="B75" s="9" t="s">
        <v>93</v>
      </c>
      <c r="C75" s="9" t="s">
        <v>42</v>
      </c>
      <c r="D75" s="9" t="s">
        <v>43</v>
      </c>
      <c r="E75" s="10">
        <v>43757</v>
      </c>
      <c r="F75" s="9"/>
      <c r="G75" s="9" t="str">
        <f>[1]Sheet1!$I$265</f>
        <v>L Magalo</v>
      </c>
      <c r="H75" s="9">
        <f>[1]Sheet1!$H$265</f>
        <v>234</v>
      </c>
      <c r="I75" s="9">
        <v>2020</v>
      </c>
      <c r="J75" s="9"/>
      <c r="K75" s="9"/>
      <c r="L75" s="9">
        <f t="shared" si="0"/>
        <v>3598.3500000000004</v>
      </c>
      <c r="M75" s="9" t="s">
        <v>210</v>
      </c>
      <c r="N75" s="9"/>
      <c r="O75" s="9" t="s">
        <v>45</v>
      </c>
    </row>
    <row r="76" spans="1:15" s="11" customFormat="1" x14ac:dyDescent="0.3">
      <c r="A76" s="9">
        <v>65</v>
      </c>
      <c r="B76" s="9" t="s">
        <v>94</v>
      </c>
      <c r="C76" s="9" t="s">
        <v>42</v>
      </c>
      <c r="D76" s="9" t="s">
        <v>43</v>
      </c>
      <c r="E76" s="10">
        <v>43757</v>
      </c>
      <c r="F76" s="9"/>
      <c r="G76" s="9" t="str">
        <f>[1]Sheet1!I271</f>
        <v>L Magalo</v>
      </c>
      <c r="H76" s="9">
        <f>[1]Sheet1!H271</f>
        <v>234</v>
      </c>
      <c r="I76" s="9">
        <v>2020</v>
      </c>
      <c r="J76" s="9"/>
      <c r="K76" s="9"/>
      <c r="L76" s="9">
        <f t="shared" si="0"/>
        <v>3598.3500000000004</v>
      </c>
      <c r="M76" s="9" t="s">
        <v>210</v>
      </c>
      <c r="N76" s="9"/>
      <c r="O76" s="9" t="s">
        <v>45</v>
      </c>
    </row>
    <row r="77" spans="1:15" s="11" customFormat="1" x14ac:dyDescent="0.3">
      <c r="A77" s="9">
        <v>66</v>
      </c>
      <c r="B77" s="9" t="s">
        <v>95</v>
      </c>
      <c r="C77" s="9" t="s">
        <v>42</v>
      </c>
      <c r="D77" s="9" t="s">
        <v>43</v>
      </c>
      <c r="E77" s="10">
        <v>43757</v>
      </c>
      <c r="F77" s="9"/>
      <c r="G77" s="9" t="str">
        <f>[1]Sheet1!I272</f>
        <v>L Magalo</v>
      </c>
      <c r="H77" s="9">
        <f>[1]Sheet1!H272</f>
        <v>234</v>
      </c>
      <c r="I77" s="9">
        <v>2020</v>
      </c>
      <c r="J77" s="9"/>
      <c r="K77" s="9"/>
      <c r="L77" s="9">
        <f t="shared" si="0"/>
        <v>3598.3500000000004</v>
      </c>
      <c r="M77" s="9" t="s">
        <v>210</v>
      </c>
      <c r="N77" s="9"/>
      <c r="O77" s="9" t="s">
        <v>45</v>
      </c>
    </row>
    <row r="78" spans="1:15" s="11" customFormat="1" x14ac:dyDescent="0.3">
      <c r="A78" s="9">
        <v>67</v>
      </c>
      <c r="B78" s="9" t="s">
        <v>96</v>
      </c>
      <c r="C78" s="9" t="s">
        <v>42</v>
      </c>
      <c r="D78" s="9" t="s">
        <v>43</v>
      </c>
      <c r="E78" s="10">
        <v>43757</v>
      </c>
      <c r="F78" s="9"/>
      <c r="G78" s="9" t="str">
        <f>[1]Sheet1!$I$277</f>
        <v>S Ndamashe</v>
      </c>
      <c r="H78" s="9">
        <f>[1]Sheet1!$H$277</f>
        <v>231</v>
      </c>
      <c r="I78" s="9">
        <v>2020</v>
      </c>
      <c r="J78" s="9"/>
      <c r="K78" s="9"/>
      <c r="L78" s="9">
        <f t="shared" si="0"/>
        <v>3598.3500000000004</v>
      </c>
      <c r="M78" s="9" t="s">
        <v>210</v>
      </c>
      <c r="N78" s="9"/>
      <c r="O78" s="9" t="s">
        <v>45</v>
      </c>
    </row>
    <row r="79" spans="1:15" s="11" customFormat="1" x14ac:dyDescent="0.3">
      <c r="A79" s="9">
        <v>68</v>
      </c>
      <c r="B79" s="9" t="s">
        <v>97</v>
      </c>
      <c r="C79" s="9" t="s">
        <v>42</v>
      </c>
      <c r="D79" s="9" t="s">
        <v>43</v>
      </c>
      <c r="E79" s="10">
        <v>43757</v>
      </c>
      <c r="F79" s="9"/>
      <c r="G79" s="9" t="s">
        <v>554</v>
      </c>
      <c r="H79" s="9">
        <f>[1]Sheet1!$H$283</f>
        <v>243</v>
      </c>
      <c r="I79" s="9">
        <v>2020</v>
      </c>
      <c r="J79" s="9"/>
      <c r="K79" s="9"/>
      <c r="L79" s="9">
        <f t="shared" si="0"/>
        <v>3598.3500000000004</v>
      </c>
      <c r="M79" s="9" t="s">
        <v>210</v>
      </c>
      <c r="N79" s="9"/>
      <c r="O79" s="9" t="s">
        <v>45</v>
      </c>
    </row>
    <row r="80" spans="1:15" s="11" customFormat="1" x14ac:dyDescent="0.3">
      <c r="A80" s="9">
        <v>69</v>
      </c>
      <c r="B80" s="9" t="s">
        <v>98</v>
      </c>
      <c r="C80" s="9" t="s">
        <v>42</v>
      </c>
      <c r="D80" s="9" t="s">
        <v>43</v>
      </c>
      <c r="E80" s="10">
        <v>43757</v>
      </c>
      <c r="F80" s="9"/>
      <c r="G80" s="9" t="s">
        <v>500</v>
      </c>
      <c r="H80" s="9">
        <f>[1]Sheet1!$H$290</f>
        <v>239</v>
      </c>
      <c r="I80" s="9">
        <v>2020</v>
      </c>
      <c r="J80" s="9"/>
      <c r="K80" s="9"/>
      <c r="L80" s="9">
        <f t="shared" si="0"/>
        <v>3598.3500000000004</v>
      </c>
      <c r="M80" s="9" t="s">
        <v>210</v>
      </c>
      <c r="N80" s="9"/>
      <c r="O80" s="9" t="s">
        <v>45</v>
      </c>
    </row>
    <row r="81" spans="1:15" s="11" customFormat="1" x14ac:dyDescent="0.3">
      <c r="A81" s="9">
        <v>70</v>
      </c>
      <c r="B81" s="9" t="s">
        <v>99</v>
      </c>
      <c r="C81" s="9" t="s">
        <v>42</v>
      </c>
      <c r="D81" s="9" t="s">
        <v>43</v>
      </c>
      <c r="E81" s="10">
        <v>43757</v>
      </c>
      <c r="F81" s="9"/>
      <c r="G81" s="9" t="str">
        <f>[1]Sheet1!$I$297</f>
        <v>L Montoedi</v>
      </c>
      <c r="H81" s="9">
        <f>[1]Sheet1!$H$297</f>
        <v>228</v>
      </c>
      <c r="I81" s="9">
        <v>2020</v>
      </c>
      <c r="J81" s="9"/>
      <c r="K81" s="9"/>
      <c r="L81" s="9">
        <f t="shared" si="0"/>
        <v>3598.3500000000004</v>
      </c>
      <c r="M81" s="9" t="s">
        <v>210</v>
      </c>
      <c r="N81" s="9"/>
      <c r="O81" s="9" t="s">
        <v>45</v>
      </c>
    </row>
    <row r="82" spans="1:15" s="11" customFormat="1" x14ac:dyDescent="0.3">
      <c r="A82" s="9">
        <v>71</v>
      </c>
      <c r="B82" s="9" t="s">
        <v>100</v>
      </c>
      <c r="C82" s="9" t="s">
        <v>42</v>
      </c>
      <c r="D82" s="9" t="s">
        <v>43</v>
      </c>
      <c r="E82" s="10">
        <v>43757</v>
      </c>
      <c r="F82" s="9"/>
      <c r="G82" s="9" t="str">
        <f>[1]Sheet1!$I$301</f>
        <v>L Montoedi</v>
      </c>
      <c r="H82" s="9">
        <f>[1]Sheet1!$H$301</f>
        <v>228</v>
      </c>
      <c r="I82" s="9">
        <v>2020</v>
      </c>
      <c r="J82" s="9"/>
      <c r="K82" s="9"/>
      <c r="L82" s="9">
        <f t="shared" si="0"/>
        <v>3598.3500000000004</v>
      </c>
      <c r="M82" s="9" t="s">
        <v>210</v>
      </c>
      <c r="N82" s="9"/>
      <c r="O82" s="9" t="s">
        <v>45</v>
      </c>
    </row>
    <row r="83" spans="1:15" s="11" customFormat="1" x14ac:dyDescent="0.3">
      <c r="A83" s="9">
        <v>72</v>
      </c>
      <c r="B83" s="9" t="s">
        <v>101</v>
      </c>
      <c r="C83" s="9" t="s">
        <v>42</v>
      </c>
      <c r="D83" s="9" t="s">
        <v>43</v>
      </c>
      <c r="E83" s="10">
        <v>43757</v>
      </c>
      <c r="F83" s="9"/>
      <c r="G83" s="9" t="str">
        <f>[1]Sheet1!$I$303</f>
        <v>L Montoedi</v>
      </c>
      <c r="H83" s="9">
        <f>[1]Sheet1!$H$303</f>
        <v>228</v>
      </c>
      <c r="I83" s="9">
        <v>2020</v>
      </c>
      <c r="J83" s="9"/>
      <c r="K83" s="9"/>
      <c r="L83" s="9">
        <v>3598.35</v>
      </c>
      <c r="M83" s="9" t="s">
        <v>210</v>
      </c>
      <c r="N83" s="9"/>
      <c r="O83" s="9" t="s">
        <v>45</v>
      </c>
    </row>
    <row r="84" spans="1:15" s="26" customFormat="1" x14ac:dyDescent="0.3">
      <c r="A84" s="23">
        <v>73</v>
      </c>
      <c r="B84" s="23"/>
      <c r="C84" s="23" t="s">
        <v>102</v>
      </c>
      <c r="D84" s="23" t="s">
        <v>43</v>
      </c>
      <c r="E84" s="24">
        <v>43757</v>
      </c>
      <c r="F84" s="23"/>
      <c r="G84" s="23" t="s">
        <v>207</v>
      </c>
      <c r="H84" s="23">
        <v>222</v>
      </c>
      <c r="I84" s="23">
        <v>2020</v>
      </c>
      <c r="J84" s="23"/>
      <c r="K84" s="23"/>
      <c r="L84" s="28">
        <f>1758.35/2</f>
        <v>879.17499999999995</v>
      </c>
      <c r="M84" s="23" t="s">
        <v>210</v>
      </c>
      <c r="N84" s="23"/>
      <c r="O84" s="23" t="s">
        <v>45</v>
      </c>
    </row>
    <row r="85" spans="1:15" s="26" customFormat="1" x14ac:dyDescent="0.3">
      <c r="A85" s="23">
        <v>74</v>
      </c>
      <c r="B85" s="23"/>
      <c r="C85" s="23" t="s">
        <v>102</v>
      </c>
      <c r="D85" s="23" t="s">
        <v>43</v>
      </c>
      <c r="E85" s="24">
        <v>43757</v>
      </c>
      <c r="F85" s="23"/>
      <c r="G85" s="23" t="s">
        <v>207</v>
      </c>
      <c r="H85" s="23">
        <v>222</v>
      </c>
      <c r="I85" s="23">
        <v>2020</v>
      </c>
      <c r="J85" s="23"/>
      <c r="K85" s="23"/>
      <c r="L85" s="28">
        <v>879.17</v>
      </c>
      <c r="M85" s="23" t="s">
        <v>210</v>
      </c>
      <c r="N85" s="23"/>
      <c r="O85" s="23" t="s">
        <v>45</v>
      </c>
    </row>
    <row r="86" spans="1:15" s="11" customFormat="1" x14ac:dyDescent="0.3">
      <c r="A86" s="9">
        <v>75</v>
      </c>
      <c r="B86" s="9" t="s">
        <v>556</v>
      </c>
      <c r="C86" s="9" t="s">
        <v>103</v>
      </c>
      <c r="D86" s="9" t="s">
        <v>41</v>
      </c>
      <c r="E86" s="10">
        <v>43788</v>
      </c>
      <c r="F86" s="9"/>
      <c r="G86" s="9" t="s">
        <v>557</v>
      </c>
      <c r="H86" s="9">
        <v>243</v>
      </c>
      <c r="I86" s="9">
        <v>2020</v>
      </c>
      <c r="J86" s="9"/>
      <c r="K86" s="9"/>
      <c r="L86" s="9">
        <f>3447.7/2</f>
        <v>1723.85</v>
      </c>
      <c r="M86" s="9" t="s">
        <v>210</v>
      </c>
      <c r="N86" s="9"/>
      <c r="O86" s="9" t="s">
        <v>45</v>
      </c>
    </row>
    <row r="87" spans="1:15" x14ac:dyDescent="0.3">
      <c r="A87" s="5">
        <v>76</v>
      </c>
      <c r="B87" s="5"/>
      <c r="C87" s="5" t="s">
        <v>103</v>
      </c>
      <c r="D87" s="5" t="s">
        <v>41</v>
      </c>
      <c r="E87" s="6">
        <v>43788</v>
      </c>
      <c r="F87" s="5"/>
      <c r="G87" s="5" t="s">
        <v>17</v>
      </c>
      <c r="H87" s="5">
        <v>243</v>
      </c>
      <c r="I87" s="5">
        <v>2020</v>
      </c>
      <c r="J87" s="5"/>
      <c r="K87" s="5"/>
      <c r="L87" s="5">
        <f>3447.7/2</f>
        <v>1723.85</v>
      </c>
      <c r="M87" s="5" t="s">
        <v>210</v>
      </c>
      <c r="N87" s="5"/>
      <c r="O87" s="5" t="s">
        <v>45</v>
      </c>
    </row>
    <row r="88" spans="1:15" s="11" customFormat="1" x14ac:dyDescent="0.3">
      <c r="A88" s="9">
        <v>77</v>
      </c>
      <c r="B88" s="9" t="str">
        <f>[1]Sheet1!$B$309</f>
        <v>ASA0595</v>
      </c>
      <c r="C88" s="9" t="s">
        <v>104</v>
      </c>
      <c r="D88" s="9" t="s">
        <v>43</v>
      </c>
      <c r="E88" s="10">
        <v>43757</v>
      </c>
      <c r="F88" s="9"/>
      <c r="G88" s="9" t="s">
        <v>105</v>
      </c>
      <c r="H88" s="9">
        <f>[1]Sheet1!$H$309</f>
        <v>249</v>
      </c>
      <c r="I88" s="9">
        <v>2020</v>
      </c>
      <c r="J88" s="9"/>
      <c r="K88" s="9"/>
      <c r="L88" s="9">
        <f>6198.5/2</f>
        <v>3099.25</v>
      </c>
      <c r="M88" s="9" t="s">
        <v>210</v>
      </c>
      <c r="N88" s="9"/>
      <c r="O88" s="9" t="s">
        <v>45</v>
      </c>
    </row>
    <row r="89" spans="1:15" s="11" customFormat="1" x14ac:dyDescent="0.3">
      <c r="A89" s="9">
        <v>78</v>
      </c>
      <c r="B89" s="9" t="str">
        <f>[1]Sheet1!$B$315</f>
        <v>ASA0601</v>
      </c>
      <c r="C89" s="9" t="s">
        <v>104</v>
      </c>
      <c r="D89" s="9" t="s">
        <v>43</v>
      </c>
      <c r="E89" s="10">
        <v>43757</v>
      </c>
      <c r="F89" s="9"/>
      <c r="G89" s="9" t="s">
        <v>105</v>
      </c>
      <c r="H89" s="9">
        <f>[1]Sheet1!$H$315</f>
        <v>206</v>
      </c>
      <c r="I89" s="9">
        <v>2020</v>
      </c>
      <c r="J89" s="9"/>
      <c r="K89" s="9"/>
      <c r="L89" s="9">
        <f>6198.5/2</f>
        <v>3099.25</v>
      </c>
      <c r="M89" s="9" t="s">
        <v>210</v>
      </c>
      <c r="N89" s="9"/>
      <c r="O89" s="9" t="s">
        <v>45</v>
      </c>
    </row>
    <row r="90" spans="1:15" s="11" customFormat="1" x14ac:dyDescent="0.3">
      <c r="A90" s="9">
        <v>79</v>
      </c>
      <c r="B90" s="9" t="str">
        <f>[1]Sheet1!$B$64</f>
        <v>ASA0344</v>
      </c>
      <c r="C90" s="9" t="s">
        <v>106</v>
      </c>
      <c r="D90" s="9" t="s">
        <v>43</v>
      </c>
      <c r="E90" s="10">
        <v>43757</v>
      </c>
      <c r="F90" s="9"/>
      <c r="G90" s="9" t="str">
        <f>[1]Sheet1!$I$64</f>
        <v>Small Boardroom</v>
      </c>
      <c r="H90" s="9">
        <f>[1]Sheet1!$H$64</f>
        <v>204</v>
      </c>
      <c r="I90" s="9">
        <v>2020</v>
      </c>
      <c r="J90" s="9"/>
      <c r="K90" s="9"/>
      <c r="L90" s="9">
        <f>12966.25/5</f>
        <v>2593.25</v>
      </c>
      <c r="M90" s="9" t="s">
        <v>210</v>
      </c>
      <c r="N90" s="9"/>
      <c r="O90" s="9" t="s">
        <v>45</v>
      </c>
    </row>
    <row r="91" spans="1:15" s="11" customFormat="1" x14ac:dyDescent="0.3">
      <c r="A91" s="9">
        <v>80</v>
      </c>
      <c r="B91" s="9" t="str">
        <f>[1]Sheet1!B68</f>
        <v>ASA0348</v>
      </c>
      <c r="C91" s="9" t="s">
        <v>106</v>
      </c>
      <c r="D91" s="9" t="s">
        <v>43</v>
      </c>
      <c r="E91" s="10">
        <v>43757</v>
      </c>
      <c r="F91" s="9"/>
      <c r="G91" s="9" t="str">
        <f>[1]Sheet1!I68</f>
        <v>Printer room</v>
      </c>
      <c r="H91" s="9">
        <f>[1]Sheet1!H68</f>
        <v>249</v>
      </c>
      <c r="I91" s="9">
        <v>2020</v>
      </c>
      <c r="J91" s="9"/>
      <c r="K91" s="9"/>
      <c r="L91" s="9">
        <f>5639.6/2</f>
        <v>2819.8</v>
      </c>
      <c r="M91" s="9" t="s">
        <v>210</v>
      </c>
      <c r="N91" s="9"/>
      <c r="O91" s="9" t="s">
        <v>45</v>
      </c>
    </row>
    <row r="92" spans="1:15" s="11" customFormat="1" x14ac:dyDescent="0.3">
      <c r="A92" s="9">
        <v>81</v>
      </c>
      <c r="B92" s="9" t="str">
        <f>[1]Sheet1!B69</f>
        <v>ASA0349</v>
      </c>
      <c r="C92" s="9" t="s">
        <v>106</v>
      </c>
      <c r="D92" s="9" t="s">
        <v>43</v>
      </c>
      <c r="E92" s="10">
        <v>43757</v>
      </c>
      <c r="F92" s="9"/>
      <c r="G92" s="9" t="str">
        <f>[1]Sheet1!I69</f>
        <v>Printer room</v>
      </c>
      <c r="H92" s="9">
        <f>[1]Sheet1!H69</f>
        <v>206</v>
      </c>
      <c r="I92" s="9">
        <v>2020</v>
      </c>
      <c r="J92" s="9"/>
      <c r="K92" s="9"/>
      <c r="L92" s="9">
        <f>5639.6/2</f>
        <v>2819.8</v>
      </c>
      <c r="M92" s="9" t="s">
        <v>210</v>
      </c>
      <c r="N92" s="9"/>
      <c r="O92" s="9" t="s">
        <v>45</v>
      </c>
    </row>
    <row r="93" spans="1:15" s="11" customFormat="1" x14ac:dyDescent="0.3">
      <c r="A93" s="9">
        <v>82</v>
      </c>
      <c r="B93" s="9" t="str">
        <f>[1]Sheet1!$B$118</f>
        <v>ASA0398</v>
      </c>
      <c r="C93" s="9" t="s">
        <v>106</v>
      </c>
      <c r="D93" s="9" t="s">
        <v>43</v>
      </c>
      <c r="E93" s="10">
        <v>43757</v>
      </c>
      <c r="F93" s="9"/>
      <c r="G93" s="9" t="s">
        <v>208</v>
      </c>
      <c r="H93" s="9">
        <f>[1]Sheet1!$H$118</f>
        <v>219</v>
      </c>
      <c r="I93" s="9">
        <v>2020</v>
      </c>
      <c r="J93" s="9"/>
      <c r="K93" s="9"/>
      <c r="L93" s="9">
        <f t="shared" ref="L93:L96" si="1">12966.25/5</f>
        <v>2593.25</v>
      </c>
      <c r="M93" s="9" t="s">
        <v>210</v>
      </c>
      <c r="N93" s="9"/>
      <c r="O93" s="9" t="s">
        <v>45</v>
      </c>
    </row>
    <row r="94" spans="1:15" s="11" customFormat="1" x14ac:dyDescent="0.3">
      <c r="A94" s="9">
        <v>83</v>
      </c>
      <c r="B94" s="9" t="str">
        <f>[1]Sheet1!B185</f>
        <v>ASA0464</v>
      </c>
      <c r="C94" s="9" t="s">
        <v>106</v>
      </c>
      <c r="D94" s="9" t="s">
        <v>43</v>
      </c>
      <c r="E94" s="10">
        <v>43757</v>
      </c>
      <c r="F94" s="9"/>
      <c r="G94" s="9" t="str">
        <f>[1]Sheet1!I185</f>
        <v>Main Boardroom</v>
      </c>
      <c r="H94" s="9">
        <f>[1]Sheet1!H185</f>
        <v>242</v>
      </c>
      <c r="I94" s="9">
        <v>2020</v>
      </c>
      <c r="J94" s="9"/>
      <c r="K94" s="9"/>
      <c r="L94" s="9">
        <f t="shared" si="1"/>
        <v>2593.25</v>
      </c>
      <c r="M94" s="9" t="s">
        <v>210</v>
      </c>
      <c r="N94" s="9"/>
      <c r="O94" s="9" t="s">
        <v>45</v>
      </c>
    </row>
    <row r="95" spans="1:15" s="11" customFormat="1" x14ac:dyDescent="0.3">
      <c r="A95" s="9">
        <v>84</v>
      </c>
      <c r="B95" s="9" t="str">
        <f>[1]Sheet1!B186</f>
        <v>ASA0465</v>
      </c>
      <c r="C95" s="9" t="s">
        <v>106</v>
      </c>
      <c r="D95" s="9" t="s">
        <v>43</v>
      </c>
      <c r="E95" s="10">
        <v>43757</v>
      </c>
      <c r="F95" s="9"/>
      <c r="G95" s="9" t="str">
        <f>[1]Sheet1!I186</f>
        <v>Main Boardroom</v>
      </c>
      <c r="H95" s="9">
        <f>[1]Sheet1!H186</f>
        <v>242</v>
      </c>
      <c r="I95" s="9">
        <v>2020</v>
      </c>
      <c r="J95" s="9"/>
      <c r="K95" s="9"/>
      <c r="L95" s="9">
        <f t="shared" si="1"/>
        <v>2593.25</v>
      </c>
      <c r="M95" s="9" t="s">
        <v>210</v>
      </c>
      <c r="N95" s="9"/>
      <c r="O95" s="9" t="s">
        <v>45</v>
      </c>
    </row>
    <row r="96" spans="1:15" s="11" customFormat="1" x14ac:dyDescent="0.3">
      <c r="A96" s="9">
        <v>85</v>
      </c>
      <c r="B96" s="9" t="str">
        <f>[1]Sheet1!B187</f>
        <v>ASA0466</v>
      </c>
      <c r="C96" s="9" t="s">
        <v>106</v>
      </c>
      <c r="D96" s="9" t="s">
        <v>43</v>
      </c>
      <c r="E96" s="10">
        <v>43757</v>
      </c>
      <c r="F96" s="9"/>
      <c r="G96" s="9" t="str">
        <f>[1]Sheet1!I187</f>
        <v>Main Boardroom</v>
      </c>
      <c r="H96" s="9">
        <f>[1]Sheet1!H187</f>
        <v>242</v>
      </c>
      <c r="I96" s="9">
        <v>2020</v>
      </c>
      <c r="J96" s="9"/>
      <c r="K96" s="9"/>
      <c r="L96" s="9">
        <f t="shared" si="1"/>
        <v>2593.25</v>
      </c>
      <c r="M96" s="9" t="s">
        <v>210</v>
      </c>
      <c r="N96" s="9"/>
      <c r="O96" s="9" t="s">
        <v>45</v>
      </c>
    </row>
    <row r="97" spans="1:15" s="11" customFormat="1" x14ac:dyDescent="0.3">
      <c r="A97" s="9">
        <v>86</v>
      </c>
      <c r="B97" s="17" t="s">
        <v>107</v>
      </c>
      <c r="C97" s="9" t="s">
        <v>108</v>
      </c>
      <c r="D97" s="9" t="s">
        <v>43</v>
      </c>
      <c r="E97" s="10">
        <v>43757</v>
      </c>
      <c r="F97" s="9"/>
      <c r="G97" s="9" t="s">
        <v>109</v>
      </c>
      <c r="H97" s="9"/>
      <c r="I97" s="9">
        <v>2020</v>
      </c>
      <c r="J97" s="9"/>
      <c r="K97" s="9"/>
      <c r="L97" s="9">
        <v>2566.8000000000002</v>
      </c>
      <c r="M97" s="9" t="s">
        <v>210</v>
      </c>
      <c r="N97" s="9"/>
      <c r="O97" s="9" t="s">
        <v>45</v>
      </c>
    </row>
    <row r="98" spans="1:15" s="11" customFormat="1" x14ac:dyDescent="0.3">
      <c r="A98" s="9">
        <v>87</v>
      </c>
      <c r="B98" s="9" t="str">
        <f>[1]Sheet1!$B$242</f>
        <v>ASA0522</v>
      </c>
      <c r="C98" s="9" t="s">
        <v>110</v>
      </c>
      <c r="D98" s="9" t="s">
        <v>43</v>
      </c>
      <c r="E98" s="10">
        <v>43757</v>
      </c>
      <c r="F98" s="9"/>
      <c r="G98" s="9" t="str">
        <f>[1]Sheet1!$I$242</f>
        <v>Canteen</v>
      </c>
      <c r="H98" s="9"/>
      <c r="I98" s="9">
        <v>2020</v>
      </c>
      <c r="J98" s="9"/>
      <c r="K98" s="9"/>
      <c r="L98" s="9">
        <f>10567.35/3</f>
        <v>3522.4500000000003</v>
      </c>
      <c r="M98" s="9" t="s">
        <v>210</v>
      </c>
      <c r="N98" s="9"/>
      <c r="O98" s="9" t="s">
        <v>45</v>
      </c>
    </row>
    <row r="99" spans="1:15" s="11" customFormat="1" x14ac:dyDescent="0.3">
      <c r="A99" s="9">
        <v>88</v>
      </c>
      <c r="B99" s="9" t="str">
        <f>[1]Sheet1!B252</f>
        <v>ASA0532</v>
      </c>
      <c r="C99" s="9" t="s">
        <v>110</v>
      </c>
      <c r="D99" s="9" t="s">
        <v>43</v>
      </c>
      <c r="E99" s="10">
        <v>43757</v>
      </c>
      <c r="F99" s="9"/>
      <c r="G99" s="9" t="str">
        <f>[1]Sheet1!I252</f>
        <v>Kitchen</v>
      </c>
      <c r="H99" s="9">
        <v>251</v>
      </c>
      <c r="I99" s="9">
        <v>2020</v>
      </c>
      <c r="J99" s="9"/>
      <c r="K99" s="9"/>
      <c r="L99" s="9">
        <f t="shared" ref="L99:L100" si="2">10567.35/3</f>
        <v>3522.4500000000003</v>
      </c>
      <c r="M99" s="9" t="s">
        <v>210</v>
      </c>
      <c r="N99" s="9"/>
      <c r="O99" s="9" t="s">
        <v>45</v>
      </c>
    </row>
    <row r="100" spans="1:15" s="11" customFormat="1" x14ac:dyDescent="0.3">
      <c r="A100" s="9">
        <v>89</v>
      </c>
      <c r="B100" s="9" t="str">
        <f>[1]Sheet1!B253</f>
        <v>ASA0533</v>
      </c>
      <c r="C100" s="9" t="s">
        <v>110</v>
      </c>
      <c r="D100" s="9" t="s">
        <v>43</v>
      </c>
      <c r="E100" s="10">
        <v>43757</v>
      </c>
      <c r="F100" s="9"/>
      <c r="G100" s="9" t="str">
        <f>[1]Sheet1!I253</f>
        <v>Kitchen</v>
      </c>
      <c r="H100" s="9">
        <v>251</v>
      </c>
      <c r="I100" s="9">
        <v>2020</v>
      </c>
      <c r="J100" s="9"/>
      <c r="K100" s="9"/>
      <c r="L100" s="9">
        <f t="shared" si="2"/>
        <v>3522.4500000000003</v>
      </c>
      <c r="M100" s="9" t="s">
        <v>210</v>
      </c>
      <c r="N100" s="9"/>
      <c r="O100" s="9" t="s">
        <v>45</v>
      </c>
    </row>
    <row r="101" spans="1:15" s="20" customFormat="1" x14ac:dyDescent="0.3">
      <c r="A101" s="18">
        <v>90</v>
      </c>
      <c r="B101" s="18" t="str">
        <f>[1]Sheet1!B243</f>
        <v>ASA0523</v>
      </c>
      <c r="C101" s="18" t="str">
        <f>[1]Sheet1!C243</f>
        <v>Canteen Table</v>
      </c>
      <c r="D101" s="18" t="s">
        <v>43</v>
      </c>
      <c r="E101" s="19">
        <v>43757</v>
      </c>
      <c r="F101" s="18"/>
      <c r="G101" s="18" t="s">
        <v>109</v>
      </c>
      <c r="H101" s="18"/>
      <c r="I101" s="18">
        <v>2020</v>
      </c>
      <c r="J101" s="18"/>
      <c r="K101" s="18"/>
      <c r="L101" s="18">
        <f>25647.3/7</f>
        <v>3663.9</v>
      </c>
      <c r="M101" s="18" t="s">
        <v>210</v>
      </c>
      <c r="N101" s="18"/>
      <c r="O101" s="18" t="s">
        <v>45</v>
      </c>
    </row>
    <row r="102" spans="1:15" s="20" customFormat="1" x14ac:dyDescent="0.3">
      <c r="A102" s="18">
        <v>91</v>
      </c>
      <c r="B102" s="18" t="str">
        <f>[1]Sheet1!B244</f>
        <v>ASA0524</v>
      </c>
      <c r="C102" s="18" t="str">
        <f>[1]Sheet1!C244</f>
        <v>Canteen Table</v>
      </c>
      <c r="D102" s="18" t="s">
        <v>43</v>
      </c>
      <c r="E102" s="19">
        <v>43757</v>
      </c>
      <c r="F102" s="18"/>
      <c r="G102" s="18" t="s">
        <v>109</v>
      </c>
      <c r="H102" s="18"/>
      <c r="I102" s="18">
        <v>2020</v>
      </c>
      <c r="J102" s="18"/>
      <c r="K102" s="18"/>
      <c r="L102" s="18">
        <f t="shared" ref="L102:L107" si="3">25647.3/7</f>
        <v>3663.9</v>
      </c>
      <c r="M102" s="18" t="s">
        <v>210</v>
      </c>
      <c r="N102" s="18"/>
      <c r="O102" s="18" t="s">
        <v>45</v>
      </c>
    </row>
    <row r="103" spans="1:15" s="20" customFormat="1" x14ac:dyDescent="0.3">
      <c r="A103" s="18">
        <v>92</v>
      </c>
      <c r="B103" s="18" t="str">
        <f>[1]Sheet1!B245</f>
        <v>ASA0525</v>
      </c>
      <c r="C103" s="18" t="str">
        <f>[1]Sheet1!C245</f>
        <v>Canteen Table</v>
      </c>
      <c r="D103" s="18" t="s">
        <v>43</v>
      </c>
      <c r="E103" s="19">
        <v>43757</v>
      </c>
      <c r="F103" s="18"/>
      <c r="G103" s="18" t="s">
        <v>109</v>
      </c>
      <c r="H103" s="18"/>
      <c r="I103" s="18">
        <v>2020</v>
      </c>
      <c r="J103" s="18"/>
      <c r="K103" s="18"/>
      <c r="L103" s="18">
        <f t="shared" si="3"/>
        <v>3663.9</v>
      </c>
      <c r="M103" s="18" t="s">
        <v>210</v>
      </c>
      <c r="N103" s="18"/>
      <c r="O103" s="18" t="s">
        <v>45</v>
      </c>
    </row>
    <row r="104" spans="1:15" s="20" customFormat="1" x14ac:dyDescent="0.3">
      <c r="A104" s="18">
        <v>93</v>
      </c>
      <c r="B104" s="18" t="str">
        <f>[1]Sheet1!B246</f>
        <v>ASA0526</v>
      </c>
      <c r="C104" s="18" t="str">
        <f>[1]Sheet1!C246</f>
        <v>Canteen Table</v>
      </c>
      <c r="D104" s="18" t="s">
        <v>43</v>
      </c>
      <c r="E104" s="19">
        <v>43757</v>
      </c>
      <c r="F104" s="18"/>
      <c r="G104" s="18" t="s">
        <v>109</v>
      </c>
      <c r="H104" s="18"/>
      <c r="I104" s="18">
        <v>2020</v>
      </c>
      <c r="J104" s="18"/>
      <c r="K104" s="18"/>
      <c r="L104" s="18">
        <f t="shared" si="3"/>
        <v>3663.9</v>
      </c>
      <c r="M104" s="18" t="s">
        <v>210</v>
      </c>
      <c r="N104" s="18"/>
      <c r="O104" s="18" t="s">
        <v>45</v>
      </c>
    </row>
    <row r="105" spans="1:15" s="20" customFormat="1" x14ac:dyDescent="0.3">
      <c r="A105" s="18">
        <v>94</v>
      </c>
      <c r="B105" s="18" t="str">
        <f>[1]Sheet1!B247</f>
        <v>ASA0527</v>
      </c>
      <c r="C105" s="18" t="str">
        <f>[1]Sheet1!C247</f>
        <v>Canteen Table</v>
      </c>
      <c r="D105" s="18" t="s">
        <v>43</v>
      </c>
      <c r="E105" s="19">
        <v>43757</v>
      </c>
      <c r="F105" s="18"/>
      <c r="G105" s="18" t="s">
        <v>109</v>
      </c>
      <c r="H105" s="18"/>
      <c r="I105" s="18">
        <v>2020</v>
      </c>
      <c r="J105" s="18"/>
      <c r="K105" s="18"/>
      <c r="L105" s="18">
        <f t="shared" si="3"/>
        <v>3663.9</v>
      </c>
      <c r="M105" s="18" t="s">
        <v>210</v>
      </c>
      <c r="N105" s="18"/>
      <c r="O105" s="18" t="s">
        <v>45</v>
      </c>
    </row>
    <row r="106" spans="1:15" s="20" customFormat="1" x14ac:dyDescent="0.3">
      <c r="A106" s="18">
        <v>95</v>
      </c>
      <c r="B106" s="18" t="str">
        <f>[1]Sheet1!B249</f>
        <v>ASA0529</v>
      </c>
      <c r="C106" s="18" t="str">
        <f>[1]Sheet1!C249</f>
        <v>Canteen Table</v>
      </c>
      <c r="D106" s="18" t="s">
        <v>43</v>
      </c>
      <c r="E106" s="19">
        <v>43757</v>
      </c>
      <c r="F106" s="18"/>
      <c r="G106" s="18" t="s">
        <v>109</v>
      </c>
      <c r="H106" s="18"/>
      <c r="I106" s="18">
        <v>2020</v>
      </c>
      <c r="J106" s="18"/>
      <c r="K106" s="18"/>
      <c r="L106" s="18">
        <f t="shared" si="3"/>
        <v>3663.9</v>
      </c>
      <c r="M106" s="18" t="s">
        <v>210</v>
      </c>
      <c r="N106" s="18"/>
      <c r="O106" s="18" t="s">
        <v>45</v>
      </c>
    </row>
    <row r="107" spans="1:15" s="20" customFormat="1" x14ac:dyDescent="0.3">
      <c r="A107" s="18">
        <v>96</v>
      </c>
      <c r="B107" s="18" t="str">
        <f>[1]Sheet1!B250</f>
        <v>ASA0530</v>
      </c>
      <c r="C107" s="18" t="str">
        <f>[1]Sheet1!C250</f>
        <v>Canteen Table</v>
      </c>
      <c r="D107" s="18" t="s">
        <v>43</v>
      </c>
      <c r="E107" s="19">
        <v>43757</v>
      </c>
      <c r="F107" s="18"/>
      <c r="G107" s="18" t="s">
        <v>109</v>
      </c>
      <c r="H107" s="18"/>
      <c r="I107" s="18">
        <v>2020</v>
      </c>
      <c r="J107" s="18"/>
      <c r="K107" s="18"/>
      <c r="L107" s="18">
        <f t="shared" si="3"/>
        <v>3663.9</v>
      </c>
      <c r="M107" s="18" t="s">
        <v>210</v>
      </c>
      <c r="N107" s="18"/>
      <c r="O107" s="18" t="s">
        <v>45</v>
      </c>
    </row>
    <row r="108" spans="1:15" s="11" customFormat="1" x14ac:dyDescent="0.3">
      <c r="A108" s="9">
        <v>97</v>
      </c>
      <c r="B108" s="9" t="str">
        <f>[1]Sheet1!B310</f>
        <v>ASA0596</v>
      </c>
      <c r="C108" s="17" t="s">
        <v>111</v>
      </c>
      <c r="D108" s="9" t="s">
        <v>43</v>
      </c>
      <c r="E108" s="10">
        <v>43757</v>
      </c>
      <c r="F108" s="9"/>
      <c r="G108" s="9" t="s">
        <v>112</v>
      </c>
      <c r="H108" s="9">
        <v>242</v>
      </c>
      <c r="I108" s="9">
        <v>2020</v>
      </c>
      <c r="J108" s="9"/>
      <c r="K108" s="9"/>
      <c r="L108" s="9">
        <f>4577/3</f>
        <v>1525.6666666666667</v>
      </c>
      <c r="M108" s="9" t="s">
        <v>210</v>
      </c>
      <c r="N108" s="9"/>
      <c r="O108" s="9" t="s">
        <v>45</v>
      </c>
    </row>
    <row r="109" spans="1:15" s="11" customFormat="1" x14ac:dyDescent="0.3">
      <c r="A109" s="9">
        <v>98</v>
      </c>
      <c r="B109" s="9" t="str">
        <f>[1]Sheet1!B311</f>
        <v>ASA0597</v>
      </c>
      <c r="C109" s="9" t="s">
        <v>111</v>
      </c>
      <c r="D109" s="9" t="s">
        <v>43</v>
      </c>
      <c r="E109" s="10">
        <v>43757</v>
      </c>
      <c r="F109" s="9"/>
      <c r="G109" s="9" t="s">
        <v>112</v>
      </c>
      <c r="H109" s="9">
        <v>242</v>
      </c>
      <c r="I109" s="9">
        <v>2020</v>
      </c>
      <c r="J109" s="9"/>
      <c r="K109" s="9"/>
      <c r="L109" s="9">
        <f t="shared" ref="L109:L110" si="4">4577/3</f>
        <v>1525.6666666666667</v>
      </c>
      <c r="M109" s="9" t="s">
        <v>210</v>
      </c>
      <c r="N109" s="9"/>
      <c r="O109" s="9" t="s">
        <v>45</v>
      </c>
    </row>
    <row r="110" spans="1:15" s="11" customFormat="1" x14ac:dyDescent="0.3">
      <c r="A110" s="9">
        <v>99</v>
      </c>
      <c r="B110" s="9" t="str">
        <f>[1]Sheet1!$B$313</f>
        <v>ASA0599</v>
      </c>
      <c r="C110" s="17" t="s">
        <v>111</v>
      </c>
      <c r="D110" s="9" t="s">
        <v>43</v>
      </c>
      <c r="E110" s="10">
        <v>43757</v>
      </c>
      <c r="F110" s="9"/>
      <c r="G110" s="9" t="s">
        <v>112</v>
      </c>
      <c r="H110" s="9">
        <v>242</v>
      </c>
      <c r="I110" s="9">
        <v>2020</v>
      </c>
      <c r="J110" s="9"/>
      <c r="K110" s="9"/>
      <c r="L110" s="9">
        <f t="shared" si="4"/>
        <v>1525.6666666666667</v>
      </c>
      <c r="M110" s="9" t="s">
        <v>210</v>
      </c>
      <c r="N110" s="9"/>
      <c r="O110" s="9" t="s">
        <v>45</v>
      </c>
    </row>
    <row r="111" spans="1:15" s="11" customFormat="1" x14ac:dyDescent="0.3">
      <c r="A111" s="9">
        <v>100</v>
      </c>
      <c r="B111" s="9"/>
      <c r="C111" s="17" t="s">
        <v>114</v>
      </c>
      <c r="D111" s="9" t="s">
        <v>43</v>
      </c>
      <c r="E111" s="10">
        <v>43757</v>
      </c>
      <c r="F111" s="9"/>
      <c r="G111" s="9" t="s">
        <v>207</v>
      </c>
      <c r="H111" s="9">
        <v>222</v>
      </c>
      <c r="I111" s="9">
        <v>2020</v>
      </c>
      <c r="J111" s="9"/>
      <c r="K111" s="9"/>
      <c r="L111" s="9">
        <f>1380/4</f>
        <v>345</v>
      </c>
      <c r="M111" s="9" t="s">
        <v>210</v>
      </c>
      <c r="N111" s="9"/>
      <c r="O111" s="9" t="s">
        <v>45</v>
      </c>
    </row>
    <row r="112" spans="1:15" s="11" customFormat="1" x14ac:dyDescent="0.3">
      <c r="A112" s="9">
        <v>101</v>
      </c>
      <c r="B112" s="9"/>
      <c r="C112" s="17" t="s">
        <v>114</v>
      </c>
      <c r="D112" s="9" t="s">
        <v>43</v>
      </c>
      <c r="E112" s="10">
        <v>43757</v>
      </c>
      <c r="F112" s="9"/>
      <c r="G112" s="9" t="s">
        <v>207</v>
      </c>
      <c r="H112" s="9">
        <v>222</v>
      </c>
      <c r="I112" s="9">
        <v>2020</v>
      </c>
      <c r="J112" s="9"/>
      <c r="K112" s="9"/>
      <c r="L112" s="9">
        <f t="shared" ref="L112:L114" si="5">1380/4</f>
        <v>345</v>
      </c>
      <c r="M112" s="9" t="s">
        <v>210</v>
      </c>
      <c r="N112" s="9"/>
      <c r="O112" s="9" t="s">
        <v>45</v>
      </c>
    </row>
    <row r="113" spans="1:15" s="11" customFormat="1" x14ac:dyDescent="0.3">
      <c r="A113" s="9">
        <v>102</v>
      </c>
      <c r="B113" s="9"/>
      <c r="C113" s="17" t="s">
        <v>114</v>
      </c>
      <c r="D113" s="9" t="s">
        <v>43</v>
      </c>
      <c r="E113" s="10">
        <v>43757</v>
      </c>
      <c r="F113" s="9"/>
      <c r="G113" s="9" t="s">
        <v>207</v>
      </c>
      <c r="H113" s="9">
        <v>222</v>
      </c>
      <c r="I113" s="9">
        <v>2020</v>
      </c>
      <c r="J113" s="9"/>
      <c r="K113" s="9"/>
      <c r="L113" s="9">
        <f t="shared" si="5"/>
        <v>345</v>
      </c>
      <c r="M113" s="9" t="s">
        <v>210</v>
      </c>
      <c r="N113" s="9"/>
      <c r="O113" s="9" t="s">
        <v>45</v>
      </c>
    </row>
    <row r="114" spans="1:15" s="11" customFormat="1" x14ac:dyDescent="0.3">
      <c r="A114" s="9">
        <v>103</v>
      </c>
      <c r="B114" s="9"/>
      <c r="C114" s="17" t="s">
        <v>114</v>
      </c>
      <c r="D114" s="9" t="s">
        <v>43</v>
      </c>
      <c r="E114" s="10">
        <v>43757</v>
      </c>
      <c r="F114" s="9"/>
      <c r="G114" s="9" t="s">
        <v>207</v>
      </c>
      <c r="H114" s="9">
        <v>222</v>
      </c>
      <c r="I114" s="9">
        <v>2020</v>
      </c>
      <c r="J114" s="9"/>
      <c r="K114" s="9"/>
      <c r="L114" s="9">
        <f t="shared" si="5"/>
        <v>345</v>
      </c>
      <c r="M114" s="9" t="s">
        <v>210</v>
      </c>
      <c r="N114" s="9"/>
      <c r="O114" s="9" t="s">
        <v>45</v>
      </c>
    </row>
    <row r="115" spans="1:15" s="11" customFormat="1" x14ac:dyDescent="0.3">
      <c r="A115" s="9">
        <v>104</v>
      </c>
      <c r="B115" s="9"/>
      <c r="C115" s="9" t="s">
        <v>115</v>
      </c>
      <c r="D115" s="9" t="s">
        <v>43</v>
      </c>
      <c r="E115" s="10">
        <v>43757</v>
      </c>
      <c r="F115" s="9"/>
      <c r="G115" s="9" t="s">
        <v>207</v>
      </c>
      <c r="H115" s="9">
        <v>222</v>
      </c>
      <c r="I115" s="9">
        <v>2020</v>
      </c>
      <c r="J115" s="9"/>
      <c r="K115" s="9"/>
      <c r="L115" s="9">
        <f>874/2</f>
        <v>437</v>
      </c>
      <c r="M115" s="9" t="s">
        <v>210</v>
      </c>
      <c r="N115" s="9"/>
      <c r="O115" s="9" t="s">
        <v>45</v>
      </c>
    </row>
    <row r="116" spans="1:15" s="11" customFormat="1" x14ac:dyDescent="0.3">
      <c r="A116" s="9">
        <v>105</v>
      </c>
      <c r="B116" s="9"/>
      <c r="C116" s="9" t="s">
        <v>115</v>
      </c>
      <c r="D116" s="9" t="s">
        <v>43</v>
      </c>
      <c r="E116" s="10">
        <v>43757</v>
      </c>
      <c r="F116" s="9"/>
      <c r="G116" s="9" t="s">
        <v>207</v>
      </c>
      <c r="H116" s="9">
        <v>222</v>
      </c>
      <c r="I116" s="9">
        <v>2020</v>
      </c>
      <c r="J116" s="9"/>
      <c r="K116" s="9"/>
      <c r="L116" s="9">
        <f>874/2</f>
        <v>437</v>
      </c>
      <c r="M116" s="9" t="s">
        <v>210</v>
      </c>
      <c r="N116" s="9"/>
      <c r="O116" s="9" t="s">
        <v>45</v>
      </c>
    </row>
    <row r="117" spans="1:15" s="11" customFormat="1" x14ac:dyDescent="0.3">
      <c r="A117" s="9">
        <v>106</v>
      </c>
      <c r="B117" s="9"/>
      <c r="C117" s="17" t="s">
        <v>113</v>
      </c>
      <c r="D117" s="9" t="s">
        <v>43</v>
      </c>
      <c r="E117" s="10">
        <v>43757</v>
      </c>
      <c r="F117" s="9"/>
      <c r="G117" s="9" t="s">
        <v>207</v>
      </c>
      <c r="H117" s="9">
        <v>222</v>
      </c>
      <c r="I117" s="9">
        <v>2020</v>
      </c>
      <c r="J117" s="9"/>
      <c r="K117" s="9"/>
      <c r="L117" s="9">
        <f>1023.5/2</f>
        <v>511.75</v>
      </c>
      <c r="M117" s="9" t="s">
        <v>210</v>
      </c>
      <c r="N117" s="9"/>
      <c r="O117" s="9" t="s">
        <v>45</v>
      </c>
    </row>
    <row r="118" spans="1:15" s="11" customFormat="1" x14ac:dyDescent="0.3">
      <c r="A118" s="9">
        <v>107</v>
      </c>
      <c r="B118" s="9"/>
      <c r="C118" s="17" t="s">
        <v>113</v>
      </c>
      <c r="D118" s="9" t="s">
        <v>43</v>
      </c>
      <c r="E118" s="10">
        <v>43757</v>
      </c>
      <c r="F118" s="9"/>
      <c r="G118" s="9" t="s">
        <v>207</v>
      </c>
      <c r="H118" s="9">
        <v>222</v>
      </c>
      <c r="I118" s="9">
        <v>2020</v>
      </c>
      <c r="J118" s="9"/>
      <c r="K118" s="9"/>
      <c r="L118" s="9">
        <f>1023.5/2</f>
        <v>511.75</v>
      </c>
      <c r="M118" s="9" t="s">
        <v>210</v>
      </c>
      <c r="N118" s="9"/>
      <c r="O118" s="9" t="s">
        <v>45</v>
      </c>
    </row>
    <row r="119" spans="1:15" s="11" customFormat="1" x14ac:dyDescent="0.3">
      <c r="A119" s="9">
        <v>108</v>
      </c>
      <c r="B119" s="9" t="str">
        <f>[1]Sheet1!$B$254</f>
        <v>ASA0534</v>
      </c>
      <c r="C119" s="9" t="str">
        <f>[1]Sheet1!$C$254</f>
        <v>Barstool</v>
      </c>
      <c r="D119" s="9" t="s">
        <v>43</v>
      </c>
      <c r="E119" s="10">
        <v>43757</v>
      </c>
      <c r="F119" s="9"/>
      <c r="G119" s="9" t="str">
        <f>[1]Sheet1!$I$254</f>
        <v>Kitchen</v>
      </c>
      <c r="H119" s="9">
        <v>251</v>
      </c>
      <c r="I119" s="9">
        <v>2020</v>
      </c>
      <c r="J119" s="9"/>
      <c r="K119" s="9"/>
      <c r="L119" s="9">
        <f>8010.9/6</f>
        <v>1335.1499999999999</v>
      </c>
      <c r="M119" s="9" t="s">
        <v>210</v>
      </c>
      <c r="N119" s="9"/>
      <c r="O119" s="9" t="s">
        <v>45</v>
      </c>
    </row>
    <row r="120" spans="1:15" s="11" customFormat="1" x14ac:dyDescent="0.3">
      <c r="A120" s="9">
        <v>109</v>
      </c>
      <c r="B120" s="9" t="str">
        <f>[1]Sheet1!B256</f>
        <v>ASA0536</v>
      </c>
      <c r="C120" s="9" t="str">
        <f>[1]Sheet1!C256</f>
        <v>Barstool</v>
      </c>
      <c r="D120" s="9" t="s">
        <v>43</v>
      </c>
      <c r="E120" s="10">
        <v>43757</v>
      </c>
      <c r="F120" s="9"/>
      <c r="G120" s="9" t="str">
        <f>[1]Sheet1!I256</f>
        <v>Kitchen</v>
      </c>
      <c r="H120" s="9">
        <v>251</v>
      </c>
      <c r="I120" s="9">
        <v>2020</v>
      </c>
      <c r="J120" s="9"/>
      <c r="K120" s="9"/>
      <c r="L120" s="9">
        <f t="shared" ref="L120:L124" si="6">8010.9/6</f>
        <v>1335.1499999999999</v>
      </c>
      <c r="M120" s="9" t="s">
        <v>210</v>
      </c>
      <c r="N120" s="9"/>
      <c r="O120" s="9" t="s">
        <v>45</v>
      </c>
    </row>
    <row r="121" spans="1:15" s="11" customFormat="1" x14ac:dyDescent="0.3">
      <c r="A121" s="9">
        <v>110</v>
      </c>
      <c r="B121" s="9" t="str">
        <f>[1]Sheet1!B257</f>
        <v>ASA0537</v>
      </c>
      <c r="C121" s="9" t="str">
        <f>[1]Sheet1!C257</f>
        <v>Barstool</v>
      </c>
      <c r="D121" s="9" t="s">
        <v>43</v>
      </c>
      <c r="E121" s="10">
        <v>43757</v>
      </c>
      <c r="F121" s="9"/>
      <c r="G121" s="9" t="str">
        <f>[1]Sheet1!I257</f>
        <v>Kitchen</v>
      </c>
      <c r="H121" s="9">
        <v>251</v>
      </c>
      <c r="I121" s="9">
        <v>2020</v>
      </c>
      <c r="J121" s="9"/>
      <c r="K121" s="9"/>
      <c r="L121" s="9">
        <f t="shared" si="6"/>
        <v>1335.1499999999999</v>
      </c>
      <c r="M121" s="9" t="s">
        <v>210</v>
      </c>
      <c r="N121" s="9"/>
      <c r="O121" s="9" t="s">
        <v>45</v>
      </c>
    </row>
    <row r="122" spans="1:15" s="11" customFormat="1" x14ac:dyDescent="0.3">
      <c r="A122" s="9">
        <v>111</v>
      </c>
      <c r="B122" s="9" t="str">
        <f>[1]Sheet1!B258</f>
        <v>ASA0538</v>
      </c>
      <c r="C122" s="9" t="str">
        <f>[1]Sheet1!C258</f>
        <v>Barstool</v>
      </c>
      <c r="D122" s="9" t="s">
        <v>43</v>
      </c>
      <c r="E122" s="10">
        <v>43757</v>
      </c>
      <c r="F122" s="9"/>
      <c r="G122" s="9" t="str">
        <f>[1]Sheet1!I258</f>
        <v>Kitchen</v>
      </c>
      <c r="H122" s="9">
        <v>251</v>
      </c>
      <c r="I122" s="9">
        <v>2020</v>
      </c>
      <c r="J122" s="9"/>
      <c r="K122" s="9"/>
      <c r="L122" s="9">
        <f t="shared" si="6"/>
        <v>1335.1499999999999</v>
      </c>
      <c r="M122" s="9" t="s">
        <v>210</v>
      </c>
      <c r="N122" s="9"/>
      <c r="O122" s="9" t="s">
        <v>45</v>
      </c>
    </row>
    <row r="123" spans="1:15" s="11" customFormat="1" x14ac:dyDescent="0.3">
      <c r="A123" s="9">
        <v>112</v>
      </c>
      <c r="B123" s="9" t="str">
        <f>[1]Sheet1!B307</f>
        <v>ASA0593</v>
      </c>
      <c r="C123" s="9" t="str">
        <f>[1]Sheet1!C307</f>
        <v>Barstool</v>
      </c>
      <c r="D123" s="9" t="s">
        <v>43</v>
      </c>
      <c r="E123" s="10">
        <v>43757</v>
      </c>
      <c r="F123" s="9"/>
      <c r="G123" s="9" t="str">
        <f>[1]Sheet1!I307</f>
        <v>Canteen</v>
      </c>
      <c r="H123" s="9"/>
      <c r="I123" s="9">
        <v>2020</v>
      </c>
      <c r="J123" s="9"/>
      <c r="K123" s="9"/>
      <c r="L123" s="9">
        <f t="shared" si="6"/>
        <v>1335.1499999999999</v>
      </c>
      <c r="M123" s="9" t="s">
        <v>210</v>
      </c>
      <c r="N123" s="9"/>
      <c r="O123" s="9" t="s">
        <v>45</v>
      </c>
    </row>
    <row r="124" spans="1:15" s="11" customFormat="1" x14ac:dyDescent="0.3">
      <c r="A124" s="9">
        <v>113</v>
      </c>
      <c r="B124" s="9" t="str">
        <f>[1]Sheet1!B308</f>
        <v>ASA0594</v>
      </c>
      <c r="C124" s="9" t="str">
        <f>[1]Sheet1!C308</f>
        <v>Barstool</v>
      </c>
      <c r="D124" s="9" t="s">
        <v>43</v>
      </c>
      <c r="E124" s="10">
        <v>43757</v>
      </c>
      <c r="F124" s="9"/>
      <c r="G124" s="9" t="str">
        <f>[1]Sheet1!I308</f>
        <v>Canteen</v>
      </c>
      <c r="H124" s="9"/>
      <c r="I124" s="9">
        <v>2020</v>
      </c>
      <c r="J124" s="9"/>
      <c r="K124" s="9"/>
      <c r="L124" s="9">
        <f t="shared" si="6"/>
        <v>1335.1499999999999</v>
      </c>
      <c r="M124" s="9" t="s">
        <v>210</v>
      </c>
      <c r="N124" s="9"/>
      <c r="O124" s="9" t="s">
        <v>45</v>
      </c>
    </row>
    <row r="125" spans="1:15" s="20" customFormat="1" x14ac:dyDescent="0.3">
      <c r="A125" s="18">
        <v>114</v>
      </c>
      <c r="B125" s="18" t="s">
        <v>152</v>
      </c>
      <c r="C125" s="18" t="s">
        <v>116</v>
      </c>
      <c r="D125" s="18" t="s">
        <v>43</v>
      </c>
      <c r="E125" s="19">
        <v>43757</v>
      </c>
      <c r="F125" s="18"/>
      <c r="G125" s="18" t="s">
        <v>109</v>
      </c>
      <c r="H125" s="18">
        <v>242</v>
      </c>
      <c r="I125" s="18">
        <v>2020</v>
      </c>
      <c r="J125" s="18"/>
      <c r="K125" s="18"/>
      <c r="L125" s="18">
        <f>13202/7</f>
        <v>1886</v>
      </c>
      <c r="M125" s="18" t="s">
        <v>210</v>
      </c>
      <c r="N125" s="18"/>
      <c r="O125" s="18" t="s">
        <v>45</v>
      </c>
    </row>
    <row r="126" spans="1:15" s="20" customFormat="1" x14ac:dyDescent="0.3">
      <c r="A126" s="18">
        <v>115</v>
      </c>
      <c r="B126" s="18" t="s">
        <v>153</v>
      </c>
      <c r="C126" s="18" t="s">
        <v>116</v>
      </c>
      <c r="D126" s="18" t="s">
        <v>43</v>
      </c>
      <c r="E126" s="19">
        <v>43757</v>
      </c>
      <c r="F126" s="18"/>
      <c r="G126" s="18" t="s">
        <v>109</v>
      </c>
      <c r="H126" s="18">
        <v>242</v>
      </c>
      <c r="I126" s="18">
        <v>2020</v>
      </c>
      <c r="J126" s="18"/>
      <c r="K126" s="18"/>
      <c r="L126" s="18">
        <f t="shared" ref="L126:L156" si="7">13202/7</f>
        <v>1886</v>
      </c>
      <c r="M126" s="18" t="s">
        <v>210</v>
      </c>
      <c r="N126" s="18"/>
      <c r="O126" s="18" t="s">
        <v>45</v>
      </c>
    </row>
    <row r="127" spans="1:15" s="20" customFormat="1" x14ac:dyDescent="0.3">
      <c r="A127" s="18">
        <v>116</v>
      </c>
      <c r="B127" s="18" t="s">
        <v>154</v>
      </c>
      <c r="C127" s="18" t="s">
        <v>116</v>
      </c>
      <c r="D127" s="18" t="s">
        <v>43</v>
      </c>
      <c r="E127" s="19">
        <v>43757</v>
      </c>
      <c r="F127" s="18"/>
      <c r="G127" s="18" t="s">
        <v>109</v>
      </c>
      <c r="H127" s="18">
        <v>242</v>
      </c>
      <c r="I127" s="18">
        <v>2020</v>
      </c>
      <c r="J127" s="18"/>
      <c r="K127" s="18"/>
      <c r="L127" s="18">
        <f t="shared" si="7"/>
        <v>1886</v>
      </c>
      <c r="M127" s="18" t="s">
        <v>210</v>
      </c>
      <c r="N127" s="18"/>
      <c r="O127" s="18" t="s">
        <v>45</v>
      </c>
    </row>
    <row r="128" spans="1:15" s="20" customFormat="1" x14ac:dyDescent="0.3">
      <c r="A128" s="18">
        <v>117</v>
      </c>
      <c r="B128" s="18" t="s">
        <v>155</v>
      </c>
      <c r="C128" s="18" t="s">
        <v>116</v>
      </c>
      <c r="D128" s="18" t="s">
        <v>43</v>
      </c>
      <c r="E128" s="19">
        <v>43757</v>
      </c>
      <c r="F128" s="18"/>
      <c r="G128" s="18" t="s">
        <v>109</v>
      </c>
      <c r="H128" s="18">
        <v>242</v>
      </c>
      <c r="I128" s="18">
        <v>2020</v>
      </c>
      <c r="J128" s="18"/>
      <c r="K128" s="18"/>
      <c r="L128" s="18">
        <f t="shared" si="7"/>
        <v>1886</v>
      </c>
      <c r="M128" s="18" t="s">
        <v>210</v>
      </c>
      <c r="N128" s="18"/>
      <c r="O128" s="18" t="s">
        <v>45</v>
      </c>
    </row>
    <row r="129" spans="1:15" s="20" customFormat="1" x14ac:dyDescent="0.3">
      <c r="A129" s="18">
        <v>118</v>
      </c>
      <c r="B129" s="18" t="s">
        <v>156</v>
      </c>
      <c r="C129" s="18" t="s">
        <v>116</v>
      </c>
      <c r="D129" s="18" t="s">
        <v>43</v>
      </c>
      <c r="E129" s="19">
        <v>43757</v>
      </c>
      <c r="F129" s="18"/>
      <c r="G129" s="18" t="s">
        <v>109</v>
      </c>
      <c r="H129" s="18">
        <v>242</v>
      </c>
      <c r="I129" s="18">
        <v>2020</v>
      </c>
      <c r="J129" s="18"/>
      <c r="K129" s="18"/>
      <c r="L129" s="18">
        <f t="shared" si="7"/>
        <v>1886</v>
      </c>
      <c r="M129" s="18" t="s">
        <v>210</v>
      </c>
      <c r="N129" s="18"/>
      <c r="O129" s="18" t="s">
        <v>45</v>
      </c>
    </row>
    <row r="130" spans="1:15" s="20" customFormat="1" x14ac:dyDescent="0.3">
      <c r="A130" s="18">
        <v>119</v>
      </c>
      <c r="B130" s="18" t="s">
        <v>157</v>
      </c>
      <c r="C130" s="18" t="s">
        <v>116</v>
      </c>
      <c r="D130" s="18" t="s">
        <v>43</v>
      </c>
      <c r="E130" s="19">
        <v>43757</v>
      </c>
      <c r="F130" s="18"/>
      <c r="G130" s="18" t="s">
        <v>109</v>
      </c>
      <c r="H130" s="18">
        <v>242</v>
      </c>
      <c r="I130" s="18">
        <v>2020</v>
      </c>
      <c r="J130" s="18"/>
      <c r="K130" s="18"/>
      <c r="L130" s="18">
        <f t="shared" si="7"/>
        <v>1886</v>
      </c>
      <c r="M130" s="18" t="s">
        <v>210</v>
      </c>
      <c r="N130" s="18"/>
      <c r="O130" s="18" t="s">
        <v>45</v>
      </c>
    </row>
    <row r="131" spans="1:15" s="20" customFormat="1" x14ac:dyDescent="0.3">
      <c r="A131" s="18">
        <v>120</v>
      </c>
      <c r="B131" s="18" t="s">
        <v>158</v>
      </c>
      <c r="C131" s="18" t="s">
        <v>116</v>
      </c>
      <c r="D131" s="18" t="s">
        <v>43</v>
      </c>
      <c r="E131" s="19">
        <v>43757</v>
      </c>
      <c r="F131" s="18"/>
      <c r="G131" s="18" t="s">
        <v>109</v>
      </c>
      <c r="H131" s="18">
        <v>242</v>
      </c>
      <c r="I131" s="18">
        <v>2020</v>
      </c>
      <c r="J131" s="18"/>
      <c r="K131" s="18"/>
      <c r="L131" s="18">
        <f t="shared" si="7"/>
        <v>1886</v>
      </c>
      <c r="M131" s="18" t="s">
        <v>210</v>
      </c>
      <c r="N131" s="18"/>
      <c r="O131" s="18" t="s">
        <v>45</v>
      </c>
    </row>
    <row r="132" spans="1:15" s="20" customFormat="1" x14ac:dyDescent="0.3">
      <c r="A132" s="18">
        <v>121</v>
      </c>
      <c r="B132" s="18" t="s">
        <v>159</v>
      </c>
      <c r="C132" s="18" t="s">
        <v>116</v>
      </c>
      <c r="D132" s="18" t="s">
        <v>43</v>
      </c>
      <c r="E132" s="19">
        <v>43757</v>
      </c>
      <c r="F132" s="18"/>
      <c r="G132" s="18" t="s">
        <v>109</v>
      </c>
      <c r="H132" s="18">
        <v>242</v>
      </c>
      <c r="I132" s="18">
        <v>2020</v>
      </c>
      <c r="J132" s="18"/>
      <c r="K132" s="18"/>
      <c r="L132" s="18">
        <f t="shared" si="7"/>
        <v>1886</v>
      </c>
      <c r="M132" s="18" t="s">
        <v>210</v>
      </c>
      <c r="N132" s="18"/>
      <c r="O132" s="18" t="s">
        <v>45</v>
      </c>
    </row>
    <row r="133" spans="1:15" s="20" customFormat="1" x14ac:dyDescent="0.3">
      <c r="A133" s="18">
        <v>122</v>
      </c>
      <c r="B133" s="18" t="s">
        <v>160</v>
      </c>
      <c r="C133" s="18" t="s">
        <v>116</v>
      </c>
      <c r="D133" s="18" t="s">
        <v>43</v>
      </c>
      <c r="E133" s="19">
        <v>43757</v>
      </c>
      <c r="F133" s="18"/>
      <c r="G133" s="18" t="s">
        <v>109</v>
      </c>
      <c r="H133" s="18">
        <v>242</v>
      </c>
      <c r="I133" s="18">
        <v>2020</v>
      </c>
      <c r="J133" s="18"/>
      <c r="K133" s="18"/>
      <c r="L133" s="18">
        <f t="shared" si="7"/>
        <v>1886</v>
      </c>
      <c r="M133" s="18" t="s">
        <v>210</v>
      </c>
      <c r="N133" s="18"/>
      <c r="O133" s="18" t="s">
        <v>45</v>
      </c>
    </row>
    <row r="134" spans="1:15" s="20" customFormat="1" x14ac:dyDescent="0.3">
      <c r="A134" s="18">
        <v>123</v>
      </c>
      <c r="B134" s="18" t="s">
        <v>161</v>
      </c>
      <c r="C134" s="18" t="s">
        <v>116</v>
      </c>
      <c r="D134" s="18" t="s">
        <v>43</v>
      </c>
      <c r="E134" s="19">
        <v>43757</v>
      </c>
      <c r="F134" s="18"/>
      <c r="G134" s="18" t="s">
        <v>109</v>
      </c>
      <c r="H134" s="18">
        <v>242</v>
      </c>
      <c r="I134" s="18">
        <v>2020</v>
      </c>
      <c r="J134" s="18"/>
      <c r="K134" s="18"/>
      <c r="L134" s="18">
        <f t="shared" si="7"/>
        <v>1886</v>
      </c>
      <c r="M134" s="18" t="s">
        <v>210</v>
      </c>
      <c r="N134" s="18"/>
      <c r="O134" s="18" t="s">
        <v>45</v>
      </c>
    </row>
    <row r="135" spans="1:15" s="20" customFormat="1" x14ac:dyDescent="0.3">
      <c r="A135" s="18">
        <v>124</v>
      </c>
      <c r="B135" s="18" t="s">
        <v>162</v>
      </c>
      <c r="C135" s="18" t="s">
        <v>116</v>
      </c>
      <c r="D135" s="18" t="s">
        <v>43</v>
      </c>
      <c r="E135" s="19">
        <v>43757</v>
      </c>
      <c r="F135" s="18"/>
      <c r="G135" s="18" t="s">
        <v>109</v>
      </c>
      <c r="H135" s="18">
        <v>242</v>
      </c>
      <c r="I135" s="18">
        <v>2020</v>
      </c>
      <c r="J135" s="18"/>
      <c r="K135" s="18"/>
      <c r="L135" s="18">
        <f t="shared" si="7"/>
        <v>1886</v>
      </c>
      <c r="M135" s="18" t="s">
        <v>210</v>
      </c>
      <c r="N135" s="18"/>
      <c r="O135" s="18" t="s">
        <v>45</v>
      </c>
    </row>
    <row r="136" spans="1:15" s="20" customFormat="1" x14ac:dyDescent="0.3">
      <c r="A136" s="18">
        <v>125</v>
      </c>
      <c r="B136" s="18" t="s">
        <v>163</v>
      </c>
      <c r="C136" s="18" t="s">
        <v>116</v>
      </c>
      <c r="D136" s="18" t="s">
        <v>43</v>
      </c>
      <c r="E136" s="19">
        <v>43757</v>
      </c>
      <c r="F136" s="18"/>
      <c r="G136" s="18" t="s">
        <v>109</v>
      </c>
      <c r="H136" s="18">
        <v>242</v>
      </c>
      <c r="I136" s="18">
        <v>2020</v>
      </c>
      <c r="J136" s="18"/>
      <c r="K136" s="18"/>
      <c r="L136" s="18">
        <f t="shared" si="7"/>
        <v>1886</v>
      </c>
      <c r="M136" s="18" t="s">
        <v>210</v>
      </c>
      <c r="N136" s="18"/>
      <c r="O136" s="18" t="s">
        <v>45</v>
      </c>
    </row>
    <row r="137" spans="1:15" s="20" customFormat="1" x14ac:dyDescent="0.3">
      <c r="A137" s="18">
        <v>126</v>
      </c>
      <c r="B137" s="18" t="s">
        <v>164</v>
      </c>
      <c r="C137" s="18" t="s">
        <v>116</v>
      </c>
      <c r="D137" s="18" t="s">
        <v>43</v>
      </c>
      <c r="E137" s="19">
        <v>43757</v>
      </c>
      <c r="F137" s="18"/>
      <c r="G137" s="18" t="s">
        <v>109</v>
      </c>
      <c r="H137" s="18">
        <v>242</v>
      </c>
      <c r="I137" s="18">
        <v>2020</v>
      </c>
      <c r="J137" s="18"/>
      <c r="K137" s="18"/>
      <c r="L137" s="18">
        <f t="shared" si="7"/>
        <v>1886</v>
      </c>
      <c r="M137" s="18" t="s">
        <v>210</v>
      </c>
      <c r="N137" s="18"/>
      <c r="O137" s="18" t="s">
        <v>45</v>
      </c>
    </row>
    <row r="138" spans="1:15" s="20" customFormat="1" x14ac:dyDescent="0.3">
      <c r="A138" s="18">
        <v>127</v>
      </c>
      <c r="B138" s="18" t="s">
        <v>165</v>
      </c>
      <c r="C138" s="18" t="s">
        <v>116</v>
      </c>
      <c r="D138" s="18" t="s">
        <v>43</v>
      </c>
      <c r="E138" s="19">
        <v>43757</v>
      </c>
      <c r="F138" s="18"/>
      <c r="G138" s="18" t="s">
        <v>109</v>
      </c>
      <c r="H138" s="18">
        <v>242</v>
      </c>
      <c r="I138" s="18">
        <v>2020</v>
      </c>
      <c r="J138" s="18"/>
      <c r="K138" s="18"/>
      <c r="L138" s="18">
        <f t="shared" si="7"/>
        <v>1886</v>
      </c>
      <c r="M138" s="18" t="s">
        <v>210</v>
      </c>
      <c r="N138" s="18"/>
      <c r="O138" s="18" t="s">
        <v>45</v>
      </c>
    </row>
    <row r="139" spans="1:15" s="20" customFormat="1" x14ac:dyDescent="0.3">
      <c r="A139" s="18">
        <v>128</v>
      </c>
      <c r="B139" s="18" t="s">
        <v>166</v>
      </c>
      <c r="C139" s="18" t="s">
        <v>116</v>
      </c>
      <c r="D139" s="18" t="s">
        <v>43</v>
      </c>
      <c r="E139" s="19">
        <v>43757</v>
      </c>
      <c r="F139" s="18"/>
      <c r="G139" s="18" t="s">
        <v>109</v>
      </c>
      <c r="H139" s="18">
        <v>242</v>
      </c>
      <c r="I139" s="18">
        <v>2020</v>
      </c>
      <c r="J139" s="18"/>
      <c r="K139" s="18"/>
      <c r="L139" s="18">
        <f t="shared" si="7"/>
        <v>1886</v>
      </c>
      <c r="M139" s="18" t="s">
        <v>210</v>
      </c>
      <c r="N139" s="18"/>
      <c r="O139" s="18" t="s">
        <v>45</v>
      </c>
    </row>
    <row r="140" spans="1:15" s="20" customFormat="1" x14ac:dyDescent="0.3">
      <c r="A140" s="18">
        <v>129</v>
      </c>
      <c r="B140" s="18" t="s">
        <v>167</v>
      </c>
      <c r="C140" s="18" t="s">
        <v>116</v>
      </c>
      <c r="D140" s="18" t="s">
        <v>43</v>
      </c>
      <c r="E140" s="19">
        <v>43757</v>
      </c>
      <c r="F140" s="18"/>
      <c r="G140" s="18" t="s">
        <v>109</v>
      </c>
      <c r="H140" s="18">
        <v>242</v>
      </c>
      <c r="I140" s="18">
        <v>2020</v>
      </c>
      <c r="J140" s="18"/>
      <c r="K140" s="18"/>
      <c r="L140" s="18">
        <f t="shared" si="7"/>
        <v>1886</v>
      </c>
      <c r="M140" s="18" t="s">
        <v>210</v>
      </c>
      <c r="N140" s="18"/>
      <c r="O140" s="18" t="s">
        <v>45</v>
      </c>
    </row>
    <row r="141" spans="1:15" s="20" customFormat="1" x14ac:dyDescent="0.3">
      <c r="A141" s="18">
        <v>130</v>
      </c>
      <c r="B141" s="18" t="s">
        <v>168</v>
      </c>
      <c r="C141" s="18" t="s">
        <v>116</v>
      </c>
      <c r="D141" s="18" t="s">
        <v>43</v>
      </c>
      <c r="E141" s="19">
        <v>43757</v>
      </c>
      <c r="F141" s="18"/>
      <c r="G141" s="18" t="s">
        <v>109</v>
      </c>
      <c r="H141" s="18">
        <v>242</v>
      </c>
      <c r="I141" s="18">
        <v>2020</v>
      </c>
      <c r="J141" s="18"/>
      <c r="K141" s="18"/>
      <c r="L141" s="18">
        <f t="shared" si="7"/>
        <v>1886</v>
      </c>
      <c r="M141" s="18" t="s">
        <v>210</v>
      </c>
      <c r="N141" s="18"/>
      <c r="O141" s="18" t="s">
        <v>45</v>
      </c>
    </row>
    <row r="142" spans="1:15" s="20" customFormat="1" x14ac:dyDescent="0.3">
      <c r="A142" s="18">
        <v>131</v>
      </c>
      <c r="B142" s="18" t="s">
        <v>169</v>
      </c>
      <c r="C142" s="18" t="s">
        <v>116</v>
      </c>
      <c r="D142" s="18" t="s">
        <v>43</v>
      </c>
      <c r="E142" s="19">
        <v>43757</v>
      </c>
      <c r="F142" s="18"/>
      <c r="G142" s="18" t="s">
        <v>109</v>
      </c>
      <c r="H142" s="18">
        <v>242</v>
      </c>
      <c r="I142" s="18">
        <v>2020</v>
      </c>
      <c r="J142" s="18"/>
      <c r="K142" s="18"/>
      <c r="L142" s="18">
        <f t="shared" si="7"/>
        <v>1886</v>
      </c>
      <c r="M142" s="18" t="s">
        <v>210</v>
      </c>
      <c r="N142" s="18"/>
      <c r="O142" s="18" t="s">
        <v>45</v>
      </c>
    </row>
    <row r="143" spans="1:15" s="20" customFormat="1" x14ac:dyDescent="0.3">
      <c r="A143" s="18">
        <v>132</v>
      </c>
      <c r="B143" s="18" t="s">
        <v>170</v>
      </c>
      <c r="C143" s="18" t="s">
        <v>116</v>
      </c>
      <c r="D143" s="18" t="s">
        <v>43</v>
      </c>
      <c r="E143" s="19">
        <v>43757</v>
      </c>
      <c r="F143" s="18"/>
      <c r="G143" s="18" t="s">
        <v>109</v>
      </c>
      <c r="H143" s="18">
        <v>242</v>
      </c>
      <c r="I143" s="18">
        <v>2020</v>
      </c>
      <c r="J143" s="18"/>
      <c r="K143" s="18"/>
      <c r="L143" s="18">
        <f t="shared" si="7"/>
        <v>1886</v>
      </c>
      <c r="M143" s="18" t="s">
        <v>210</v>
      </c>
      <c r="N143" s="18"/>
      <c r="O143" s="18" t="s">
        <v>45</v>
      </c>
    </row>
    <row r="144" spans="1:15" s="20" customFormat="1" x14ac:dyDescent="0.3">
      <c r="A144" s="18">
        <v>133</v>
      </c>
      <c r="B144" s="18" t="s">
        <v>171</v>
      </c>
      <c r="C144" s="18" t="s">
        <v>116</v>
      </c>
      <c r="D144" s="18" t="s">
        <v>43</v>
      </c>
      <c r="E144" s="19">
        <v>43757</v>
      </c>
      <c r="F144" s="18"/>
      <c r="G144" s="18" t="s">
        <v>109</v>
      </c>
      <c r="H144" s="18">
        <v>242</v>
      </c>
      <c r="I144" s="18">
        <v>2020</v>
      </c>
      <c r="J144" s="18"/>
      <c r="K144" s="18"/>
      <c r="L144" s="18">
        <f t="shared" si="7"/>
        <v>1886</v>
      </c>
      <c r="M144" s="18" t="s">
        <v>210</v>
      </c>
      <c r="N144" s="18"/>
      <c r="O144" s="18" t="s">
        <v>45</v>
      </c>
    </row>
    <row r="145" spans="1:15" s="20" customFormat="1" x14ac:dyDescent="0.3">
      <c r="A145" s="18">
        <v>134</v>
      </c>
      <c r="B145" s="18" t="s">
        <v>172</v>
      </c>
      <c r="C145" s="18" t="s">
        <v>116</v>
      </c>
      <c r="D145" s="18" t="s">
        <v>43</v>
      </c>
      <c r="E145" s="19">
        <v>43757</v>
      </c>
      <c r="F145" s="18"/>
      <c r="G145" s="18" t="s">
        <v>109</v>
      </c>
      <c r="H145" s="18">
        <v>242</v>
      </c>
      <c r="I145" s="18">
        <v>2020</v>
      </c>
      <c r="J145" s="18"/>
      <c r="K145" s="18"/>
      <c r="L145" s="18">
        <f t="shared" si="7"/>
        <v>1886</v>
      </c>
      <c r="M145" s="18" t="s">
        <v>210</v>
      </c>
      <c r="N145" s="18"/>
      <c r="O145" s="18" t="s">
        <v>45</v>
      </c>
    </row>
    <row r="146" spans="1:15" s="20" customFormat="1" x14ac:dyDescent="0.3">
      <c r="A146" s="18">
        <v>135</v>
      </c>
      <c r="B146" s="18" t="s">
        <v>173</v>
      </c>
      <c r="C146" s="18" t="s">
        <v>116</v>
      </c>
      <c r="D146" s="18" t="s">
        <v>43</v>
      </c>
      <c r="E146" s="19">
        <v>43757</v>
      </c>
      <c r="F146" s="18"/>
      <c r="G146" s="18" t="s">
        <v>109</v>
      </c>
      <c r="H146" s="18">
        <v>242</v>
      </c>
      <c r="I146" s="18">
        <v>2020</v>
      </c>
      <c r="J146" s="18"/>
      <c r="K146" s="18"/>
      <c r="L146" s="18">
        <f t="shared" si="7"/>
        <v>1886</v>
      </c>
      <c r="M146" s="18" t="s">
        <v>210</v>
      </c>
      <c r="N146" s="18"/>
      <c r="O146" s="18" t="s">
        <v>45</v>
      </c>
    </row>
    <row r="147" spans="1:15" s="20" customFormat="1" x14ac:dyDescent="0.3">
      <c r="A147" s="18">
        <v>136</v>
      </c>
      <c r="B147" s="18" t="s">
        <v>174</v>
      </c>
      <c r="C147" s="18" t="s">
        <v>116</v>
      </c>
      <c r="D147" s="18" t="s">
        <v>43</v>
      </c>
      <c r="E147" s="19">
        <v>43757</v>
      </c>
      <c r="F147" s="18"/>
      <c r="G147" s="18" t="s">
        <v>109</v>
      </c>
      <c r="H147" s="18">
        <v>242</v>
      </c>
      <c r="I147" s="18">
        <v>2020</v>
      </c>
      <c r="J147" s="18"/>
      <c r="K147" s="18"/>
      <c r="L147" s="18">
        <f t="shared" si="7"/>
        <v>1886</v>
      </c>
      <c r="M147" s="18" t="s">
        <v>210</v>
      </c>
      <c r="N147" s="18"/>
      <c r="O147" s="18" t="s">
        <v>45</v>
      </c>
    </row>
    <row r="148" spans="1:15" s="20" customFormat="1" x14ac:dyDescent="0.3">
      <c r="A148" s="18">
        <v>137</v>
      </c>
      <c r="B148" s="18" t="s">
        <v>175</v>
      </c>
      <c r="C148" s="18" t="s">
        <v>116</v>
      </c>
      <c r="D148" s="18" t="s">
        <v>43</v>
      </c>
      <c r="E148" s="19">
        <v>43757</v>
      </c>
      <c r="F148" s="18"/>
      <c r="G148" s="18" t="s">
        <v>109</v>
      </c>
      <c r="H148" s="18">
        <v>242</v>
      </c>
      <c r="I148" s="18">
        <v>2020</v>
      </c>
      <c r="J148" s="18"/>
      <c r="K148" s="18"/>
      <c r="L148" s="18">
        <f t="shared" si="7"/>
        <v>1886</v>
      </c>
      <c r="M148" s="18" t="s">
        <v>210</v>
      </c>
      <c r="N148" s="18"/>
      <c r="O148" s="18" t="s">
        <v>45</v>
      </c>
    </row>
    <row r="149" spans="1:15" s="20" customFormat="1" x14ac:dyDescent="0.3">
      <c r="A149" s="18">
        <v>138</v>
      </c>
      <c r="B149" s="18" t="s">
        <v>176</v>
      </c>
      <c r="C149" s="18" t="s">
        <v>116</v>
      </c>
      <c r="D149" s="18" t="s">
        <v>43</v>
      </c>
      <c r="E149" s="19">
        <v>43757</v>
      </c>
      <c r="F149" s="18"/>
      <c r="G149" s="18" t="s">
        <v>109</v>
      </c>
      <c r="H149" s="18">
        <v>242</v>
      </c>
      <c r="I149" s="18">
        <v>2020</v>
      </c>
      <c r="J149" s="18"/>
      <c r="K149" s="18"/>
      <c r="L149" s="18">
        <f t="shared" si="7"/>
        <v>1886</v>
      </c>
      <c r="M149" s="18" t="s">
        <v>210</v>
      </c>
      <c r="N149" s="18"/>
      <c r="O149" s="18" t="s">
        <v>45</v>
      </c>
    </row>
    <row r="150" spans="1:15" s="20" customFormat="1" x14ac:dyDescent="0.3">
      <c r="A150" s="18">
        <v>139</v>
      </c>
      <c r="B150" s="18" t="s">
        <v>177</v>
      </c>
      <c r="C150" s="18" t="s">
        <v>116</v>
      </c>
      <c r="D150" s="18" t="s">
        <v>43</v>
      </c>
      <c r="E150" s="19">
        <v>43757</v>
      </c>
      <c r="F150" s="18"/>
      <c r="G150" s="18" t="s">
        <v>109</v>
      </c>
      <c r="H150" s="18"/>
      <c r="I150" s="18">
        <v>2020</v>
      </c>
      <c r="J150" s="18"/>
      <c r="K150" s="18"/>
      <c r="L150" s="18">
        <f t="shared" si="7"/>
        <v>1886</v>
      </c>
      <c r="M150" s="18" t="s">
        <v>210</v>
      </c>
      <c r="N150" s="18"/>
      <c r="O150" s="18" t="s">
        <v>45</v>
      </c>
    </row>
    <row r="151" spans="1:15" s="20" customFormat="1" x14ac:dyDescent="0.3">
      <c r="A151" s="18">
        <v>140</v>
      </c>
      <c r="B151" s="18" t="s">
        <v>178</v>
      </c>
      <c r="C151" s="18" t="s">
        <v>116</v>
      </c>
      <c r="D151" s="18" t="s">
        <v>43</v>
      </c>
      <c r="E151" s="19">
        <v>43757</v>
      </c>
      <c r="F151" s="18"/>
      <c r="G151" s="18" t="s">
        <v>109</v>
      </c>
      <c r="H151" s="18"/>
      <c r="I151" s="18">
        <v>2020</v>
      </c>
      <c r="J151" s="18"/>
      <c r="K151" s="18"/>
      <c r="L151" s="18">
        <f t="shared" si="7"/>
        <v>1886</v>
      </c>
      <c r="M151" s="18" t="s">
        <v>210</v>
      </c>
      <c r="N151" s="18"/>
      <c r="O151" s="18" t="s">
        <v>45</v>
      </c>
    </row>
    <row r="152" spans="1:15" s="11" customFormat="1" x14ac:dyDescent="0.3">
      <c r="A152" s="9">
        <v>141</v>
      </c>
      <c r="B152" s="9" t="s">
        <v>179</v>
      </c>
      <c r="C152" s="9" t="s">
        <v>116</v>
      </c>
      <c r="D152" s="9" t="s">
        <v>43</v>
      </c>
      <c r="E152" s="10">
        <v>43757</v>
      </c>
      <c r="F152" s="9"/>
      <c r="G152" s="9" t="s">
        <v>197</v>
      </c>
      <c r="H152" s="9">
        <v>204</v>
      </c>
      <c r="I152" s="9">
        <v>2020</v>
      </c>
      <c r="J152" s="9"/>
      <c r="K152" s="9"/>
      <c r="L152" s="9">
        <f t="shared" si="7"/>
        <v>1886</v>
      </c>
      <c r="M152" s="9" t="s">
        <v>210</v>
      </c>
      <c r="N152" s="9"/>
      <c r="O152" s="9" t="s">
        <v>45</v>
      </c>
    </row>
    <row r="153" spans="1:15" s="11" customFormat="1" x14ac:dyDescent="0.3">
      <c r="A153" s="9">
        <v>142</v>
      </c>
      <c r="B153" s="9" t="s">
        <v>180</v>
      </c>
      <c r="C153" s="9" t="s">
        <v>116</v>
      </c>
      <c r="D153" s="9" t="s">
        <v>43</v>
      </c>
      <c r="E153" s="10">
        <v>43757</v>
      </c>
      <c r="F153" s="9"/>
      <c r="G153" s="9" t="s">
        <v>197</v>
      </c>
      <c r="H153" s="9">
        <v>204</v>
      </c>
      <c r="I153" s="9">
        <v>2020</v>
      </c>
      <c r="J153" s="9"/>
      <c r="K153" s="9"/>
      <c r="L153" s="9">
        <f t="shared" si="7"/>
        <v>1886</v>
      </c>
      <c r="M153" s="9" t="s">
        <v>210</v>
      </c>
      <c r="N153" s="9"/>
      <c r="O153" s="9" t="s">
        <v>45</v>
      </c>
    </row>
    <row r="154" spans="1:15" s="20" customFormat="1" x14ac:dyDescent="0.3">
      <c r="A154" s="18">
        <v>143</v>
      </c>
      <c r="B154" s="18" t="s">
        <v>181</v>
      </c>
      <c r="C154" s="18" t="s">
        <v>116</v>
      </c>
      <c r="D154" s="18" t="s">
        <v>43</v>
      </c>
      <c r="E154" s="19">
        <v>43757</v>
      </c>
      <c r="F154" s="18"/>
      <c r="G154" s="18" t="s">
        <v>109</v>
      </c>
      <c r="H154" s="18"/>
      <c r="I154" s="18">
        <v>2020</v>
      </c>
      <c r="J154" s="18"/>
      <c r="K154" s="18"/>
      <c r="L154" s="18">
        <f t="shared" si="7"/>
        <v>1886</v>
      </c>
      <c r="M154" s="18" t="s">
        <v>210</v>
      </c>
      <c r="N154" s="18"/>
      <c r="O154" s="18" t="s">
        <v>45</v>
      </c>
    </row>
    <row r="155" spans="1:15" s="11" customFormat="1" x14ac:dyDescent="0.3">
      <c r="A155" s="9">
        <v>144</v>
      </c>
      <c r="B155" s="9" t="s">
        <v>182</v>
      </c>
      <c r="C155" s="9" t="s">
        <v>116</v>
      </c>
      <c r="D155" s="9" t="s">
        <v>43</v>
      </c>
      <c r="E155" s="10">
        <v>43757</v>
      </c>
      <c r="F155" s="9"/>
      <c r="G155" s="9" t="s">
        <v>197</v>
      </c>
      <c r="H155" s="9">
        <v>204</v>
      </c>
      <c r="I155" s="9">
        <v>2020</v>
      </c>
      <c r="J155" s="9"/>
      <c r="K155" s="9"/>
      <c r="L155" s="9">
        <f t="shared" si="7"/>
        <v>1886</v>
      </c>
      <c r="M155" s="9" t="s">
        <v>210</v>
      </c>
      <c r="N155" s="9"/>
      <c r="O155" s="9" t="s">
        <v>45</v>
      </c>
    </row>
    <row r="156" spans="1:15" s="20" customFormat="1" x14ac:dyDescent="0.3">
      <c r="A156" s="18">
        <v>145</v>
      </c>
      <c r="B156" s="18" t="s">
        <v>183</v>
      </c>
      <c r="C156" s="18" t="s">
        <v>116</v>
      </c>
      <c r="D156" s="18" t="s">
        <v>43</v>
      </c>
      <c r="E156" s="19">
        <v>43757</v>
      </c>
      <c r="F156" s="18"/>
      <c r="G156" s="18" t="s">
        <v>109</v>
      </c>
      <c r="H156" s="18"/>
      <c r="I156" s="18">
        <v>2020</v>
      </c>
      <c r="J156" s="18"/>
      <c r="K156" s="18"/>
      <c r="L156" s="18">
        <f t="shared" si="7"/>
        <v>1886</v>
      </c>
      <c r="M156" s="18" t="s">
        <v>210</v>
      </c>
      <c r="N156" s="18"/>
      <c r="O156" s="18" t="s">
        <v>45</v>
      </c>
    </row>
    <row r="157" spans="1:15" s="26" customFormat="1" x14ac:dyDescent="0.3">
      <c r="A157" s="23">
        <v>146</v>
      </c>
      <c r="B157" s="23"/>
      <c r="C157" s="23" t="s">
        <v>102</v>
      </c>
      <c r="D157" s="23" t="s">
        <v>43</v>
      </c>
      <c r="E157" s="24">
        <v>43757</v>
      </c>
      <c r="F157" s="23"/>
      <c r="G157" s="23" t="s">
        <v>207</v>
      </c>
      <c r="H157" s="23">
        <v>222</v>
      </c>
      <c r="I157" s="23">
        <v>2020</v>
      </c>
      <c r="J157" s="23"/>
      <c r="K157" s="23"/>
      <c r="L157" s="23">
        <f>77367.4/41</f>
        <v>1887.0097560975607</v>
      </c>
      <c r="M157" s="23" t="s">
        <v>210</v>
      </c>
      <c r="N157" s="23"/>
      <c r="O157" s="23" t="s">
        <v>45</v>
      </c>
    </row>
    <row r="158" spans="1:15" s="26" customFormat="1" x14ac:dyDescent="0.3">
      <c r="A158" s="23">
        <v>147</v>
      </c>
      <c r="B158" s="23"/>
      <c r="C158" s="23" t="s">
        <v>102</v>
      </c>
      <c r="D158" s="23" t="s">
        <v>43</v>
      </c>
      <c r="E158" s="24">
        <v>43757</v>
      </c>
      <c r="F158" s="23"/>
      <c r="G158" s="23" t="s">
        <v>207</v>
      </c>
      <c r="H158" s="23">
        <v>222</v>
      </c>
      <c r="I158" s="23">
        <v>2020</v>
      </c>
      <c r="J158" s="23"/>
      <c r="K158" s="23"/>
      <c r="L158" s="23">
        <f t="shared" ref="L158:L197" si="8">77367.4/41</f>
        <v>1887.0097560975607</v>
      </c>
      <c r="M158" s="23" t="s">
        <v>210</v>
      </c>
      <c r="N158" s="23"/>
      <c r="O158" s="23" t="s">
        <v>45</v>
      </c>
    </row>
    <row r="159" spans="1:15" s="26" customFormat="1" x14ac:dyDescent="0.3">
      <c r="A159" s="23">
        <v>148</v>
      </c>
      <c r="B159" s="23"/>
      <c r="C159" s="23" t="s">
        <v>102</v>
      </c>
      <c r="D159" s="23" t="s">
        <v>43</v>
      </c>
      <c r="E159" s="24">
        <v>43757</v>
      </c>
      <c r="F159" s="23"/>
      <c r="G159" s="23" t="s">
        <v>207</v>
      </c>
      <c r="H159" s="23">
        <v>222</v>
      </c>
      <c r="I159" s="23">
        <v>2020</v>
      </c>
      <c r="J159" s="23"/>
      <c r="K159" s="23"/>
      <c r="L159" s="23">
        <f t="shared" si="8"/>
        <v>1887.0097560975607</v>
      </c>
      <c r="M159" s="23" t="s">
        <v>210</v>
      </c>
      <c r="N159" s="23"/>
      <c r="O159" s="23" t="s">
        <v>45</v>
      </c>
    </row>
    <row r="160" spans="1:15" s="26" customFormat="1" x14ac:dyDescent="0.3">
      <c r="A160" s="23">
        <v>149</v>
      </c>
      <c r="B160" s="23"/>
      <c r="C160" s="23" t="s">
        <v>102</v>
      </c>
      <c r="D160" s="23" t="s">
        <v>43</v>
      </c>
      <c r="E160" s="24">
        <v>43757</v>
      </c>
      <c r="F160" s="23"/>
      <c r="G160" s="23" t="s">
        <v>207</v>
      </c>
      <c r="H160" s="23">
        <v>222</v>
      </c>
      <c r="I160" s="23">
        <v>2020</v>
      </c>
      <c r="J160" s="23"/>
      <c r="K160" s="23"/>
      <c r="L160" s="23">
        <f t="shared" si="8"/>
        <v>1887.0097560975607</v>
      </c>
      <c r="M160" s="23" t="s">
        <v>210</v>
      </c>
      <c r="N160" s="23"/>
      <c r="O160" s="23" t="s">
        <v>45</v>
      </c>
    </row>
    <row r="161" spans="1:15" s="26" customFormat="1" x14ac:dyDescent="0.3">
      <c r="A161" s="23">
        <v>150</v>
      </c>
      <c r="B161" s="23"/>
      <c r="C161" s="23" t="s">
        <v>102</v>
      </c>
      <c r="D161" s="23" t="s">
        <v>43</v>
      </c>
      <c r="E161" s="24">
        <v>43757</v>
      </c>
      <c r="F161" s="23"/>
      <c r="G161" s="23" t="s">
        <v>207</v>
      </c>
      <c r="H161" s="23">
        <v>222</v>
      </c>
      <c r="I161" s="23">
        <v>2020</v>
      </c>
      <c r="J161" s="23"/>
      <c r="K161" s="23"/>
      <c r="L161" s="23">
        <f t="shared" si="8"/>
        <v>1887.0097560975607</v>
      </c>
      <c r="M161" s="23" t="s">
        <v>210</v>
      </c>
      <c r="N161" s="23"/>
      <c r="O161" s="23" t="s">
        <v>45</v>
      </c>
    </row>
    <row r="162" spans="1:15" s="26" customFormat="1" x14ac:dyDescent="0.3">
      <c r="A162" s="23">
        <v>151</v>
      </c>
      <c r="B162" s="23"/>
      <c r="C162" s="23" t="s">
        <v>102</v>
      </c>
      <c r="D162" s="23" t="s">
        <v>43</v>
      </c>
      <c r="E162" s="24">
        <v>43757</v>
      </c>
      <c r="F162" s="23"/>
      <c r="G162" s="23" t="s">
        <v>207</v>
      </c>
      <c r="H162" s="23">
        <v>222</v>
      </c>
      <c r="I162" s="23">
        <v>2020</v>
      </c>
      <c r="J162" s="23"/>
      <c r="K162" s="23"/>
      <c r="L162" s="23">
        <f t="shared" si="8"/>
        <v>1887.0097560975607</v>
      </c>
      <c r="M162" s="23" t="s">
        <v>210</v>
      </c>
      <c r="N162" s="23"/>
      <c r="O162" s="23" t="s">
        <v>45</v>
      </c>
    </row>
    <row r="163" spans="1:15" s="26" customFormat="1" x14ac:dyDescent="0.3">
      <c r="A163" s="23">
        <v>152</v>
      </c>
      <c r="B163" s="23"/>
      <c r="C163" s="23" t="s">
        <v>102</v>
      </c>
      <c r="D163" s="23" t="s">
        <v>43</v>
      </c>
      <c r="E163" s="24">
        <v>43757</v>
      </c>
      <c r="F163" s="23"/>
      <c r="G163" s="23" t="s">
        <v>207</v>
      </c>
      <c r="H163" s="23">
        <v>222</v>
      </c>
      <c r="I163" s="23">
        <v>2020</v>
      </c>
      <c r="J163" s="23"/>
      <c r="K163" s="23"/>
      <c r="L163" s="23">
        <f t="shared" si="8"/>
        <v>1887.0097560975607</v>
      </c>
      <c r="M163" s="23" t="s">
        <v>210</v>
      </c>
      <c r="N163" s="23"/>
      <c r="O163" s="23" t="s">
        <v>45</v>
      </c>
    </row>
    <row r="164" spans="1:15" s="26" customFormat="1" x14ac:dyDescent="0.3">
      <c r="A164" s="23">
        <v>153</v>
      </c>
      <c r="B164" s="23"/>
      <c r="C164" s="23" t="s">
        <v>102</v>
      </c>
      <c r="D164" s="23" t="s">
        <v>43</v>
      </c>
      <c r="E164" s="24">
        <v>43757</v>
      </c>
      <c r="F164" s="23"/>
      <c r="G164" s="23" t="s">
        <v>207</v>
      </c>
      <c r="H164" s="23">
        <v>222</v>
      </c>
      <c r="I164" s="23">
        <v>2020</v>
      </c>
      <c r="J164" s="23"/>
      <c r="K164" s="23"/>
      <c r="L164" s="23">
        <f t="shared" si="8"/>
        <v>1887.0097560975607</v>
      </c>
      <c r="M164" s="23" t="s">
        <v>210</v>
      </c>
      <c r="N164" s="23"/>
      <c r="O164" s="23" t="s">
        <v>45</v>
      </c>
    </row>
    <row r="165" spans="1:15" s="26" customFormat="1" x14ac:dyDescent="0.3">
      <c r="A165" s="23">
        <v>154</v>
      </c>
      <c r="B165" s="23"/>
      <c r="C165" s="23" t="s">
        <v>102</v>
      </c>
      <c r="D165" s="23" t="s">
        <v>43</v>
      </c>
      <c r="E165" s="24">
        <v>43757</v>
      </c>
      <c r="F165" s="23"/>
      <c r="G165" s="23" t="s">
        <v>207</v>
      </c>
      <c r="H165" s="23">
        <v>222</v>
      </c>
      <c r="I165" s="23">
        <v>2020</v>
      </c>
      <c r="J165" s="23"/>
      <c r="K165" s="23"/>
      <c r="L165" s="23">
        <f t="shared" si="8"/>
        <v>1887.0097560975607</v>
      </c>
      <c r="M165" s="23" t="s">
        <v>210</v>
      </c>
      <c r="N165" s="23"/>
      <c r="O165" s="23" t="s">
        <v>45</v>
      </c>
    </row>
    <row r="166" spans="1:15" s="26" customFormat="1" x14ac:dyDescent="0.3">
      <c r="A166" s="23">
        <v>155</v>
      </c>
      <c r="B166" s="23"/>
      <c r="C166" s="23" t="s">
        <v>102</v>
      </c>
      <c r="D166" s="23" t="s">
        <v>43</v>
      </c>
      <c r="E166" s="24">
        <v>43757</v>
      </c>
      <c r="F166" s="23"/>
      <c r="G166" s="23" t="s">
        <v>207</v>
      </c>
      <c r="H166" s="23">
        <v>222</v>
      </c>
      <c r="I166" s="23">
        <v>2020</v>
      </c>
      <c r="J166" s="23"/>
      <c r="K166" s="23"/>
      <c r="L166" s="23">
        <f t="shared" si="8"/>
        <v>1887.0097560975607</v>
      </c>
      <c r="M166" s="23" t="s">
        <v>210</v>
      </c>
      <c r="N166" s="23"/>
      <c r="O166" s="23" t="s">
        <v>45</v>
      </c>
    </row>
    <row r="167" spans="1:15" s="26" customFormat="1" x14ac:dyDescent="0.3">
      <c r="A167" s="23">
        <v>156</v>
      </c>
      <c r="B167" s="23"/>
      <c r="C167" s="23" t="s">
        <v>102</v>
      </c>
      <c r="D167" s="23" t="s">
        <v>43</v>
      </c>
      <c r="E167" s="24">
        <v>43757</v>
      </c>
      <c r="F167" s="23"/>
      <c r="G167" s="23" t="s">
        <v>207</v>
      </c>
      <c r="H167" s="23">
        <v>222</v>
      </c>
      <c r="I167" s="23">
        <v>2020</v>
      </c>
      <c r="J167" s="23"/>
      <c r="K167" s="23"/>
      <c r="L167" s="23">
        <f t="shared" si="8"/>
        <v>1887.0097560975607</v>
      </c>
      <c r="M167" s="23" t="s">
        <v>210</v>
      </c>
      <c r="N167" s="23"/>
      <c r="O167" s="23" t="s">
        <v>45</v>
      </c>
    </row>
    <row r="168" spans="1:15" s="26" customFormat="1" x14ac:dyDescent="0.3">
      <c r="A168" s="23">
        <v>157</v>
      </c>
      <c r="B168" s="23"/>
      <c r="C168" s="23" t="s">
        <v>102</v>
      </c>
      <c r="D168" s="23" t="s">
        <v>43</v>
      </c>
      <c r="E168" s="24">
        <v>43757</v>
      </c>
      <c r="F168" s="23"/>
      <c r="G168" s="23" t="s">
        <v>207</v>
      </c>
      <c r="H168" s="23">
        <v>222</v>
      </c>
      <c r="I168" s="23">
        <v>2020</v>
      </c>
      <c r="J168" s="23"/>
      <c r="K168" s="23"/>
      <c r="L168" s="23">
        <f t="shared" si="8"/>
        <v>1887.0097560975607</v>
      </c>
      <c r="M168" s="23" t="s">
        <v>210</v>
      </c>
      <c r="N168" s="23"/>
      <c r="O168" s="23" t="s">
        <v>45</v>
      </c>
    </row>
    <row r="169" spans="1:15" s="26" customFormat="1" x14ac:dyDescent="0.3">
      <c r="A169" s="23">
        <v>158</v>
      </c>
      <c r="B169" s="23"/>
      <c r="C169" s="23" t="s">
        <v>102</v>
      </c>
      <c r="D169" s="23" t="s">
        <v>43</v>
      </c>
      <c r="E169" s="24">
        <v>43757</v>
      </c>
      <c r="F169" s="23"/>
      <c r="G169" s="23" t="s">
        <v>207</v>
      </c>
      <c r="H169" s="23">
        <v>222</v>
      </c>
      <c r="I169" s="23">
        <v>2020</v>
      </c>
      <c r="J169" s="23"/>
      <c r="K169" s="23"/>
      <c r="L169" s="23">
        <f t="shared" si="8"/>
        <v>1887.0097560975607</v>
      </c>
      <c r="M169" s="23" t="s">
        <v>210</v>
      </c>
      <c r="N169" s="23"/>
      <c r="O169" s="23" t="s">
        <v>45</v>
      </c>
    </row>
    <row r="170" spans="1:15" s="26" customFormat="1" x14ac:dyDescent="0.3">
      <c r="A170" s="23">
        <v>159</v>
      </c>
      <c r="B170" s="23"/>
      <c r="C170" s="23" t="s">
        <v>102</v>
      </c>
      <c r="D170" s="23" t="s">
        <v>43</v>
      </c>
      <c r="E170" s="24">
        <v>43757</v>
      </c>
      <c r="F170" s="23"/>
      <c r="G170" s="23" t="s">
        <v>207</v>
      </c>
      <c r="H170" s="23">
        <v>222</v>
      </c>
      <c r="I170" s="23">
        <v>2020</v>
      </c>
      <c r="J170" s="23"/>
      <c r="K170" s="23"/>
      <c r="L170" s="23">
        <f t="shared" si="8"/>
        <v>1887.0097560975607</v>
      </c>
      <c r="M170" s="23" t="s">
        <v>210</v>
      </c>
      <c r="N170" s="23"/>
      <c r="O170" s="23" t="s">
        <v>45</v>
      </c>
    </row>
    <row r="171" spans="1:15" s="26" customFormat="1" x14ac:dyDescent="0.3">
      <c r="A171" s="23">
        <v>160</v>
      </c>
      <c r="B171" s="23"/>
      <c r="C171" s="23" t="s">
        <v>102</v>
      </c>
      <c r="D171" s="23" t="s">
        <v>43</v>
      </c>
      <c r="E171" s="24">
        <v>43757</v>
      </c>
      <c r="F171" s="23"/>
      <c r="G171" s="23" t="s">
        <v>207</v>
      </c>
      <c r="H171" s="23">
        <v>222</v>
      </c>
      <c r="I171" s="23">
        <v>2020</v>
      </c>
      <c r="J171" s="23"/>
      <c r="K171" s="23"/>
      <c r="L171" s="23">
        <f t="shared" si="8"/>
        <v>1887.0097560975607</v>
      </c>
      <c r="M171" s="23" t="s">
        <v>210</v>
      </c>
      <c r="N171" s="23"/>
      <c r="O171" s="23" t="s">
        <v>45</v>
      </c>
    </row>
    <row r="172" spans="1:15" s="26" customFormat="1" x14ac:dyDescent="0.3">
      <c r="A172" s="23">
        <v>161</v>
      </c>
      <c r="B172" s="23"/>
      <c r="C172" s="23" t="s">
        <v>102</v>
      </c>
      <c r="D172" s="23" t="s">
        <v>43</v>
      </c>
      <c r="E172" s="24">
        <v>43757</v>
      </c>
      <c r="F172" s="23"/>
      <c r="G172" s="23" t="s">
        <v>207</v>
      </c>
      <c r="H172" s="23">
        <v>222</v>
      </c>
      <c r="I172" s="23">
        <v>2020</v>
      </c>
      <c r="J172" s="23"/>
      <c r="K172" s="23"/>
      <c r="L172" s="23">
        <f t="shared" si="8"/>
        <v>1887.0097560975607</v>
      </c>
      <c r="M172" s="23" t="s">
        <v>210</v>
      </c>
      <c r="N172" s="23"/>
      <c r="O172" s="23" t="s">
        <v>45</v>
      </c>
    </row>
    <row r="173" spans="1:15" s="26" customFormat="1" x14ac:dyDescent="0.3">
      <c r="A173" s="23">
        <v>162</v>
      </c>
      <c r="B173" s="23"/>
      <c r="C173" s="23" t="s">
        <v>102</v>
      </c>
      <c r="D173" s="23" t="s">
        <v>43</v>
      </c>
      <c r="E173" s="24">
        <v>43757</v>
      </c>
      <c r="F173" s="23"/>
      <c r="G173" s="23" t="s">
        <v>207</v>
      </c>
      <c r="H173" s="23">
        <v>222</v>
      </c>
      <c r="I173" s="23">
        <v>2020</v>
      </c>
      <c r="J173" s="23"/>
      <c r="K173" s="23"/>
      <c r="L173" s="23">
        <f t="shared" si="8"/>
        <v>1887.0097560975607</v>
      </c>
      <c r="M173" s="23" t="s">
        <v>210</v>
      </c>
      <c r="N173" s="23"/>
      <c r="O173" s="23" t="s">
        <v>45</v>
      </c>
    </row>
    <row r="174" spans="1:15" s="26" customFormat="1" x14ac:dyDescent="0.3">
      <c r="A174" s="23">
        <v>163</v>
      </c>
      <c r="B174" s="23"/>
      <c r="C174" s="23" t="s">
        <v>102</v>
      </c>
      <c r="D174" s="23" t="s">
        <v>43</v>
      </c>
      <c r="E174" s="24">
        <v>43757</v>
      </c>
      <c r="F174" s="23"/>
      <c r="G174" s="23" t="s">
        <v>207</v>
      </c>
      <c r="H174" s="23">
        <v>222</v>
      </c>
      <c r="I174" s="23">
        <v>2020</v>
      </c>
      <c r="J174" s="23"/>
      <c r="K174" s="23"/>
      <c r="L174" s="23">
        <f t="shared" si="8"/>
        <v>1887.0097560975607</v>
      </c>
      <c r="M174" s="23" t="s">
        <v>210</v>
      </c>
      <c r="N174" s="23"/>
      <c r="O174" s="23" t="s">
        <v>45</v>
      </c>
    </row>
    <row r="175" spans="1:15" s="26" customFormat="1" x14ac:dyDescent="0.3">
      <c r="A175" s="23">
        <v>164</v>
      </c>
      <c r="B175" s="23"/>
      <c r="C175" s="23" t="s">
        <v>102</v>
      </c>
      <c r="D175" s="23" t="s">
        <v>43</v>
      </c>
      <c r="E175" s="24">
        <v>43757</v>
      </c>
      <c r="F175" s="23"/>
      <c r="G175" s="23" t="s">
        <v>207</v>
      </c>
      <c r="H175" s="23">
        <v>222</v>
      </c>
      <c r="I175" s="23">
        <v>2020</v>
      </c>
      <c r="J175" s="23"/>
      <c r="K175" s="23"/>
      <c r="L175" s="23">
        <f t="shared" si="8"/>
        <v>1887.0097560975607</v>
      </c>
      <c r="M175" s="23" t="s">
        <v>210</v>
      </c>
      <c r="N175" s="23"/>
      <c r="O175" s="23" t="s">
        <v>45</v>
      </c>
    </row>
    <row r="176" spans="1:15" s="26" customFormat="1" x14ac:dyDescent="0.3">
      <c r="A176" s="23">
        <v>165</v>
      </c>
      <c r="B176" s="23"/>
      <c r="C176" s="23" t="s">
        <v>102</v>
      </c>
      <c r="D176" s="23" t="s">
        <v>43</v>
      </c>
      <c r="E176" s="24">
        <v>43757</v>
      </c>
      <c r="F176" s="23"/>
      <c r="G176" s="23" t="s">
        <v>207</v>
      </c>
      <c r="H176" s="23">
        <v>222</v>
      </c>
      <c r="I176" s="23">
        <v>2020</v>
      </c>
      <c r="J176" s="23"/>
      <c r="K176" s="23"/>
      <c r="L176" s="23">
        <f t="shared" si="8"/>
        <v>1887.0097560975607</v>
      </c>
      <c r="M176" s="23" t="s">
        <v>210</v>
      </c>
      <c r="N176" s="23"/>
      <c r="O176" s="23" t="s">
        <v>45</v>
      </c>
    </row>
    <row r="177" spans="1:15" s="26" customFormat="1" x14ac:dyDescent="0.3">
      <c r="A177" s="23">
        <v>166</v>
      </c>
      <c r="B177" s="23"/>
      <c r="C177" s="23" t="s">
        <v>102</v>
      </c>
      <c r="D177" s="23" t="s">
        <v>43</v>
      </c>
      <c r="E177" s="24">
        <v>43757</v>
      </c>
      <c r="F177" s="23"/>
      <c r="G177" s="23" t="s">
        <v>207</v>
      </c>
      <c r="H177" s="23">
        <v>222</v>
      </c>
      <c r="I177" s="23">
        <v>2020</v>
      </c>
      <c r="J177" s="23"/>
      <c r="K177" s="23"/>
      <c r="L177" s="23">
        <f t="shared" si="8"/>
        <v>1887.0097560975607</v>
      </c>
      <c r="M177" s="23" t="s">
        <v>210</v>
      </c>
      <c r="N177" s="23"/>
      <c r="O177" s="23" t="s">
        <v>45</v>
      </c>
    </row>
    <row r="178" spans="1:15" s="26" customFormat="1" x14ac:dyDescent="0.3">
      <c r="A178" s="23">
        <v>167</v>
      </c>
      <c r="B178" s="23"/>
      <c r="C178" s="23" t="s">
        <v>102</v>
      </c>
      <c r="D178" s="23" t="s">
        <v>43</v>
      </c>
      <c r="E178" s="24">
        <v>43757</v>
      </c>
      <c r="F178" s="23"/>
      <c r="G178" s="23" t="s">
        <v>207</v>
      </c>
      <c r="H178" s="23">
        <v>222</v>
      </c>
      <c r="I178" s="23">
        <v>2020</v>
      </c>
      <c r="J178" s="23"/>
      <c r="K178" s="23"/>
      <c r="L178" s="23">
        <f t="shared" si="8"/>
        <v>1887.0097560975607</v>
      </c>
      <c r="M178" s="23" t="s">
        <v>210</v>
      </c>
      <c r="N178" s="23"/>
      <c r="O178" s="23" t="s">
        <v>45</v>
      </c>
    </row>
    <row r="179" spans="1:15" s="26" customFormat="1" x14ac:dyDescent="0.3">
      <c r="A179" s="23">
        <v>168</v>
      </c>
      <c r="B179" s="23"/>
      <c r="C179" s="23" t="s">
        <v>102</v>
      </c>
      <c r="D179" s="23" t="s">
        <v>43</v>
      </c>
      <c r="E179" s="24">
        <v>43757</v>
      </c>
      <c r="F179" s="23"/>
      <c r="G179" s="23" t="s">
        <v>207</v>
      </c>
      <c r="H179" s="23">
        <v>222</v>
      </c>
      <c r="I179" s="23">
        <v>2020</v>
      </c>
      <c r="J179" s="23"/>
      <c r="K179" s="23"/>
      <c r="L179" s="23">
        <f t="shared" si="8"/>
        <v>1887.0097560975607</v>
      </c>
      <c r="M179" s="23" t="s">
        <v>210</v>
      </c>
      <c r="N179" s="23"/>
      <c r="O179" s="23" t="s">
        <v>45</v>
      </c>
    </row>
    <row r="180" spans="1:15" s="26" customFormat="1" x14ac:dyDescent="0.3">
      <c r="A180" s="23">
        <v>169</v>
      </c>
      <c r="B180" s="23"/>
      <c r="C180" s="23" t="s">
        <v>102</v>
      </c>
      <c r="D180" s="23" t="s">
        <v>43</v>
      </c>
      <c r="E180" s="24">
        <v>43757</v>
      </c>
      <c r="F180" s="23"/>
      <c r="G180" s="23" t="s">
        <v>207</v>
      </c>
      <c r="H180" s="23">
        <v>222</v>
      </c>
      <c r="I180" s="23">
        <v>2020</v>
      </c>
      <c r="J180" s="23"/>
      <c r="K180" s="23"/>
      <c r="L180" s="23">
        <f t="shared" si="8"/>
        <v>1887.0097560975607</v>
      </c>
      <c r="M180" s="23" t="s">
        <v>210</v>
      </c>
      <c r="N180" s="23"/>
      <c r="O180" s="23" t="s">
        <v>45</v>
      </c>
    </row>
    <row r="181" spans="1:15" s="26" customFormat="1" x14ac:dyDescent="0.3">
      <c r="A181" s="23">
        <v>170</v>
      </c>
      <c r="B181" s="23"/>
      <c r="C181" s="23" t="s">
        <v>102</v>
      </c>
      <c r="D181" s="23" t="s">
        <v>43</v>
      </c>
      <c r="E181" s="24">
        <v>43757</v>
      </c>
      <c r="F181" s="23"/>
      <c r="G181" s="23" t="s">
        <v>207</v>
      </c>
      <c r="H181" s="23">
        <v>222</v>
      </c>
      <c r="I181" s="23">
        <v>2020</v>
      </c>
      <c r="J181" s="23"/>
      <c r="K181" s="23"/>
      <c r="L181" s="23">
        <f t="shared" si="8"/>
        <v>1887.0097560975607</v>
      </c>
      <c r="M181" s="23" t="s">
        <v>210</v>
      </c>
      <c r="N181" s="23"/>
      <c r="O181" s="23" t="s">
        <v>45</v>
      </c>
    </row>
    <row r="182" spans="1:15" s="26" customFormat="1" x14ac:dyDescent="0.3">
      <c r="A182" s="23">
        <v>171</v>
      </c>
      <c r="B182" s="23"/>
      <c r="C182" s="23" t="s">
        <v>102</v>
      </c>
      <c r="D182" s="23" t="s">
        <v>43</v>
      </c>
      <c r="E182" s="24">
        <v>43757</v>
      </c>
      <c r="F182" s="23"/>
      <c r="G182" s="23" t="s">
        <v>207</v>
      </c>
      <c r="H182" s="23">
        <v>222</v>
      </c>
      <c r="I182" s="23">
        <v>2020</v>
      </c>
      <c r="J182" s="23"/>
      <c r="K182" s="23"/>
      <c r="L182" s="23">
        <f t="shared" si="8"/>
        <v>1887.0097560975607</v>
      </c>
      <c r="M182" s="23" t="s">
        <v>210</v>
      </c>
      <c r="N182" s="23"/>
      <c r="O182" s="23" t="s">
        <v>45</v>
      </c>
    </row>
    <row r="183" spans="1:15" s="26" customFormat="1" x14ac:dyDescent="0.3">
      <c r="A183" s="23">
        <v>172</v>
      </c>
      <c r="B183" s="23"/>
      <c r="C183" s="23" t="s">
        <v>102</v>
      </c>
      <c r="D183" s="23" t="s">
        <v>43</v>
      </c>
      <c r="E183" s="24">
        <v>43757</v>
      </c>
      <c r="F183" s="23"/>
      <c r="G183" s="23" t="s">
        <v>207</v>
      </c>
      <c r="H183" s="23">
        <v>222</v>
      </c>
      <c r="I183" s="23">
        <v>2020</v>
      </c>
      <c r="J183" s="23"/>
      <c r="K183" s="23"/>
      <c r="L183" s="23">
        <f t="shared" si="8"/>
        <v>1887.0097560975607</v>
      </c>
      <c r="M183" s="23" t="s">
        <v>210</v>
      </c>
      <c r="N183" s="23"/>
      <c r="O183" s="23" t="s">
        <v>45</v>
      </c>
    </row>
    <row r="184" spans="1:15" s="26" customFormat="1" x14ac:dyDescent="0.3">
      <c r="A184" s="23">
        <v>173</v>
      </c>
      <c r="B184" s="23"/>
      <c r="C184" s="23" t="s">
        <v>102</v>
      </c>
      <c r="D184" s="23" t="s">
        <v>43</v>
      </c>
      <c r="E184" s="24">
        <v>43757</v>
      </c>
      <c r="F184" s="23"/>
      <c r="G184" s="23" t="s">
        <v>207</v>
      </c>
      <c r="H184" s="23">
        <v>222</v>
      </c>
      <c r="I184" s="23">
        <v>2020</v>
      </c>
      <c r="J184" s="23"/>
      <c r="K184" s="23"/>
      <c r="L184" s="23">
        <f t="shared" si="8"/>
        <v>1887.0097560975607</v>
      </c>
      <c r="M184" s="23" t="s">
        <v>210</v>
      </c>
      <c r="N184" s="23"/>
      <c r="O184" s="23" t="s">
        <v>45</v>
      </c>
    </row>
    <row r="185" spans="1:15" s="26" customFormat="1" x14ac:dyDescent="0.3">
      <c r="A185" s="23">
        <v>174</v>
      </c>
      <c r="B185" s="23"/>
      <c r="C185" s="23" t="s">
        <v>102</v>
      </c>
      <c r="D185" s="23" t="s">
        <v>43</v>
      </c>
      <c r="E185" s="24">
        <v>43757</v>
      </c>
      <c r="F185" s="23"/>
      <c r="G185" s="23" t="s">
        <v>207</v>
      </c>
      <c r="H185" s="23">
        <v>222</v>
      </c>
      <c r="I185" s="23">
        <v>2020</v>
      </c>
      <c r="J185" s="23"/>
      <c r="K185" s="23"/>
      <c r="L185" s="23">
        <f t="shared" si="8"/>
        <v>1887.0097560975607</v>
      </c>
      <c r="M185" s="23" t="s">
        <v>210</v>
      </c>
      <c r="N185" s="23"/>
      <c r="O185" s="23" t="s">
        <v>45</v>
      </c>
    </row>
    <row r="186" spans="1:15" s="26" customFormat="1" x14ac:dyDescent="0.3">
      <c r="A186" s="23">
        <v>175</v>
      </c>
      <c r="B186" s="23"/>
      <c r="C186" s="23" t="s">
        <v>102</v>
      </c>
      <c r="D186" s="23" t="s">
        <v>43</v>
      </c>
      <c r="E186" s="24">
        <v>43757</v>
      </c>
      <c r="F186" s="23"/>
      <c r="G186" s="23" t="s">
        <v>207</v>
      </c>
      <c r="H186" s="23">
        <v>222</v>
      </c>
      <c r="I186" s="23">
        <v>2020</v>
      </c>
      <c r="J186" s="23"/>
      <c r="K186" s="23"/>
      <c r="L186" s="23">
        <f t="shared" si="8"/>
        <v>1887.0097560975607</v>
      </c>
      <c r="M186" s="23" t="s">
        <v>210</v>
      </c>
      <c r="N186" s="23"/>
      <c r="O186" s="23" t="s">
        <v>45</v>
      </c>
    </row>
    <row r="187" spans="1:15" s="26" customFormat="1" x14ac:dyDescent="0.3">
      <c r="A187" s="23">
        <v>176</v>
      </c>
      <c r="B187" s="23"/>
      <c r="C187" s="23" t="s">
        <v>102</v>
      </c>
      <c r="D187" s="23" t="s">
        <v>43</v>
      </c>
      <c r="E187" s="24">
        <v>43757</v>
      </c>
      <c r="F187" s="23"/>
      <c r="G187" s="23" t="s">
        <v>207</v>
      </c>
      <c r="H187" s="23">
        <v>222</v>
      </c>
      <c r="I187" s="23">
        <v>2020</v>
      </c>
      <c r="J187" s="23"/>
      <c r="K187" s="23"/>
      <c r="L187" s="23">
        <f t="shared" si="8"/>
        <v>1887.0097560975607</v>
      </c>
      <c r="M187" s="23" t="s">
        <v>210</v>
      </c>
      <c r="N187" s="23"/>
      <c r="O187" s="23" t="s">
        <v>45</v>
      </c>
    </row>
    <row r="188" spans="1:15" s="26" customFormat="1" x14ac:dyDescent="0.3">
      <c r="A188" s="23">
        <v>177</v>
      </c>
      <c r="B188" s="23"/>
      <c r="C188" s="23" t="s">
        <v>102</v>
      </c>
      <c r="D188" s="23" t="s">
        <v>43</v>
      </c>
      <c r="E188" s="24">
        <v>43757</v>
      </c>
      <c r="F188" s="23"/>
      <c r="G188" s="23" t="s">
        <v>207</v>
      </c>
      <c r="H188" s="23">
        <v>222</v>
      </c>
      <c r="I188" s="23">
        <v>2020</v>
      </c>
      <c r="J188" s="23"/>
      <c r="K188" s="23"/>
      <c r="L188" s="23">
        <f t="shared" si="8"/>
        <v>1887.0097560975607</v>
      </c>
      <c r="M188" s="23" t="s">
        <v>210</v>
      </c>
      <c r="N188" s="23"/>
      <c r="O188" s="23" t="s">
        <v>45</v>
      </c>
    </row>
    <row r="189" spans="1:15" s="26" customFormat="1" x14ac:dyDescent="0.3">
      <c r="A189" s="23">
        <v>178</v>
      </c>
      <c r="B189" s="23"/>
      <c r="C189" s="23" t="s">
        <v>102</v>
      </c>
      <c r="D189" s="23" t="s">
        <v>43</v>
      </c>
      <c r="E189" s="24">
        <v>43757</v>
      </c>
      <c r="F189" s="23"/>
      <c r="G189" s="23" t="s">
        <v>207</v>
      </c>
      <c r="H189" s="23">
        <v>222</v>
      </c>
      <c r="I189" s="23">
        <v>2020</v>
      </c>
      <c r="J189" s="23"/>
      <c r="K189" s="23"/>
      <c r="L189" s="23">
        <f t="shared" si="8"/>
        <v>1887.0097560975607</v>
      </c>
      <c r="M189" s="23" t="s">
        <v>210</v>
      </c>
      <c r="N189" s="23"/>
      <c r="O189" s="23" t="s">
        <v>45</v>
      </c>
    </row>
    <row r="190" spans="1:15" s="26" customFormat="1" x14ac:dyDescent="0.3">
      <c r="A190" s="23">
        <v>179</v>
      </c>
      <c r="B190" s="23"/>
      <c r="C190" s="23" t="s">
        <v>102</v>
      </c>
      <c r="D190" s="23" t="s">
        <v>43</v>
      </c>
      <c r="E190" s="24">
        <v>43757</v>
      </c>
      <c r="F190" s="23"/>
      <c r="G190" s="23" t="s">
        <v>207</v>
      </c>
      <c r="H190" s="23">
        <v>222</v>
      </c>
      <c r="I190" s="23">
        <v>2020</v>
      </c>
      <c r="J190" s="23"/>
      <c r="K190" s="23"/>
      <c r="L190" s="23">
        <f t="shared" si="8"/>
        <v>1887.0097560975607</v>
      </c>
      <c r="M190" s="23" t="s">
        <v>210</v>
      </c>
      <c r="N190" s="23"/>
      <c r="O190" s="23" t="s">
        <v>45</v>
      </c>
    </row>
    <row r="191" spans="1:15" s="26" customFormat="1" x14ac:dyDescent="0.3">
      <c r="A191" s="23">
        <v>180</v>
      </c>
      <c r="B191" s="23"/>
      <c r="C191" s="23" t="s">
        <v>102</v>
      </c>
      <c r="D191" s="23" t="s">
        <v>43</v>
      </c>
      <c r="E191" s="24">
        <v>43757</v>
      </c>
      <c r="F191" s="23"/>
      <c r="G191" s="23" t="s">
        <v>207</v>
      </c>
      <c r="H191" s="23">
        <v>222</v>
      </c>
      <c r="I191" s="23">
        <v>2020</v>
      </c>
      <c r="J191" s="23"/>
      <c r="K191" s="23"/>
      <c r="L191" s="23">
        <f t="shared" si="8"/>
        <v>1887.0097560975607</v>
      </c>
      <c r="M191" s="23" t="s">
        <v>210</v>
      </c>
      <c r="N191" s="23"/>
      <c r="O191" s="23" t="s">
        <v>45</v>
      </c>
    </row>
    <row r="192" spans="1:15" s="26" customFormat="1" x14ac:dyDescent="0.3">
      <c r="A192" s="23">
        <v>181</v>
      </c>
      <c r="B192" s="23"/>
      <c r="C192" s="23" t="s">
        <v>102</v>
      </c>
      <c r="D192" s="23" t="s">
        <v>43</v>
      </c>
      <c r="E192" s="24">
        <v>43757</v>
      </c>
      <c r="F192" s="23"/>
      <c r="G192" s="23" t="s">
        <v>207</v>
      </c>
      <c r="H192" s="23">
        <v>222</v>
      </c>
      <c r="I192" s="23">
        <v>2020</v>
      </c>
      <c r="J192" s="23"/>
      <c r="K192" s="23"/>
      <c r="L192" s="23">
        <f t="shared" si="8"/>
        <v>1887.0097560975607</v>
      </c>
      <c r="M192" s="23" t="s">
        <v>210</v>
      </c>
      <c r="N192" s="23"/>
      <c r="O192" s="23" t="s">
        <v>45</v>
      </c>
    </row>
    <row r="193" spans="1:15" s="26" customFormat="1" x14ac:dyDescent="0.3">
      <c r="A193" s="23">
        <v>182</v>
      </c>
      <c r="B193" s="23"/>
      <c r="C193" s="23" t="s">
        <v>102</v>
      </c>
      <c r="D193" s="23" t="s">
        <v>43</v>
      </c>
      <c r="E193" s="24">
        <v>43757</v>
      </c>
      <c r="F193" s="23"/>
      <c r="G193" s="23" t="s">
        <v>207</v>
      </c>
      <c r="H193" s="23">
        <v>222</v>
      </c>
      <c r="I193" s="23">
        <v>2020</v>
      </c>
      <c r="J193" s="23"/>
      <c r="K193" s="23"/>
      <c r="L193" s="23">
        <f t="shared" si="8"/>
        <v>1887.0097560975607</v>
      </c>
      <c r="M193" s="23" t="s">
        <v>210</v>
      </c>
      <c r="N193" s="23"/>
      <c r="O193" s="23" t="s">
        <v>45</v>
      </c>
    </row>
    <row r="194" spans="1:15" s="26" customFormat="1" x14ac:dyDescent="0.3">
      <c r="A194" s="23">
        <v>183</v>
      </c>
      <c r="B194" s="23"/>
      <c r="C194" s="23" t="s">
        <v>102</v>
      </c>
      <c r="D194" s="23" t="s">
        <v>43</v>
      </c>
      <c r="E194" s="24">
        <v>43757</v>
      </c>
      <c r="F194" s="23"/>
      <c r="G194" s="23" t="s">
        <v>207</v>
      </c>
      <c r="H194" s="23">
        <v>222</v>
      </c>
      <c r="I194" s="23">
        <v>2020</v>
      </c>
      <c r="J194" s="23"/>
      <c r="K194" s="23"/>
      <c r="L194" s="23">
        <f t="shared" si="8"/>
        <v>1887.0097560975607</v>
      </c>
      <c r="M194" s="23" t="s">
        <v>210</v>
      </c>
      <c r="N194" s="23"/>
      <c r="O194" s="23" t="s">
        <v>45</v>
      </c>
    </row>
    <row r="195" spans="1:15" s="26" customFormat="1" x14ac:dyDescent="0.3">
      <c r="A195" s="23">
        <v>184</v>
      </c>
      <c r="B195" s="23"/>
      <c r="C195" s="23" t="s">
        <v>102</v>
      </c>
      <c r="D195" s="23" t="s">
        <v>43</v>
      </c>
      <c r="E195" s="24">
        <v>43757</v>
      </c>
      <c r="F195" s="23"/>
      <c r="G195" s="23" t="s">
        <v>207</v>
      </c>
      <c r="H195" s="23">
        <v>222</v>
      </c>
      <c r="I195" s="23">
        <v>2020</v>
      </c>
      <c r="J195" s="23"/>
      <c r="K195" s="23"/>
      <c r="L195" s="23">
        <f t="shared" si="8"/>
        <v>1887.0097560975607</v>
      </c>
      <c r="M195" s="23" t="s">
        <v>210</v>
      </c>
      <c r="N195" s="23"/>
      <c r="O195" s="23" t="s">
        <v>45</v>
      </c>
    </row>
    <row r="196" spans="1:15" s="26" customFormat="1" x14ac:dyDescent="0.3">
      <c r="A196" s="23">
        <v>185</v>
      </c>
      <c r="B196" s="23"/>
      <c r="C196" s="23" t="s">
        <v>102</v>
      </c>
      <c r="D196" s="23" t="s">
        <v>43</v>
      </c>
      <c r="E196" s="24">
        <v>43757</v>
      </c>
      <c r="F196" s="23"/>
      <c r="G196" s="23" t="s">
        <v>207</v>
      </c>
      <c r="H196" s="23">
        <v>222</v>
      </c>
      <c r="I196" s="23">
        <v>2020</v>
      </c>
      <c r="J196" s="23"/>
      <c r="K196" s="23"/>
      <c r="L196" s="23">
        <f t="shared" si="8"/>
        <v>1887.0097560975607</v>
      </c>
      <c r="M196" s="23" t="s">
        <v>210</v>
      </c>
      <c r="N196" s="23"/>
      <c r="O196" s="23" t="s">
        <v>45</v>
      </c>
    </row>
    <row r="197" spans="1:15" s="26" customFormat="1" x14ac:dyDescent="0.3">
      <c r="A197" s="23">
        <v>186</v>
      </c>
      <c r="B197" s="23"/>
      <c r="C197" s="23" t="s">
        <v>102</v>
      </c>
      <c r="D197" s="23" t="s">
        <v>43</v>
      </c>
      <c r="E197" s="24">
        <v>43757</v>
      </c>
      <c r="F197" s="23"/>
      <c r="G197" s="23" t="s">
        <v>207</v>
      </c>
      <c r="H197" s="23">
        <v>222</v>
      </c>
      <c r="I197" s="23">
        <v>2020</v>
      </c>
      <c r="J197" s="23"/>
      <c r="K197" s="23"/>
      <c r="L197" s="23">
        <f t="shared" si="8"/>
        <v>1887.0097560975607</v>
      </c>
      <c r="M197" s="23" t="s">
        <v>210</v>
      </c>
      <c r="N197" s="23"/>
      <c r="O197" s="23" t="s">
        <v>45</v>
      </c>
    </row>
    <row r="198" spans="1:15" s="11" customFormat="1" x14ac:dyDescent="0.3">
      <c r="A198" s="9">
        <v>187</v>
      </c>
      <c r="B198" s="9" t="s">
        <v>184</v>
      </c>
      <c r="C198" s="9" t="s">
        <v>117</v>
      </c>
      <c r="D198" s="9" t="s">
        <v>43</v>
      </c>
      <c r="E198" s="10">
        <v>43757</v>
      </c>
      <c r="F198" s="9"/>
      <c r="G198" s="9" t="s">
        <v>197</v>
      </c>
      <c r="H198" s="9">
        <v>202</v>
      </c>
      <c r="I198" s="9">
        <v>2020</v>
      </c>
      <c r="J198" s="9"/>
      <c r="K198" s="9"/>
      <c r="L198" s="9">
        <v>1886</v>
      </c>
      <c r="M198" s="9" t="s">
        <v>210</v>
      </c>
      <c r="N198" s="9"/>
      <c r="O198" s="9" t="s">
        <v>45</v>
      </c>
    </row>
    <row r="199" spans="1:15" s="11" customFormat="1" x14ac:dyDescent="0.3">
      <c r="A199" s="9">
        <v>188</v>
      </c>
      <c r="B199" s="9" t="s">
        <v>185</v>
      </c>
      <c r="C199" s="9" t="s">
        <v>117</v>
      </c>
      <c r="D199" s="9" t="s">
        <v>43</v>
      </c>
      <c r="E199" s="10">
        <v>43757</v>
      </c>
      <c r="F199" s="9"/>
      <c r="G199" s="9" t="s">
        <v>549</v>
      </c>
      <c r="H199" s="9">
        <v>217</v>
      </c>
      <c r="I199" s="9">
        <v>2020</v>
      </c>
      <c r="J199" s="9"/>
      <c r="K199" s="9"/>
      <c r="L199" s="9">
        <v>1886</v>
      </c>
      <c r="M199" s="9" t="s">
        <v>210</v>
      </c>
      <c r="N199" s="9"/>
      <c r="O199" s="9" t="s">
        <v>45</v>
      </c>
    </row>
    <row r="200" spans="1:15" s="20" customFormat="1" x14ac:dyDescent="0.3">
      <c r="A200" s="18">
        <v>189</v>
      </c>
      <c r="B200" s="18" t="s">
        <v>186</v>
      </c>
      <c r="C200" s="18" t="s">
        <v>117</v>
      </c>
      <c r="D200" s="18" t="s">
        <v>43</v>
      </c>
      <c r="E200" s="19">
        <v>43757</v>
      </c>
      <c r="F200" s="18"/>
      <c r="G200" s="18" t="s">
        <v>109</v>
      </c>
      <c r="H200" s="18"/>
      <c r="I200" s="18">
        <v>2020</v>
      </c>
      <c r="J200" s="18"/>
      <c r="K200" s="18"/>
      <c r="L200" s="18">
        <v>1886</v>
      </c>
      <c r="M200" s="18" t="s">
        <v>210</v>
      </c>
      <c r="N200" s="18"/>
      <c r="O200" s="18" t="s">
        <v>45</v>
      </c>
    </row>
    <row r="201" spans="1:15" s="11" customFormat="1" x14ac:dyDescent="0.3">
      <c r="A201" s="9">
        <v>190</v>
      </c>
      <c r="B201" s="9" t="s">
        <v>187</v>
      </c>
      <c r="C201" s="9" t="s">
        <v>117</v>
      </c>
      <c r="D201" s="9" t="s">
        <v>43</v>
      </c>
      <c r="E201" s="10">
        <v>43757</v>
      </c>
      <c r="F201" s="9"/>
      <c r="G201" s="9" t="s">
        <v>197</v>
      </c>
      <c r="H201" s="9">
        <v>204</v>
      </c>
      <c r="I201" s="9">
        <v>2020</v>
      </c>
      <c r="J201" s="9"/>
      <c r="K201" s="9"/>
      <c r="L201" s="9">
        <v>1886</v>
      </c>
      <c r="M201" s="9" t="s">
        <v>210</v>
      </c>
      <c r="N201" s="9"/>
      <c r="O201" s="9" t="s">
        <v>45</v>
      </c>
    </row>
    <row r="202" spans="1:15" x14ac:dyDescent="0.3">
      <c r="A202" s="5">
        <v>191</v>
      </c>
      <c r="B202" s="5" t="s">
        <v>190</v>
      </c>
      <c r="C202" s="5" t="s">
        <v>117</v>
      </c>
      <c r="D202" s="5" t="s">
        <v>43</v>
      </c>
      <c r="E202" s="6">
        <v>43757</v>
      </c>
      <c r="F202" s="5"/>
      <c r="G202" s="5" t="s">
        <v>109</v>
      </c>
      <c r="H202" s="5"/>
      <c r="I202" s="5">
        <v>2020</v>
      </c>
      <c r="J202" s="5"/>
      <c r="K202" s="5"/>
      <c r="L202" s="5">
        <v>1886</v>
      </c>
      <c r="M202" s="5" t="s">
        <v>210</v>
      </c>
      <c r="N202" s="5"/>
      <c r="O202" s="5" t="s">
        <v>45</v>
      </c>
    </row>
    <row r="203" spans="1:15" x14ac:dyDescent="0.3">
      <c r="A203" s="5">
        <v>192</v>
      </c>
      <c r="B203" s="5" t="s">
        <v>191</v>
      </c>
      <c r="C203" s="5" t="s">
        <v>117</v>
      </c>
      <c r="D203" s="5" t="s">
        <v>43</v>
      </c>
      <c r="E203" s="6">
        <v>43757</v>
      </c>
      <c r="F203" s="5"/>
      <c r="G203" s="5" t="s">
        <v>109</v>
      </c>
      <c r="H203" s="5"/>
      <c r="I203" s="5">
        <v>2020</v>
      </c>
      <c r="J203" s="5"/>
      <c r="K203" s="5"/>
      <c r="L203" s="5">
        <v>1886</v>
      </c>
      <c r="M203" s="5" t="s">
        <v>210</v>
      </c>
      <c r="N203" s="5"/>
      <c r="O203" s="5" t="s">
        <v>45</v>
      </c>
    </row>
    <row r="204" spans="1:15" s="11" customFormat="1" x14ac:dyDescent="0.3">
      <c r="A204" s="9">
        <v>193</v>
      </c>
      <c r="B204" s="9" t="s">
        <v>560</v>
      </c>
      <c r="C204" s="9" t="s">
        <v>117</v>
      </c>
      <c r="D204" s="9" t="s">
        <v>43</v>
      </c>
      <c r="E204" s="10">
        <v>43757</v>
      </c>
      <c r="F204" s="9"/>
      <c r="G204" s="9" t="s">
        <v>44</v>
      </c>
      <c r="H204" s="9">
        <v>232</v>
      </c>
      <c r="I204" s="9">
        <v>2020</v>
      </c>
      <c r="J204" s="9"/>
      <c r="K204" s="9"/>
      <c r="L204" s="9">
        <v>1886</v>
      </c>
      <c r="M204" s="9" t="s">
        <v>210</v>
      </c>
      <c r="N204" s="9"/>
      <c r="O204" s="9" t="s">
        <v>45</v>
      </c>
    </row>
    <row r="205" spans="1:15" s="11" customFormat="1" x14ac:dyDescent="0.3">
      <c r="A205" s="9">
        <v>194</v>
      </c>
      <c r="B205" s="9" t="s">
        <v>561</v>
      </c>
      <c r="C205" s="9" t="s">
        <v>117</v>
      </c>
      <c r="D205" s="9" t="s">
        <v>43</v>
      </c>
      <c r="E205" s="10">
        <v>43757</v>
      </c>
      <c r="F205" s="9"/>
      <c r="G205" s="9" t="s">
        <v>44</v>
      </c>
      <c r="H205" s="9">
        <v>232</v>
      </c>
      <c r="I205" s="9">
        <v>2020</v>
      </c>
      <c r="J205" s="9"/>
      <c r="K205" s="9"/>
      <c r="L205" s="9">
        <v>1886</v>
      </c>
      <c r="M205" s="9" t="s">
        <v>210</v>
      </c>
      <c r="N205" s="9"/>
      <c r="O205" s="9" t="s">
        <v>45</v>
      </c>
    </row>
    <row r="206" spans="1:15" s="11" customFormat="1" x14ac:dyDescent="0.3">
      <c r="A206" s="9">
        <v>195</v>
      </c>
      <c r="B206" s="9" t="s">
        <v>271</v>
      </c>
      <c r="C206" s="9" t="s">
        <v>117</v>
      </c>
      <c r="D206" s="9" t="s">
        <v>43</v>
      </c>
      <c r="E206" s="10">
        <v>43757</v>
      </c>
      <c r="F206" s="9"/>
      <c r="G206" s="9" t="s">
        <v>554</v>
      </c>
      <c r="H206" s="9">
        <v>243</v>
      </c>
      <c r="I206" s="9">
        <v>2020</v>
      </c>
      <c r="J206" s="9"/>
      <c r="K206" s="9"/>
      <c r="L206" s="9">
        <v>1886</v>
      </c>
      <c r="M206" s="9" t="s">
        <v>210</v>
      </c>
      <c r="N206" s="9"/>
      <c r="O206" s="9" t="s">
        <v>45</v>
      </c>
    </row>
    <row r="207" spans="1:15" s="11" customFormat="1" x14ac:dyDescent="0.3">
      <c r="A207" s="9">
        <v>196</v>
      </c>
      <c r="B207" s="9" t="s">
        <v>272</v>
      </c>
      <c r="C207" s="9" t="s">
        <v>117</v>
      </c>
      <c r="D207" s="9" t="s">
        <v>43</v>
      </c>
      <c r="E207" s="10">
        <v>43757</v>
      </c>
      <c r="F207" s="9"/>
      <c r="G207" s="9" t="s">
        <v>554</v>
      </c>
      <c r="H207" s="9">
        <v>243</v>
      </c>
      <c r="I207" s="9">
        <v>2020</v>
      </c>
      <c r="J207" s="9"/>
      <c r="K207" s="9"/>
      <c r="L207" s="9">
        <v>1886</v>
      </c>
      <c r="M207" s="9" t="s">
        <v>210</v>
      </c>
      <c r="N207" s="9"/>
      <c r="O207" s="9" t="s">
        <v>45</v>
      </c>
    </row>
    <row r="208" spans="1:15" s="11" customFormat="1" x14ac:dyDescent="0.3">
      <c r="A208" s="9">
        <v>197</v>
      </c>
      <c r="B208" s="9" t="s">
        <v>267</v>
      </c>
      <c r="C208" s="9" t="s">
        <v>117</v>
      </c>
      <c r="D208" s="9" t="s">
        <v>43</v>
      </c>
      <c r="E208" s="10">
        <v>43757</v>
      </c>
      <c r="F208" s="9"/>
      <c r="G208" s="9" t="s">
        <v>500</v>
      </c>
      <c r="H208" s="9">
        <v>239</v>
      </c>
      <c r="I208" s="9">
        <v>2020</v>
      </c>
      <c r="J208" s="9"/>
      <c r="K208" s="9"/>
      <c r="L208" s="9">
        <v>1886</v>
      </c>
      <c r="M208" s="9" t="s">
        <v>210</v>
      </c>
      <c r="N208" s="9"/>
      <c r="O208" s="9" t="s">
        <v>45</v>
      </c>
    </row>
    <row r="209" spans="1:15" s="11" customFormat="1" x14ac:dyDescent="0.3">
      <c r="A209" s="9">
        <v>198</v>
      </c>
      <c r="B209" s="9" t="s">
        <v>268</v>
      </c>
      <c r="C209" s="9" t="s">
        <v>117</v>
      </c>
      <c r="D209" s="9" t="s">
        <v>43</v>
      </c>
      <c r="E209" s="10">
        <v>43757</v>
      </c>
      <c r="F209" s="9"/>
      <c r="G209" s="9" t="s">
        <v>500</v>
      </c>
      <c r="H209" s="9">
        <v>239</v>
      </c>
      <c r="I209" s="9">
        <v>2020</v>
      </c>
      <c r="J209" s="9"/>
      <c r="K209" s="9"/>
      <c r="L209" s="9">
        <v>1886</v>
      </c>
      <c r="M209" s="9" t="s">
        <v>210</v>
      </c>
      <c r="N209" s="9"/>
      <c r="O209" s="9" t="s">
        <v>45</v>
      </c>
    </row>
    <row r="210" spans="1:15" s="11" customFormat="1" x14ac:dyDescent="0.3">
      <c r="A210" s="9">
        <v>199</v>
      </c>
      <c r="B210" s="9" t="s">
        <v>265</v>
      </c>
      <c r="C210" s="9" t="s">
        <v>117</v>
      </c>
      <c r="D210" s="9" t="s">
        <v>43</v>
      </c>
      <c r="E210" s="10">
        <v>43757</v>
      </c>
      <c r="F210" s="9"/>
      <c r="G210" s="9" t="s">
        <v>58</v>
      </c>
      <c r="H210" s="9">
        <v>234</v>
      </c>
      <c r="I210" s="9">
        <v>2020</v>
      </c>
      <c r="J210" s="9"/>
      <c r="K210" s="9"/>
      <c r="L210" s="9">
        <v>1886</v>
      </c>
      <c r="M210" s="9" t="s">
        <v>210</v>
      </c>
      <c r="N210" s="9"/>
      <c r="O210" s="9" t="s">
        <v>45</v>
      </c>
    </row>
    <row r="211" spans="1:15" s="11" customFormat="1" x14ac:dyDescent="0.3">
      <c r="A211" s="9">
        <v>200</v>
      </c>
      <c r="B211" s="9" t="s">
        <v>266</v>
      </c>
      <c r="C211" s="9" t="s">
        <v>117</v>
      </c>
      <c r="D211" s="9" t="s">
        <v>43</v>
      </c>
      <c r="E211" s="10">
        <v>43757</v>
      </c>
      <c r="F211" s="9"/>
      <c r="G211" s="9" t="s">
        <v>58</v>
      </c>
      <c r="H211" s="9">
        <v>234</v>
      </c>
      <c r="I211" s="9">
        <v>2020</v>
      </c>
      <c r="J211" s="9"/>
      <c r="K211" s="9"/>
      <c r="L211" s="9">
        <v>1886</v>
      </c>
      <c r="M211" s="9" t="s">
        <v>210</v>
      </c>
      <c r="N211" s="9"/>
      <c r="O211" s="9" t="s">
        <v>45</v>
      </c>
    </row>
    <row r="212" spans="1:15" s="11" customFormat="1" x14ac:dyDescent="0.3">
      <c r="A212" s="9">
        <v>201</v>
      </c>
      <c r="B212" s="9" t="s">
        <v>522</v>
      </c>
      <c r="C212" s="9" t="s">
        <v>117</v>
      </c>
      <c r="D212" s="9" t="s">
        <v>43</v>
      </c>
      <c r="E212" s="10">
        <v>43757</v>
      </c>
      <c r="F212" s="9"/>
      <c r="G212" s="9" t="s">
        <v>57</v>
      </c>
      <c r="H212" s="9">
        <v>213</v>
      </c>
      <c r="I212" s="9">
        <v>2020</v>
      </c>
      <c r="J212" s="9"/>
      <c r="K212" s="9"/>
      <c r="L212" s="9">
        <v>1886</v>
      </c>
      <c r="M212" s="9" t="s">
        <v>210</v>
      </c>
      <c r="N212" s="9"/>
      <c r="O212" s="9" t="s">
        <v>45</v>
      </c>
    </row>
    <row r="213" spans="1:15" s="11" customFormat="1" x14ac:dyDescent="0.3">
      <c r="A213" s="9">
        <v>202</v>
      </c>
      <c r="B213" s="9" t="s">
        <v>523</v>
      </c>
      <c r="C213" s="9" t="s">
        <v>117</v>
      </c>
      <c r="D213" s="9" t="s">
        <v>43</v>
      </c>
      <c r="E213" s="10">
        <v>43757</v>
      </c>
      <c r="F213" s="9"/>
      <c r="G213" s="9" t="s">
        <v>57</v>
      </c>
      <c r="H213" s="9">
        <v>213</v>
      </c>
      <c r="I213" s="9">
        <v>2020</v>
      </c>
      <c r="J213" s="9"/>
      <c r="K213" s="9"/>
      <c r="L213" s="9">
        <v>1886</v>
      </c>
      <c r="M213" s="9" t="s">
        <v>210</v>
      </c>
      <c r="N213" s="9"/>
      <c r="O213" s="9" t="s">
        <v>45</v>
      </c>
    </row>
    <row r="214" spans="1:15" s="11" customFormat="1" x14ac:dyDescent="0.3">
      <c r="A214" s="9">
        <v>203</v>
      </c>
      <c r="B214" s="17" t="s">
        <v>269</v>
      </c>
      <c r="C214" s="9" t="s">
        <v>117</v>
      </c>
      <c r="D214" s="9" t="s">
        <v>43</v>
      </c>
      <c r="E214" s="10">
        <v>43757</v>
      </c>
      <c r="F214" s="9"/>
      <c r="G214" s="9" t="s">
        <v>56</v>
      </c>
      <c r="H214" s="9">
        <v>241</v>
      </c>
      <c r="I214" s="9">
        <v>2020</v>
      </c>
      <c r="J214" s="9"/>
      <c r="K214" s="9"/>
      <c r="L214" s="9">
        <v>1886</v>
      </c>
      <c r="M214" s="9" t="s">
        <v>210</v>
      </c>
      <c r="N214" s="9"/>
      <c r="O214" s="9" t="s">
        <v>45</v>
      </c>
    </row>
    <row r="215" spans="1:15" s="11" customFormat="1" x14ac:dyDescent="0.3">
      <c r="A215" s="9">
        <v>204</v>
      </c>
      <c r="B215" s="17" t="s">
        <v>270</v>
      </c>
      <c r="C215" s="9" t="s">
        <v>117</v>
      </c>
      <c r="D215" s="9" t="s">
        <v>43</v>
      </c>
      <c r="E215" s="10">
        <v>43757</v>
      </c>
      <c r="F215" s="9"/>
      <c r="G215" s="9" t="s">
        <v>56</v>
      </c>
      <c r="H215" s="9">
        <v>241</v>
      </c>
      <c r="I215" s="9">
        <v>2020</v>
      </c>
      <c r="J215" s="9"/>
      <c r="K215" s="9"/>
      <c r="L215" s="9">
        <v>1886</v>
      </c>
      <c r="M215" s="9" t="s">
        <v>210</v>
      </c>
      <c r="N215" s="9"/>
      <c r="O215" s="9" t="s">
        <v>45</v>
      </c>
    </row>
    <row r="216" spans="1:15" s="11" customFormat="1" x14ac:dyDescent="0.3">
      <c r="A216" s="9">
        <v>205</v>
      </c>
      <c r="B216" s="9" t="str">
        <f>[2]Sheet1!$B$150</f>
        <v>ASA0585</v>
      </c>
      <c r="C216" s="9" t="s">
        <v>117</v>
      </c>
      <c r="D216" s="9" t="s">
        <v>43</v>
      </c>
      <c r="E216" s="10">
        <v>43757</v>
      </c>
      <c r="F216" s="9"/>
      <c r="G216" s="9" t="s">
        <v>60</v>
      </c>
      <c r="H216" s="9">
        <v>228</v>
      </c>
      <c r="I216" s="9">
        <v>2020</v>
      </c>
      <c r="J216" s="9"/>
      <c r="K216" s="9"/>
      <c r="L216" s="9">
        <v>1886</v>
      </c>
      <c r="M216" s="9" t="s">
        <v>210</v>
      </c>
      <c r="N216" s="9"/>
      <c r="O216" s="9" t="s">
        <v>45</v>
      </c>
    </row>
    <row r="217" spans="1:15" s="11" customFormat="1" x14ac:dyDescent="0.3">
      <c r="A217" s="9">
        <v>206</v>
      </c>
      <c r="B217" s="9" t="str">
        <f>[2]Sheet1!$B$153</f>
        <v>ASA0588</v>
      </c>
      <c r="C217" s="9" t="s">
        <v>117</v>
      </c>
      <c r="D217" s="9" t="s">
        <v>43</v>
      </c>
      <c r="E217" s="10">
        <v>43757</v>
      </c>
      <c r="F217" s="9"/>
      <c r="G217" s="9" t="s">
        <v>60</v>
      </c>
      <c r="H217" s="9">
        <v>228</v>
      </c>
      <c r="I217" s="9">
        <v>2020</v>
      </c>
      <c r="J217" s="9"/>
      <c r="K217" s="9"/>
      <c r="L217" s="9">
        <v>1886</v>
      </c>
      <c r="M217" s="9" t="s">
        <v>210</v>
      </c>
      <c r="N217" s="9"/>
      <c r="O217" s="9" t="s">
        <v>45</v>
      </c>
    </row>
    <row r="218" spans="1:15" x14ac:dyDescent="0.3">
      <c r="A218" s="5">
        <v>207</v>
      </c>
      <c r="B218" s="5" t="s">
        <v>192</v>
      </c>
      <c r="C218" s="5" t="s">
        <v>117</v>
      </c>
      <c r="D218" s="5" t="s">
        <v>43</v>
      </c>
      <c r="E218" s="6">
        <v>43757</v>
      </c>
      <c r="F218" s="5"/>
      <c r="G218" s="5" t="s">
        <v>196</v>
      </c>
      <c r="H218" s="5">
        <v>251</v>
      </c>
      <c r="I218" s="5">
        <v>2020</v>
      </c>
      <c r="J218" s="5"/>
      <c r="K218" s="5"/>
      <c r="L218" s="5">
        <v>1886</v>
      </c>
      <c r="M218" s="5" t="s">
        <v>210</v>
      </c>
      <c r="N218" s="5"/>
      <c r="O218" s="5" t="s">
        <v>45</v>
      </c>
    </row>
    <row r="219" spans="1:15" x14ac:dyDescent="0.3">
      <c r="A219" s="5">
        <v>208</v>
      </c>
      <c r="B219" s="5" t="s">
        <v>193</v>
      </c>
      <c r="C219" s="5" t="s">
        <v>117</v>
      </c>
      <c r="D219" s="5" t="s">
        <v>43</v>
      </c>
      <c r="E219" s="6">
        <v>43757</v>
      </c>
      <c r="F219" s="5"/>
      <c r="G219" s="5" t="s">
        <v>196</v>
      </c>
      <c r="H219" s="5">
        <v>251</v>
      </c>
      <c r="I219" s="5">
        <v>2020</v>
      </c>
      <c r="J219" s="5"/>
      <c r="K219" s="5"/>
      <c r="L219" s="5">
        <v>1886</v>
      </c>
      <c r="M219" s="5" t="s">
        <v>210</v>
      </c>
      <c r="N219" s="5"/>
      <c r="O219" s="5" t="s">
        <v>45</v>
      </c>
    </row>
    <row r="220" spans="1:15" x14ac:dyDescent="0.3">
      <c r="A220" s="5">
        <v>209</v>
      </c>
      <c r="B220" s="5" t="s">
        <v>194</v>
      </c>
      <c r="C220" s="5" t="s">
        <v>117</v>
      </c>
      <c r="D220" s="5" t="s">
        <v>43</v>
      </c>
      <c r="E220" s="6">
        <v>43757</v>
      </c>
      <c r="F220" s="5"/>
      <c r="G220" s="5" t="s">
        <v>196</v>
      </c>
      <c r="H220" s="5">
        <v>251</v>
      </c>
      <c r="I220" s="5">
        <v>2020</v>
      </c>
      <c r="J220" s="5"/>
      <c r="K220" s="5"/>
      <c r="L220" s="5">
        <v>1886</v>
      </c>
      <c r="M220" s="5" t="s">
        <v>210</v>
      </c>
      <c r="N220" s="5"/>
      <c r="O220" s="5" t="s">
        <v>45</v>
      </c>
    </row>
    <row r="221" spans="1:15" x14ac:dyDescent="0.3">
      <c r="A221" s="5">
        <v>210</v>
      </c>
      <c r="B221" s="5" t="s">
        <v>195</v>
      </c>
      <c r="C221" s="5" t="s">
        <v>117</v>
      </c>
      <c r="D221" s="5" t="s">
        <v>43</v>
      </c>
      <c r="E221" s="6">
        <v>43757</v>
      </c>
      <c r="F221" s="5"/>
      <c r="G221" s="5" t="s">
        <v>196</v>
      </c>
      <c r="H221" s="5">
        <v>251</v>
      </c>
      <c r="I221" s="5">
        <v>2020</v>
      </c>
      <c r="J221" s="5"/>
      <c r="K221" s="5"/>
      <c r="L221" s="5">
        <v>1886</v>
      </c>
      <c r="M221" s="5" t="s">
        <v>210</v>
      </c>
      <c r="N221" s="5"/>
      <c r="O221" s="5" t="s">
        <v>45</v>
      </c>
    </row>
    <row r="222" spans="1:15" x14ac:dyDescent="0.3">
      <c r="A222" s="5">
        <v>211</v>
      </c>
      <c r="B222" s="5" t="s">
        <v>136</v>
      </c>
      <c r="C222" s="5" t="s">
        <v>117</v>
      </c>
      <c r="D222" s="5" t="s">
        <v>43</v>
      </c>
      <c r="E222" s="6">
        <v>43757</v>
      </c>
      <c r="F222" s="5"/>
      <c r="G222" s="5" t="s">
        <v>109</v>
      </c>
      <c r="H222" s="5"/>
      <c r="I222" s="5">
        <v>2020</v>
      </c>
      <c r="J222" s="5"/>
      <c r="K222" s="5"/>
      <c r="L222" s="5">
        <v>1886</v>
      </c>
      <c r="M222" s="5" t="s">
        <v>210</v>
      </c>
      <c r="N222" s="5"/>
      <c r="O222" s="5" t="s">
        <v>45</v>
      </c>
    </row>
    <row r="223" spans="1:15" s="11" customFormat="1" x14ac:dyDescent="0.3">
      <c r="A223" s="9">
        <v>212</v>
      </c>
      <c r="B223" s="9" t="s">
        <v>137</v>
      </c>
      <c r="C223" s="9" t="s">
        <v>117</v>
      </c>
      <c r="D223" s="9" t="s">
        <v>43</v>
      </c>
      <c r="E223" s="10">
        <v>43757</v>
      </c>
      <c r="F223" s="9"/>
      <c r="G223" s="9" t="s">
        <v>529</v>
      </c>
      <c r="H223" s="9">
        <v>222</v>
      </c>
      <c r="I223" s="9">
        <v>2020</v>
      </c>
      <c r="J223" s="9"/>
      <c r="K223" s="9"/>
      <c r="L223" s="9">
        <v>1886</v>
      </c>
      <c r="M223" s="9" t="s">
        <v>210</v>
      </c>
      <c r="N223" s="9"/>
      <c r="O223" s="9" t="s">
        <v>45</v>
      </c>
    </row>
    <row r="224" spans="1:15" s="20" customFormat="1" x14ac:dyDescent="0.3">
      <c r="A224" s="18">
        <v>213</v>
      </c>
      <c r="B224" s="18" t="s">
        <v>138</v>
      </c>
      <c r="C224" s="18" t="s">
        <v>117</v>
      </c>
      <c r="D224" s="18" t="s">
        <v>43</v>
      </c>
      <c r="E224" s="19">
        <v>43757</v>
      </c>
      <c r="F224" s="18"/>
      <c r="G224" s="18" t="s">
        <v>109</v>
      </c>
      <c r="H224" s="18"/>
      <c r="I224" s="18">
        <v>2020</v>
      </c>
      <c r="J224" s="18"/>
      <c r="K224" s="18"/>
      <c r="L224" s="18">
        <v>1886</v>
      </c>
      <c r="M224" s="18" t="s">
        <v>210</v>
      </c>
      <c r="N224" s="18"/>
      <c r="O224" s="18" t="s">
        <v>45</v>
      </c>
    </row>
    <row r="225" spans="1:15" s="11" customFormat="1" x14ac:dyDescent="0.3">
      <c r="A225" s="9">
        <v>214</v>
      </c>
      <c r="B225" s="9" t="s">
        <v>139</v>
      </c>
      <c r="C225" s="9" t="s">
        <v>117</v>
      </c>
      <c r="D225" s="9" t="s">
        <v>43</v>
      </c>
      <c r="E225" s="10">
        <v>43757</v>
      </c>
      <c r="F225" s="9"/>
      <c r="G225" s="9" t="s">
        <v>529</v>
      </c>
      <c r="H225" s="9">
        <v>222</v>
      </c>
      <c r="I225" s="9">
        <v>2020</v>
      </c>
      <c r="J225" s="9"/>
      <c r="K225" s="9"/>
      <c r="L225" s="9">
        <v>1886</v>
      </c>
      <c r="M225" s="9" t="s">
        <v>210</v>
      </c>
      <c r="N225" s="9"/>
      <c r="O225" s="9" t="s">
        <v>45</v>
      </c>
    </row>
    <row r="226" spans="1:15" s="11" customFormat="1" x14ac:dyDescent="0.3">
      <c r="A226" s="9">
        <v>215</v>
      </c>
      <c r="B226" s="9" t="s">
        <v>142</v>
      </c>
      <c r="C226" s="9" t="s">
        <v>117</v>
      </c>
      <c r="D226" s="9" t="s">
        <v>43</v>
      </c>
      <c r="E226" s="10">
        <v>43757</v>
      </c>
      <c r="F226" s="9"/>
      <c r="G226" s="9" t="s">
        <v>53</v>
      </c>
      <c r="H226" s="9">
        <v>224</v>
      </c>
      <c r="I226" s="9">
        <v>2020</v>
      </c>
      <c r="J226" s="9"/>
      <c r="K226" s="9"/>
      <c r="L226" s="9">
        <v>1886</v>
      </c>
      <c r="M226" s="9" t="s">
        <v>210</v>
      </c>
      <c r="N226" s="9"/>
      <c r="O226" s="9" t="s">
        <v>45</v>
      </c>
    </row>
    <row r="227" spans="1:15" s="11" customFormat="1" x14ac:dyDescent="0.3">
      <c r="A227" s="9">
        <v>216</v>
      </c>
      <c r="B227" s="9" t="s">
        <v>143</v>
      </c>
      <c r="C227" s="9" t="s">
        <v>117</v>
      </c>
      <c r="D227" s="9" t="s">
        <v>43</v>
      </c>
      <c r="E227" s="10">
        <v>43757</v>
      </c>
      <c r="F227" s="9"/>
      <c r="G227" s="9" t="s">
        <v>53</v>
      </c>
      <c r="H227" s="9">
        <v>224</v>
      </c>
      <c r="I227" s="9">
        <v>2020</v>
      </c>
      <c r="J227" s="9"/>
      <c r="K227" s="9"/>
      <c r="L227" s="9">
        <v>1886</v>
      </c>
      <c r="M227" s="9" t="s">
        <v>210</v>
      </c>
      <c r="N227" s="9"/>
      <c r="O227" s="9" t="s">
        <v>45</v>
      </c>
    </row>
    <row r="228" spans="1:15" s="11" customFormat="1" x14ac:dyDescent="0.3">
      <c r="A228" s="9">
        <v>217</v>
      </c>
      <c r="B228" s="9" t="s">
        <v>144</v>
      </c>
      <c r="C228" s="9" t="s">
        <v>117</v>
      </c>
      <c r="D228" s="9" t="s">
        <v>43</v>
      </c>
      <c r="E228" s="10">
        <v>43757</v>
      </c>
      <c r="F228" s="9"/>
      <c r="G228" s="9" t="s">
        <v>38</v>
      </c>
      <c r="H228" s="9">
        <v>226</v>
      </c>
      <c r="I228" s="9">
        <v>2020</v>
      </c>
      <c r="J228" s="9"/>
      <c r="K228" s="9"/>
      <c r="L228" s="9">
        <v>1886</v>
      </c>
      <c r="M228" s="9" t="s">
        <v>210</v>
      </c>
      <c r="N228" s="9"/>
      <c r="O228" s="9" t="s">
        <v>45</v>
      </c>
    </row>
    <row r="229" spans="1:15" s="11" customFormat="1" x14ac:dyDescent="0.3">
      <c r="A229" s="9">
        <v>218</v>
      </c>
      <c r="B229" s="9" t="s">
        <v>145</v>
      </c>
      <c r="C229" s="9" t="s">
        <v>117</v>
      </c>
      <c r="D229" s="9" t="s">
        <v>43</v>
      </c>
      <c r="E229" s="10">
        <v>43757</v>
      </c>
      <c r="F229" s="9"/>
      <c r="G229" s="9" t="s">
        <v>38</v>
      </c>
      <c r="H229" s="9">
        <v>226</v>
      </c>
      <c r="I229" s="9">
        <v>2020</v>
      </c>
      <c r="J229" s="9"/>
      <c r="K229" s="9"/>
      <c r="L229" s="9">
        <v>1886</v>
      </c>
      <c r="M229" s="9" t="s">
        <v>210</v>
      </c>
      <c r="N229" s="9"/>
      <c r="O229" s="9" t="s">
        <v>45</v>
      </c>
    </row>
    <row r="230" spans="1:15" s="11" customFormat="1" x14ac:dyDescent="0.3">
      <c r="A230" s="9">
        <v>219</v>
      </c>
      <c r="B230" s="9" t="s">
        <v>140</v>
      </c>
      <c r="C230" s="9" t="s">
        <v>117</v>
      </c>
      <c r="D230" s="9" t="s">
        <v>43</v>
      </c>
      <c r="E230" s="10">
        <v>43757</v>
      </c>
      <c r="F230" s="9"/>
      <c r="G230" s="9" t="s">
        <v>208</v>
      </c>
      <c r="H230" s="9">
        <v>219</v>
      </c>
      <c r="I230" s="9">
        <v>2020</v>
      </c>
      <c r="J230" s="9"/>
      <c r="K230" s="9"/>
      <c r="L230" s="9">
        <v>1886</v>
      </c>
      <c r="M230" s="9" t="s">
        <v>210</v>
      </c>
      <c r="N230" s="9"/>
      <c r="O230" s="9" t="s">
        <v>45</v>
      </c>
    </row>
    <row r="231" spans="1:15" s="11" customFormat="1" x14ac:dyDescent="0.3">
      <c r="A231" s="9">
        <v>220</v>
      </c>
      <c r="B231" s="9" t="s">
        <v>141</v>
      </c>
      <c r="C231" s="9" t="s">
        <v>117</v>
      </c>
      <c r="D231" s="9" t="s">
        <v>43</v>
      </c>
      <c r="E231" s="10">
        <v>43757</v>
      </c>
      <c r="F231" s="9"/>
      <c r="G231" s="9" t="s">
        <v>208</v>
      </c>
      <c r="H231" s="9">
        <v>219</v>
      </c>
      <c r="I231" s="9">
        <v>2020</v>
      </c>
      <c r="J231" s="9"/>
      <c r="K231" s="9"/>
      <c r="L231" s="9">
        <v>1886</v>
      </c>
      <c r="M231" s="9" t="s">
        <v>210</v>
      </c>
      <c r="N231" s="9"/>
      <c r="O231" s="9" t="s">
        <v>45</v>
      </c>
    </row>
    <row r="232" spans="1:15" s="11" customFormat="1" x14ac:dyDescent="0.3">
      <c r="A232" s="9">
        <v>221</v>
      </c>
      <c r="B232" s="9" t="s">
        <v>146</v>
      </c>
      <c r="C232" s="9" t="s">
        <v>117</v>
      </c>
      <c r="D232" s="9" t="s">
        <v>43</v>
      </c>
      <c r="E232" s="10">
        <v>43757</v>
      </c>
      <c r="F232" s="9"/>
      <c r="G232" s="9" t="s">
        <v>514</v>
      </c>
      <c r="H232" s="9">
        <v>229</v>
      </c>
      <c r="I232" s="9">
        <v>2020</v>
      </c>
      <c r="J232" s="9"/>
      <c r="K232" s="9"/>
      <c r="L232" s="9">
        <v>1886</v>
      </c>
      <c r="M232" s="9" t="s">
        <v>210</v>
      </c>
      <c r="N232" s="9"/>
      <c r="O232" s="9" t="s">
        <v>45</v>
      </c>
    </row>
    <row r="233" spans="1:15" s="11" customFormat="1" x14ac:dyDescent="0.3">
      <c r="A233" s="9">
        <v>222</v>
      </c>
      <c r="B233" s="9" t="s">
        <v>147</v>
      </c>
      <c r="C233" s="9" t="s">
        <v>117</v>
      </c>
      <c r="D233" s="9" t="s">
        <v>43</v>
      </c>
      <c r="E233" s="10">
        <v>43757</v>
      </c>
      <c r="F233" s="9"/>
      <c r="G233" s="9" t="s">
        <v>514</v>
      </c>
      <c r="H233" s="9">
        <v>229</v>
      </c>
      <c r="I233" s="9">
        <v>2020</v>
      </c>
      <c r="J233" s="9"/>
      <c r="K233" s="9"/>
      <c r="L233" s="9">
        <v>1886</v>
      </c>
      <c r="M233" s="9" t="s">
        <v>210</v>
      </c>
      <c r="N233" s="9"/>
      <c r="O233" s="9" t="s">
        <v>45</v>
      </c>
    </row>
    <row r="234" spans="1:15" s="11" customFormat="1" x14ac:dyDescent="0.3">
      <c r="A234" s="9">
        <v>223</v>
      </c>
      <c r="B234" s="9" t="s">
        <v>150</v>
      </c>
      <c r="C234" s="9" t="s">
        <v>117</v>
      </c>
      <c r="D234" s="9" t="s">
        <v>43</v>
      </c>
      <c r="E234" s="10">
        <v>43757</v>
      </c>
      <c r="F234" s="9"/>
      <c r="G234" s="9" t="s">
        <v>55</v>
      </c>
      <c r="H234" s="9">
        <v>245</v>
      </c>
      <c r="I234" s="9">
        <v>2020</v>
      </c>
      <c r="J234" s="9"/>
      <c r="K234" s="9"/>
      <c r="L234" s="9">
        <v>1886</v>
      </c>
      <c r="M234" s="9" t="s">
        <v>210</v>
      </c>
      <c r="N234" s="9"/>
      <c r="O234" s="9" t="s">
        <v>45</v>
      </c>
    </row>
    <row r="235" spans="1:15" s="11" customFormat="1" x14ac:dyDescent="0.3">
      <c r="A235" s="9">
        <v>224</v>
      </c>
      <c r="B235" s="9" t="s">
        <v>151</v>
      </c>
      <c r="C235" s="9" t="s">
        <v>117</v>
      </c>
      <c r="D235" s="9" t="s">
        <v>43</v>
      </c>
      <c r="E235" s="10">
        <v>43757</v>
      </c>
      <c r="F235" s="9"/>
      <c r="G235" s="9" t="s">
        <v>55</v>
      </c>
      <c r="H235" s="9">
        <v>245</v>
      </c>
      <c r="I235" s="9">
        <v>2020</v>
      </c>
      <c r="J235" s="9"/>
      <c r="K235" s="9"/>
      <c r="L235" s="9">
        <v>1886</v>
      </c>
      <c r="M235" s="9" t="s">
        <v>210</v>
      </c>
      <c r="N235" s="9"/>
      <c r="O235" s="9" t="s">
        <v>45</v>
      </c>
    </row>
    <row r="236" spans="1:15" s="11" customFormat="1" x14ac:dyDescent="0.3">
      <c r="A236" s="9">
        <v>225</v>
      </c>
      <c r="B236" s="9" t="s">
        <v>263</v>
      </c>
      <c r="C236" s="9" t="s">
        <v>117</v>
      </c>
      <c r="D236" s="9" t="s">
        <v>43</v>
      </c>
      <c r="E236" s="10">
        <v>43757</v>
      </c>
      <c r="F236" s="9"/>
      <c r="G236" s="9" t="s">
        <v>45</v>
      </c>
      <c r="H236" s="9">
        <v>220</v>
      </c>
      <c r="I236" s="9">
        <v>2020</v>
      </c>
      <c r="J236" s="9"/>
      <c r="K236" s="9"/>
      <c r="L236" s="9">
        <v>1886</v>
      </c>
      <c r="M236" s="9" t="s">
        <v>210</v>
      </c>
      <c r="N236" s="9"/>
      <c r="O236" s="9" t="s">
        <v>45</v>
      </c>
    </row>
    <row r="237" spans="1:15" s="11" customFormat="1" x14ac:dyDescent="0.3">
      <c r="A237" s="9">
        <v>226</v>
      </c>
      <c r="B237" s="9" t="s">
        <v>264</v>
      </c>
      <c r="C237" s="9" t="s">
        <v>117</v>
      </c>
      <c r="D237" s="9" t="s">
        <v>43</v>
      </c>
      <c r="E237" s="10">
        <v>43757</v>
      </c>
      <c r="F237" s="9"/>
      <c r="G237" s="9" t="s">
        <v>45</v>
      </c>
      <c r="H237" s="9">
        <v>220</v>
      </c>
      <c r="I237" s="9">
        <v>2020</v>
      </c>
      <c r="J237" s="9"/>
      <c r="K237" s="9"/>
      <c r="L237" s="9">
        <v>1886</v>
      </c>
      <c r="M237" s="9" t="s">
        <v>210</v>
      </c>
      <c r="N237" s="9"/>
      <c r="O237" s="9" t="s">
        <v>45</v>
      </c>
    </row>
    <row r="238" spans="1:15" s="11" customFormat="1" x14ac:dyDescent="0.3">
      <c r="A238" s="9">
        <v>227</v>
      </c>
      <c r="B238" s="9" t="s">
        <v>148</v>
      </c>
      <c r="C238" s="9" t="s">
        <v>117</v>
      </c>
      <c r="D238" s="9" t="s">
        <v>43</v>
      </c>
      <c r="E238" s="10">
        <v>43757</v>
      </c>
      <c r="F238" s="9"/>
      <c r="G238" s="9" t="s">
        <v>54</v>
      </c>
      <c r="H238" s="9">
        <v>237</v>
      </c>
      <c r="I238" s="9">
        <v>2020</v>
      </c>
      <c r="J238" s="9"/>
      <c r="K238" s="9"/>
      <c r="L238" s="9">
        <v>1886</v>
      </c>
      <c r="M238" s="9" t="s">
        <v>210</v>
      </c>
      <c r="N238" s="9"/>
      <c r="O238" s="9" t="s">
        <v>45</v>
      </c>
    </row>
    <row r="239" spans="1:15" s="11" customFormat="1" x14ac:dyDescent="0.3">
      <c r="A239" s="9">
        <v>228</v>
      </c>
      <c r="B239" s="9" t="s">
        <v>149</v>
      </c>
      <c r="C239" s="9" t="s">
        <v>117</v>
      </c>
      <c r="D239" s="9" t="s">
        <v>43</v>
      </c>
      <c r="E239" s="10">
        <v>43757</v>
      </c>
      <c r="F239" s="9"/>
      <c r="G239" s="9" t="s">
        <v>54</v>
      </c>
      <c r="H239" s="9">
        <v>237</v>
      </c>
      <c r="I239" s="9">
        <v>2020</v>
      </c>
      <c r="J239" s="9"/>
      <c r="K239" s="9"/>
      <c r="L239" s="9">
        <v>1886</v>
      </c>
      <c r="M239" s="9" t="s">
        <v>210</v>
      </c>
      <c r="N239" s="9"/>
      <c r="O239" s="9" t="s">
        <v>45</v>
      </c>
    </row>
    <row r="240" spans="1:15" s="11" customFormat="1" x14ac:dyDescent="0.3">
      <c r="A240" s="9">
        <v>229</v>
      </c>
      <c r="B240" s="9" t="s">
        <v>188</v>
      </c>
      <c r="C240" s="9" t="s">
        <v>117</v>
      </c>
      <c r="D240" s="9" t="s">
        <v>43</v>
      </c>
      <c r="E240" s="10">
        <v>43757</v>
      </c>
      <c r="F240" s="9"/>
      <c r="G240" s="9" t="s">
        <v>59</v>
      </c>
      <c r="H240" s="9">
        <v>231</v>
      </c>
      <c r="I240" s="9">
        <v>2020</v>
      </c>
      <c r="J240" s="9"/>
      <c r="K240" s="9"/>
      <c r="L240" s="9">
        <v>1886</v>
      </c>
      <c r="M240" s="9" t="s">
        <v>210</v>
      </c>
      <c r="N240" s="9"/>
      <c r="O240" s="9" t="s">
        <v>45</v>
      </c>
    </row>
    <row r="241" spans="1:15" s="11" customFormat="1" x14ac:dyDescent="0.3">
      <c r="A241" s="9">
        <v>230</v>
      </c>
      <c r="B241" s="9" t="s">
        <v>189</v>
      </c>
      <c r="C241" s="9" t="s">
        <v>117</v>
      </c>
      <c r="D241" s="9" t="s">
        <v>43</v>
      </c>
      <c r="E241" s="10">
        <v>43757</v>
      </c>
      <c r="F241" s="9"/>
      <c r="G241" s="9" t="s">
        <v>59</v>
      </c>
      <c r="H241" s="9">
        <v>231</v>
      </c>
      <c r="I241" s="9">
        <v>2020</v>
      </c>
      <c r="J241" s="9"/>
      <c r="K241" s="9"/>
      <c r="L241" s="9">
        <v>1886</v>
      </c>
      <c r="M241" s="9" t="s">
        <v>210</v>
      </c>
      <c r="N241" s="9"/>
      <c r="O241" s="9" t="s">
        <v>45</v>
      </c>
    </row>
    <row r="242" spans="1:15" s="11" customFormat="1" x14ac:dyDescent="0.3">
      <c r="A242" s="9">
        <v>231</v>
      </c>
      <c r="B242" s="9" t="s">
        <v>120</v>
      </c>
      <c r="C242" s="9" t="s">
        <v>117</v>
      </c>
      <c r="D242" s="9" t="s">
        <v>43</v>
      </c>
      <c r="E242" s="10">
        <v>43757</v>
      </c>
      <c r="F242" s="9"/>
      <c r="G242" s="9" t="s">
        <v>46</v>
      </c>
      <c r="H242" s="9">
        <v>205</v>
      </c>
      <c r="I242" s="9">
        <v>2020</v>
      </c>
      <c r="J242" s="9"/>
      <c r="K242" s="9"/>
      <c r="L242" s="9">
        <v>1886</v>
      </c>
      <c r="M242" s="9" t="s">
        <v>210</v>
      </c>
      <c r="N242" s="9"/>
      <c r="O242" s="9" t="s">
        <v>45</v>
      </c>
    </row>
    <row r="243" spans="1:15" s="11" customFormat="1" x14ac:dyDescent="0.3">
      <c r="A243" s="9">
        <v>232</v>
      </c>
      <c r="B243" s="9" t="s">
        <v>121</v>
      </c>
      <c r="C243" s="9" t="s">
        <v>117</v>
      </c>
      <c r="D243" s="9" t="s">
        <v>43</v>
      </c>
      <c r="E243" s="10">
        <v>43757</v>
      </c>
      <c r="F243" s="9"/>
      <c r="G243" s="9" t="s">
        <v>46</v>
      </c>
      <c r="H243" s="9">
        <v>205</v>
      </c>
      <c r="I243" s="9">
        <v>2020</v>
      </c>
      <c r="J243" s="9"/>
      <c r="K243" s="9"/>
      <c r="L243" s="9">
        <v>1886</v>
      </c>
      <c r="M243" s="9" t="s">
        <v>210</v>
      </c>
      <c r="N243" s="9"/>
      <c r="O243" s="9" t="s">
        <v>45</v>
      </c>
    </row>
    <row r="244" spans="1:15" s="11" customFormat="1" x14ac:dyDescent="0.3">
      <c r="A244" s="9">
        <v>233</v>
      </c>
      <c r="B244" s="9" t="s">
        <v>122</v>
      </c>
      <c r="C244" s="9" t="s">
        <v>117</v>
      </c>
      <c r="D244" s="9" t="s">
        <v>43</v>
      </c>
      <c r="E244" s="10">
        <v>43757</v>
      </c>
      <c r="F244" s="9"/>
      <c r="G244" s="9" t="s">
        <v>47</v>
      </c>
      <c r="H244" s="9">
        <v>207</v>
      </c>
      <c r="I244" s="9">
        <v>2020</v>
      </c>
      <c r="J244" s="9"/>
      <c r="K244" s="9"/>
      <c r="L244" s="9">
        <v>1886</v>
      </c>
      <c r="M244" s="9" t="s">
        <v>210</v>
      </c>
      <c r="N244" s="9"/>
      <c r="O244" s="9" t="s">
        <v>45</v>
      </c>
    </row>
    <row r="245" spans="1:15" s="11" customFormat="1" x14ac:dyDescent="0.3">
      <c r="A245" s="9">
        <v>234</v>
      </c>
      <c r="B245" s="9" t="s">
        <v>123</v>
      </c>
      <c r="C245" s="9" t="s">
        <v>117</v>
      </c>
      <c r="D245" s="9" t="s">
        <v>43</v>
      </c>
      <c r="E245" s="10">
        <v>43757</v>
      </c>
      <c r="F245" s="9"/>
      <c r="G245" s="9" t="s">
        <v>47</v>
      </c>
      <c r="H245" s="9">
        <v>207</v>
      </c>
      <c r="I245" s="9">
        <v>2020</v>
      </c>
      <c r="J245" s="9"/>
      <c r="K245" s="9"/>
      <c r="L245" s="9">
        <v>1886</v>
      </c>
      <c r="M245" s="9" t="s">
        <v>210</v>
      </c>
      <c r="N245" s="9"/>
      <c r="O245" s="9" t="s">
        <v>45</v>
      </c>
    </row>
    <row r="246" spans="1:15" s="11" customFormat="1" x14ac:dyDescent="0.3">
      <c r="A246" s="9">
        <v>235</v>
      </c>
      <c r="B246" s="9" t="s">
        <v>124</v>
      </c>
      <c r="C246" s="9" t="s">
        <v>117</v>
      </c>
      <c r="D246" s="9" t="s">
        <v>43</v>
      </c>
      <c r="E246" s="10">
        <v>43757</v>
      </c>
      <c r="F246" s="9"/>
      <c r="G246" s="9" t="s">
        <v>48</v>
      </c>
      <c r="H246" s="9">
        <v>209</v>
      </c>
      <c r="I246" s="9">
        <v>2020</v>
      </c>
      <c r="J246" s="9"/>
      <c r="K246" s="9"/>
      <c r="L246" s="9">
        <v>1886</v>
      </c>
      <c r="M246" s="9" t="s">
        <v>210</v>
      </c>
      <c r="N246" s="9"/>
      <c r="O246" s="9" t="s">
        <v>45</v>
      </c>
    </row>
    <row r="247" spans="1:15" s="11" customFormat="1" x14ac:dyDescent="0.3">
      <c r="A247" s="9">
        <v>236</v>
      </c>
      <c r="B247" s="9" t="s">
        <v>125</v>
      </c>
      <c r="C247" s="9" t="s">
        <v>117</v>
      </c>
      <c r="D247" s="9" t="s">
        <v>43</v>
      </c>
      <c r="E247" s="10">
        <v>43757</v>
      </c>
      <c r="F247" s="9"/>
      <c r="G247" s="9" t="s">
        <v>48</v>
      </c>
      <c r="H247" s="9">
        <v>209</v>
      </c>
      <c r="I247" s="9">
        <v>2020</v>
      </c>
      <c r="J247" s="9"/>
      <c r="K247" s="9"/>
      <c r="L247" s="9">
        <v>1886</v>
      </c>
      <c r="M247" s="9" t="s">
        <v>210</v>
      </c>
      <c r="N247" s="9"/>
      <c r="O247" s="9" t="s">
        <v>45</v>
      </c>
    </row>
    <row r="248" spans="1:15" s="11" customFormat="1" x14ac:dyDescent="0.3">
      <c r="A248" s="9">
        <v>237</v>
      </c>
      <c r="B248" s="9" t="s">
        <v>128</v>
      </c>
      <c r="C248" s="9" t="s">
        <v>117</v>
      </c>
      <c r="D248" s="9" t="s">
        <v>43</v>
      </c>
      <c r="E248" s="10">
        <v>43757</v>
      </c>
      <c r="F248" s="9"/>
      <c r="G248" s="9" t="s">
        <v>209</v>
      </c>
      <c r="H248" s="9">
        <v>208</v>
      </c>
      <c r="I248" s="9">
        <v>2020</v>
      </c>
      <c r="J248" s="9"/>
      <c r="K248" s="9"/>
      <c r="L248" s="9">
        <v>1886</v>
      </c>
      <c r="M248" s="9" t="s">
        <v>210</v>
      </c>
      <c r="N248" s="9"/>
      <c r="O248" s="9" t="s">
        <v>45</v>
      </c>
    </row>
    <row r="249" spans="1:15" s="11" customFormat="1" x14ac:dyDescent="0.3">
      <c r="A249" s="9">
        <v>238</v>
      </c>
      <c r="B249" s="9" t="s">
        <v>129</v>
      </c>
      <c r="C249" s="9" t="s">
        <v>117</v>
      </c>
      <c r="D249" s="9" t="s">
        <v>43</v>
      </c>
      <c r="E249" s="10">
        <v>43757</v>
      </c>
      <c r="F249" s="9"/>
      <c r="G249" s="9" t="s">
        <v>209</v>
      </c>
      <c r="H249" s="9">
        <v>208</v>
      </c>
      <c r="I249" s="9">
        <v>2020</v>
      </c>
      <c r="J249" s="9"/>
      <c r="K249" s="9"/>
      <c r="L249" s="9">
        <v>1886</v>
      </c>
      <c r="M249" s="9" t="s">
        <v>210</v>
      </c>
      <c r="N249" s="9"/>
      <c r="O249" s="9" t="s">
        <v>45</v>
      </c>
    </row>
    <row r="250" spans="1:15" s="11" customFormat="1" x14ac:dyDescent="0.3">
      <c r="A250" s="9">
        <v>239</v>
      </c>
      <c r="B250" s="9" t="s">
        <v>130</v>
      </c>
      <c r="C250" s="9" t="s">
        <v>117</v>
      </c>
      <c r="D250" s="9" t="s">
        <v>43</v>
      </c>
      <c r="E250" s="10">
        <v>43757</v>
      </c>
      <c r="F250" s="9"/>
      <c r="G250" s="9" t="s">
        <v>526</v>
      </c>
      <c r="H250" s="9">
        <v>212</v>
      </c>
      <c r="I250" s="9">
        <v>2020</v>
      </c>
      <c r="J250" s="9"/>
      <c r="K250" s="9"/>
      <c r="L250" s="9">
        <v>1886</v>
      </c>
      <c r="M250" s="9" t="s">
        <v>210</v>
      </c>
      <c r="N250" s="9"/>
      <c r="O250" s="9" t="s">
        <v>45</v>
      </c>
    </row>
    <row r="251" spans="1:15" s="11" customFormat="1" x14ac:dyDescent="0.3">
      <c r="A251" s="9">
        <v>240</v>
      </c>
      <c r="B251" s="9" t="s">
        <v>131</v>
      </c>
      <c r="C251" s="9" t="s">
        <v>117</v>
      </c>
      <c r="D251" s="9" t="s">
        <v>43</v>
      </c>
      <c r="E251" s="10">
        <v>43757</v>
      </c>
      <c r="F251" s="9"/>
      <c r="G251" s="9" t="s">
        <v>526</v>
      </c>
      <c r="H251" s="9">
        <v>212</v>
      </c>
      <c r="I251" s="9">
        <v>2020</v>
      </c>
      <c r="J251" s="9"/>
      <c r="K251" s="9"/>
      <c r="L251" s="9">
        <v>1886</v>
      </c>
      <c r="M251" s="9" t="s">
        <v>210</v>
      </c>
      <c r="N251" s="9"/>
      <c r="O251" s="9" t="s">
        <v>45</v>
      </c>
    </row>
    <row r="252" spans="1:15" s="11" customFormat="1" x14ac:dyDescent="0.3">
      <c r="A252" s="9">
        <v>241</v>
      </c>
      <c r="B252" s="9" t="s">
        <v>132</v>
      </c>
      <c r="C252" s="9" t="s">
        <v>117</v>
      </c>
      <c r="D252" s="9" t="s">
        <v>43</v>
      </c>
      <c r="E252" s="10">
        <v>43757</v>
      </c>
      <c r="F252" s="9"/>
      <c r="G252" s="9" t="s">
        <v>50</v>
      </c>
      <c r="H252" s="9">
        <v>214</v>
      </c>
      <c r="I252" s="9">
        <v>2020</v>
      </c>
      <c r="J252" s="9"/>
      <c r="K252" s="9"/>
      <c r="L252" s="9">
        <v>1886</v>
      </c>
      <c r="M252" s="9" t="s">
        <v>210</v>
      </c>
      <c r="N252" s="9"/>
      <c r="O252" s="9" t="s">
        <v>45</v>
      </c>
    </row>
    <row r="253" spans="1:15" s="11" customFormat="1" x14ac:dyDescent="0.3">
      <c r="A253" s="9">
        <v>242</v>
      </c>
      <c r="B253" s="9" t="s">
        <v>133</v>
      </c>
      <c r="C253" s="9" t="s">
        <v>117</v>
      </c>
      <c r="D253" s="9" t="s">
        <v>43</v>
      </c>
      <c r="E253" s="10">
        <v>43757</v>
      </c>
      <c r="F253" s="9"/>
      <c r="G253" s="9" t="s">
        <v>50</v>
      </c>
      <c r="H253" s="9">
        <v>214</v>
      </c>
      <c r="I253" s="9">
        <v>2020</v>
      </c>
      <c r="J253" s="9"/>
      <c r="K253" s="9"/>
      <c r="L253" s="9">
        <v>1886</v>
      </c>
      <c r="M253" s="9" t="s">
        <v>210</v>
      </c>
      <c r="N253" s="9"/>
      <c r="O253" s="9" t="s">
        <v>45</v>
      </c>
    </row>
    <row r="254" spans="1:15" s="11" customFormat="1" x14ac:dyDescent="0.3">
      <c r="A254" s="9">
        <v>243</v>
      </c>
      <c r="B254" s="9" t="s">
        <v>126</v>
      </c>
      <c r="C254" s="9" t="s">
        <v>117</v>
      </c>
      <c r="D254" s="9" t="s">
        <v>43</v>
      </c>
      <c r="E254" s="10">
        <v>43757</v>
      </c>
      <c r="F254" s="9"/>
      <c r="G254" s="9" t="s">
        <v>49</v>
      </c>
      <c r="H254" s="9">
        <v>210</v>
      </c>
      <c r="I254" s="9">
        <v>2020</v>
      </c>
      <c r="J254" s="9"/>
      <c r="K254" s="9"/>
      <c r="L254" s="9">
        <v>1886</v>
      </c>
      <c r="M254" s="9" t="s">
        <v>210</v>
      </c>
      <c r="N254" s="9"/>
      <c r="O254" s="9" t="s">
        <v>45</v>
      </c>
    </row>
    <row r="255" spans="1:15" s="11" customFormat="1" x14ac:dyDescent="0.3">
      <c r="A255" s="9">
        <v>244</v>
      </c>
      <c r="B255" s="9" t="s">
        <v>127</v>
      </c>
      <c r="C255" s="9" t="s">
        <v>117</v>
      </c>
      <c r="D255" s="9" t="s">
        <v>43</v>
      </c>
      <c r="E255" s="10">
        <v>43757</v>
      </c>
      <c r="F255" s="9"/>
      <c r="G255" s="9" t="s">
        <v>49</v>
      </c>
      <c r="H255" s="9">
        <v>210</v>
      </c>
      <c r="I255" s="9">
        <v>2020</v>
      </c>
      <c r="J255" s="9"/>
      <c r="K255" s="9"/>
      <c r="L255" s="9">
        <v>1886</v>
      </c>
      <c r="M255" s="9" t="s">
        <v>210</v>
      </c>
      <c r="N255" s="9"/>
      <c r="O255" s="9" t="s">
        <v>45</v>
      </c>
    </row>
    <row r="256" spans="1:15" s="11" customFormat="1" x14ac:dyDescent="0.3">
      <c r="A256" s="9">
        <v>245</v>
      </c>
      <c r="B256" s="9" t="s">
        <v>134</v>
      </c>
      <c r="C256" s="9" t="s">
        <v>117</v>
      </c>
      <c r="D256" s="9" t="s">
        <v>43</v>
      </c>
      <c r="E256" s="10">
        <v>43757</v>
      </c>
      <c r="F256" s="9"/>
      <c r="G256" s="9" t="s">
        <v>109</v>
      </c>
      <c r="H256" s="9">
        <v>216</v>
      </c>
      <c r="I256" s="9">
        <v>2020</v>
      </c>
      <c r="J256" s="9"/>
      <c r="K256" s="9"/>
      <c r="L256" s="9">
        <v>1886</v>
      </c>
      <c r="M256" s="9" t="s">
        <v>210</v>
      </c>
      <c r="N256" s="9"/>
      <c r="O256" s="9" t="s">
        <v>45</v>
      </c>
    </row>
    <row r="257" spans="1:15" s="11" customFormat="1" x14ac:dyDescent="0.3">
      <c r="A257" s="9">
        <v>246</v>
      </c>
      <c r="B257" s="9" t="s">
        <v>135</v>
      </c>
      <c r="C257" s="9" t="s">
        <v>117</v>
      </c>
      <c r="D257" s="9" t="s">
        <v>43</v>
      </c>
      <c r="E257" s="10">
        <v>43757</v>
      </c>
      <c r="F257" s="9"/>
      <c r="G257" s="9" t="s">
        <v>109</v>
      </c>
      <c r="H257" s="9">
        <v>216</v>
      </c>
      <c r="I257" s="9">
        <v>2020</v>
      </c>
      <c r="J257" s="9"/>
      <c r="K257" s="9"/>
      <c r="L257" s="9">
        <v>1886</v>
      </c>
      <c r="M257" s="9" t="s">
        <v>210</v>
      </c>
      <c r="N257" s="9"/>
      <c r="O257" s="9" t="s">
        <v>45</v>
      </c>
    </row>
    <row r="258" spans="1:15" s="11" customFormat="1" x14ac:dyDescent="0.3">
      <c r="A258" s="9">
        <v>247</v>
      </c>
      <c r="B258" s="9" t="s">
        <v>254</v>
      </c>
      <c r="C258" s="9" t="s">
        <v>198</v>
      </c>
      <c r="D258" s="9" t="s">
        <v>199</v>
      </c>
      <c r="E258" s="10">
        <v>43665</v>
      </c>
      <c r="F258" s="9"/>
      <c r="G258" s="9" t="s">
        <v>45</v>
      </c>
      <c r="H258" s="9">
        <v>220</v>
      </c>
      <c r="I258" s="9">
        <v>2020</v>
      </c>
      <c r="J258" s="9"/>
      <c r="K258" s="9"/>
      <c r="L258" s="9">
        <v>4750</v>
      </c>
      <c r="M258" s="9" t="s">
        <v>210</v>
      </c>
      <c r="N258" s="9"/>
      <c r="O258" s="9" t="s">
        <v>45</v>
      </c>
    </row>
    <row r="259" spans="1:15" x14ac:dyDescent="0.3">
      <c r="A259" s="5">
        <v>248</v>
      </c>
      <c r="B259" s="5"/>
      <c r="C259" s="5" t="s">
        <v>118</v>
      </c>
      <c r="D259" s="5" t="s">
        <v>119</v>
      </c>
      <c r="E259" s="6">
        <v>43629</v>
      </c>
      <c r="F259" s="5"/>
      <c r="G259" s="5" t="s">
        <v>38</v>
      </c>
      <c r="H259" s="5">
        <v>226</v>
      </c>
      <c r="I259" s="5">
        <v>2020</v>
      </c>
      <c r="J259" s="5"/>
      <c r="K259" s="5"/>
      <c r="L259" s="5">
        <v>352</v>
      </c>
      <c r="M259" s="5" t="s">
        <v>210</v>
      </c>
      <c r="N259" s="5"/>
      <c r="O259" s="5" t="s">
        <v>45</v>
      </c>
    </row>
    <row r="260" spans="1:15" s="33" customFormat="1" x14ac:dyDescent="0.3">
      <c r="A260" s="31">
        <v>249</v>
      </c>
      <c r="B260" s="31"/>
      <c r="C260" s="31" t="s">
        <v>200</v>
      </c>
      <c r="D260" s="31" t="s">
        <v>199</v>
      </c>
      <c r="E260" s="32">
        <v>43665</v>
      </c>
      <c r="F260" s="31"/>
      <c r="G260" s="31" t="s">
        <v>49</v>
      </c>
      <c r="H260" s="31">
        <v>220</v>
      </c>
      <c r="I260" s="31">
        <v>2020</v>
      </c>
      <c r="J260" s="31"/>
      <c r="K260" s="31"/>
      <c r="L260" s="31">
        <f>2500/4</f>
        <v>625</v>
      </c>
      <c r="M260" s="31" t="s">
        <v>210</v>
      </c>
      <c r="N260" s="31"/>
      <c r="O260" s="31" t="s">
        <v>45</v>
      </c>
    </row>
    <row r="261" spans="1:15" s="33" customFormat="1" x14ac:dyDescent="0.3">
      <c r="A261" s="31">
        <v>250</v>
      </c>
      <c r="B261" s="31"/>
      <c r="C261" s="31" t="s">
        <v>201</v>
      </c>
      <c r="D261" s="31" t="s">
        <v>199</v>
      </c>
      <c r="E261" s="32">
        <v>43666</v>
      </c>
      <c r="F261" s="31"/>
      <c r="G261" s="31" t="s">
        <v>49</v>
      </c>
      <c r="H261" s="31">
        <v>220</v>
      </c>
      <c r="I261" s="31">
        <v>2020</v>
      </c>
      <c r="J261" s="31"/>
      <c r="K261" s="31"/>
      <c r="L261" s="31">
        <f t="shared" ref="L261:L263" si="9">2500/4</f>
        <v>625</v>
      </c>
      <c r="M261" s="31" t="s">
        <v>210</v>
      </c>
      <c r="N261" s="31"/>
      <c r="O261" s="31" t="s">
        <v>45</v>
      </c>
    </row>
    <row r="262" spans="1:15" s="33" customFormat="1" x14ac:dyDescent="0.3">
      <c r="A262" s="31">
        <v>251</v>
      </c>
      <c r="B262" s="31"/>
      <c r="C262" s="31" t="s">
        <v>201</v>
      </c>
      <c r="D262" s="31" t="s">
        <v>199</v>
      </c>
      <c r="E262" s="32">
        <v>43667</v>
      </c>
      <c r="F262" s="31"/>
      <c r="G262" s="31" t="s">
        <v>49</v>
      </c>
      <c r="H262" s="31">
        <v>220</v>
      </c>
      <c r="I262" s="31">
        <v>2020</v>
      </c>
      <c r="J262" s="31"/>
      <c r="K262" s="31"/>
      <c r="L262" s="31">
        <f t="shared" si="9"/>
        <v>625</v>
      </c>
      <c r="M262" s="31" t="s">
        <v>210</v>
      </c>
      <c r="N262" s="31"/>
      <c r="O262" s="31" t="s">
        <v>45</v>
      </c>
    </row>
    <row r="263" spans="1:15" s="33" customFormat="1" x14ac:dyDescent="0.3">
      <c r="A263" s="31">
        <v>252</v>
      </c>
      <c r="B263" s="31"/>
      <c r="C263" s="31" t="s">
        <v>201</v>
      </c>
      <c r="D263" s="31" t="s">
        <v>199</v>
      </c>
      <c r="E263" s="32">
        <v>43668</v>
      </c>
      <c r="F263" s="31"/>
      <c r="G263" s="31" t="s">
        <v>49</v>
      </c>
      <c r="H263" s="31">
        <v>220</v>
      </c>
      <c r="I263" s="31">
        <v>2020</v>
      </c>
      <c r="J263" s="31"/>
      <c r="K263" s="31"/>
      <c r="L263" s="31">
        <f t="shared" si="9"/>
        <v>625</v>
      </c>
      <c r="M263" s="31" t="s">
        <v>210</v>
      </c>
      <c r="N263" s="31"/>
      <c r="O263" s="31" t="s">
        <v>45</v>
      </c>
    </row>
    <row r="264" spans="1:15" s="26" customFormat="1" x14ac:dyDescent="0.3">
      <c r="A264" s="23">
        <v>253</v>
      </c>
      <c r="B264" s="23" t="s">
        <v>248</v>
      </c>
      <c r="C264" s="23" t="s">
        <v>205</v>
      </c>
      <c r="D264" s="23" t="s">
        <v>204</v>
      </c>
      <c r="E264" s="24">
        <v>43566</v>
      </c>
      <c r="F264" s="23"/>
      <c r="G264" s="23" t="s">
        <v>235</v>
      </c>
      <c r="H264" s="23">
        <v>242</v>
      </c>
      <c r="I264" s="23">
        <v>2020</v>
      </c>
      <c r="J264" s="23"/>
      <c r="K264" s="23"/>
      <c r="L264" s="23">
        <f>3720/6</f>
        <v>620</v>
      </c>
      <c r="M264" s="23" t="s">
        <v>210</v>
      </c>
      <c r="N264" s="23"/>
      <c r="O264" s="23" t="s">
        <v>45</v>
      </c>
    </row>
    <row r="265" spans="1:15" s="26" customFormat="1" x14ac:dyDescent="0.3">
      <c r="A265" s="23">
        <v>254</v>
      </c>
      <c r="B265" s="23" t="s">
        <v>248</v>
      </c>
      <c r="C265" s="23" t="s">
        <v>205</v>
      </c>
      <c r="D265" s="23" t="s">
        <v>204</v>
      </c>
      <c r="E265" s="24">
        <v>43566</v>
      </c>
      <c r="F265" s="23"/>
      <c r="G265" s="23" t="s">
        <v>235</v>
      </c>
      <c r="H265" s="23">
        <v>242</v>
      </c>
      <c r="I265" s="23">
        <v>2020</v>
      </c>
      <c r="J265" s="23"/>
      <c r="K265" s="23"/>
      <c r="L265" s="23">
        <f t="shared" ref="L265:L269" si="10">3720/6</f>
        <v>620</v>
      </c>
      <c r="M265" s="23" t="s">
        <v>210</v>
      </c>
      <c r="N265" s="23"/>
      <c r="O265" s="23" t="s">
        <v>45</v>
      </c>
    </row>
    <row r="266" spans="1:15" s="26" customFormat="1" x14ac:dyDescent="0.3">
      <c r="A266" s="23">
        <v>255</v>
      </c>
      <c r="B266" s="23" t="s">
        <v>248</v>
      </c>
      <c r="C266" s="23" t="s">
        <v>205</v>
      </c>
      <c r="D266" s="23" t="s">
        <v>204</v>
      </c>
      <c r="E266" s="24">
        <v>43566</v>
      </c>
      <c r="F266" s="23"/>
      <c r="G266" s="23" t="s">
        <v>197</v>
      </c>
      <c r="H266" s="23">
        <v>204</v>
      </c>
      <c r="I266" s="23">
        <v>2020</v>
      </c>
      <c r="J266" s="23"/>
      <c r="K266" s="23"/>
      <c r="L266" s="23">
        <f t="shared" si="10"/>
        <v>620</v>
      </c>
      <c r="M266" s="23" t="s">
        <v>210</v>
      </c>
      <c r="N266" s="23"/>
      <c r="O266" s="23" t="s">
        <v>45</v>
      </c>
    </row>
    <row r="267" spans="1:15" s="26" customFormat="1" x14ac:dyDescent="0.3">
      <c r="A267" s="23">
        <v>256</v>
      </c>
      <c r="B267" s="23" t="s">
        <v>248</v>
      </c>
      <c r="C267" s="23" t="s">
        <v>205</v>
      </c>
      <c r="D267" s="23" t="s">
        <v>204</v>
      </c>
      <c r="E267" s="24">
        <v>43566</v>
      </c>
      <c r="F267" s="23"/>
      <c r="G267" s="23" t="s">
        <v>197</v>
      </c>
      <c r="H267" s="23">
        <v>204</v>
      </c>
      <c r="I267" s="23">
        <v>2020</v>
      </c>
      <c r="J267" s="23"/>
      <c r="K267" s="23"/>
      <c r="L267" s="23">
        <f t="shared" si="10"/>
        <v>620</v>
      </c>
      <c r="M267" s="23" t="s">
        <v>210</v>
      </c>
      <c r="N267" s="23"/>
      <c r="O267" s="23" t="s">
        <v>45</v>
      </c>
    </row>
    <row r="268" spans="1:15" s="26" customFormat="1" x14ac:dyDescent="0.3">
      <c r="A268" s="23">
        <v>257</v>
      </c>
      <c r="B268" s="23" t="s">
        <v>248</v>
      </c>
      <c r="C268" s="23" t="s">
        <v>205</v>
      </c>
      <c r="D268" s="23" t="s">
        <v>204</v>
      </c>
      <c r="E268" s="24">
        <v>43566</v>
      </c>
      <c r="F268" s="23"/>
      <c r="G268" s="23" t="s">
        <v>197</v>
      </c>
      <c r="H268" s="23">
        <v>219</v>
      </c>
      <c r="I268" s="23">
        <v>2020</v>
      </c>
      <c r="J268" s="23"/>
      <c r="K268" s="23"/>
      <c r="L268" s="23">
        <f t="shared" si="10"/>
        <v>620</v>
      </c>
      <c r="M268" s="23" t="s">
        <v>210</v>
      </c>
      <c r="N268" s="23"/>
      <c r="O268" s="23" t="s">
        <v>45</v>
      </c>
    </row>
    <row r="269" spans="1:15" s="26" customFormat="1" x14ac:dyDescent="0.3">
      <c r="A269" s="23">
        <v>258</v>
      </c>
      <c r="B269" s="23" t="s">
        <v>248</v>
      </c>
      <c r="C269" s="23" t="s">
        <v>205</v>
      </c>
      <c r="D269" s="23" t="s">
        <v>204</v>
      </c>
      <c r="E269" s="24">
        <v>43566</v>
      </c>
      <c r="F269" s="23"/>
      <c r="G269" s="23" t="s">
        <v>197</v>
      </c>
      <c r="H269" s="23">
        <v>219</v>
      </c>
      <c r="I269" s="23">
        <v>2020</v>
      </c>
      <c r="J269" s="23"/>
      <c r="K269" s="23"/>
      <c r="L269" s="23">
        <f t="shared" si="10"/>
        <v>620</v>
      </c>
      <c r="M269" s="23" t="s">
        <v>210</v>
      </c>
      <c r="N269" s="23"/>
      <c r="O269" s="23" t="s">
        <v>45</v>
      </c>
    </row>
    <row r="270" spans="1:15" s="11" customFormat="1" x14ac:dyDescent="0.3">
      <c r="A270" s="9">
        <v>259</v>
      </c>
      <c r="B270" s="9" t="s">
        <v>246</v>
      </c>
      <c r="C270" s="9" t="s">
        <v>206</v>
      </c>
      <c r="D270" s="9" t="s">
        <v>204</v>
      </c>
      <c r="E270" s="10">
        <v>43566</v>
      </c>
      <c r="F270" s="9"/>
      <c r="G270" s="9" t="s">
        <v>235</v>
      </c>
      <c r="H270" s="9">
        <v>242</v>
      </c>
      <c r="I270" s="9">
        <v>2020</v>
      </c>
      <c r="J270" s="9"/>
      <c r="K270" s="9"/>
      <c r="L270" s="9">
        <f>5760/6</f>
        <v>960</v>
      </c>
      <c r="M270" s="9" t="s">
        <v>210</v>
      </c>
      <c r="N270" s="9"/>
      <c r="O270" s="9" t="s">
        <v>45</v>
      </c>
    </row>
    <row r="271" spans="1:15" s="11" customFormat="1" x14ac:dyDescent="0.3">
      <c r="A271" s="9">
        <v>260</v>
      </c>
      <c r="B271" s="9" t="s">
        <v>247</v>
      </c>
      <c r="C271" s="9" t="s">
        <v>206</v>
      </c>
      <c r="D271" s="9" t="s">
        <v>204</v>
      </c>
      <c r="E271" s="10">
        <v>43566</v>
      </c>
      <c r="F271" s="9"/>
      <c r="G271" s="9" t="s">
        <v>235</v>
      </c>
      <c r="H271" s="9">
        <v>242</v>
      </c>
      <c r="I271" s="9">
        <v>2020</v>
      </c>
      <c r="J271" s="9"/>
      <c r="K271" s="9"/>
      <c r="L271" s="9">
        <f t="shared" ref="L271:L275" si="11">5760/6</f>
        <v>960</v>
      </c>
      <c r="M271" s="9" t="s">
        <v>210</v>
      </c>
      <c r="N271" s="9"/>
      <c r="O271" s="9" t="s">
        <v>45</v>
      </c>
    </row>
    <row r="272" spans="1:15" s="11" customFormat="1" x14ac:dyDescent="0.3">
      <c r="A272" s="9">
        <v>261</v>
      </c>
      <c r="B272" s="9" t="s">
        <v>250</v>
      </c>
      <c r="C272" s="9" t="s">
        <v>206</v>
      </c>
      <c r="D272" s="9" t="s">
        <v>204</v>
      </c>
      <c r="E272" s="10">
        <v>43566</v>
      </c>
      <c r="F272" s="9"/>
      <c r="G272" s="9" t="s">
        <v>203</v>
      </c>
      <c r="H272" s="9">
        <v>202</v>
      </c>
      <c r="I272" s="9">
        <v>2020</v>
      </c>
      <c r="J272" s="9"/>
      <c r="K272" s="9"/>
      <c r="L272" s="9">
        <f t="shared" si="11"/>
        <v>960</v>
      </c>
      <c r="M272" s="9" t="s">
        <v>210</v>
      </c>
      <c r="N272" s="9"/>
      <c r="O272" s="9" t="s">
        <v>45</v>
      </c>
    </row>
    <row r="273" spans="1:15" s="11" customFormat="1" x14ac:dyDescent="0.3">
      <c r="A273" s="9">
        <v>262</v>
      </c>
      <c r="B273" s="9" t="s">
        <v>249</v>
      </c>
      <c r="C273" s="9" t="s">
        <v>206</v>
      </c>
      <c r="D273" s="9" t="s">
        <v>204</v>
      </c>
      <c r="E273" s="10">
        <v>43566</v>
      </c>
      <c r="F273" s="9"/>
      <c r="G273" s="9" t="s">
        <v>203</v>
      </c>
      <c r="H273" s="9">
        <v>202</v>
      </c>
      <c r="I273" s="9">
        <v>2020</v>
      </c>
      <c r="J273" s="9"/>
      <c r="K273" s="9"/>
      <c r="L273" s="9">
        <f t="shared" si="11"/>
        <v>960</v>
      </c>
      <c r="M273" s="9" t="s">
        <v>210</v>
      </c>
      <c r="N273" s="9"/>
      <c r="O273" s="9" t="s">
        <v>45</v>
      </c>
    </row>
    <row r="274" spans="1:15" s="11" customFormat="1" x14ac:dyDescent="0.3">
      <c r="A274" s="9">
        <v>263</v>
      </c>
      <c r="B274" s="9" t="s">
        <v>251</v>
      </c>
      <c r="C274" s="9" t="s">
        <v>206</v>
      </c>
      <c r="D274" s="9" t="s">
        <v>204</v>
      </c>
      <c r="E274" s="10">
        <v>43566</v>
      </c>
      <c r="F274" s="9"/>
      <c r="G274" s="9" t="s">
        <v>109</v>
      </c>
      <c r="H274" s="9"/>
      <c r="I274" s="9">
        <v>2020</v>
      </c>
      <c r="J274" s="9"/>
      <c r="K274" s="9"/>
      <c r="L274" s="9">
        <f t="shared" si="11"/>
        <v>960</v>
      </c>
      <c r="M274" s="9" t="s">
        <v>210</v>
      </c>
      <c r="N274" s="9"/>
      <c r="O274" s="9" t="s">
        <v>45</v>
      </c>
    </row>
    <row r="275" spans="1:15" s="11" customFormat="1" x14ac:dyDescent="0.3">
      <c r="A275" s="9">
        <v>264</v>
      </c>
      <c r="B275" s="9" t="s">
        <v>255</v>
      </c>
      <c r="C275" s="9" t="s">
        <v>206</v>
      </c>
      <c r="D275" s="9" t="s">
        <v>204</v>
      </c>
      <c r="E275" s="10">
        <v>43566</v>
      </c>
      <c r="F275" s="9"/>
      <c r="G275" s="9" t="s">
        <v>197</v>
      </c>
      <c r="H275" s="9">
        <v>204</v>
      </c>
      <c r="I275" s="9">
        <v>2020</v>
      </c>
      <c r="J275" s="9"/>
      <c r="K275" s="9"/>
      <c r="L275" s="9">
        <f t="shared" si="11"/>
        <v>960</v>
      </c>
      <c r="M275" s="9" t="s">
        <v>210</v>
      </c>
      <c r="N275" s="9"/>
      <c r="O275" s="9" t="s">
        <v>45</v>
      </c>
    </row>
    <row r="276" spans="1:15" s="11" customFormat="1" x14ac:dyDescent="0.3">
      <c r="A276" s="9">
        <v>265</v>
      </c>
      <c r="B276" s="9"/>
      <c r="C276" s="9" t="s">
        <v>236</v>
      </c>
      <c r="D276" s="9" t="s">
        <v>237</v>
      </c>
      <c r="E276" s="10">
        <v>43803</v>
      </c>
      <c r="F276" s="9"/>
      <c r="G276" s="9" t="s">
        <v>38</v>
      </c>
      <c r="H276" s="9">
        <v>226</v>
      </c>
      <c r="I276" s="9">
        <v>2020</v>
      </c>
      <c r="J276" s="9"/>
      <c r="K276" s="9"/>
      <c r="L276" s="9">
        <f>8700/2</f>
        <v>4350</v>
      </c>
      <c r="M276" s="9" t="s">
        <v>210</v>
      </c>
      <c r="N276" s="9"/>
      <c r="O276" s="9" t="s">
        <v>45</v>
      </c>
    </row>
    <row r="277" spans="1:15" s="11" customFormat="1" x14ac:dyDescent="0.3">
      <c r="A277" s="9">
        <v>266</v>
      </c>
      <c r="B277" s="9"/>
      <c r="C277" s="9" t="s">
        <v>236</v>
      </c>
      <c r="D277" s="9" t="s">
        <v>237</v>
      </c>
      <c r="E277" s="10">
        <v>43803</v>
      </c>
      <c r="F277" s="9"/>
      <c r="G277" s="9" t="s">
        <v>38</v>
      </c>
      <c r="H277" s="9">
        <v>226</v>
      </c>
      <c r="I277" s="9">
        <v>2020</v>
      </c>
      <c r="J277" s="9"/>
      <c r="K277" s="9"/>
      <c r="L277" s="9">
        <v>4350</v>
      </c>
      <c r="M277" s="9" t="s">
        <v>210</v>
      </c>
      <c r="N277" s="9"/>
      <c r="O277" s="9" t="s">
        <v>45</v>
      </c>
    </row>
    <row r="278" spans="1:15" s="11" customFormat="1" x14ac:dyDescent="0.3">
      <c r="A278" s="9">
        <v>267</v>
      </c>
      <c r="B278" s="9" t="s">
        <v>259</v>
      </c>
      <c r="C278" s="9" t="s">
        <v>252</v>
      </c>
      <c r="D278" s="9" t="s">
        <v>260</v>
      </c>
      <c r="E278" s="10">
        <v>43860</v>
      </c>
      <c r="F278" s="9"/>
      <c r="G278" s="9" t="s">
        <v>212</v>
      </c>
      <c r="H278" s="9">
        <v>217</v>
      </c>
      <c r="I278" s="9">
        <v>2020</v>
      </c>
      <c r="J278" s="9"/>
      <c r="K278" s="9"/>
      <c r="L278" s="9">
        <f>11494.25/5</f>
        <v>2298.85</v>
      </c>
      <c r="M278" s="9" t="s">
        <v>210</v>
      </c>
      <c r="N278" s="9"/>
      <c r="O278" s="9" t="s">
        <v>45</v>
      </c>
    </row>
    <row r="279" spans="1:15" s="11" customFormat="1" x14ac:dyDescent="0.3">
      <c r="A279" s="9">
        <v>268</v>
      </c>
      <c r="B279" s="9" t="s">
        <v>256</v>
      </c>
      <c r="C279" s="9" t="s">
        <v>252</v>
      </c>
      <c r="D279" s="9" t="s">
        <v>260</v>
      </c>
      <c r="E279" s="10">
        <v>43860</v>
      </c>
      <c r="F279" s="9"/>
      <c r="G279" s="9" t="s">
        <v>262</v>
      </c>
      <c r="H279" s="9">
        <v>217</v>
      </c>
      <c r="I279" s="9">
        <v>2020</v>
      </c>
      <c r="J279" s="9"/>
      <c r="K279" s="9"/>
      <c r="L279" s="9">
        <f t="shared" ref="L279:L282" si="12">11494.25/5</f>
        <v>2298.85</v>
      </c>
      <c r="M279" s="9" t="s">
        <v>210</v>
      </c>
      <c r="N279" s="9"/>
      <c r="O279" s="9" t="s">
        <v>45</v>
      </c>
    </row>
    <row r="280" spans="1:15" s="11" customFormat="1" x14ac:dyDescent="0.3">
      <c r="A280" s="9">
        <v>269</v>
      </c>
      <c r="B280" s="9" t="s">
        <v>257</v>
      </c>
      <c r="C280" s="9" t="s">
        <v>252</v>
      </c>
      <c r="D280" s="9" t="s">
        <v>260</v>
      </c>
      <c r="E280" s="10">
        <v>43860</v>
      </c>
      <c r="F280" s="9"/>
      <c r="G280" s="9" t="s">
        <v>51</v>
      </c>
      <c r="H280" s="21">
        <v>216</v>
      </c>
      <c r="I280" s="9">
        <v>2020</v>
      </c>
      <c r="J280" s="9"/>
      <c r="K280" s="9"/>
      <c r="L280" s="9">
        <f t="shared" si="12"/>
        <v>2298.85</v>
      </c>
      <c r="M280" s="9" t="s">
        <v>210</v>
      </c>
      <c r="N280" s="9"/>
      <c r="O280" s="9" t="s">
        <v>45</v>
      </c>
    </row>
    <row r="281" spans="1:15" s="33" customFormat="1" x14ac:dyDescent="0.3">
      <c r="A281" s="31">
        <v>270</v>
      </c>
      <c r="B281" s="31" t="s">
        <v>258</v>
      </c>
      <c r="C281" s="31" t="s">
        <v>252</v>
      </c>
      <c r="D281" s="31" t="s">
        <v>260</v>
      </c>
      <c r="E281" s="32">
        <v>43860</v>
      </c>
      <c r="F281" s="31"/>
      <c r="G281" s="31" t="s">
        <v>54</v>
      </c>
      <c r="H281" s="31">
        <v>237</v>
      </c>
      <c r="I281" s="31">
        <v>2020</v>
      </c>
      <c r="J281" s="31"/>
      <c r="K281" s="31"/>
      <c r="L281" s="31">
        <f t="shared" si="12"/>
        <v>2298.85</v>
      </c>
      <c r="M281" s="31" t="s">
        <v>210</v>
      </c>
      <c r="N281" s="31"/>
      <c r="O281" s="31" t="s">
        <v>45</v>
      </c>
    </row>
    <row r="282" spans="1:15" s="11" customFormat="1" x14ac:dyDescent="0.3">
      <c r="A282" s="9">
        <v>271</v>
      </c>
      <c r="B282" s="9" t="s">
        <v>567</v>
      </c>
      <c r="C282" s="9" t="s">
        <v>252</v>
      </c>
      <c r="D282" s="9" t="s">
        <v>260</v>
      </c>
      <c r="E282" s="10">
        <v>43860</v>
      </c>
      <c r="F282" s="9"/>
      <c r="G282" s="9" t="s">
        <v>208</v>
      </c>
      <c r="H282" s="9">
        <v>219</v>
      </c>
      <c r="I282" s="9">
        <v>2020</v>
      </c>
      <c r="J282" s="9"/>
      <c r="K282" s="9"/>
      <c r="L282" s="9">
        <f t="shared" si="12"/>
        <v>2298.85</v>
      </c>
      <c r="M282" s="9" t="s">
        <v>210</v>
      </c>
      <c r="N282" s="9"/>
      <c r="O282" s="9" t="s">
        <v>45</v>
      </c>
    </row>
    <row r="283" spans="1:15" s="11" customFormat="1" x14ac:dyDescent="0.3">
      <c r="A283" s="9">
        <v>272</v>
      </c>
      <c r="B283" s="9" t="s">
        <v>498</v>
      </c>
      <c r="C283" s="9" t="s">
        <v>253</v>
      </c>
      <c r="D283" s="9" t="s">
        <v>261</v>
      </c>
      <c r="E283" s="10">
        <v>43860</v>
      </c>
      <c r="F283" s="9"/>
      <c r="G283" s="9" t="s">
        <v>55</v>
      </c>
      <c r="H283" s="9">
        <v>245</v>
      </c>
      <c r="I283" s="9">
        <v>2020</v>
      </c>
      <c r="J283" s="9"/>
      <c r="K283" s="9"/>
      <c r="L283" s="9">
        <v>4485</v>
      </c>
      <c r="M283" s="9" t="s">
        <v>210</v>
      </c>
      <c r="N283" s="9"/>
      <c r="O283" s="9" t="s">
        <v>45</v>
      </c>
    </row>
    <row r="284" spans="1:15" s="11" customFormat="1" x14ac:dyDescent="0.3">
      <c r="A284" s="9">
        <v>273</v>
      </c>
      <c r="B284" s="9" t="s">
        <v>581</v>
      </c>
      <c r="C284" s="9" t="s">
        <v>274</v>
      </c>
      <c r="D284" s="9" t="s">
        <v>273</v>
      </c>
      <c r="E284" s="10">
        <v>43970</v>
      </c>
      <c r="F284" s="9"/>
      <c r="G284" s="9" t="s">
        <v>109</v>
      </c>
      <c r="H284" s="9"/>
      <c r="I284" s="9">
        <v>2021</v>
      </c>
      <c r="J284" s="9"/>
      <c r="K284" s="9"/>
      <c r="L284" s="9">
        <v>2295</v>
      </c>
      <c r="M284" s="9" t="s">
        <v>210</v>
      </c>
      <c r="N284" s="9"/>
      <c r="O284" s="9" t="s">
        <v>45</v>
      </c>
    </row>
    <row r="285" spans="1:15" s="11" customFormat="1" x14ac:dyDescent="0.3">
      <c r="A285" s="9">
        <v>274</v>
      </c>
      <c r="B285" s="9" t="s">
        <v>582</v>
      </c>
      <c r="C285" s="9" t="s">
        <v>275</v>
      </c>
      <c r="D285" s="9" t="s">
        <v>273</v>
      </c>
      <c r="E285" s="10">
        <v>43970</v>
      </c>
      <c r="F285" s="9"/>
      <c r="G285" s="9" t="s">
        <v>109</v>
      </c>
      <c r="H285" s="9"/>
      <c r="I285" s="9">
        <v>2021</v>
      </c>
      <c r="J285" s="9"/>
      <c r="K285" s="9"/>
      <c r="L285" s="9">
        <v>472</v>
      </c>
      <c r="M285" s="9" t="s">
        <v>210</v>
      </c>
      <c r="N285" s="9"/>
      <c r="O285" s="9" t="s">
        <v>45</v>
      </c>
    </row>
    <row r="286" spans="1:15" s="11" customFormat="1" x14ac:dyDescent="0.3">
      <c r="A286" s="9">
        <v>275</v>
      </c>
      <c r="B286" s="9" t="s">
        <v>277</v>
      </c>
      <c r="C286" s="9" t="s">
        <v>311</v>
      </c>
      <c r="D286" s="9" t="s">
        <v>43</v>
      </c>
      <c r="E286" s="10">
        <v>44231</v>
      </c>
      <c r="F286" s="9"/>
      <c r="G286" s="9" t="s">
        <v>112</v>
      </c>
      <c r="H286" s="9">
        <v>242</v>
      </c>
      <c r="I286" s="9">
        <v>2021</v>
      </c>
      <c r="J286" s="9"/>
      <c r="K286" s="9"/>
      <c r="L286" s="9">
        <f>3655*1.15</f>
        <v>4203.25</v>
      </c>
      <c r="M286" s="9" t="s">
        <v>210</v>
      </c>
      <c r="N286" s="9"/>
      <c r="O286" s="9" t="s">
        <v>45</v>
      </c>
    </row>
    <row r="287" spans="1:15" s="11" customFormat="1" x14ac:dyDescent="0.3">
      <c r="A287" s="9">
        <v>276</v>
      </c>
      <c r="B287" s="9" t="s">
        <v>278</v>
      </c>
      <c r="C287" s="9" t="s">
        <v>311</v>
      </c>
      <c r="D287" s="9" t="s">
        <v>43</v>
      </c>
      <c r="E287" s="10">
        <v>44231</v>
      </c>
      <c r="F287" s="9"/>
      <c r="G287" s="9" t="s">
        <v>112</v>
      </c>
      <c r="H287" s="9">
        <v>242</v>
      </c>
      <c r="I287" s="9">
        <v>2021</v>
      </c>
      <c r="J287" s="9"/>
      <c r="K287" s="9"/>
      <c r="L287" s="9">
        <f t="shared" ref="L287:L313" si="13">3655*1.15</f>
        <v>4203.25</v>
      </c>
      <c r="M287" s="9" t="s">
        <v>210</v>
      </c>
      <c r="N287" s="9"/>
      <c r="O287" s="9" t="s">
        <v>45</v>
      </c>
    </row>
    <row r="288" spans="1:15" s="11" customFormat="1" x14ac:dyDescent="0.3">
      <c r="A288" s="9">
        <v>277</v>
      </c>
      <c r="B288" s="9" t="s">
        <v>279</v>
      </c>
      <c r="C288" s="9" t="s">
        <v>311</v>
      </c>
      <c r="D288" s="9" t="s">
        <v>43</v>
      </c>
      <c r="E288" s="10">
        <v>44231</v>
      </c>
      <c r="F288" s="9"/>
      <c r="G288" s="9" t="s">
        <v>112</v>
      </c>
      <c r="H288" s="9">
        <v>242</v>
      </c>
      <c r="I288" s="9">
        <v>2021</v>
      </c>
      <c r="J288" s="9"/>
      <c r="K288" s="9"/>
      <c r="L288" s="9">
        <f t="shared" si="13"/>
        <v>4203.25</v>
      </c>
      <c r="M288" s="9" t="s">
        <v>210</v>
      </c>
      <c r="N288" s="9"/>
      <c r="O288" s="9" t="s">
        <v>45</v>
      </c>
    </row>
    <row r="289" spans="1:15" s="11" customFormat="1" x14ac:dyDescent="0.3">
      <c r="A289" s="9">
        <v>278</v>
      </c>
      <c r="B289" s="9" t="s">
        <v>280</v>
      </c>
      <c r="C289" s="9" t="s">
        <v>311</v>
      </c>
      <c r="D289" s="9" t="s">
        <v>43</v>
      </c>
      <c r="E289" s="10">
        <v>44231</v>
      </c>
      <c r="F289" s="9"/>
      <c r="G289" s="9" t="s">
        <v>112</v>
      </c>
      <c r="H289" s="9">
        <v>242</v>
      </c>
      <c r="I289" s="9">
        <v>2021</v>
      </c>
      <c r="J289" s="9"/>
      <c r="K289" s="9"/>
      <c r="L289" s="9">
        <f t="shared" si="13"/>
        <v>4203.25</v>
      </c>
      <c r="M289" s="9" t="s">
        <v>210</v>
      </c>
      <c r="N289" s="9"/>
      <c r="O289" s="9" t="s">
        <v>45</v>
      </c>
    </row>
    <row r="290" spans="1:15" s="11" customFormat="1" x14ac:dyDescent="0.3">
      <c r="A290" s="9">
        <v>279</v>
      </c>
      <c r="B290" s="9" t="s">
        <v>281</v>
      </c>
      <c r="C290" s="9" t="s">
        <v>311</v>
      </c>
      <c r="D290" s="9" t="s">
        <v>43</v>
      </c>
      <c r="E290" s="10">
        <v>44231</v>
      </c>
      <c r="F290" s="9"/>
      <c r="G290" s="9" t="s">
        <v>112</v>
      </c>
      <c r="H290" s="9">
        <v>242</v>
      </c>
      <c r="I290" s="9">
        <v>2021</v>
      </c>
      <c r="J290" s="9"/>
      <c r="K290" s="9"/>
      <c r="L290" s="9">
        <f t="shared" si="13"/>
        <v>4203.25</v>
      </c>
      <c r="M290" s="9" t="s">
        <v>210</v>
      </c>
      <c r="N290" s="9"/>
      <c r="O290" s="9" t="s">
        <v>45</v>
      </c>
    </row>
    <row r="291" spans="1:15" s="11" customFormat="1" x14ac:dyDescent="0.3">
      <c r="A291" s="9">
        <v>280</v>
      </c>
      <c r="B291" s="9" t="s">
        <v>282</v>
      </c>
      <c r="C291" s="9" t="s">
        <v>311</v>
      </c>
      <c r="D291" s="9" t="s">
        <v>43</v>
      </c>
      <c r="E291" s="10">
        <v>44231</v>
      </c>
      <c r="F291" s="9"/>
      <c r="G291" s="9" t="s">
        <v>112</v>
      </c>
      <c r="H291" s="9">
        <v>242</v>
      </c>
      <c r="I291" s="9">
        <v>2021</v>
      </c>
      <c r="J291" s="9"/>
      <c r="K291" s="9"/>
      <c r="L291" s="9">
        <f t="shared" si="13"/>
        <v>4203.25</v>
      </c>
      <c r="M291" s="9" t="s">
        <v>210</v>
      </c>
      <c r="N291" s="9"/>
      <c r="O291" s="9" t="s">
        <v>45</v>
      </c>
    </row>
    <row r="292" spans="1:15" s="11" customFormat="1" x14ac:dyDescent="0.3">
      <c r="A292" s="9">
        <v>281</v>
      </c>
      <c r="B292" s="9" t="s">
        <v>283</v>
      </c>
      <c r="C292" s="9" t="s">
        <v>311</v>
      </c>
      <c r="D292" s="9" t="s">
        <v>43</v>
      </c>
      <c r="E292" s="10">
        <v>44231</v>
      </c>
      <c r="F292" s="9"/>
      <c r="G292" s="9" t="s">
        <v>112</v>
      </c>
      <c r="H292" s="9">
        <v>242</v>
      </c>
      <c r="I292" s="9">
        <v>2021</v>
      </c>
      <c r="J292" s="9"/>
      <c r="K292" s="9"/>
      <c r="L292" s="9">
        <f t="shared" si="13"/>
        <v>4203.25</v>
      </c>
      <c r="M292" s="9" t="s">
        <v>210</v>
      </c>
      <c r="N292" s="9"/>
      <c r="O292" s="9" t="s">
        <v>45</v>
      </c>
    </row>
    <row r="293" spans="1:15" s="11" customFormat="1" x14ac:dyDescent="0.3">
      <c r="A293" s="9">
        <v>282</v>
      </c>
      <c r="B293" s="9" t="s">
        <v>284</v>
      </c>
      <c r="C293" s="9" t="s">
        <v>311</v>
      </c>
      <c r="D293" s="9" t="s">
        <v>43</v>
      </c>
      <c r="E293" s="10">
        <v>44231</v>
      </c>
      <c r="F293" s="9"/>
      <c r="G293" s="9" t="s">
        <v>112</v>
      </c>
      <c r="H293" s="9">
        <v>242</v>
      </c>
      <c r="I293" s="9">
        <v>2021</v>
      </c>
      <c r="J293" s="9"/>
      <c r="K293" s="9"/>
      <c r="L293" s="9">
        <f t="shared" si="13"/>
        <v>4203.25</v>
      </c>
      <c r="M293" s="9" t="s">
        <v>210</v>
      </c>
      <c r="N293" s="9"/>
      <c r="O293" s="9" t="s">
        <v>45</v>
      </c>
    </row>
    <row r="294" spans="1:15" s="11" customFormat="1" x14ac:dyDescent="0.3">
      <c r="A294" s="9">
        <v>283</v>
      </c>
      <c r="B294" s="9" t="s">
        <v>285</v>
      </c>
      <c r="C294" s="9" t="s">
        <v>311</v>
      </c>
      <c r="D294" s="9" t="s">
        <v>43</v>
      </c>
      <c r="E294" s="10">
        <v>44231</v>
      </c>
      <c r="F294" s="9"/>
      <c r="G294" s="9" t="s">
        <v>112</v>
      </c>
      <c r="H294" s="9">
        <v>242</v>
      </c>
      <c r="I294" s="9">
        <v>2021</v>
      </c>
      <c r="J294" s="9"/>
      <c r="K294" s="9"/>
      <c r="L294" s="9">
        <f t="shared" si="13"/>
        <v>4203.25</v>
      </c>
      <c r="M294" s="9" t="s">
        <v>210</v>
      </c>
      <c r="N294" s="9"/>
      <c r="O294" s="9" t="s">
        <v>45</v>
      </c>
    </row>
    <row r="295" spans="1:15" s="11" customFormat="1" x14ac:dyDescent="0.3">
      <c r="A295" s="9">
        <v>284</v>
      </c>
      <c r="B295" s="9" t="s">
        <v>286</v>
      </c>
      <c r="C295" s="9" t="s">
        <v>311</v>
      </c>
      <c r="D295" s="9" t="s">
        <v>43</v>
      </c>
      <c r="E295" s="10">
        <v>44231</v>
      </c>
      <c r="F295" s="9"/>
      <c r="G295" s="9" t="s">
        <v>112</v>
      </c>
      <c r="H295" s="9">
        <v>242</v>
      </c>
      <c r="I295" s="9">
        <v>2021</v>
      </c>
      <c r="J295" s="9"/>
      <c r="K295" s="9"/>
      <c r="L295" s="9">
        <f t="shared" si="13"/>
        <v>4203.25</v>
      </c>
      <c r="M295" s="9" t="s">
        <v>210</v>
      </c>
      <c r="N295" s="9"/>
      <c r="O295" s="9" t="s">
        <v>45</v>
      </c>
    </row>
    <row r="296" spans="1:15" s="11" customFormat="1" x14ac:dyDescent="0.3">
      <c r="A296" s="9">
        <v>285</v>
      </c>
      <c r="B296" s="9" t="s">
        <v>287</v>
      </c>
      <c r="C296" s="9" t="s">
        <v>311</v>
      </c>
      <c r="D296" s="9" t="s">
        <v>43</v>
      </c>
      <c r="E296" s="10">
        <v>44231</v>
      </c>
      <c r="F296" s="9"/>
      <c r="G296" s="9" t="s">
        <v>112</v>
      </c>
      <c r="H296" s="9">
        <v>242</v>
      </c>
      <c r="I296" s="9">
        <v>2021</v>
      </c>
      <c r="J296" s="9"/>
      <c r="K296" s="9"/>
      <c r="L296" s="9">
        <f t="shared" si="13"/>
        <v>4203.25</v>
      </c>
      <c r="M296" s="9" t="s">
        <v>210</v>
      </c>
      <c r="N296" s="9"/>
      <c r="O296" s="9" t="s">
        <v>45</v>
      </c>
    </row>
    <row r="297" spans="1:15" s="11" customFormat="1" x14ac:dyDescent="0.3">
      <c r="A297" s="9">
        <v>286</v>
      </c>
      <c r="B297" s="9" t="s">
        <v>288</v>
      </c>
      <c r="C297" s="9" t="s">
        <v>311</v>
      </c>
      <c r="D297" s="9" t="s">
        <v>43</v>
      </c>
      <c r="E297" s="10">
        <v>44231</v>
      </c>
      <c r="F297" s="9"/>
      <c r="G297" s="9" t="s">
        <v>112</v>
      </c>
      <c r="H297" s="9">
        <v>242</v>
      </c>
      <c r="I297" s="9">
        <v>2021</v>
      </c>
      <c r="J297" s="9"/>
      <c r="K297" s="9"/>
      <c r="L297" s="9">
        <f t="shared" si="13"/>
        <v>4203.25</v>
      </c>
      <c r="M297" s="9" t="s">
        <v>210</v>
      </c>
      <c r="N297" s="9"/>
      <c r="O297" s="9" t="s">
        <v>45</v>
      </c>
    </row>
    <row r="298" spans="1:15" s="11" customFormat="1" x14ac:dyDescent="0.3">
      <c r="A298" s="9">
        <v>287</v>
      </c>
      <c r="B298" s="9" t="s">
        <v>289</v>
      </c>
      <c r="C298" s="9" t="s">
        <v>311</v>
      </c>
      <c r="D298" s="9" t="s">
        <v>43</v>
      </c>
      <c r="E298" s="10">
        <v>44231</v>
      </c>
      <c r="F298" s="9"/>
      <c r="G298" s="9" t="s">
        <v>112</v>
      </c>
      <c r="H298" s="9">
        <v>242</v>
      </c>
      <c r="I298" s="9">
        <v>2021</v>
      </c>
      <c r="J298" s="9"/>
      <c r="K298" s="9"/>
      <c r="L298" s="9">
        <f t="shared" si="13"/>
        <v>4203.25</v>
      </c>
      <c r="M298" s="9" t="s">
        <v>210</v>
      </c>
      <c r="N298" s="9"/>
      <c r="O298" s="9" t="s">
        <v>45</v>
      </c>
    </row>
    <row r="299" spans="1:15" s="11" customFormat="1" x14ac:dyDescent="0.3">
      <c r="A299" s="9">
        <v>288</v>
      </c>
      <c r="B299" s="9" t="s">
        <v>290</v>
      </c>
      <c r="C299" s="9" t="s">
        <v>311</v>
      </c>
      <c r="D299" s="9" t="s">
        <v>43</v>
      </c>
      <c r="E299" s="10">
        <v>44231</v>
      </c>
      <c r="F299" s="9"/>
      <c r="G299" s="9" t="s">
        <v>112</v>
      </c>
      <c r="H299" s="9">
        <v>242</v>
      </c>
      <c r="I299" s="9">
        <v>2021</v>
      </c>
      <c r="J299" s="9"/>
      <c r="K299" s="9"/>
      <c r="L299" s="9">
        <f t="shared" si="13"/>
        <v>4203.25</v>
      </c>
      <c r="M299" s="9" t="s">
        <v>210</v>
      </c>
      <c r="N299" s="9"/>
      <c r="O299" s="9" t="s">
        <v>45</v>
      </c>
    </row>
    <row r="300" spans="1:15" s="11" customFormat="1" x14ac:dyDescent="0.3">
      <c r="A300" s="9">
        <v>289</v>
      </c>
      <c r="B300" s="9" t="s">
        <v>291</v>
      </c>
      <c r="C300" s="9" t="s">
        <v>311</v>
      </c>
      <c r="D300" s="9" t="s">
        <v>43</v>
      </c>
      <c r="E300" s="10">
        <v>44231</v>
      </c>
      <c r="F300" s="9"/>
      <c r="G300" s="9" t="s">
        <v>112</v>
      </c>
      <c r="H300" s="9">
        <v>242</v>
      </c>
      <c r="I300" s="9">
        <v>2021</v>
      </c>
      <c r="J300" s="9"/>
      <c r="K300" s="9"/>
      <c r="L300" s="9">
        <f t="shared" si="13"/>
        <v>4203.25</v>
      </c>
      <c r="M300" s="9" t="s">
        <v>210</v>
      </c>
      <c r="N300" s="9"/>
      <c r="O300" s="9" t="s">
        <v>45</v>
      </c>
    </row>
    <row r="301" spans="1:15" s="11" customFormat="1" x14ac:dyDescent="0.3">
      <c r="A301" s="9">
        <v>290</v>
      </c>
      <c r="B301" s="9" t="s">
        <v>292</v>
      </c>
      <c r="C301" s="9" t="s">
        <v>311</v>
      </c>
      <c r="D301" s="9" t="s">
        <v>43</v>
      </c>
      <c r="E301" s="10">
        <v>44231</v>
      </c>
      <c r="F301" s="9"/>
      <c r="G301" s="9" t="s">
        <v>112</v>
      </c>
      <c r="H301" s="9">
        <v>242</v>
      </c>
      <c r="I301" s="9">
        <v>2021</v>
      </c>
      <c r="J301" s="9"/>
      <c r="K301" s="9"/>
      <c r="L301" s="9">
        <f t="shared" si="13"/>
        <v>4203.25</v>
      </c>
      <c r="M301" s="9" t="s">
        <v>210</v>
      </c>
      <c r="N301" s="9"/>
      <c r="O301" s="9" t="s">
        <v>45</v>
      </c>
    </row>
    <row r="302" spans="1:15" s="11" customFormat="1" x14ac:dyDescent="0.3">
      <c r="A302" s="9">
        <v>291</v>
      </c>
      <c r="B302" s="9" t="s">
        <v>293</v>
      </c>
      <c r="C302" s="9" t="s">
        <v>311</v>
      </c>
      <c r="D302" s="9" t="s">
        <v>43</v>
      </c>
      <c r="E302" s="10">
        <v>44231</v>
      </c>
      <c r="F302" s="9"/>
      <c r="G302" s="9" t="s">
        <v>112</v>
      </c>
      <c r="H302" s="9">
        <v>242</v>
      </c>
      <c r="I302" s="9">
        <v>2021</v>
      </c>
      <c r="J302" s="9"/>
      <c r="K302" s="9"/>
      <c r="L302" s="9">
        <f t="shared" si="13"/>
        <v>4203.25</v>
      </c>
      <c r="M302" s="9" t="s">
        <v>210</v>
      </c>
      <c r="N302" s="9"/>
      <c r="O302" s="9" t="s">
        <v>45</v>
      </c>
    </row>
    <row r="303" spans="1:15" s="11" customFormat="1" x14ac:dyDescent="0.3">
      <c r="A303" s="9">
        <v>292</v>
      </c>
      <c r="B303" s="9" t="s">
        <v>294</v>
      </c>
      <c r="C303" s="9" t="s">
        <v>311</v>
      </c>
      <c r="D303" s="9" t="s">
        <v>43</v>
      </c>
      <c r="E303" s="10">
        <v>44231</v>
      </c>
      <c r="F303" s="9"/>
      <c r="G303" s="9" t="s">
        <v>112</v>
      </c>
      <c r="H303" s="9">
        <v>242</v>
      </c>
      <c r="I303" s="9">
        <v>2021</v>
      </c>
      <c r="J303" s="9"/>
      <c r="K303" s="9"/>
      <c r="L303" s="9">
        <f t="shared" si="13"/>
        <v>4203.25</v>
      </c>
      <c r="M303" s="9" t="s">
        <v>210</v>
      </c>
      <c r="N303" s="9"/>
      <c r="O303" s="9" t="s">
        <v>45</v>
      </c>
    </row>
    <row r="304" spans="1:15" s="11" customFormat="1" x14ac:dyDescent="0.3">
      <c r="A304" s="9">
        <v>293</v>
      </c>
      <c r="B304" s="9" t="s">
        <v>295</v>
      </c>
      <c r="C304" s="9" t="s">
        <v>311</v>
      </c>
      <c r="D304" s="9" t="s">
        <v>43</v>
      </c>
      <c r="E304" s="10">
        <v>44231</v>
      </c>
      <c r="F304" s="9"/>
      <c r="G304" s="9" t="s">
        <v>112</v>
      </c>
      <c r="H304" s="9">
        <v>242</v>
      </c>
      <c r="I304" s="9">
        <v>2021</v>
      </c>
      <c r="J304" s="9"/>
      <c r="K304" s="9"/>
      <c r="L304" s="9">
        <f t="shared" si="13"/>
        <v>4203.25</v>
      </c>
      <c r="M304" s="9" t="s">
        <v>210</v>
      </c>
      <c r="N304" s="9"/>
      <c r="O304" s="9" t="s">
        <v>45</v>
      </c>
    </row>
    <row r="305" spans="1:15" s="11" customFormat="1" x14ac:dyDescent="0.3">
      <c r="A305" s="9">
        <v>294</v>
      </c>
      <c r="B305" s="9" t="s">
        <v>296</v>
      </c>
      <c r="C305" s="9" t="s">
        <v>311</v>
      </c>
      <c r="D305" s="9" t="s">
        <v>43</v>
      </c>
      <c r="E305" s="10">
        <v>44231</v>
      </c>
      <c r="F305" s="9"/>
      <c r="G305" s="9" t="s">
        <v>112</v>
      </c>
      <c r="H305" s="9">
        <v>242</v>
      </c>
      <c r="I305" s="9">
        <v>2021</v>
      </c>
      <c r="J305" s="9"/>
      <c r="K305" s="9"/>
      <c r="L305" s="9">
        <f t="shared" si="13"/>
        <v>4203.25</v>
      </c>
      <c r="M305" s="9" t="s">
        <v>210</v>
      </c>
      <c r="N305" s="9"/>
      <c r="O305" s="9" t="s">
        <v>45</v>
      </c>
    </row>
    <row r="306" spans="1:15" s="11" customFormat="1" x14ac:dyDescent="0.3">
      <c r="A306" s="9">
        <v>295</v>
      </c>
      <c r="B306" s="9" t="s">
        <v>297</v>
      </c>
      <c r="C306" s="9" t="s">
        <v>311</v>
      </c>
      <c r="D306" s="9" t="s">
        <v>43</v>
      </c>
      <c r="E306" s="10">
        <v>44231</v>
      </c>
      <c r="F306" s="9"/>
      <c r="G306" s="9" t="s">
        <v>112</v>
      </c>
      <c r="H306" s="9">
        <v>242</v>
      </c>
      <c r="I306" s="9">
        <v>2021</v>
      </c>
      <c r="J306" s="9"/>
      <c r="K306" s="9"/>
      <c r="L306" s="9">
        <f t="shared" si="13"/>
        <v>4203.25</v>
      </c>
      <c r="M306" s="9" t="s">
        <v>210</v>
      </c>
      <c r="N306" s="9"/>
      <c r="O306" s="9" t="s">
        <v>45</v>
      </c>
    </row>
    <row r="307" spans="1:15" s="11" customFormat="1" x14ac:dyDescent="0.3">
      <c r="A307" s="9">
        <v>296</v>
      </c>
      <c r="B307" s="9" t="s">
        <v>298</v>
      </c>
      <c r="C307" s="9" t="s">
        <v>311</v>
      </c>
      <c r="D307" s="9" t="s">
        <v>43</v>
      </c>
      <c r="E307" s="10">
        <v>44231</v>
      </c>
      <c r="F307" s="9"/>
      <c r="G307" s="9" t="s">
        <v>112</v>
      </c>
      <c r="H307" s="9">
        <v>242</v>
      </c>
      <c r="I307" s="9">
        <v>2021</v>
      </c>
      <c r="J307" s="9"/>
      <c r="K307" s="9"/>
      <c r="L307" s="9">
        <f t="shared" si="13"/>
        <v>4203.25</v>
      </c>
      <c r="M307" s="9" t="s">
        <v>210</v>
      </c>
      <c r="N307" s="9"/>
      <c r="O307" s="9" t="s">
        <v>45</v>
      </c>
    </row>
    <row r="308" spans="1:15" s="11" customFormat="1" x14ac:dyDescent="0.3">
      <c r="A308" s="9">
        <v>297</v>
      </c>
      <c r="B308" s="9" t="s">
        <v>299</v>
      </c>
      <c r="C308" s="9" t="s">
        <v>311</v>
      </c>
      <c r="D308" s="9" t="s">
        <v>43</v>
      </c>
      <c r="E308" s="10">
        <v>44231</v>
      </c>
      <c r="F308" s="9"/>
      <c r="G308" s="9" t="s">
        <v>112</v>
      </c>
      <c r="H308" s="9">
        <v>242</v>
      </c>
      <c r="I308" s="9">
        <v>2021</v>
      </c>
      <c r="J308" s="9"/>
      <c r="K308" s="9"/>
      <c r="L308" s="9">
        <f t="shared" si="13"/>
        <v>4203.25</v>
      </c>
      <c r="M308" s="9" t="s">
        <v>210</v>
      </c>
      <c r="N308" s="9"/>
      <c r="O308" s="9" t="s">
        <v>45</v>
      </c>
    </row>
    <row r="309" spans="1:15" s="11" customFormat="1" x14ac:dyDescent="0.3">
      <c r="A309" s="9">
        <v>298</v>
      </c>
      <c r="B309" s="9" t="s">
        <v>300</v>
      </c>
      <c r="C309" s="9" t="s">
        <v>311</v>
      </c>
      <c r="D309" s="9" t="s">
        <v>43</v>
      </c>
      <c r="E309" s="10">
        <v>44231</v>
      </c>
      <c r="F309" s="9"/>
      <c r="G309" s="9" t="s">
        <v>112</v>
      </c>
      <c r="H309" s="9">
        <v>242</v>
      </c>
      <c r="I309" s="9">
        <v>2021</v>
      </c>
      <c r="J309" s="9"/>
      <c r="K309" s="9"/>
      <c r="L309" s="9">
        <f t="shared" si="13"/>
        <v>4203.25</v>
      </c>
      <c r="M309" s="9" t="s">
        <v>210</v>
      </c>
      <c r="N309" s="9"/>
      <c r="O309" s="9" t="s">
        <v>45</v>
      </c>
    </row>
    <row r="310" spans="1:15" s="11" customFormat="1" x14ac:dyDescent="0.3">
      <c r="A310" s="9">
        <v>299</v>
      </c>
      <c r="B310" s="9" t="s">
        <v>301</v>
      </c>
      <c r="C310" s="9" t="s">
        <v>311</v>
      </c>
      <c r="D310" s="9" t="s">
        <v>43</v>
      </c>
      <c r="E310" s="10">
        <v>44231</v>
      </c>
      <c r="F310" s="9"/>
      <c r="G310" s="9" t="s">
        <v>112</v>
      </c>
      <c r="H310" s="9">
        <v>242</v>
      </c>
      <c r="I310" s="9">
        <v>2021</v>
      </c>
      <c r="J310" s="9"/>
      <c r="K310" s="9"/>
      <c r="L310" s="9">
        <f t="shared" si="13"/>
        <v>4203.25</v>
      </c>
      <c r="M310" s="9" t="s">
        <v>210</v>
      </c>
      <c r="N310" s="9"/>
      <c r="O310" s="9" t="s">
        <v>45</v>
      </c>
    </row>
    <row r="311" spans="1:15" s="11" customFormat="1" x14ac:dyDescent="0.3">
      <c r="A311" s="9">
        <v>300</v>
      </c>
      <c r="B311" s="9" t="s">
        <v>302</v>
      </c>
      <c r="C311" s="9" t="s">
        <v>311</v>
      </c>
      <c r="D311" s="9" t="s">
        <v>43</v>
      </c>
      <c r="E311" s="10">
        <v>44231</v>
      </c>
      <c r="F311" s="9"/>
      <c r="G311" s="9" t="s">
        <v>112</v>
      </c>
      <c r="H311" s="9">
        <v>242</v>
      </c>
      <c r="I311" s="9">
        <v>2021</v>
      </c>
      <c r="J311" s="9"/>
      <c r="K311" s="9"/>
      <c r="L311" s="9">
        <f t="shared" si="13"/>
        <v>4203.25</v>
      </c>
      <c r="M311" s="9" t="s">
        <v>210</v>
      </c>
      <c r="N311" s="9"/>
      <c r="O311" s="9" t="s">
        <v>45</v>
      </c>
    </row>
    <row r="312" spans="1:15" s="11" customFormat="1" x14ac:dyDescent="0.3">
      <c r="A312" s="9">
        <v>301</v>
      </c>
      <c r="B312" s="9" t="s">
        <v>303</v>
      </c>
      <c r="C312" s="9" t="s">
        <v>311</v>
      </c>
      <c r="D312" s="9" t="s">
        <v>43</v>
      </c>
      <c r="E312" s="10">
        <v>44231</v>
      </c>
      <c r="F312" s="9"/>
      <c r="G312" s="9" t="s">
        <v>112</v>
      </c>
      <c r="H312" s="9">
        <v>242</v>
      </c>
      <c r="I312" s="9">
        <v>2021</v>
      </c>
      <c r="J312" s="9"/>
      <c r="K312" s="9"/>
      <c r="L312" s="9">
        <f t="shared" si="13"/>
        <v>4203.25</v>
      </c>
      <c r="M312" s="9" t="s">
        <v>210</v>
      </c>
      <c r="N312" s="9"/>
      <c r="O312" s="9" t="s">
        <v>45</v>
      </c>
    </row>
    <row r="313" spans="1:15" s="11" customFormat="1" x14ac:dyDescent="0.3">
      <c r="A313" s="9">
        <v>302</v>
      </c>
      <c r="B313" s="9" t="s">
        <v>304</v>
      </c>
      <c r="C313" s="9" t="s">
        <v>311</v>
      </c>
      <c r="D313" s="9" t="s">
        <v>43</v>
      </c>
      <c r="E313" s="10">
        <v>44231</v>
      </c>
      <c r="F313" s="9"/>
      <c r="G313" s="9" t="s">
        <v>112</v>
      </c>
      <c r="H313" s="9">
        <v>242</v>
      </c>
      <c r="I313" s="9">
        <v>2021</v>
      </c>
      <c r="J313" s="9"/>
      <c r="K313" s="9"/>
      <c r="L313" s="9">
        <f t="shared" si="13"/>
        <v>4203.25</v>
      </c>
      <c r="M313" s="9" t="s">
        <v>210</v>
      </c>
      <c r="N313" s="9"/>
      <c r="O313" s="9" t="s">
        <v>45</v>
      </c>
    </row>
    <row r="314" spans="1:15" s="11" customFormat="1" x14ac:dyDescent="0.3">
      <c r="A314" s="9">
        <v>303</v>
      </c>
      <c r="B314" s="9" t="s">
        <v>305</v>
      </c>
      <c r="C314" s="9" t="s">
        <v>312</v>
      </c>
      <c r="D314" s="9" t="s">
        <v>43</v>
      </c>
      <c r="E314" s="10">
        <v>44231</v>
      </c>
      <c r="F314" s="9"/>
      <c r="G314" s="9" t="s">
        <v>52</v>
      </c>
      <c r="H314" s="9">
        <v>218</v>
      </c>
      <c r="I314" s="9">
        <v>2021</v>
      </c>
      <c r="J314" s="9"/>
      <c r="K314" s="9"/>
      <c r="L314" s="9">
        <f>3290*1.15</f>
        <v>3783.4999999999995</v>
      </c>
      <c r="M314" s="9" t="s">
        <v>210</v>
      </c>
      <c r="N314" s="9"/>
      <c r="O314" s="9" t="s">
        <v>45</v>
      </c>
    </row>
    <row r="315" spans="1:15" s="11" customFormat="1" x14ac:dyDescent="0.3">
      <c r="A315" s="9">
        <v>304</v>
      </c>
      <c r="B315" s="9" t="s">
        <v>306</v>
      </c>
      <c r="C315" s="9" t="s">
        <v>312</v>
      </c>
      <c r="D315" s="9" t="s">
        <v>43</v>
      </c>
      <c r="E315" s="10">
        <v>44231</v>
      </c>
      <c r="F315" s="9"/>
      <c r="G315" s="9" t="s">
        <v>52</v>
      </c>
      <c r="H315" s="9">
        <v>218</v>
      </c>
      <c r="I315" s="9">
        <v>2021</v>
      </c>
      <c r="J315" s="9"/>
      <c r="K315" s="9"/>
      <c r="L315" s="9">
        <f>3290*1.15</f>
        <v>3783.4999999999995</v>
      </c>
      <c r="M315" s="9" t="s">
        <v>210</v>
      </c>
      <c r="N315" s="9"/>
      <c r="O315" s="9" t="s">
        <v>45</v>
      </c>
    </row>
    <row r="316" spans="1:15" s="20" customFormat="1" x14ac:dyDescent="0.3">
      <c r="A316" s="18">
        <v>305</v>
      </c>
      <c r="B316" s="18" t="s">
        <v>307</v>
      </c>
      <c r="C316" s="18" t="s">
        <v>117</v>
      </c>
      <c r="D316" s="18" t="s">
        <v>43</v>
      </c>
      <c r="E316" s="19">
        <v>43757</v>
      </c>
      <c r="F316" s="18"/>
      <c r="G316" s="18" t="s">
        <v>109</v>
      </c>
      <c r="H316" s="18">
        <v>242</v>
      </c>
      <c r="I316" s="18">
        <v>2021</v>
      </c>
      <c r="J316" s="18"/>
      <c r="K316" s="18"/>
      <c r="L316" s="18">
        <v>1886</v>
      </c>
      <c r="M316" s="18" t="s">
        <v>210</v>
      </c>
      <c r="N316" s="18"/>
      <c r="O316" s="18" t="s">
        <v>45</v>
      </c>
    </row>
    <row r="317" spans="1:15" s="20" customFormat="1" x14ac:dyDescent="0.3">
      <c r="A317" s="18">
        <v>306</v>
      </c>
      <c r="B317" s="18" t="s">
        <v>308</v>
      </c>
      <c r="C317" s="18" t="s">
        <v>117</v>
      </c>
      <c r="D317" s="18" t="s">
        <v>43</v>
      </c>
      <c r="E317" s="19">
        <v>43757</v>
      </c>
      <c r="F317" s="18"/>
      <c r="G317" s="18" t="s">
        <v>109</v>
      </c>
      <c r="H317" s="18">
        <v>242</v>
      </c>
      <c r="I317" s="18">
        <v>2021</v>
      </c>
      <c r="J317" s="18"/>
      <c r="K317" s="18"/>
      <c r="L317" s="18">
        <v>1886</v>
      </c>
      <c r="M317" s="18" t="s">
        <v>210</v>
      </c>
      <c r="N317" s="18"/>
      <c r="O317" s="18" t="s">
        <v>45</v>
      </c>
    </row>
    <row r="318" spans="1:15" s="20" customFormat="1" x14ac:dyDescent="0.3">
      <c r="A318" s="18">
        <v>307</v>
      </c>
      <c r="B318" s="18" t="s">
        <v>309</v>
      </c>
      <c r="C318" s="18" t="s">
        <v>117</v>
      </c>
      <c r="D318" s="18" t="s">
        <v>43</v>
      </c>
      <c r="E318" s="19">
        <v>43757</v>
      </c>
      <c r="F318" s="18"/>
      <c r="G318" s="18" t="s">
        <v>109</v>
      </c>
      <c r="H318" s="18">
        <v>242</v>
      </c>
      <c r="I318" s="18">
        <v>2021</v>
      </c>
      <c r="J318" s="18"/>
      <c r="K318" s="18"/>
      <c r="L318" s="18">
        <v>1886</v>
      </c>
      <c r="M318" s="18" t="s">
        <v>210</v>
      </c>
      <c r="N318" s="18"/>
      <c r="O318" s="18" t="s">
        <v>45</v>
      </c>
    </row>
    <row r="319" spans="1:15" s="20" customFormat="1" x14ac:dyDescent="0.3">
      <c r="A319" s="18">
        <v>308</v>
      </c>
      <c r="B319" s="18" t="s">
        <v>310</v>
      </c>
      <c r="C319" s="18" t="s">
        <v>117</v>
      </c>
      <c r="D319" s="18" t="s">
        <v>43</v>
      </c>
      <c r="E319" s="19">
        <v>43757</v>
      </c>
      <c r="F319" s="18"/>
      <c r="G319" s="18" t="s">
        <v>109</v>
      </c>
      <c r="H319" s="18">
        <v>242</v>
      </c>
      <c r="I319" s="18">
        <v>2021</v>
      </c>
      <c r="J319" s="18"/>
      <c r="K319" s="18"/>
      <c r="L319" s="18">
        <v>1886</v>
      </c>
      <c r="M319" s="18" t="s">
        <v>210</v>
      </c>
      <c r="N319" s="18"/>
      <c r="O319" s="18" t="s">
        <v>45</v>
      </c>
    </row>
    <row r="320" spans="1:15" s="20" customFormat="1" x14ac:dyDescent="0.3">
      <c r="A320" s="18">
        <v>309</v>
      </c>
      <c r="B320" s="18" t="s">
        <v>479</v>
      </c>
      <c r="C320" s="18" t="s">
        <v>480</v>
      </c>
      <c r="D320" s="18" t="s">
        <v>482</v>
      </c>
      <c r="E320" s="18" t="s">
        <v>481</v>
      </c>
      <c r="F320" s="18"/>
      <c r="G320" s="18" t="s">
        <v>53</v>
      </c>
      <c r="H320" s="18">
        <v>226</v>
      </c>
      <c r="I320" s="18">
        <v>2021</v>
      </c>
      <c r="J320" s="18"/>
      <c r="K320" s="18"/>
      <c r="L320" s="18">
        <v>1886</v>
      </c>
      <c r="M320" s="18" t="s">
        <v>210</v>
      </c>
      <c r="N320" s="18"/>
      <c r="O320" s="18" t="s">
        <v>45</v>
      </c>
    </row>
    <row r="321" spans="1:15" s="11" customFormat="1" x14ac:dyDescent="0.3">
      <c r="A321" s="9">
        <v>311</v>
      </c>
      <c r="B321" s="9" t="s">
        <v>486</v>
      </c>
      <c r="C321" s="9" t="s">
        <v>487</v>
      </c>
      <c r="D321" s="9" t="s">
        <v>43</v>
      </c>
      <c r="E321" s="10">
        <v>44231</v>
      </c>
      <c r="F321" s="9"/>
      <c r="G321" s="9" t="s">
        <v>52</v>
      </c>
      <c r="H321" s="9">
        <v>218</v>
      </c>
      <c r="I321" s="9">
        <v>2021</v>
      </c>
      <c r="J321" s="9"/>
      <c r="K321" s="9"/>
      <c r="L321" s="9">
        <v>4203.25</v>
      </c>
      <c r="M321" s="9" t="s">
        <v>210</v>
      </c>
      <c r="N321" s="9"/>
      <c r="O321" s="9" t="s">
        <v>45</v>
      </c>
    </row>
    <row r="322" spans="1:15" s="11" customFormat="1" ht="13.8" customHeight="1" x14ac:dyDescent="0.3">
      <c r="A322" s="9">
        <v>312</v>
      </c>
      <c r="B322" s="9" t="s">
        <v>530</v>
      </c>
      <c r="C322" s="9" t="s">
        <v>487</v>
      </c>
      <c r="D322" s="9" t="s">
        <v>43</v>
      </c>
      <c r="E322" s="10">
        <v>44231</v>
      </c>
      <c r="F322" s="9"/>
      <c r="G322" s="9" t="s">
        <v>57</v>
      </c>
      <c r="H322" s="9">
        <v>213</v>
      </c>
      <c r="I322" s="9">
        <v>2021</v>
      </c>
      <c r="J322" s="9"/>
      <c r="K322" s="9"/>
      <c r="L322" s="9">
        <v>4203.25</v>
      </c>
      <c r="M322" s="9" t="s">
        <v>210</v>
      </c>
      <c r="N322" s="9"/>
      <c r="O322" s="9" t="s">
        <v>45</v>
      </c>
    </row>
    <row r="323" spans="1:15" s="11" customFormat="1" x14ac:dyDescent="0.3">
      <c r="A323" s="9">
        <v>313</v>
      </c>
      <c r="B323" s="9" t="s">
        <v>539</v>
      </c>
      <c r="C323" s="9" t="s">
        <v>487</v>
      </c>
      <c r="D323" s="9" t="s">
        <v>43</v>
      </c>
      <c r="E323" s="10">
        <v>44231</v>
      </c>
      <c r="F323" s="9"/>
      <c r="G323" s="9" t="s">
        <v>51</v>
      </c>
      <c r="H323" s="9">
        <v>216</v>
      </c>
      <c r="I323" s="9">
        <v>2021</v>
      </c>
      <c r="J323" s="9"/>
      <c r="K323" s="9"/>
      <c r="L323" s="9">
        <v>4203.25</v>
      </c>
      <c r="M323" s="9" t="s">
        <v>210</v>
      </c>
      <c r="N323" s="9"/>
      <c r="O323" s="9" t="s">
        <v>45</v>
      </c>
    </row>
    <row r="324" spans="1:15" s="11" customFormat="1" x14ac:dyDescent="0.3">
      <c r="A324" s="9">
        <v>314</v>
      </c>
      <c r="B324" s="9" t="s">
        <v>540</v>
      </c>
      <c r="C324" s="9" t="s">
        <v>542</v>
      </c>
      <c r="D324" s="9" t="s">
        <v>43</v>
      </c>
      <c r="E324" s="10">
        <v>44231</v>
      </c>
      <c r="F324" s="9"/>
      <c r="G324" s="9" t="s">
        <v>51</v>
      </c>
      <c r="H324" s="9">
        <v>216</v>
      </c>
      <c r="I324" s="9">
        <v>2021</v>
      </c>
      <c r="J324" s="9"/>
      <c r="K324" s="9"/>
      <c r="L324" s="9">
        <v>3783.5</v>
      </c>
      <c r="M324" s="9"/>
      <c r="N324" s="9"/>
      <c r="O324" s="9" t="s">
        <v>45</v>
      </c>
    </row>
    <row r="325" spans="1:15" s="11" customFormat="1" x14ac:dyDescent="0.3">
      <c r="A325" s="9">
        <v>315</v>
      </c>
      <c r="B325" s="9" t="s">
        <v>541</v>
      </c>
      <c r="C325" s="9" t="s">
        <v>542</v>
      </c>
      <c r="D325" s="9" t="s">
        <v>43</v>
      </c>
      <c r="E325" s="10">
        <v>44231</v>
      </c>
      <c r="F325" s="9"/>
      <c r="G325" s="9" t="s">
        <v>51</v>
      </c>
      <c r="H325" s="9">
        <v>216</v>
      </c>
      <c r="I325" s="9">
        <v>2021</v>
      </c>
      <c r="J325" s="9"/>
      <c r="K325" s="9"/>
      <c r="L325" s="9">
        <v>3783.5</v>
      </c>
      <c r="M325" s="9"/>
      <c r="N325" s="9"/>
      <c r="O325" s="9" t="s">
        <v>45</v>
      </c>
    </row>
    <row r="326" spans="1:15" s="11" customFormat="1" x14ac:dyDescent="0.3">
      <c r="A326" s="9">
        <v>317</v>
      </c>
      <c r="B326" s="9" t="s">
        <v>577</v>
      </c>
      <c r="C326" s="9" t="s">
        <v>487</v>
      </c>
      <c r="D326" s="9" t="s">
        <v>43</v>
      </c>
      <c r="E326" s="10">
        <v>44231</v>
      </c>
      <c r="F326" s="9"/>
      <c r="G326" s="9" t="s">
        <v>58</v>
      </c>
      <c r="H326" s="9">
        <v>234</v>
      </c>
      <c r="I326" s="9">
        <v>2021</v>
      </c>
      <c r="J326" s="9"/>
      <c r="K326" s="9"/>
      <c r="L326" s="9">
        <v>4203.25</v>
      </c>
      <c r="M326" s="9"/>
      <c r="N326" s="9"/>
      <c r="O326" s="9" t="s">
        <v>45</v>
      </c>
    </row>
    <row r="327" spans="1:15" s="11" customFormat="1" x14ac:dyDescent="0.3">
      <c r="A327" s="9">
        <v>318</v>
      </c>
      <c r="B327" s="9" t="s">
        <v>580</v>
      </c>
      <c r="C327" s="9" t="s">
        <v>487</v>
      </c>
      <c r="D327" s="9" t="s">
        <v>43</v>
      </c>
      <c r="E327" s="10">
        <v>44231</v>
      </c>
      <c r="F327" s="9"/>
      <c r="G327" s="9" t="s">
        <v>208</v>
      </c>
      <c r="H327" s="9">
        <v>219</v>
      </c>
      <c r="I327" s="9">
        <v>2021</v>
      </c>
      <c r="J327" s="9"/>
      <c r="K327" s="9"/>
      <c r="L327" s="9">
        <v>4203.25</v>
      </c>
      <c r="M327" s="9"/>
      <c r="N327" s="9"/>
      <c r="O327" s="9" t="s">
        <v>45</v>
      </c>
    </row>
    <row r="328" spans="1:15" s="20" customFormat="1" x14ac:dyDescent="0.3">
      <c r="A328" s="18">
        <v>310</v>
      </c>
      <c r="B328" s="18" t="s">
        <v>485</v>
      </c>
      <c r="C328" s="18" t="s">
        <v>252</v>
      </c>
      <c r="D328" s="18"/>
      <c r="E328" s="18"/>
      <c r="F328" s="18"/>
      <c r="G328" s="18" t="s">
        <v>53</v>
      </c>
      <c r="H328" s="22">
        <v>226</v>
      </c>
      <c r="I328" s="18">
        <v>2021</v>
      </c>
      <c r="J328" s="18"/>
      <c r="K328" s="18"/>
      <c r="L328" s="18"/>
      <c r="M328" s="18"/>
      <c r="N328" s="18"/>
      <c r="O328" s="18" t="s">
        <v>45</v>
      </c>
    </row>
    <row r="329" spans="1:15" s="20" customFormat="1" x14ac:dyDescent="0.3">
      <c r="A329" s="18">
        <v>316</v>
      </c>
      <c r="B329" s="18" t="s">
        <v>565</v>
      </c>
      <c r="C329" s="18" t="s">
        <v>480</v>
      </c>
      <c r="D329" s="18" t="s">
        <v>482</v>
      </c>
      <c r="E329" s="18"/>
      <c r="F329" s="18"/>
      <c r="G329" s="18" t="s">
        <v>44</v>
      </c>
      <c r="H329" s="18">
        <v>232</v>
      </c>
      <c r="I329" s="18">
        <v>2021</v>
      </c>
      <c r="J329" s="18"/>
      <c r="K329" s="18"/>
      <c r="L329" s="18"/>
      <c r="M329" s="18"/>
      <c r="N329" s="18"/>
      <c r="O329" s="9" t="s">
        <v>45</v>
      </c>
    </row>
  </sheetData>
  <autoFilter ref="A11:O325" xr:uid="{CAB8D751-B9B8-4A18-815D-E95AA8D21648}"/>
  <phoneticPr fontId="3" type="noConversion"/>
  <conditionalFormatting sqref="B214:B215">
    <cfRule type="uniqueValues" dxfId="0" priority="1"/>
  </conditionalFormatting>
  <pageMargins left="0.7" right="0.7" top="0.75" bottom="0.75" header="0.3" footer="0.3"/>
  <pageSetup paperSize="9" scale="67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DB8DA1-B111-4D86-A2C5-BE581BA393A5}">
  <sheetPr>
    <pageSetUpPr fitToPage="1"/>
  </sheetPr>
  <dimension ref="A4:O50"/>
  <sheetViews>
    <sheetView topLeftCell="A26" workbookViewId="0">
      <selection activeCell="E46" sqref="E46"/>
    </sheetView>
  </sheetViews>
  <sheetFormatPr defaultRowHeight="14.4" x14ac:dyDescent="0.3"/>
  <cols>
    <col min="1" max="1" width="4" bestFit="1" customWidth="1"/>
    <col min="2" max="2" width="8.109375" bestFit="1" customWidth="1"/>
    <col min="3" max="3" width="18.109375" bestFit="1" customWidth="1"/>
    <col min="4" max="4" width="19.88671875" bestFit="1" customWidth="1"/>
    <col min="5" max="5" width="10.5546875" bestFit="1" customWidth="1"/>
    <col min="7" max="7" width="15" bestFit="1" customWidth="1"/>
    <col min="8" max="8" width="4" bestFit="1" customWidth="1"/>
    <col min="9" max="9" width="5" bestFit="1" customWidth="1"/>
    <col min="12" max="12" width="10" bestFit="1" customWidth="1"/>
    <col min="13" max="13" width="5.44140625" bestFit="1" customWidth="1"/>
    <col min="15" max="15" width="10.21875" bestFit="1" customWidth="1"/>
  </cols>
  <sheetData>
    <row r="4" spans="1:15" x14ac:dyDescent="0.3">
      <c r="G4" t="s">
        <v>579</v>
      </c>
    </row>
    <row r="10" spans="1:15" x14ac:dyDescent="0.3">
      <c r="A10" s="9">
        <v>273</v>
      </c>
      <c r="B10" s="9" t="s">
        <v>581</v>
      </c>
      <c r="C10" s="9" t="s">
        <v>274</v>
      </c>
      <c r="D10" s="9" t="s">
        <v>273</v>
      </c>
      <c r="E10" s="10">
        <v>43970</v>
      </c>
      <c r="F10" s="9"/>
      <c r="G10" s="9" t="s">
        <v>109</v>
      </c>
      <c r="H10" s="9"/>
      <c r="I10" s="9">
        <v>2021</v>
      </c>
      <c r="J10" s="9"/>
      <c r="K10" s="9"/>
      <c r="L10" s="9">
        <v>2295</v>
      </c>
      <c r="M10" s="9" t="s">
        <v>210</v>
      </c>
      <c r="N10" s="9"/>
      <c r="O10" s="9" t="s">
        <v>45</v>
      </c>
    </row>
    <row r="11" spans="1:15" x14ac:dyDescent="0.3">
      <c r="A11" s="9">
        <v>274</v>
      </c>
      <c r="B11" s="9" t="s">
        <v>582</v>
      </c>
      <c r="C11" s="9" t="s">
        <v>275</v>
      </c>
      <c r="D11" s="9" t="s">
        <v>273</v>
      </c>
      <c r="E11" s="10">
        <v>43970</v>
      </c>
      <c r="F11" s="9"/>
      <c r="G11" s="9" t="s">
        <v>109</v>
      </c>
      <c r="H11" s="9"/>
      <c r="I11" s="9">
        <v>2021</v>
      </c>
      <c r="J11" s="9"/>
      <c r="K11" s="9"/>
      <c r="L11" s="9">
        <v>472</v>
      </c>
      <c r="M11" s="9" t="s">
        <v>210</v>
      </c>
      <c r="N11" s="9"/>
      <c r="O11" s="9" t="s">
        <v>45</v>
      </c>
    </row>
    <row r="12" spans="1:15" x14ac:dyDescent="0.3">
      <c r="A12" s="9">
        <v>275</v>
      </c>
      <c r="B12" s="9" t="s">
        <v>277</v>
      </c>
      <c r="C12" s="9" t="s">
        <v>311</v>
      </c>
      <c r="D12" s="9" t="s">
        <v>43</v>
      </c>
      <c r="E12" s="10">
        <v>44231</v>
      </c>
      <c r="F12" s="9"/>
      <c r="G12" s="9" t="s">
        <v>112</v>
      </c>
      <c r="H12" s="9">
        <v>242</v>
      </c>
      <c r="I12" s="9">
        <v>2021</v>
      </c>
      <c r="J12" s="9"/>
      <c r="K12" s="9"/>
      <c r="L12" s="9">
        <f>3655*1.15</f>
        <v>4203.25</v>
      </c>
      <c r="M12" s="9" t="s">
        <v>210</v>
      </c>
      <c r="N12" s="9"/>
      <c r="O12" s="9" t="s">
        <v>45</v>
      </c>
    </row>
    <row r="13" spans="1:15" x14ac:dyDescent="0.3">
      <c r="A13" s="9">
        <v>276</v>
      </c>
      <c r="B13" s="9" t="s">
        <v>278</v>
      </c>
      <c r="C13" s="9" t="s">
        <v>311</v>
      </c>
      <c r="D13" s="9" t="s">
        <v>43</v>
      </c>
      <c r="E13" s="10">
        <v>44231</v>
      </c>
      <c r="F13" s="9"/>
      <c r="G13" s="9" t="s">
        <v>112</v>
      </c>
      <c r="H13" s="9">
        <v>242</v>
      </c>
      <c r="I13" s="9">
        <v>2021</v>
      </c>
      <c r="J13" s="9"/>
      <c r="K13" s="9"/>
      <c r="L13" s="9">
        <f t="shared" ref="L13:L39" si="0">3655*1.15</f>
        <v>4203.25</v>
      </c>
      <c r="M13" s="9" t="s">
        <v>210</v>
      </c>
      <c r="N13" s="9"/>
      <c r="O13" s="9" t="s">
        <v>45</v>
      </c>
    </row>
    <row r="14" spans="1:15" x14ac:dyDescent="0.3">
      <c r="A14" s="9">
        <v>277</v>
      </c>
      <c r="B14" s="9" t="s">
        <v>279</v>
      </c>
      <c r="C14" s="9" t="s">
        <v>311</v>
      </c>
      <c r="D14" s="9" t="s">
        <v>43</v>
      </c>
      <c r="E14" s="10">
        <v>44231</v>
      </c>
      <c r="F14" s="9"/>
      <c r="G14" s="9" t="s">
        <v>112</v>
      </c>
      <c r="H14" s="9">
        <v>242</v>
      </c>
      <c r="I14" s="9">
        <v>2021</v>
      </c>
      <c r="J14" s="9"/>
      <c r="K14" s="9"/>
      <c r="L14" s="9">
        <f t="shared" si="0"/>
        <v>4203.25</v>
      </c>
      <c r="M14" s="9" t="s">
        <v>210</v>
      </c>
      <c r="N14" s="9"/>
      <c r="O14" s="9" t="s">
        <v>45</v>
      </c>
    </row>
    <row r="15" spans="1:15" x14ac:dyDescent="0.3">
      <c r="A15" s="9">
        <v>278</v>
      </c>
      <c r="B15" s="9" t="s">
        <v>280</v>
      </c>
      <c r="C15" s="9" t="s">
        <v>311</v>
      </c>
      <c r="D15" s="9" t="s">
        <v>43</v>
      </c>
      <c r="E15" s="10">
        <v>44231</v>
      </c>
      <c r="F15" s="9"/>
      <c r="G15" s="9" t="s">
        <v>112</v>
      </c>
      <c r="H15" s="9">
        <v>242</v>
      </c>
      <c r="I15" s="9">
        <v>2021</v>
      </c>
      <c r="J15" s="9"/>
      <c r="K15" s="9"/>
      <c r="L15" s="9">
        <f t="shared" si="0"/>
        <v>4203.25</v>
      </c>
      <c r="M15" s="9" t="s">
        <v>210</v>
      </c>
      <c r="N15" s="9"/>
      <c r="O15" s="9" t="s">
        <v>45</v>
      </c>
    </row>
    <row r="16" spans="1:15" x14ac:dyDescent="0.3">
      <c r="A16" s="9">
        <v>279</v>
      </c>
      <c r="B16" s="9" t="s">
        <v>281</v>
      </c>
      <c r="C16" s="9" t="s">
        <v>311</v>
      </c>
      <c r="D16" s="9" t="s">
        <v>43</v>
      </c>
      <c r="E16" s="10">
        <v>44231</v>
      </c>
      <c r="F16" s="9"/>
      <c r="G16" s="9" t="s">
        <v>112</v>
      </c>
      <c r="H16" s="9">
        <v>242</v>
      </c>
      <c r="I16" s="9">
        <v>2021</v>
      </c>
      <c r="J16" s="9"/>
      <c r="K16" s="9"/>
      <c r="L16" s="9">
        <f t="shared" si="0"/>
        <v>4203.25</v>
      </c>
      <c r="M16" s="9" t="s">
        <v>210</v>
      </c>
      <c r="N16" s="9"/>
      <c r="O16" s="9" t="s">
        <v>45</v>
      </c>
    </row>
    <row r="17" spans="1:15" x14ac:dyDescent="0.3">
      <c r="A17" s="9">
        <v>280</v>
      </c>
      <c r="B17" s="9" t="s">
        <v>282</v>
      </c>
      <c r="C17" s="9" t="s">
        <v>311</v>
      </c>
      <c r="D17" s="9" t="s">
        <v>43</v>
      </c>
      <c r="E17" s="10">
        <v>44231</v>
      </c>
      <c r="F17" s="9"/>
      <c r="G17" s="9" t="s">
        <v>112</v>
      </c>
      <c r="H17" s="9">
        <v>242</v>
      </c>
      <c r="I17" s="9">
        <v>2021</v>
      </c>
      <c r="J17" s="9"/>
      <c r="K17" s="9"/>
      <c r="L17" s="9">
        <f t="shared" si="0"/>
        <v>4203.25</v>
      </c>
      <c r="M17" s="9" t="s">
        <v>210</v>
      </c>
      <c r="N17" s="9"/>
      <c r="O17" s="9" t="s">
        <v>45</v>
      </c>
    </row>
    <row r="18" spans="1:15" x14ac:dyDescent="0.3">
      <c r="A18" s="9">
        <v>281</v>
      </c>
      <c r="B18" s="9" t="s">
        <v>283</v>
      </c>
      <c r="C18" s="9" t="s">
        <v>311</v>
      </c>
      <c r="D18" s="9" t="s">
        <v>43</v>
      </c>
      <c r="E18" s="10">
        <v>44231</v>
      </c>
      <c r="F18" s="9"/>
      <c r="G18" s="9" t="s">
        <v>112</v>
      </c>
      <c r="H18" s="9">
        <v>242</v>
      </c>
      <c r="I18" s="9">
        <v>2021</v>
      </c>
      <c r="J18" s="9"/>
      <c r="K18" s="9"/>
      <c r="L18" s="9">
        <f t="shared" si="0"/>
        <v>4203.25</v>
      </c>
      <c r="M18" s="9" t="s">
        <v>210</v>
      </c>
      <c r="N18" s="9"/>
      <c r="O18" s="9" t="s">
        <v>45</v>
      </c>
    </row>
    <row r="19" spans="1:15" x14ac:dyDescent="0.3">
      <c r="A19" s="9">
        <v>282</v>
      </c>
      <c r="B19" s="9" t="s">
        <v>284</v>
      </c>
      <c r="C19" s="9" t="s">
        <v>311</v>
      </c>
      <c r="D19" s="9" t="s">
        <v>43</v>
      </c>
      <c r="E19" s="10">
        <v>44231</v>
      </c>
      <c r="F19" s="9"/>
      <c r="G19" s="9" t="s">
        <v>112</v>
      </c>
      <c r="H19" s="9">
        <v>242</v>
      </c>
      <c r="I19" s="9">
        <v>2021</v>
      </c>
      <c r="J19" s="9"/>
      <c r="K19" s="9"/>
      <c r="L19" s="9">
        <f t="shared" si="0"/>
        <v>4203.25</v>
      </c>
      <c r="M19" s="9" t="s">
        <v>210</v>
      </c>
      <c r="N19" s="9"/>
      <c r="O19" s="9" t="s">
        <v>45</v>
      </c>
    </row>
    <row r="20" spans="1:15" x14ac:dyDescent="0.3">
      <c r="A20" s="9">
        <v>283</v>
      </c>
      <c r="B20" s="9" t="s">
        <v>285</v>
      </c>
      <c r="C20" s="9" t="s">
        <v>311</v>
      </c>
      <c r="D20" s="9" t="s">
        <v>43</v>
      </c>
      <c r="E20" s="10">
        <v>44231</v>
      </c>
      <c r="F20" s="9"/>
      <c r="G20" s="9" t="s">
        <v>112</v>
      </c>
      <c r="H20" s="9">
        <v>242</v>
      </c>
      <c r="I20" s="9">
        <v>2021</v>
      </c>
      <c r="J20" s="9"/>
      <c r="K20" s="9"/>
      <c r="L20" s="9">
        <f t="shared" si="0"/>
        <v>4203.25</v>
      </c>
      <c r="M20" s="9" t="s">
        <v>210</v>
      </c>
      <c r="N20" s="9"/>
      <c r="O20" s="9" t="s">
        <v>45</v>
      </c>
    </row>
    <row r="21" spans="1:15" x14ac:dyDescent="0.3">
      <c r="A21" s="9">
        <v>284</v>
      </c>
      <c r="B21" s="9" t="s">
        <v>286</v>
      </c>
      <c r="C21" s="9" t="s">
        <v>311</v>
      </c>
      <c r="D21" s="9" t="s">
        <v>43</v>
      </c>
      <c r="E21" s="10">
        <v>44231</v>
      </c>
      <c r="F21" s="9"/>
      <c r="G21" s="9" t="s">
        <v>112</v>
      </c>
      <c r="H21" s="9">
        <v>242</v>
      </c>
      <c r="I21" s="9">
        <v>2021</v>
      </c>
      <c r="J21" s="9"/>
      <c r="K21" s="9"/>
      <c r="L21" s="9">
        <f t="shared" si="0"/>
        <v>4203.25</v>
      </c>
      <c r="M21" s="9" t="s">
        <v>210</v>
      </c>
      <c r="N21" s="9"/>
      <c r="O21" s="9" t="s">
        <v>45</v>
      </c>
    </row>
    <row r="22" spans="1:15" x14ac:dyDescent="0.3">
      <c r="A22" s="9">
        <v>285</v>
      </c>
      <c r="B22" s="9" t="s">
        <v>287</v>
      </c>
      <c r="C22" s="9" t="s">
        <v>311</v>
      </c>
      <c r="D22" s="9" t="s">
        <v>43</v>
      </c>
      <c r="E22" s="10">
        <v>44231</v>
      </c>
      <c r="F22" s="9"/>
      <c r="G22" s="9" t="s">
        <v>112</v>
      </c>
      <c r="H22" s="9">
        <v>242</v>
      </c>
      <c r="I22" s="9">
        <v>2021</v>
      </c>
      <c r="J22" s="9"/>
      <c r="K22" s="9"/>
      <c r="L22" s="9">
        <f t="shared" si="0"/>
        <v>4203.25</v>
      </c>
      <c r="M22" s="9" t="s">
        <v>210</v>
      </c>
      <c r="N22" s="9"/>
      <c r="O22" s="9" t="s">
        <v>45</v>
      </c>
    </row>
    <row r="23" spans="1:15" x14ac:dyDescent="0.3">
      <c r="A23" s="9">
        <v>286</v>
      </c>
      <c r="B23" s="9" t="s">
        <v>288</v>
      </c>
      <c r="C23" s="9" t="s">
        <v>311</v>
      </c>
      <c r="D23" s="9" t="s">
        <v>43</v>
      </c>
      <c r="E23" s="10">
        <v>44231</v>
      </c>
      <c r="F23" s="9"/>
      <c r="G23" s="9" t="s">
        <v>112</v>
      </c>
      <c r="H23" s="9">
        <v>242</v>
      </c>
      <c r="I23" s="9">
        <v>2021</v>
      </c>
      <c r="J23" s="9"/>
      <c r="K23" s="9"/>
      <c r="L23" s="9">
        <f t="shared" si="0"/>
        <v>4203.25</v>
      </c>
      <c r="M23" s="9" t="s">
        <v>210</v>
      </c>
      <c r="N23" s="9"/>
      <c r="O23" s="9" t="s">
        <v>45</v>
      </c>
    </row>
    <row r="24" spans="1:15" x14ac:dyDescent="0.3">
      <c r="A24" s="9">
        <v>287</v>
      </c>
      <c r="B24" s="9" t="s">
        <v>289</v>
      </c>
      <c r="C24" s="9" t="s">
        <v>311</v>
      </c>
      <c r="D24" s="9" t="s">
        <v>43</v>
      </c>
      <c r="E24" s="10">
        <v>44231</v>
      </c>
      <c r="F24" s="9"/>
      <c r="G24" s="9" t="s">
        <v>112</v>
      </c>
      <c r="H24" s="9">
        <v>242</v>
      </c>
      <c r="I24" s="9">
        <v>2021</v>
      </c>
      <c r="J24" s="9"/>
      <c r="K24" s="9"/>
      <c r="L24" s="9">
        <f t="shared" si="0"/>
        <v>4203.25</v>
      </c>
      <c r="M24" s="9" t="s">
        <v>210</v>
      </c>
      <c r="N24" s="9"/>
      <c r="O24" s="9" t="s">
        <v>45</v>
      </c>
    </row>
    <row r="25" spans="1:15" x14ac:dyDescent="0.3">
      <c r="A25" s="9">
        <v>288</v>
      </c>
      <c r="B25" s="9" t="s">
        <v>290</v>
      </c>
      <c r="C25" s="9" t="s">
        <v>311</v>
      </c>
      <c r="D25" s="9" t="s">
        <v>43</v>
      </c>
      <c r="E25" s="10">
        <v>44231</v>
      </c>
      <c r="F25" s="9"/>
      <c r="G25" s="9" t="s">
        <v>112</v>
      </c>
      <c r="H25" s="9">
        <v>242</v>
      </c>
      <c r="I25" s="9">
        <v>2021</v>
      </c>
      <c r="J25" s="9"/>
      <c r="K25" s="9"/>
      <c r="L25" s="9">
        <f t="shared" si="0"/>
        <v>4203.25</v>
      </c>
      <c r="M25" s="9" t="s">
        <v>210</v>
      </c>
      <c r="N25" s="9"/>
      <c r="O25" s="9" t="s">
        <v>45</v>
      </c>
    </row>
    <row r="26" spans="1:15" x14ac:dyDescent="0.3">
      <c r="A26" s="9">
        <v>289</v>
      </c>
      <c r="B26" s="9" t="s">
        <v>291</v>
      </c>
      <c r="C26" s="9" t="s">
        <v>311</v>
      </c>
      <c r="D26" s="9" t="s">
        <v>43</v>
      </c>
      <c r="E26" s="10">
        <v>44231</v>
      </c>
      <c r="F26" s="9"/>
      <c r="G26" s="9" t="s">
        <v>112</v>
      </c>
      <c r="H26" s="9">
        <v>242</v>
      </c>
      <c r="I26" s="9">
        <v>2021</v>
      </c>
      <c r="J26" s="9"/>
      <c r="K26" s="9"/>
      <c r="L26" s="9">
        <f t="shared" si="0"/>
        <v>4203.25</v>
      </c>
      <c r="M26" s="9" t="s">
        <v>210</v>
      </c>
      <c r="N26" s="9"/>
      <c r="O26" s="9" t="s">
        <v>45</v>
      </c>
    </row>
    <row r="27" spans="1:15" x14ac:dyDescent="0.3">
      <c r="A27" s="9">
        <v>290</v>
      </c>
      <c r="B27" s="9" t="s">
        <v>292</v>
      </c>
      <c r="C27" s="9" t="s">
        <v>311</v>
      </c>
      <c r="D27" s="9" t="s">
        <v>43</v>
      </c>
      <c r="E27" s="10">
        <v>44231</v>
      </c>
      <c r="F27" s="9"/>
      <c r="G27" s="9" t="s">
        <v>112</v>
      </c>
      <c r="H27" s="9">
        <v>242</v>
      </c>
      <c r="I27" s="9">
        <v>2021</v>
      </c>
      <c r="J27" s="9"/>
      <c r="K27" s="9"/>
      <c r="L27" s="9">
        <f t="shared" si="0"/>
        <v>4203.25</v>
      </c>
      <c r="M27" s="9" t="s">
        <v>210</v>
      </c>
      <c r="N27" s="9"/>
      <c r="O27" s="9" t="s">
        <v>45</v>
      </c>
    </row>
    <row r="28" spans="1:15" x14ac:dyDescent="0.3">
      <c r="A28" s="9">
        <v>291</v>
      </c>
      <c r="B28" s="9" t="s">
        <v>293</v>
      </c>
      <c r="C28" s="9" t="s">
        <v>311</v>
      </c>
      <c r="D28" s="9" t="s">
        <v>43</v>
      </c>
      <c r="E28" s="10">
        <v>44231</v>
      </c>
      <c r="F28" s="9"/>
      <c r="G28" s="9" t="s">
        <v>112</v>
      </c>
      <c r="H28" s="9">
        <v>242</v>
      </c>
      <c r="I28" s="9">
        <v>2021</v>
      </c>
      <c r="J28" s="9"/>
      <c r="K28" s="9"/>
      <c r="L28" s="9">
        <f t="shared" si="0"/>
        <v>4203.25</v>
      </c>
      <c r="M28" s="9" t="s">
        <v>210</v>
      </c>
      <c r="N28" s="9"/>
      <c r="O28" s="9" t="s">
        <v>45</v>
      </c>
    </row>
    <row r="29" spans="1:15" x14ac:dyDescent="0.3">
      <c r="A29" s="9">
        <v>292</v>
      </c>
      <c r="B29" s="9" t="s">
        <v>294</v>
      </c>
      <c r="C29" s="9" t="s">
        <v>311</v>
      </c>
      <c r="D29" s="9" t="s">
        <v>43</v>
      </c>
      <c r="E29" s="10">
        <v>44231</v>
      </c>
      <c r="F29" s="9"/>
      <c r="G29" s="9" t="s">
        <v>112</v>
      </c>
      <c r="H29" s="9">
        <v>242</v>
      </c>
      <c r="I29" s="9">
        <v>2021</v>
      </c>
      <c r="J29" s="9"/>
      <c r="K29" s="9"/>
      <c r="L29" s="9">
        <f t="shared" si="0"/>
        <v>4203.25</v>
      </c>
      <c r="M29" s="9" t="s">
        <v>210</v>
      </c>
      <c r="N29" s="9"/>
      <c r="O29" s="9" t="s">
        <v>45</v>
      </c>
    </row>
    <row r="30" spans="1:15" x14ac:dyDescent="0.3">
      <c r="A30" s="9">
        <v>293</v>
      </c>
      <c r="B30" s="9" t="s">
        <v>295</v>
      </c>
      <c r="C30" s="9" t="s">
        <v>311</v>
      </c>
      <c r="D30" s="9" t="s">
        <v>43</v>
      </c>
      <c r="E30" s="10">
        <v>44231</v>
      </c>
      <c r="F30" s="9"/>
      <c r="G30" s="9" t="s">
        <v>112</v>
      </c>
      <c r="H30" s="9">
        <v>242</v>
      </c>
      <c r="I30" s="9">
        <v>2021</v>
      </c>
      <c r="J30" s="9"/>
      <c r="K30" s="9"/>
      <c r="L30" s="9">
        <f t="shared" si="0"/>
        <v>4203.25</v>
      </c>
      <c r="M30" s="9" t="s">
        <v>210</v>
      </c>
      <c r="N30" s="9"/>
      <c r="O30" s="9" t="s">
        <v>45</v>
      </c>
    </row>
    <row r="31" spans="1:15" x14ac:dyDescent="0.3">
      <c r="A31" s="9">
        <v>294</v>
      </c>
      <c r="B31" s="9" t="s">
        <v>296</v>
      </c>
      <c r="C31" s="9" t="s">
        <v>311</v>
      </c>
      <c r="D31" s="9" t="s">
        <v>43</v>
      </c>
      <c r="E31" s="10">
        <v>44231</v>
      </c>
      <c r="F31" s="9"/>
      <c r="G31" s="9" t="s">
        <v>112</v>
      </c>
      <c r="H31" s="9">
        <v>242</v>
      </c>
      <c r="I31" s="9">
        <v>2021</v>
      </c>
      <c r="J31" s="9"/>
      <c r="K31" s="9"/>
      <c r="L31" s="9">
        <f t="shared" si="0"/>
        <v>4203.25</v>
      </c>
      <c r="M31" s="9" t="s">
        <v>210</v>
      </c>
      <c r="N31" s="9"/>
      <c r="O31" s="9" t="s">
        <v>45</v>
      </c>
    </row>
    <row r="32" spans="1:15" x14ac:dyDescent="0.3">
      <c r="A32" s="9">
        <v>295</v>
      </c>
      <c r="B32" s="9" t="s">
        <v>297</v>
      </c>
      <c r="C32" s="9" t="s">
        <v>311</v>
      </c>
      <c r="D32" s="9" t="s">
        <v>43</v>
      </c>
      <c r="E32" s="10">
        <v>44231</v>
      </c>
      <c r="F32" s="9"/>
      <c r="G32" s="9" t="s">
        <v>112</v>
      </c>
      <c r="H32" s="9">
        <v>242</v>
      </c>
      <c r="I32" s="9">
        <v>2021</v>
      </c>
      <c r="J32" s="9"/>
      <c r="K32" s="9"/>
      <c r="L32" s="9">
        <f t="shared" si="0"/>
        <v>4203.25</v>
      </c>
      <c r="M32" s="9" t="s">
        <v>210</v>
      </c>
      <c r="N32" s="9"/>
      <c r="O32" s="9" t="s">
        <v>45</v>
      </c>
    </row>
    <row r="33" spans="1:15" x14ac:dyDescent="0.3">
      <c r="A33" s="9">
        <v>296</v>
      </c>
      <c r="B33" s="9" t="s">
        <v>298</v>
      </c>
      <c r="C33" s="9" t="s">
        <v>311</v>
      </c>
      <c r="D33" s="9" t="s">
        <v>43</v>
      </c>
      <c r="E33" s="10">
        <v>44231</v>
      </c>
      <c r="F33" s="9"/>
      <c r="G33" s="9" t="s">
        <v>112</v>
      </c>
      <c r="H33" s="9">
        <v>242</v>
      </c>
      <c r="I33" s="9">
        <v>2021</v>
      </c>
      <c r="J33" s="9"/>
      <c r="K33" s="9"/>
      <c r="L33" s="9">
        <f t="shared" si="0"/>
        <v>4203.25</v>
      </c>
      <c r="M33" s="9" t="s">
        <v>210</v>
      </c>
      <c r="N33" s="9"/>
      <c r="O33" s="9" t="s">
        <v>45</v>
      </c>
    </row>
    <row r="34" spans="1:15" x14ac:dyDescent="0.3">
      <c r="A34" s="9">
        <v>297</v>
      </c>
      <c r="B34" s="9" t="s">
        <v>299</v>
      </c>
      <c r="C34" s="9" t="s">
        <v>311</v>
      </c>
      <c r="D34" s="9" t="s">
        <v>43</v>
      </c>
      <c r="E34" s="10">
        <v>44231</v>
      </c>
      <c r="F34" s="9"/>
      <c r="G34" s="9" t="s">
        <v>112</v>
      </c>
      <c r="H34" s="9">
        <v>242</v>
      </c>
      <c r="I34" s="9">
        <v>2021</v>
      </c>
      <c r="J34" s="9"/>
      <c r="K34" s="9"/>
      <c r="L34" s="9">
        <f t="shared" si="0"/>
        <v>4203.25</v>
      </c>
      <c r="M34" s="9" t="s">
        <v>210</v>
      </c>
      <c r="N34" s="9"/>
      <c r="O34" s="9" t="s">
        <v>45</v>
      </c>
    </row>
    <row r="35" spans="1:15" x14ac:dyDescent="0.3">
      <c r="A35" s="9">
        <v>298</v>
      </c>
      <c r="B35" s="9" t="s">
        <v>300</v>
      </c>
      <c r="C35" s="9" t="s">
        <v>311</v>
      </c>
      <c r="D35" s="9" t="s">
        <v>43</v>
      </c>
      <c r="E35" s="10">
        <v>44231</v>
      </c>
      <c r="F35" s="9"/>
      <c r="G35" s="9" t="s">
        <v>112</v>
      </c>
      <c r="H35" s="9">
        <v>242</v>
      </c>
      <c r="I35" s="9">
        <v>2021</v>
      </c>
      <c r="J35" s="9"/>
      <c r="K35" s="9"/>
      <c r="L35" s="9">
        <f t="shared" si="0"/>
        <v>4203.25</v>
      </c>
      <c r="M35" s="9" t="s">
        <v>210</v>
      </c>
      <c r="N35" s="9"/>
      <c r="O35" s="9" t="s">
        <v>45</v>
      </c>
    </row>
    <row r="36" spans="1:15" x14ac:dyDescent="0.3">
      <c r="A36" s="9">
        <v>299</v>
      </c>
      <c r="B36" s="9" t="s">
        <v>301</v>
      </c>
      <c r="C36" s="9" t="s">
        <v>311</v>
      </c>
      <c r="D36" s="9" t="s">
        <v>43</v>
      </c>
      <c r="E36" s="10">
        <v>44231</v>
      </c>
      <c r="F36" s="9"/>
      <c r="G36" s="9" t="s">
        <v>112</v>
      </c>
      <c r="H36" s="9">
        <v>242</v>
      </c>
      <c r="I36" s="9">
        <v>2021</v>
      </c>
      <c r="J36" s="9"/>
      <c r="K36" s="9"/>
      <c r="L36" s="9">
        <f t="shared" si="0"/>
        <v>4203.25</v>
      </c>
      <c r="M36" s="9" t="s">
        <v>210</v>
      </c>
      <c r="N36" s="9"/>
      <c r="O36" s="9" t="s">
        <v>45</v>
      </c>
    </row>
    <row r="37" spans="1:15" x14ac:dyDescent="0.3">
      <c r="A37" s="9">
        <v>300</v>
      </c>
      <c r="B37" s="9" t="s">
        <v>302</v>
      </c>
      <c r="C37" s="9" t="s">
        <v>311</v>
      </c>
      <c r="D37" s="9" t="s">
        <v>43</v>
      </c>
      <c r="E37" s="10">
        <v>44231</v>
      </c>
      <c r="F37" s="9"/>
      <c r="G37" s="9" t="s">
        <v>112</v>
      </c>
      <c r="H37" s="9">
        <v>242</v>
      </c>
      <c r="I37" s="9">
        <v>2021</v>
      </c>
      <c r="J37" s="9"/>
      <c r="K37" s="9"/>
      <c r="L37" s="9">
        <f t="shared" si="0"/>
        <v>4203.25</v>
      </c>
      <c r="M37" s="9" t="s">
        <v>210</v>
      </c>
      <c r="N37" s="9"/>
      <c r="O37" s="9" t="s">
        <v>45</v>
      </c>
    </row>
    <row r="38" spans="1:15" x14ac:dyDescent="0.3">
      <c r="A38" s="9">
        <v>301</v>
      </c>
      <c r="B38" s="9" t="s">
        <v>303</v>
      </c>
      <c r="C38" s="9" t="s">
        <v>311</v>
      </c>
      <c r="D38" s="9" t="s">
        <v>43</v>
      </c>
      <c r="E38" s="10">
        <v>44231</v>
      </c>
      <c r="F38" s="9"/>
      <c r="G38" s="9" t="s">
        <v>112</v>
      </c>
      <c r="H38" s="9">
        <v>242</v>
      </c>
      <c r="I38" s="9">
        <v>2021</v>
      </c>
      <c r="J38" s="9"/>
      <c r="K38" s="9"/>
      <c r="L38" s="9">
        <f t="shared" si="0"/>
        <v>4203.25</v>
      </c>
      <c r="M38" s="9" t="s">
        <v>210</v>
      </c>
      <c r="N38" s="9"/>
      <c r="O38" s="9" t="s">
        <v>45</v>
      </c>
    </row>
    <row r="39" spans="1:15" x14ac:dyDescent="0.3">
      <c r="A39" s="9">
        <v>302</v>
      </c>
      <c r="B39" s="9" t="s">
        <v>304</v>
      </c>
      <c r="C39" s="9" t="s">
        <v>311</v>
      </c>
      <c r="D39" s="9" t="s">
        <v>43</v>
      </c>
      <c r="E39" s="10">
        <v>44231</v>
      </c>
      <c r="F39" s="9"/>
      <c r="G39" s="9" t="s">
        <v>112</v>
      </c>
      <c r="H39" s="9">
        <v>242</v>
      </c>
      <c r="I39" s="9">
        <v>2021</v>
      </c>
      <c r="J39" s="9"/>
      <c r="K39" s="9"/>
      <c r="L39" s="9">
        <f t="shared" si="0"/>
        <v>4203.25</v>
      </c>
      <c r="M39" s="9" t="s">
        <v>210</v>
      </c>
      <c r="N39" s="9"/>
      <c r="O39" s="9" t="s">
        <v>45</v>
      </c>
    </row>
    <row r="40" spans="1:15" x14ac:dyDescent="0.3">
      <c r="A40" s="9">
        <v>303</v>
      </c>
      <c r="B40" s="9" t="s">
        <v>305</v>
      </c>
      <c r="C40" s="9" t="s">
        <v>312</v>
      </c>
      <c r="D40" s="9" t="s">
        <v>43</v>
      </c>
      <c r="E40" s="10">
        <v>44231</v>
      </c>
      <c r="F40" s="9"/>
      <c r="G40" s="9" t="s">
        <v>52</v>
      </c>
      <c r="H40" s="9">
        <v>218</v>
      </c>
      <c r="I40" s="9">
        <v>2021</v>
      </c>
      <c r="J40" s="9"/>
      <c r="K40" s="9"/>
      <c r="L40" s="9">
        <f>3290*1.15</f>
        <v>3783.4999999999995</v>
      </c>
      <c r="M40" s="9" t="s">
        <v>210</v>
      </c>
      <c r="N40" s="9"/>
      <c r="O40" s="9" t="s">
        <v>45</v>
      </c>
    </row>
    <row r="41" spans="1:15" x14ac:dyDescent="0.3">
      <c r="A41" s="9">
        <v>304</v>
      </c>
      <c r="B41" s="9" t="s">
        <v>306</v>
      </c>
      <c r="C41" s="9" t="s">
        <v>312</v>
      </c>
      <c r="D41" s="9" t="s">
        <v>43</v>
      </c>
      <c r="E41" s="10">
        <v>44231</v>
      </c>
      <c r="F41" s="9"/>
      <c r="G41" s="9" t="s">
        <v>52</v>
      </c>
      <c r="H41" s="9">
        <v>218</v>
      </c>
      <c r="I41" s="9">
        <v>2021</v>
      </c>
      <c r="J41" s="9"/>
      <c r="K41" s="9"/>
      <c r="L41" s="9">
        <f>3290*1.15</f>
        <v>3783.4999999999995</v>
      </c>
      <c r="M41" s="9" t="s">
        <v>210</v>
      </c>
      <c r="N41" s="9"/>
      <c r="O41" s="9" t="s">
        <v>45</v>
      </c>
    </row>
    <row r="42" spans="1:15" x14ac:dyDescent="0.3">
      <c r="A42" s="9">
        <v>311</v>
      </c>
      <c r="B42" s="9" t="s">
        <v>486</v>
      </c>
      <c r="C42" s="9" t="s">
        <v>487</v>
      </c>
      <c r="D42" s="9" t="s">
        <v>43</v>
      </c>
      <c r="E42" s="10">
        <v>44231</v>
      </c>
      <c r="F42" s="9"/>
      <c r="G42" s="9" t="s">
        <v>52</v>
      </c>
      <c r="H42" s="9">
        <v>218</v>
      </c>
      <c r="I42" s="9">
        <v>2021</v>
      </c>
      <c r="J42" s="9"/>
      <c r="K42" s="9"/>
      <c r="L42" s="9">
        <v>4203.25</v>
      </c>
      <c r="M42" s="9" t="s">
        <v>210</v>
      </c>
      <c r="N42" s="9"/>
      <c r="O42" s="9" t="s">
        <v>45</v>
      </c>
    </row>
    <row r="43" spans="1:15" x14ac:dyDescent="0.3">
      <c r="A43" s="9">
        <v>312</v>
      </c>
      <c r="B43" s="9" t="s">
        <v>530</v>
      </c>
      <c r="C43" s="9" t="s">
        <v>487</v>
      </c>
      <c r="D43" s="9" t="s">
        <v>43</v>
      </c>
      <c r="E43" s="10">
        <v>44231</v>
      </c>
      <c r="F43" s="9"/>
      <c r="G43" s="9" t="s">
        <v>57</v>
      </c>
      <c r="H43" s="9">
        <v>213</v>
      </c>
      <c r="I43" s="9">
        <v>2021</v>
      </c>
      <c r="J43" s="9"/>
      <c r="K43" s="9"/>
      <c r="L43" s="9">
        <v>4203.25</v>
      </c>
      <c r="M43" s="9" t="s">
        <v>210</v>
      </c>
      <c r="N43" s="9"/>
      <c r="O43" s="9" t="s">
        <v>45</v>
      </c>
    </row>
    <row r="44" spans="1:15" x14ac:dyDescent="0.3">
      <c r="A44" s="9">
        <v>313</v>
      </c>
      <c r="B44" s="9" t="s">
        <v>539</v>
      </c>
      <c r="C44" s="9" t="s">
        <v>487</v>
      </c>
      <c r="D44" s="9" t="s">
        <v>43</v>
      </c>
      <c r="E44" s="10">
        <v>44231</v>
      </c>
      <c r="F44" s="9"/>
      <c r="G44" s="9" t="s">
        <v>51</v>
      </c>
      <c r="H44" s="9">
        <v>216</v>
      </c>
      <c r="I44" s="9">
        <v>2021</v>
      </c>
      <c r="J44" s="9"/>
      <c r="K44" s="9"/>
      <c r="L44" s="9">
        <v>4203.25</v>
      </c>
      <c r="M44" s="9" t="s">
        <v>210</v>
      </c>
      <c r="N44" s="9"/>
      <c r="O44" s="9" t="s">
        <v>45</v>
      </c>
    </row>
    <row r="45" spans="1:15" x14ac:dyDescent="0.3">
      <c r="A45" s="9">
        <v>314</v>
      </c>
      <c r="B45" s="9" t="s">
        <v>540</v>
      </c>
      <c r="C45" s="9" t="s">
        <v>542</v>
      </c>
      <c r="D45" s="9" t="s">
        <v>43</v>
      </c>
      <c r="E45" s="10">
        <v>44231</v>
      </c>
      <c r="F45" s="9"/>
      <c r="G45" s="9" t="s">
        <v>51</v>
      </c>
      <c r="H45" s="9">
        <v>216</v>
      </c>
      <c r="I45" s="9">
        <v>2021</v>
      </c>
      <c r="J45" s="9"/>
      <c r="K45" s="9"/>
      <c r="L45" s="9">
        <v>3783.5</v>
      </c>
      <c r="M45" s="9" t="s">
        <v>210</v>
      </c>
      <c r="N45" s="9"/>
      <c r="O45" s="9" t="s">
        <v>45</v>
      </c>
    </row>
    <row r="46" spans="1:15" x14ac:dyDescent="0.3">
      <c r="A46" s="9">
        <v>315</v>
      </c>
      <c r="B46" s="9" t="s">
        <v>541</v>
      </c>
      <c r="C46" s="9" t="s">
        <v>542</v>
      </c>
      <c r="D46" s="9" t="s">
        <v>43</v>
      </c>
      <c r="E46" s="10">
        <v>44231</v>
      </c>
      <c r="F46" s="9"/>
      <c r="G46" s="9" t="s">
        <v>51</v>
      </c>
      <c r="H46" s="9">
        <v>216</v>
      </c>
      <c r="I46" s="9">
        <v>2021</v>
      </c>
      <c r="J46" s="9"/>
      <c r="K46" s="9"/>
      <c r="L46" s="9">
        <v>3783.5</v>
      </c>
      <c r="M46" s="9" t="s">
        <v>210</v>
      </c>
      <c r="N46" s="9"/>
      <c r="O46" s="9" t="s">
        <v>45</v>
      </c>
    </row>
    <row r="47" spans="1:15" x14ac:dyDescent="0.3">
      <c r="A47" s="9">
        <v>317</v>
      </c>
      <c r="B47" s="9" t="s">
        <v>577</v>
      </c>
      <c r="C47" s="9" t="s">
        <v>487</v>
      </c>
      <c r="D47" s="9" t="s">
        <v>43</v>
      </c>
      <c r="E47" s="10">
        <v>44231</v>
      </c>
      <c r="F47" s="9"/>
      <c r="G47" s="9" t="s">
        <v>58</v>
      </c>
      <c r="H47" s="9">
        <v>234</v>
      </c>
      <c r="I47" s="9">
        <v>2021</v>
      </c>
      <c r="J47" s="9"/>
      <c r="K47" s="9"/>
      <c r="L47" s="9">
        <v>4203.25</v>
      </c>
      <c r="M47" s="9" t="s">
        <v>210</v>
      </c>
      <c r="N47" s="9"/>
      <c r="O47" s="9" t="s">
        <v>45</v>
      </c>
    </row>
    <row r="48" spans="1:15" x14ac:dyDescent="0.3">
      <c r="A48" s="9">
        <v>318</v>
      </c>
      <c r="B48" s="9" t="s">
        <v>580</v>
      </c>
      <c r="C48" s="9" t="s">
        <v>487</v>
      </c>
      <c r="D48" s="9" t="s">
        <v>43</v>
      </c>
      <c r="E48" s="10">
        <v>44231</v>
      </c>
      <c r="F48" s="9"/>
      <c r="G48" s="9" t="s">
        <v>208</v>
      </c>
      <c r="H48" s="9">
        <v>219</v>
      </c>
      <c r="I48" s="9">
        <v>2021</v>
      </c>
      <c r="J48" s="9"/>
      <c r="K48" s="9"/>
      <c r="L48" s="9">
        <v>4203.25</v>
      </c>
      <c r="M48" s="9" t="s">
        <v>210</v>
      </c>
      <c r="N48" s="9"/>
      <c r="O48" s="9" t="s">
        <v>45</v>
      </c>
    </row>
    <row r="49" spans="12:15" ht="15" thickBot="1" x14ac:dyDescent="0.35">
      <c r="L49" s="35">
        <f>SUM(L12:L48)-L45-L46-L41-L40</f>
        <v>138707.25</v>
      </c>
      <c r="O49" s="36">
        <f>L49/72</f>
        <v>1926.4895833333333</v>
      </c>
    </row>
    <row r="50" spans="12:15" ht="15" thickTop="1" x14ac:dyDescent="0.3">
      <c r="O50" s="36">
        <f>O49*2</f>
        <v>3852.9791666666665</v>
      </c>
    </row>
  </sheetData>
  <pageMargins left="0.7" right="0.7" top="0.75" bottom="0.75" header="0.3" footer="0.3"/>
  <pageSetup paperSize="9" scale="68" fitToWidth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88D5AB-8465-4BEA-B6AA-C1F4030637DC}">
  <sheetPr>
    <pageSetUpPr fitToPage="1"/>
  </sheetPr>
  <dimension ref="A10:N126"/>
  <sheetViews>
    <sheetView topLeftCell="A101" workbookViewId="0">
      <selection activeCell="D106" sqref="D106"/>
    </sheetView>
  </sheetViews>
  <sheetFormatPr defaultRowHeight="14.4" x14ac:dyDescent="0.3"/>
  <cols>
    <col min="1" max="1" width="8.109375" bestFit="1" customWidth="1"/>
    <col min="2" max="2" width="31.6640625" bestFit="1" customWidth="1"/>
    <col min="3" max="3" width="6" bestFit="1" customWidth="1"/>
    <col min="4" max="4" width="10.5546875" bestFit="1" customWidth="1"/>
    <col min="5" max="5" width="8.5546875" bestFit="1" customWidth="1"/>
    <col min="6" max="6" width="10.44140625" bestFit="1" customWidth="1"/>
    <col min="7" max="7" width="15.5546875" bestFit="1" customWidth="1"/>
    <col min="8" max="8" width="8.109375" bestFit="1" customWidth="1"/>
    <col min="9" max="9" width="5" bestFit="1" customWidth="1"/>
    <col min="10" max="10" width="9" bestFit="1" customWidth="1"/>
    <col min="11" max="11" width="11.109375" bestFit="1" customWidth="1"/>
    <col min="12" max="12" width="10.5546875" bestFit="1" customWidth="1"/>
    <col min="13" max="13" width="10.33203125" bestFit="1" customWidth="1"/>
    <col min="14" max="14" width="49.33203125" bestFit="1" customWidth="1"/>
  </cols>
  <sheetData>
    <row r="10" spans="1:14" x14ac:dyDescent="0.3">
      <c r="A10" s="5" t="s">
        <v>313</v>
      </c>
      <c r="B10" s="5" t="s">
        <v>1</v>
      </c>
      <c r="C10" s="5" t="s">
        <v>314</v>
      </c>
      <c r="D10" s="5" t="s">
        <v>2</v>
      </c>
      <c r="E10" s="5" t="s">
        <v>315</v>
      </c>
      <c r="F10" s="5" t="s">
        <v>4</v>
      </c>
      <c r="G10" s="5" t="s">
        <v>6</v>
      </c>
      <c r="H10" s="5" t="s">
        <v>7</v>
      </c>
      <c r="I10" s="5" t="s">
        <v>8</v>
      </c>
      <c r="J10" s="5" t="s">
        <v>11</v>
      </c>
      <c r="K10" s="5" t="s">
        <v>316</v>
      </c>
      <c r="L10" s="5" t="s">
        <v>13</v>
      </c>
      <c r="M10" s="5" t="s">
        <v>14</v>
      </c>
      <c r="N10" s="5" t="s">
        <v>317</v>
      </c>
    </row>
    <row r="11" spans="1:14" s="11" customFormat="1" x14ac:dyDescent="0.3">
      <c r="A11" s="9" t="s">
        <v>377</v>
      </c>
      <c r="B11" s="9" t="s">
        <v>328</v>
      </c>
      <c r="C11" s="9" t="s">
        <v>321</v>
      </c>
      <c r="D11" s="10">
        <v>43517</v>
      </c>
      <c r="E11" s="9" t="s">
        <v>319</v>
      </c>
      <c r="F11" s="9" t="s">
        <v>322</v>
      </c>
      <c r="G11" s="9" t="s">
        <v>58</v>
      </c>
      <c r="H11" s="9" t="s">
        <v>378</v>
      </c>
      <c r="I11" s="9">
        <v>2019</v>
      </c>
      <c r="J11" s="12">
        <v>1965</v>
      </c>
      <c r="K11" s="9" t="s">
        <v>324</v>
      </c>
      <c r="L11" s="9" t="s">
        <v>325</v>
      </c>
      <c r="M11" s="9" t="s">
        <v>45</v>
      </c>
      <c r="N11" s="9" t="s">
        <v>330</v>
      </c>
    </row>
    <row r="12" spans="1:14" x14ac:dyDescent="0.3">
      <c r="A12" s="9" t="s">
        <v>469</v>
      </c>
      <c r="B12" s="9" t="s">
        <v>328</v>
      </c>
      <c r="C12" s="9" t="s">
        <v>321</v>
      </c>
      <c r="D12" s="10">
        <v>43517</v>
      </c>
      <c r="E12" s="9" t="s">
        <v>319</v>
      </c>
      <c r="F12" s="9" t="s">
        <v>322</v>
      </c>
      <c r="G12" s="9" t="s">
        <v>235</v>
      </c>
      <c r="H12" s="21" t="s">
        <v>440</v>
      </c>
      <c r="I12" s="9">
        <v>2019</v>
      </c>
      <c r="J12" s="12">
        <v>1965</v>
      </c>
      <c r="K12" s="9"/>
      <c r="L12" s="9"/>
      <c r="M12" s="9"/>
      <c r="N12" s="9"/>
    </row>
    <row r="13" spans="1:14" s="11" customFormat="1" x14ac:dyDescent="0.3">
      <c r="A13" s="13" t="s">
        <v>439</v>
      </c>
      <c r="B13" s="13" t="s">
        <v>414</v>
      </c>
      <c r="C13" s="13" t="s">
        <v>321</v>
      </c>
      <c r="D13" s="14">
        <v>43191</v>
      </c>
      <c r="E13" s="13" t="s">
        <v>334</v>
      </c>
      <c r="F13" s="13" t="s">
        <v>322</v>
      </c>
      <c r="G13" s="13" t="s">
        <v>578</v>
      </c>
      <c r="H13" s="13" t="s">
        <v>578</v>
      </c>
      <c r="I13" s="13">
        <v>2019</v>
      </c>
      <c r="J13" s="15">
        <v>250</v>
      </c>
      <c r="K13" s="13" t="s">
        <v>324</v>
      </c>
      <c r="L13" s="13" t="s">
        <v>325</v>
      </c>
      <c r="M13" s="13" t="s">
        <v>45</v>
      </c>
      <c r="N13" s="13" t="s">
        <v>358</v>
      </c>
    </row>
    <row r="14" spans="1:14" x14ac:dyDescent="0.3">
      <c r="A14" s="13" t="s">
        <v>441</v>
      </c>
      <c r="B14" s="13" t="s">
        <v>416</v>
      </c>
      <c r="C14" s="13" t="s">
        <v>321</v>
      </c>
      <c r="D14" s="14">
        <v>43191</v>
      </c>
      <c r="E14" s="13" t="s">
        <v>334</v>
      </c>
      <c r="F14" s="13" t="s">
        <v>322</v>
      </c>
      <c r="G14" s="13" t="s">
        <v>578</v>
      </c>
      <c r="H14" s="13" t="s">
        <v>578</v>
      </c>
      <c r="I14" s="13">
        <v>2019</v>
      </c>
      <c r="J14" s="15">
        <v>250</v>
      </c>
      <c r="K14" s="13" t="s">
        <v>324</v>
      </c>
      <c r="L14" s="13" t="s">
        <v>325</v>
      </c>
      <c r="M14" s="13" t="s">
        <v>45</v>
      </c>
      <c r="N14" s="13" t="s">
        <v>358</v>
      </c>
    </row>
    <row r="15" spans="1:14" s="11" customFormat="1" x14ac:dyDescent="0.3">
      <c r="A15" s="13" t="s">
        <v>442</v>
      </c>
      <c r="B15" s="13" t="s">
        <v>418</v>
      </c>
      <c r="C15" s="13" t="s">
        <v>321</v>
      </c>
      <c r="D15" s="14">
        <v>43191</v>
      </c>
      <c r="E15" s="13" t="s">
        <v>334</v>
      </c>
      <c r="F15" s="13" t="s">
        <v>322</v>
      </c>
      <c r="G15" s="13" t="s">
        <v>578</v>
      </c>
      <c r="H15" s="13" t="s">
        <v>578</v>
      </c>
      <c r="I15" s="13">
        <v>2019</v>
      </c>
      <c r="J15" s="15">
        <v>250</v>
      </c>
      <c r="K15" s="13" t="s">
        <v>324</v>
      </c>
      <c r="L15" s="13" t="s">
        <v>325</v>
      </c>
      <c r="M15" s="13" t="s">
        <v>45</v>
      </c>
      <c r="N15" s="13" t="s">
        <v>358</v>
      </c>
    </row>
    <row r="16" spans="1:14" x14ac:dyDescent="0.3">
      <c r="A16" s="13" t="s">
        <v>443</v>
      </c>
      <c r="B16" s="13" t="s">
        <v>420</v>
      </c>
      <c r="C16" s="13" t="s">
        <v>321</v>
      </c>
      <c r="D16" s="14">
        <v>43191</v>
      </c>
      <c r="E16" s="13" t="s">
        <v>334</v>
      </c>
      <c r="F16" s="13" t="s">
        <v>322</v>
      </c>
      <c r="G16" s="13" t="s">
        <v>578</v>
      </c>
      <c r="H16" s="13" t="s">
        <v>578</v>
      </c>
      <c r="I16" s="13">
        <v>2019</v>
      </c>
      <c r="J16" s="15">
        <v>250</v>
      </c>
      <c r="K16" s="13" t="s">
        <v>324</v>
      </c>
      <c r="L16" s="13" t="s">
        <v>325</v>
      </c>
      <c r="M16" s="13" t="s">
        <v>45</v>
      </c>
      <c r="N16" s="13" t="s">
        <v>358</v>
      </c>
    </row>
    <row r="17" spans="1:14" x14ac:dyDescent="0.3">
      <c r="A17" s="9" t="s">
        <v>447</v>
      </c>
      <c r="B17" s="9" t="s">
        <v>448</v>
      </c>
      <c r="C17" s="9" t="s">
        <v>321</v>
      </c>
      <c r="D17" s="10">
        <v>43191</v>
      </c>
      <c r="E17" s="9" t="s">
        <v>334</v>
      </c>
      <c r="F17" s="9" t="s">
        <v>322</v>
      </c>
      <c r="G17" s="9" t="s">
        <v>235</v>
      </c>
      <c r="H17" s="9" t="s">
        <v>449</v>
      </c>
      <c r="I17" s="9">
        <v>2019</v>
      </c>
      <c r="J17" s="12">
        <v>600</v>
      </c>
      <c r="K17" s="9" t="s">
        <v>324</v>
      </c>
      <c r="L17" s="9" t="s">
        <v>325</v>
      </c>
      <c r="M17" s="9" t="s">
        <v>45</v>
      </c>
      <c r="N17" s="9" t="s">
        <v>358</v>
      </c>
    </row>
    <row r="18" spans="1:14" s="11" customFormat="1" x14ac:dyDescent="0.3">
      <c r="A18" s="9" t="s">
        <v>445</v>
      </c>
      <c r="B18" s="9" t="s">
        <v>328</v>
      </c>
      <c r="C18" s="9" t="s">
        <v>321</v>
      </c>
      <c r="D18" s="10">
        <v>43517</v>
      </c>
      <c r="E18" s="9" t="s">
        <v>319</v>
      </c>
      <c r="F18" s="9" t="s">
        <v>322</v>
      </c>
      <c r="G18" s="9" t="s">
        <v>38</v>
      </c>
      <c r="H18" s="9" t="s">
        <v>446</v>
      </c>
      <c r="I18" s="9">
        <v>2019</v>
      </c>
      <c r="J18" s="12">
        <v>1965</v>
      </c>
      <c r="K18" s="9" t="s">
        <v>324</v>
      </c>
      <c r="L18" s="9" t="s">
        <v>325</v>
      </c>
      <c r="M18" s="9" t="s">
        <v>45</v>
      </c>
      <c r="N18" s="9" t="s">
        <v>330</v>
      </c>
    </row>
    <row r="19" spans="1:14" x14ac:dyDescent="0.3">
      <c r="A19" s="9" t="s">
        <v>504</v>
      </c>
      <c r="B19" s="9" t="s">
        <v>507</v>
      </c>
      <c r="C19" s="9" t="s">
        <v>321</v>
      </c>
      <c r="D19" s="9"/>
      <c r="E19" s="9"/>
      <c r="F19" s="9" t="s">
        <v>322</v>
      </c>
      <c r="G19" s="9" t="s">
        <v>38</v>
      </c>
      <c r="H19" s="21" t="s">
        <v>446</v>
      </c>
      <c r="I19" s="9"/>
      <c r="J19" s="9"/>
      <c r="K19" s="9"/>
      <c r="L19" s="9" t="s">
        <v>493</v>
      </c>
      <c r="M19" s="9" t="s">
        <v>45</v>
      </c>
      <c r="N19" s="9" t="s">
        <v>326</v>
      </c>
    </row>
    <row r="20" spans="1:14" x14ac:dyDescent="0.3">
      <c r="A20" s="9" t="s">
        <v>506</v>
      </c>
      <c r="B20" s="9" t="s">
        <v>507</v>
      </c>
      <c r="C20" s="9" t="s">
        <v>321</v>
      </c>
      <c r="D20" s="9"/>
      <c r="E20" s="9"/>
      <c r="F20" s="9" t="s">
        <v>322</v>
      </c>
      <c r="G20" s="9" t="s">
        <v>38</v>
      </c>
      <c r="H20" s="21" t="s">
        <v>446</v>
      </c>
      <c r="I20" s="9"/>
      <c r="J20" s="9"/>
      <c r="K20" s="9"/>
      <c r="L20" s="9" t="s">
        <v>493</v>
      </c>
      <c r="M20" s="9" t="s">
        <v>45</v>
      </c>
      <c r="N20" s="9" t="s">
        <v>326</v>
      </c>
    </row>
    <row r="21" spans="1:14" x14ac:dyDescent="0.3">
      <c r="A21" s="9" t="s">
        <v>473</v>
      </c>
      <c r="B21" s="9" t="s">
        <v>507</v>
      </c>
      <c r="C21" s="9" t="s">
        <v>321</v>
      </c>
      <c r="D21" s="9"/>
      <c r="E21" s="9"/>
      <c r="F21" s="9" t="s">
        <v>322</v>
      </c>
      <c r="G21" s="9" t="s">
        <v>38</v>
      </c>
      <c r="H21" s="21" t="s">
        <v>446</v>
      </c>
      <c r="I21" s="9"/>
      <c r="J21" s="9"/>
      <c r="K21" s="9"/>
      <c r="L21" s="9" t="s">
        <v>493</v>
      </c>
      <c r="M21" s="9" t="s">
        <v>45</v>
      </c>
      <c r="N21" s="9" t="s">
        <v>326</v>
      </c>
    </row>
    <row r="22" spans="1:14" x14ac:dyDescent="0.3">
      <c r="A22" s="9" t="s">
        <v>508</v>
      </c>
      <c r="B22" s="9" t="s">
        <v>27</v>
      </c>
      <c r="C22" s="9" t="s">
        <v>321</v>
      </c>
      <c r="D22" s="9"/>
      <c r="E22" s="9"/>
      <c r="F22" s="9" t="s">
        <v>322</v>
      </c>
      <c r="G22" s="9" t="s">
        <v>38</v>
      </c>
      <c r="H22" s="21" t="s">
        <v>446</v>
      </c>
      <c r="I22" s="9"/>
      <c r="J22" s="9"/>
      <c r="K22" s="9"/>
      <c r="L22" s="9" t="s">
        <v>493</v>
      </c>
      <c r="M22" s="9" t="s">
        <v>45</v>
      </c>
      <c r="N22" s="9" t="s">
        <v>326</v>
      </c>
    </row>
    <row r="23" spans="1:14" x14ac:dyDescent="0.3">
      <c r="A23" s="9" t="s">
        <v>509</v>
      </c>
      <c r="B23" s="9" t="s">
        <v>484</v>
      </c>
      <c r="C23" s="9" t="s">
        <v>321</v>
      </c>
      <c r="D23" s="9"/>
      <c r="E23" s="9"/>
      <c r="F23" s="9" t="s">
        <v>322</v>
      </c>
      <c r="G23" s="9" t="s">
        <v>38</v>
      </c>
      <c r="H23" s="21" t="s">
        <v>446</v>
      </c>
      <c r="I23" s="9"/>
      <c r="J23" s="9"/>
      <c r="K23" s="9"/>
      <c r="L23" s="9" t="s">
        <v>493</v>
      </c>
      <c r="M23" s="9" t="s">
        <v>45</v>
      </c>
      <c r="N23" s="9" t="s">
        <v>326</v>
      </c>
    </row>
    <row r="24" spans="1:14" x14ac:dyDescent="0.3">
      <c r="A24" s="9" t="s">
        <v>353</v>
      </c>
      <c r="B24" s="9" t="s">
        <v>328</v>
      </c>
      <c r="C24" s="9" t="s">
        <v>321</v>
      </c>
      <c r="D24" s="10">
        <v>43517</v>
      </c>
      <c r="E24" s="9" t="s">
        <v>319</v>
      </c>
      <c r="F24" s="9" t="s">
        <v>322</v>
      </c>
      <c r="G24" s="9" t="s">
        <v>276</v>
      </c>
      <c r="H24" s="9" t="s">
        <v>354</v>
      </c>
      <c r="I24" s="9">
        <v>2019</v>
      </c>
      <c r="J24" s="12">
        <v>1965</v>
      </c>
      <c r="K24" s="9" t="s">
        <v>324</v>
      </c>
      <c r="L24" s="9" t="s">
        <v>325</v>
      </c>
      <c r="M24" s="9" t="s">
        <v>45</v>
      </c>
      <c r="N24" s="9" t="s">
        <v>330</v>
      </c>
    </row>
    <row r="25" spans="1:14" x14ac:dyDescent="0.3">
      <c r="A25" s="9" t="s">
        <v>462</v>
      </c>
      <c r="B25" s="9" t="s">
        <v>328</v>
      </c>
      <c r="C25" s="9" t="s">
        <v>321</v>
      </c>
      <c r="D25" s="10">
        <v>43517</v>
      </c>
      <c r="E25" s="9" t="s">
        <v>319</v>
      </c>
      <c r="F25" s="9" t="s">
        <v>322</v>
      </c>
      <c r="G25" s="9" t="s">
        <v>514</v>
      </c>
      <c r="H25" s="9"/>
      <c r="I25" s="9"/>
      <c r="J25" s="12">
        <v>1965</v>
      </c>
      <c r="K25" s="9" t="s">
        <v>324</v>
      </c>
      <c r="L25" s="9" t="s">
        <v>325</v>
      </c>
      <c r="M25" s="9" t="s">
        <v>45</v>
      </c>
      <c r="N25" s="9" t="s">
        <v>358</v>
      </c>
    </row>
    <row r="26" spans="1:14" x14ac:dyDescent="0.3">
      <c r="A26" s="9" t="s">
        <v>512</v>
      </c>
      <c r="B26" s="9" t="s">
        <v>27</v>
      </c>
      <c r="C26" s="9" t="s">
        <v>321</v>
      </c>
      <c r="D26" s="9"/>
      <c r="E26" s="9"/>
      <c r="F26" s="9" t="s">
        <v>322</v>
      </c>
      <c r="G26" s="9" t="s">
        <v>514</v>
      </c>
      <c r="H26" s="21" t="s">
        <v>513</v>
      </c>
      <c r="I26" s="9"/>
      <c r="J26" s="9"/>
      <c r="K26" s="9"/>
      <c r="L26" s="9" t="s">
        <v>493</v>
      </c>
      <c r="M26" s="9" t="s">
        <v>45</v>
      </c>
      <c r="N26" s="9" t="s">
        <v>326</v>
      </c>
    </row>
    <row r="27" spans="1:14" s="11" customFormat="1" x14ac:dyDescent="0.3">
      <c r="A27" s="9" t="s">
        <v>527</v>
      </c>
      <c r="B27" s="9" t="s">
        <v>27</v>
      </c>
      <c r="C27" s="9" t="s">
        <v>321</v>
      </c>
      <c r="D27" s="9"/>
      <c r="E27" s="9"/>
      <c r="F27" s="9" t="s">
        <v>322</v>
      </c>
      <c r="G27" s="9" t="s">
        <v>526</v>
      </c>
      <c r="H27" s="21" t="s">
        <v>354</v>
      </c>
      <c r="I27" s="9">
        <v>2019</v>
      </c>
      <c r="J27" s="9">
        <v>3500</v>
      </c>
      <c r="K27" s="9"/>
      <c r="L27" s="9"/>
      <c r="M27" s="9"/>
      <c r="N27" s="9"/>
    </row>
    <row r="28" spans="1:14" s="11" customFormat="1" x14ac:dyDescent="0.3">
      <c r="A28" s="9" t="s">
        <v>528</v>
      </c>
      <c r="B28" s="9" t="s">
        <v>503</v>
      </c>
      <c r="C28" s="9" t="s">
        <v>321</v>
      </c>
      <c r="D28" s="9"/>
      <c r="E28" s="9"/>
      <c r="F28" s="9" t="s">
        <v>322</v>
      </c>
      <c r="G28" s="9" t="s">
        <v>526</v>
      </c>
      <c r="H28" s="21" t="s">
        <v>354</v>
      </c>
      <c r="I28" s="9">
        <v>2019</v>
      </c>
      <c r="J28" s="9">
        <v>4800</v>
      </c>
      <c r="K28" s="9"/>
      <c r="L28" s="9"/>
      <c r="M28" s="9"/>
      <c r="N28" s="9"/>
    </row>
    <row r="29" spans="1:14" x14ac:dyDescent="0.3">
      <c r="A29" s="9" t="s">
        <v>344</v>
      </c>
      <c r="B29" s="9" t="s">
        <v>328</v>
      </c>
      <c r="C29" s="9" t="s">
        <v>321</v>
      </c>
      <c r="D29" s="10">
        <v>43517</v>
      </c>
      <c r="E29" s="9" t="s">
        <v>319</v>
      </c>
      <c r="F29" s="9" t="s">
        <v>322</v>
      </c>
      <c r="G29" s="9" t="s">
        <v>48</v>
      </c>
      <c r="H29" s="9" t="s">
        <v>345</v>
      </c>
      <c r="I29" s="9">
        <v>2019</v>
      </c>
      <c r="J29" s="12">
        <v>1956</v>
      </c>
      <c r="K29" s="9" t="s">
        <v>324</v>
      </c>
      <c r="L29" s="9" t="s">
        <v>325</v>
      </c>
      <c r="M29" s="9" t="s">
        <v>45</v>
      </c>
      <c r="N29" s="9" t="s">
        <v>330</v>
      </c>
    </row>
    <row r="30" spans="1:14" x14ac:dyDescent="0.3">
      <c r="A30" s="9" t="s">
        <v>515</v>
      </c>
      <c r="B30" s="9" t="s">
        <v>27</v>
      </c>
      <c r="C30" s="9" t="s">
        <v>321</v>
      </c>
      <c r="D30" s="9"/>
      <c r="E30" s="9"/>
      <c r="F30" s="9" t="s">
        <v>322</v>
      </c>
      <c r="G30" s="9" t="s">
        <v>48</v>
      </c>
      <c r="H30" s="21" t="s">
        <v>517</v>
      </c>
      <c r="I30" s="9"/>
      <c r="J30" s="9"/>
      <c r="K30" s="9"/>
      <c r="L30" s="9" t="s">
        <v>510</v>
      </c>
      <c r="M30" s="9" t="s">
        <v>45</v>
      </c>
      <c r="N30" s="9" t="s">
        <v>326</v>
      </c>
    </row>
    <row r="31" spans="1:14" s="11" customFormat="1" x14ac:dyDescent="0.3">
      <c r="A31" s="9" t="s">
        <v>516</v>
      </c>
      <c r="B31" s="9" t="s">
        <v>503</v>
      </c>
      <c r="C31" s="9" t="s">
        <v>321</v>
      </c>
      <c r="D31" s="9"/>
      <c r="E31" s="9"/>
      <c r="F31" s="9" t="s">
        <v>322</v>
      </c>
      <c r="G31" s="9" t="s">
        <v>48</v>
      </c>
      <c r="H31" s="21" t="s">
        <v>518</v>
      </c>
      <c r="I31" s="9"/>
      <c r="J31" s="9"/>
      <c r="K31" s="9"/>
      <c r="L31" s="9" t="s">
        <v>511</v>
      </c>
      <c r="M31" s="9" t="s">
        <v>45</v>
      </c>
      <c r="N31" s="9" t="s">
        <v>326</v>
      </c>
    </row>
    <row r="32" spans="1:14" s="11" customFormat="1" x14ac:dyDescent="0.3">
      <c r="A32" s="9" t="s">
        <v>362</v>
      </c>
      <c r="B32" s="9" t="s">
        <v>363</v>
      </c>
      <c r="C32" s="9" t="s">
        <v>321</v>
      </c>
      <c r="D32" s="10">
        <v>43244</v>
      </c>
      <c r="E32" s="9" t="s">
        <v>319</v>
      </c>
      <c r="F32" s="9" t="s">
        <v>322</v>
      </c>
      <c r="G32" s="9" t="s">
        <v>529</v>
      </c>
      <c r="H32" s="21" t="s">
        <v>374</v>
      </c>
      <c r="I32" s="9">
        <v>2019</v>
      </c>
      <c r="J32" s="12">
        <f>1160.5/3</f>
        <v>386.83333333333331</v>
      </c>
      <c r="K32" s="9" t="s">
        <v>324</v>
      </c>
      <c r="L32" s="9" t="s">
        <v>325</v>
      </c>
      <c r="M32" s="9" t="s">
        <v>45</v>
      </c>
      <c r="N32" s="9" t="s">
        <v>326</v>
      </c>
    </row>
    <row r="33" spans="1:14" s="11" customFormat="1" x14ac:dyDescent="0.3">
      <c r="A33" s="9" t="s">
        <v>355</v>
      </c>
      <c r="B33" s="9" t="s">
        <v>356</v>
      </c>
      <c r="C33" s="9" t="s">
        <v>321</v>
      </c>
      <c r="D33" s="10">
        <v>43191</v>
      </c>
      <c r="E33" s="9" t="s">
        <v>334</v>
      </c>
      <c r="F33" s="9" t="s">
        <v>322</v>
      </c>
      <c r="G33" s="9" t="s">
        <v>51</v>
      </c>
      <c r="H33" s="9" t="s">
        <v>357</v>
      </c>
      <c r="I33" s="9">
        <v>2019</v>
      </c>
      <c r="J33" s="12">
        <v>400</v>
      </c>
      <c r="K33" s="9" t="s">
        <v>324</v>
      </c>
      <c r="L33" s="9" t="s">
        <v>325</v>
      </c>
      <c r="M33" s="9" t="s">
        <v>45</v>
      </c>
      <c r="N33" s="9" t="s">
        <v>358</v>
      </c>
    </row>
    <row r="34" spans="1:14" s="11" customFormat="1" x14ac:dyDescent="0.3">
      <c r="A34" s="9" t="s">
        <v>428</v>
      </c>
      <c r="B34" s="9" t="s">
        <v>429</v>
      </c>
      <c r="C34" s="9" t="s">
        <v>321</v>
      </c>
      <c r="D34" s="10">
        <v>36251</v>
      </c>
      <c r="E34" s="9" t="s">
        <v>334</v>
      </c>
      <c r="F34" s="9" t="s">
        <v>322</v>
      </c>
      <c r="G34" s="9" t="s">
        <v>51</v>
      </c>
      <c r="H34" s="9" t="s">
        <v>357</v>
      </c>
      <c r="I34" s="9">
        <v>2019</v>
      </c>
      <c r="J34" s="12">
        <f>(12892/2)/5</f>
        <v>1289.2</v>
      </c>
      <c r="K34" s="9" t="s">
        <v>324</v>
      </c>
      <c r="L34" s="9" t="s">
        <v>325</v>
      </c>
      <c r="M34" s="9" t="s">
        <v>45</v>
      </c>
      <c r="N34" s="9" t="s">
        <v>337</v>
      </c>
    </row>
    <row r="35" spans="1:14" s="11" customFormat="1" x14ac:dyDescent="0.3">
      <c r="A35" s="9" t="s">
        <v>430</v>
      </c>
      <c r="B35" s="9" t="s">
        <v>414</v>
      </c>
      <c r="C35" s="9" t="s">
        <v>321</v>
      </c>
      <c r="D35" s="10">
        <v>43191</v>
      </c>
      <c r="E35" s="9" t="s">
        <v>334</v>
      </c>
      <c r="F35" s="9" t="s">
        <v>322</v>
      </c>
      <c r="G35" s="9" t="s">
        <v>51</v>
      </c>
      <c r="H35" s="9" t="s">
        <v>357</v>
      </c>
      <c r="I35" s="9">
        <v>2019</v>
      </c>
      <c r="J35" s="12">
        <v>250</v>
      </c>
      <c r="K35" s="9" t="s">
        <v>324</v>
      </c>
      <c r="L35" s="9" t="s">
        <v>325</v>
      </c>
      <c r="M35" s="9" t="s">
        <v>45</v>
      </c>
      <c r="N35" s="9" t="s">
        <v>358</v>
      </c>
    </row>
    <row r="36" spans="1:14" s="11" customFormat="1" x14ac:dyDescent="0.3">
      <c r="A36" s="9" t="s">
        <v>431</v>
      </c>
      <c r="B36" s="9" t="s">
        <v>418</v>
      </c>
      <c r="C36" s="9" t="s">
        <v>321</v>
      </c>
      <c r="D36" s="10">
        <v>43191</v>
      </c>
      <c r="E36" s="9" t="s">
        <v>334</v>
      </c>
      <c r="F36" s="9" t="s">
        <v>322</v>
      </c>
      <c r="G36" s="9" t="s">
        <v>51</v>
      </c>
      <c r="H36" s="9" t="s">
        <v>357</v>
      </c>
      <c r="I36" s="9">
        <v>2019</v>
      </c>
      <c r="J36" s="12">
        <v>250</v>
      </c>
      <c r="K36" s="9" t="s">
        <v>324</v>
      </c>
      <c r="L36" s="9" t="s">
        <v>325</v>
      </c>
      <c r="M36" s="9" t="s">
        <v>45</v>
      </c>
      <c r="N36" s="9" t="s">
        <v>358</v>
      </c>
    </row>
    <row r="37" spans="1:14" s="11" customFormat="1" x14ac:dyDescent="0.3">
      <c r="A37" s="9" t="s">
        <v>432</v>
      </c>
      <c r="B37" s="9" t="s">
        <v>420</v>
      </c>
      <c r="C37" s="9" t="s">
        <v>321</v>
      </c>
      <c r="D37" s="10">
        <v>43191</v>
      </c>
      <c r="E37" s="9" t="s">
        <v>334</v>
      </c>
      <c r="F37" s="9" t="s">
        <v>322</v>
      </c>
      <c r="G37" s="9" t="s">
        <v>51</v>
      </c>
      <c r="H37" s="9" t="s">
        <v>357</v>
      </c>
      <c r="I37" s="9">
        <v>2019</v>
      </c>
      <c r="J37" s="12">
        <v>250</v>
      </c>
      <c r="K37" s="9" t="s">
        <v>324</v>
      </c>
      <c r="L37" s="9" t="s">
        <v>325</v>
      </c>
      <c r="M37" s="9" t="s">
        <v>45</v>
      </c>
      <c r="N37" s="9" t="s">
        <v>358</v>
      </c>
    </row>
    <row r="38" spans="1:14" s="11" customFormat="1" x14ac:dyDescent="0.3">
      <c r="A38" s="9" t="s">
        <v>370</v>
      </c>
      <c r="B38" s="9" t="s">
        <v>328</v>
      </c>
      <c r="C38" s="9" t="s">
        <v>321</v>
      </c>
      <c r="D38" s="10">
        <v>43517</v>
      </c>
      <c r="E38" s="9" t="s">
        <v>319</v>
      </c>
      <c r="F38" s="9" t="s">
        <v>322</v>
      </c>
      <c r="G38" s="9" t="s">
        <v>45</v>
      </c>
      <c r="H38" s="9" t="s">
        <v>371</v>
      </c>
      <c r="I38" s="9">
        <v>2019</v>
      </c>
      <c r="J38" s="12">
        <v>1965</v>
      </c>
      <c r="K38" s="9" t="s">
        <v>324</v>
      </c>
      <c r="L38" s="9" t="s">
        <v>325</v>
      </c>
      <c r="M38" s="9" t="s">
        <v>45</v>
      </c>
      <c r="N38" s="9" t="s">
        <v>330</v>
      </c>
    </row>
    <row r="39" spans="1:14" s="11" customFormat="1" x14ac:dyDescent="0.3">
      <c r="A39" s="9" t="s">
        <v>394</v>
      </c>
      <c r="B39" s="9" t="s">
        <v>274</v>
      </c>
      <c r="C39" s="9" t="s">
        <v>321</v>
      </c>
      <c r="D39" s="10">
        <v>43191</v>
      </c>
      <c r="E39" s="9" t="s">
        <v>334</v>
      </c>
      <c r="F39" s="9" t="s">
        <v>322</v>
      </c>
      <c r="G39" s="9" t="s">
        <v>196</v>
      </c>
      <c r="H39" s="9" t="s">
        <v>395</v>
      </c>
      <c r="I39" s="9">
        <v>2019</v>
      </c>
      <c r="J39" s="12">
        <v>550</v>
      </c>
      <c r="K39" s="9" t="s">
        <v>324</v>
      </c>
      <c r="L39" s="9" t="s">
        <v>325</v>
      </c>
      <c r="M39" s="9" t="s">
        <v>45</v>
      </c>
      <c r="N39" s="9" t="s">
        <v>358</v>
      </c>
    </row>
    <row r="40" spans="1:14" s="11" customFormat="1" x14ac:dyDescent="0.3">
      <c r="A40" s="9" t="s">
        <v>396</v>
      </c>
      <c r="B40" s="9" t="s">
        <v>397</v>
      </c>
      <c r="C40" s="9" t="s">
        <v>321</v>
      </c>
      <c r="D40" s="10">
        <v>43191</v>
      </c>
      <c r="E40" s="9" t="s">
        <v>334</v>
      </c>
      <c r="F40" s="9" t="s">
        <v>322</v>
      </c>
      <c r="G40" s="9" t="s">
        <v>196</v>
      </c>
      <c r="H40" s="9" t="s">
        <v>395</v>
      </c>
      <c r="I40" s="9">
        <v>2019</v>
      </c>
      <c r="J40" s="12">
        <v>1500</v>
      </c>
      <c r="K40" s="9" t="s">
        <v>324</v>
      </c>
      <c r="L40" s="9" t="s">
        <v>325</v>
      </c>
      <c r="M40" s="9" t="s">
        <v>45</v>
      </c>
      <c r="N40" s="9" t="s">
        <v>358</v>
      </c>
    </row>
    <row r="41" spans="1:14" s="11" customFormat="1" x14ac:dyDescent="0.3">
      <c r="A41" s="9" t="s">
        <v>398</v>
      </c>
      <c r="B41" s="9" t="s">
        <v>399</v>
      </c>
      <c r="C41" s="9" t="s">
        <v>321</v>
      </c>
      <c r="D41" s="10">
        <v>43524</v>
      </c>
      <c r="E41" s="9" t="s">
        <v>334</v>
      </c>
      <c r="F41" s="9" t="s">
        <v>322</v>
      </c>
      <c r="G41" s="9" t="s">
        <v>196</v>
      </c>
      <c r="H41" s="9" t="s">
        <v>395</v>
      </c>
      <c r="I41" s="9">
        <v>2019</v>
      </c>
      <c r="J41" s="12">
        <v>2390</v>
      </c>
      <c r="K41" s="9" t="s">
        <v>324</v>
      </c>
      <c r="L41" s="9" t="s">
        <v>325</v>
      </c>
      <c r="M41" s="9" t="s">
        <v>45</v>
      </c>
      <c r="N41" s="9" t="s">
        <v>330</v>
      </c>
    </row>
    <row r="42" spans="1:14" s="11" customFormat="1" x14ac:dyDescent="0.3">
      <c r="A42" s="9" t="s">
        <v>475</v>
      </c>
      <c r="B42" s="9" t="s">
        <v>466</v>
      </c>
      <c r="C42" s="9" t="s">
        <v>321</v>
      </c>
      <c r="D42" s="10" t="s">
        <v>467</v>
      </c>
      <c r="E42" s="9" t="s">
        <v>319</v>
      </c>
      <c r="F42" s="9" t="s">
        <v>322</v>
      </c>
      <c r="G42" s="9" t="s">
        <v>196</v>
      </c>
      <c r="H42" s="9" t="s">
        <v>395</v>
      </c>
      <c r="I42" s="9">
        <v>2019</v>
      </c>
      <c r="J42" s="12">
        <v>3850</v>
      </c>
      <c r="K42" s="9" t="s">
        <v>324</v>
      </c>
      <c r="L42" s="9" t="s">
        <v>325</v>
      </c>
      <c r="M42" s="9" t="s">
        <v>45</v>
      </c>
      <c r="N42" s="9" t="s">
        <v>330</v>
      </c>
    </row>
    <row r="43" spans="1:14" x14ac:dyDescent="0.3">
      <c r="A43" s="9" t="s">
        <v>476</v>
      </c>
      <c r="B43" s="9" t="s">
        <v>477</v>
      </c>
      <c r="C43" s="9" t="s">
        <v>321</v>
      </c>
      <c r="D43" s="10">
        <v>38385</v>
      </c>
      <c r="E43" s="9" t="s">
        <v>478</v>
      </c>
      <c r="F43" s="9" t="s">
        <v>322</v>
      </c>
      <c r="G43" s="9" t="s">
        <v>196</v>
      </c>
      <c r="H43" s="21" t="s">
        <v>395</v>
      </c>
      <c r="I43" s="9">
        <v>2019</v>
      </c>
      <c r="J43" s="9">
        <v>175</v>
      </c>
      <c r="K43" s="9" t="s">
        <v>324</v>
      </c>
      <c r="L43" s="9" t="s">
        <v>496</v>
      </c>
      <c r="M43" s="9" t="s">
        <v>45</v>
      </c>
      <c r="N43" s="9" t="s">
        <v>326</v>
      </c>
    </row>
    <row r="44" spans="1:14" s="11" customFormat="1" x14ac:dyDescent="0.3">
      <c r="A44" s="9" t="s">
        <v>379</v>
      </c>
      <c r="B44" s="9" t="s">
        <v>380</v>
      </c>
      <c r="C44" s="9" t="s">
        <v>321</v>
      </c>
      <c r="D44" s="10">
        <v>43188</v>
      </c>
      <c r="E44" s="9" t="s">
        <v>319</v>
      </c>
      <c r="F44" s="9" t="s">
        <v>322</v>
      </c>
      <c r="G44" s="9" t="s">
        <v>54</v>
      </c>
      <c r="H44" s="9" t="s">
        <v>381</v>
      </c>
      <c r="I44" s="9">
        <v>2019</v>
      </c>
      <c r="J44" s="12">
        <v>4326.3</v>
      </c>
      <c r="K44" s="9" t="s">
        <v>324</v>
      </c>
      <c r="L44" s="9" t="s">
        <v>325</v>
      </c>
      <c r="M44" s="9" t="s">
        <v>45</v>
      </c>
      <c r="N44" s="9" t="s">
        <v>330</v>
      </c>
    </row>
    <row r="45" spans="1:14" s="11" customFormat="1" x14ac:dyDescent="0.3">
      <c r="A45" s="9" t="s">
        <v>346</v>
      </c>
      <c r="B45" s="9" t="s">
        <v>328</v>
      </c>
      <c r="C45" s="9" t="s">
        <v>321</v>
      </c>
      <c r="D45" s="10">
        <v>43517</v>
      </c>
      <c r="E45" s="9" t="s">
        <v>319</v>
      </c>
      <c r="F45" s="9" t="s">
        <v>322</v>
      </c>
      <c r="G45" s="9" t="s">
        <v>49</v>
      </c>
      <c r="H45" s="9" t="s">
        <v>347</v>
      </c>
      <c r="I45" s="9">
        <v>2019</v>
      </c>
      <c r="J45" s="12">
        <v>1965</v>
      </c>
      <c r="K45" s="9" t="s">
        <v>324</v>
      </c>
      <c r="L45" s="9" t="s">
        <v>325</v>
      </c>
      <c r="M45" s="9" t="s">
        <v>45</v>
      </c>
      <c r="N45" s="9" t="s">
        <v>330</v>
      </c>
    </row>
    <row r="46" spans="1:14" s="11" customFormat="1" x14ac:dyDescent="0.3">
      <c r="A46" s="5" t="s">
        <v>382</v>
      </c>
      <c r="B46" s="5" t="s">
        <v>383</v>
      </c>
      <c r="C46" s="5" t="s">
        <v>321</v>
      </c>
      <c r="D46" s="6">
        <v>43191</v>
      </c>
      <c r="E46" s="5" t="s">
        <v>334</v>
      </c>
      <c r="F46" s="5" t="s">
        <v>322</v>
      </c>
      <c r="G46" s="5" t="s">
        <v>384</v>
      </c>
      <c r="H46" s="5" t="s">
        <v>385</v>
      </c>
      <c r="I46" s="5">
        <v>2019</v>
      </c>
      <c r="J46" s="7">
        <v>1500</v>
      </c>
      <c r="K46" s="5" t="s">
        <v>324</v>
      </c>
      <c r="L46" s="5" t="s">
        <v>325</v>
      </c>
      <c r="M46" s="5" t="s">
        <v>45</v>
      </c>
      <c r="N46" s="5" t="s">
        <v>358</v>
      </c>
    </row>
    <row r="47" spans="1:14" s="11" customFormat="1" x14ac:dyDescent="0.3">
      <c r="A47" s="9" t="s">
        <v>375</v>
      </c>
      <c r="B47" s="9" t="s">
        <v>328</v>
      </c>
      <c r="C47" s="9" t="s">
        <v>321</v>
      </c>
      <c r="D47" s="10">
        <v>43517</v>
      </c>
      <c r="E47" s="9" t="s">
        <v>319</v>
      </c>
      <c r="F47" s="9" t="s">
        <v>322</v>
      </c>
      <c r="G47" s="9" t="s">
        <v>53</v>
      </c>
      <c r="H47" s="9" t="s">
        <v>376</v>
      </c>
      <c r="I47" s="9">
        <v>2019</v>
      </c>
      <c r="J47" s="12">
        <v>1965</v>
      </c>
      <c r="K47" s="9" t="s">
        <v>324</v>
      </c>
      <c r="L47" s="9" t="s">
        <v>325</v>
      </c>
      <c r="M47" s="9" t="s">
        <v>45</v>
      </c>
      <c r="N47" s="9" t="s">
        <v>330</v>
      </c>
    </row>
    <row r="48" spans="1:14" s="11" customFormat="1" x14ac:dyDescent="0.3">
      <c r="A48" s="9" t="s">
        <v>483</v>
      </c>
      <c r="B48" s="9" t="s">
        <v>484</v>
      </c>
      <c r="C48" s="9" t="s">
        <v>321</v>
      </c>
      <c r="D48" s="9"/>
      <c r="E48" s="9"/>
      <c r="F48" s="9" t="s">
        <v>322</v>
      </c>
      <c r="G48" s="9" t="s">
        <v>53</v>
      </c>
      <c r="H48" s="21" t="s">
        <v>446</v>
      </c>
      <c r="I48" s="9"/>
      <c r="J48" s="9"/>
      <c r="K48" s="9" t="s">
        <v>324</v>
      </c>
      <c r="L48" s="9" t="s">
        <v>497</v>
      </c>
      <c r="M48" s="9" t="s">
        <v>45</v>
      </c>
      <c r="N48" s="9" t="s">
        <v>326</v>
      </c>
    </row>
    <row r="49" spans="1:14" s="11" customFormat="1" x14ac:dyDescent="0.3">
      <c r="A49" s="9" t="s">
        <v>444</v>
      </c>
      <c r="B49" s="9" t="s">
        <v>328</v>
      </c>
      <c r="C49" s="9" t="s">
        <v>321</v>
      </c>
      <c r="D49" s="10">
        <v>43517</v>
      </c>
      <c r="E49" s="9" t="s">
        <v>319</v>
      </c>
      <c r="F49" s="9" t="s">
        <v>322</v>
      </c>
      <c r="G49" s="9" t="s">
        <v>500</v>
      </c>
      <c r="H49" s="9" t="s">
        <v>385</v>
      </c>
      <c r="I49" s="9">
        <v>2019</v>
      </c>
      <c r="J49" s="12">
        <v>1965</v>
      </c>
      <c r="K49" s="9" t="s">
        <v>324</v>
      </c>
      <c r="L49" s="9" t="s">
        <v>325</v>
      </c>
      <c r="M49" s="9" t="s">
        <v>45</v>
      </c>
      <c r="N49" s="9" t="s">
        <v>330</v>
      </c>
    </row>
    <row r="50" spans="1:14" x14ac:dyDescent="0.3">
      <c r="A50" s="9" t="s">
        <v>501</v>
      </c>
      <c r="B50" s="9" t="s">
        <v>27</v>
      </c>
      <c r="C50" s="9" t="s">
        <v>321</v>
      </c>
      <c r="D50" s="9"/>
      <c r="E50" s="9"/>
      <c r="F50" s="9" t="s">
        <v>322</v>
      </c>
      <c r="G50" s="9" t="s">
        <v>500</v>
      </c>
      <c r="H50" s="21" t="s">
        <v>385</v>
      </c>
      <c r="I50" s="9"/>
      <c r="J50" s="9"/>
      <c r="K50" s="9"/>
      <c r="L50" s="9" t="s">
        <v>493</v>
      </c>
      <c r="M50" s="9" t="s">
        <v>45</v>
      </c>
      <c r="N50" s="9" t="s">
        <v>326</v>
      </c>
    </row>
    <row r="51" spans="1:14" x14ac:dyDescent="0.3">
      <c r="A51" s="9" t="s">
        <v>502</v>
      </c>
      <c r="B51" s="9" t="s">
        <v>503</v>
      </c>
      <c r="C51" s="9" t="s">
        <v>321</v>
      </c>
      <c r="D51" s="9"/>
      <c r="E51" s="9"/>
      <c r="F51" s="9" t="s">
        <v>322</v>
      </c>
      <c r="G51" s="9" t="s">
        <v>500</v>
      </c>
      <c r="H51" s="21" t="s">
        <v>385</v>
      </c>
      <c r="I51" s="9"/>
      <c r="J51" s="9"/>
      <c r="K51" s="9"/>
      <c r="L51" s="9" t="s">
        <v>493</v>
      </c>
      <c r="M51" s="9" t="s">
        <v>45</v>
      </c>
      <c r="N51" s="9" t="s">
        <v>326</v>
      </c>
    </row>
    <row r="52" spans="1:14" x14ac:dyDescent="0.3">
      <c r="A52" s="9" t="s">
        <v>390</v>
      </c>
      <c r="B52" s="9" t="s">
        <v>391</v>
      </c>
      <c r="C52" s="9" t="s">
        <v>321</v>
      </c>
      <c r="D52" s="10">
        <v>43517</v>
      </c>
      <c r="E52" s="9" t="s">
        <v>319</v>
      </c>
      <c r="F52" s="9" t="s">
        <v>322</v>
      </c>
      <c r="G52" s="9" t="s">
        <v>55</v>
      </c>
      <c r="H52" s="9" t="s">
        <v>392</v>
      </c>
      <c r="I52" s="9">
        <v>2019</v>
      </c>
      <c r="J52" s="12">
        <v>1732</v>
      </c>
      <c r="K52" s="9" t="s">
        <v>324</v>
      </c>
      <c r="L52" s="9" t="s">
        <v>325</v>
      </c>
      <c r="M52" s="9" t="s">
        <v>45</v>
      </c>
      <c r="N52" s="9" t="s">
        <v>330</v>
      </c>
    </row>
    <row r="53" spans="1:14" x14ac:dyDescent="0.3">
      <c r="A53" s="9" t="s">
        <v>393</v>
      </c>
      <c r="B53" s="9" t="s">
        <v>328</v>
      </c>
      <c r="C53" s="9" t="s">
        <v>321</v>
      </c>
      <c r="D53" s="10">
        <v>43517</v>
      </c>
      <c r="E53" s="9" t="s">
        <v>319</v>
      </c>
      <c r="F53" s="9" t="s">
        <v>322</v>
      </c>
      <c r="G53" s="9" t="s">
        <v>55</v>
      </c>
      <c r="H53" s="9" t="s">
        <v>392</v>
      </c>
      <c r="I53" s="9">
        <v>2019</v>
      </c>
      <c r="J53" s="12">
        <v>1965</v>
      </c>
      <c r="K53" s="9" t="s">
        <v>324</v>
      </c>
      <c r="L53" s="9" t="s">
        <v>325</v>
      </c>
      <c r="M53" s="9" t="s">
        <v>45</v>
      </c>
      <c r="N53" s="9" t="s">
        <v>330</v>
      </c>
    </row>
    <row r="54" spans="1:14" x14ac:dyDescent="0.3">
      <c r="A54" s="9" t="s">
        <v>490</v>
      </c>
      <c r="B54" s="9" t="s">
        <v>503</v>
      </c>
      <c r="C54" s="9" t="s">
        <v>321</v>
      </c>
      <c r="D54" s="9"/>
      <c r="E54" s="9"/>
      <c r="F54" s="9" t="s">
        <v>322</v>
      </c>
      <c r="G54" s="9" t="s">
        <v>55</v>
      </c>
      <c r="H54" s="21" t="s">
        <v>392</v>
      </c>
      <c r="I54" s="9"/>
      <c r="J54" s="9"/>
      <c r="K54" s="9"/>
      <c r="L54" s="9" t="s">
        <v>493</v>
      </c>
      <c r="M54" s="9" t="s">
        <v>45</v>
      </c>
      <c r="N54" s="9" t="s">
        <v>326</v>
      </c>
    </row>
    <row r="55" spans="1:14" s="11" customFormat="1" x14ac:dyDescent="0.3">
      <c r="A55" s="9" t="s">
        <v>491</v>
      </c>
      <c r="B55" s="9" t="s">
        <v>27</v>
      </c>
      <c r="C55" s="9" t="s">
        <v>321</v>
      </c>
      <c r="D55" s="9"/>
      <c r="E55" s="9"/>
      <c r="F55" s="9" t="s">
        <v>322</v>
      </c>
      <c r="G55" s="9" t="s">
        <v>55</v>
      </c>
      <c r="H55" s="21" t="s">
        <v>392</v>
      </c>
      <c r="I55" s="9"/>
      <c r="J55" s="9"/>
      <c r="K55" s="9"/>
      <c r="L55" s="9" t="s">
        <v>493</v>
      </c>
      <c r="M55" s="9" t="s">
        <v>45</v>
      </c>
      <c r="N55" s="9" t="s">
        <v>326</v>
      </c>
    </row>
    <row r="56" spans="1:14" s="11" customFormat="1" x14ac:dyDescent="0.3">
      <c r="A56" s="9" t="s">
        <v>386</v>
      </c>
      <c r="B56" s="9" t="s">
        <v>328</v>
      </c>
      <c r="C56" s="9" t="s">
        <v>321</v>
      </c>
      <c r="D56" s="10">
        <v>43517</v>
      </c>
      <c r="E56" s="9" t="s">
        <v>319</v>
      </c>
      <c r="F56" s="9" t="s">
        <v>322</v>
      </c>
      <c r="G56" s="9" t="s">
        <v>56</v>
      </c>
      <c r="H56" s="9" t="s">
        <v>387</v>
      </c>
      <c r="I56" s="9">
        <v>2019</v>
      </c>
      <c r="J56" s="12">
        <v>1965</v>
      </c>
      <c r="K56" s="9" t="s">
        <v>324</v>
      </c>
      <c r="L56" s="9" t="s">
        <v>325</v>
      </c>
      <c r="M56" s="9" t="s">
        <v>45</v>
      </c>
      <c r="N56" s="9" t="s">
        <v>330</v>
      </c>
    </row>
    <row r="57" spans="1:14" s="11" customFormat="1" x14ac:dyDescent="0.3">
      <c r="A57" s="9" t="s">
        <v>388</v>
      </c>
      <c r="B57" s="9" t="s">
        <v>383</v>
      </c>
      <c r="C57" s="9" t="s">
        <v>321</v>
      </c>
      <c r="D57" s="10">
        <v>43191</v>
      </c>
      <c r="E57" s="9" t="s">
        <v>334</v>
      </c>
      <c r="F57" s="9" t="s">
        <v>322</v>
      </c>
      <c r="G57" s="9" t="s">
        <v>56</v>
      </c>
      <c r="H57" s="9" t="s">
        <v>387</v>
      </c>
      <c r="I57" s="9">
        <v>2019</v>
      </c>
      <c r="J57" s="12">
        <v>1500</v>
      </c>
      <c r="K57" s="9" t="s">
        <v>324</v>
      </c>
      <c r="L57" s="9" t="s">
        <v>325</v>
      </c>
      <c r="M57" s="9" t="s">
        <v>45</v>
      </c>
      <c r="N57" s="9" t="s">
        <v>358</v>
      </c>
    </row>
    <row r="58" spans="1:14" x14ac:dyDescent="0.3">
      <c r="A58" s="9" t="s">
        <v>389</v>
      </c>
      <c r="B58" s="9" t="s">
        <v>383</v>
      </c>
      <c r="C58" s="9" t="s">
        <v>321</v>
      </c>
      <c r="D58" s="10">
        <v>43191</v>
      </c>
      <c r="E58" s="9" t="s">
        <v>334</v>
      </c>
      <c r="F58" s="9" t="s">
        <v>322</v>
      </c>
      <c r="G58" s="9" t="s">
        <v>56</v>
      </c>
      <c r="H58" s="9" t="s">
        <v>387</v>
      </c>
      <c r="I58" s="9">
        <v>2019</v>
      </c>
      <c r="J58" s="12">
        <v>1500</v>
      </c>
      <c r="K58" s="9" t="s">
        <v>324</v>
      </c>
      <c r="L58" s="9" t="s">
        <v>325</v>
      </c>
      <c r="M58" s="9" t="s">
        <v>45</v>
      </c>
      <c r="N58" s="9" t="s">
        <v>358</v>
      </c>
    </row>
    <row r="59" spans="1:14" x14ac:dyDescent="0.3">
      <c r="A59" s="9" t="s">
        <v>499</v>
      </c>
      <c r="B59" s="9" t="s">
        <v>503</v>
      </c>
      <c r="C59" s="9" t="s">
        <v>321</v>
      </c>
      <c r="D59" s="9"/>
      <c r="E59" s="9"/>
      <c r="F59" s="9" t="s">
        <v>322</v>
      </c>
      <c r="G59" s="9" t="s">
        <v>56</v>
      </c>
      <c r="H59" s="21" t="s">
        <v>387</v>
      </c>
      <c r="I59" s="9"/>
      <c r="J59" s="9"/>
      <c r="K59" s="9"/>
      <c r="L59" s="9" t="s">
        <v>493</v>
      </c>
      <c r="M59" s="9" t="s">
        <v>45</v>
      </c>
      <c r="N59" s="9" t="s">
        <v>326</v>
      </c>
    </row>
    <row r="60" spans="1:14" s="11" customFormat="1" x14ac:dyDescent="0.3">
      <c r="A60" s="9" t="s">
        <v>348</v>
      </c>
      <c r="B60" s="9" t="s">
        <v>349</v>
      </c>
      <c r="C60" s="9" t="s">
        <v>321</v>
      </c>
      <c r="D60" s="10" t="s">
        <v>350</v>
      </c>
      <c r="E60" s="9" t="s">
        <v>319</v>
      </c>
      <c r="F60" s="9" t="s">
        <v>322</v>
      </c>
      <c r="G60" s="9" t="s">
        <v>351</v>
      </c>
      <c r="H60" s="9"/>
      <c r="I60" s="9">
        <v>2019</v>
      </c>
      <c r="J60" s="12">
        <f>4769.28/2</f>
        <v>2384.64</v>
      </c>
      <c r="K60" s="9" t="s">
        <v>324</v>
      </c>
      <c r="L60" s="9" t="s">
        <v>325</v>
      </c>
      <c r="M60" s="9" t="s">
        <v>45</v>
      </c>
      <c r="N60" s="9" t="s">
        <v>330</v>
      </c>
    </row>
    <row r="61" spans="1:14" s="11" customFormat="1" x14ac:dyDescent="0.3">
      <c r="A61" s="9" t="s">
        <v>352</v>
      </c>
      <c r="B61" s="9" t="s">
        <v>349</v>
      </c>
      <c r="C61" s="9" t="s">
        <v>321</v>
      </c>
      <c r="D61" s="10" t="s">
        <v>350</v>
      </c>
      <c r="E61" s="9" t="s">
        <v>319</v>
      </c>
      <c r="F61" s="9" t="s">
        <v>322</v>
      </c>
      <c r="G61" s="9" t="s">
        <v>351</v>
      </c>
      <c r="H61" s="9"/>
      <c r="I61" s="9">
        <v>2019</v>
      </c>
      <c r="J61" s="12">
        <f>4769.28/2</f>
        <v>2384.64</v>
      </c>
      <c r="K61" s="9" t="s">
        <v>324</v>
      </c>
      <c r="L61" s="9" t="s">
        <v>325</v>
      </c>
      <c r="M61" s="9" t="s">
        <v>45</v>
      </c>
      <c r="N61" s="9" t="s">
        <v>330</v>
      </c>
    </row>
    <row r="62" spans="1:14" s="11" customFormat="1" x14ac:dyDescent="0.3">
      <c r="A62" s="9" t="s">
        <v>433</v>
      </c>
      <c r="B62" s="9" t="s">
        <v>434</v>
      </c>
      <c r="C62" s="9" t="s">
        <v>321</v>
      </c>
      <c r="D62" s="10">
        <v>43600</v>
      </c>
      <c r="E62" s="9" t="s">
        <v>319</v>
      </c>
      <c r="F62" s="9" t="s">
        <v>322</v>
      </c>
      <c r="G62" s="9" t="s">
        <v>351</v>
      </c>
      <c r="H62" s="9" t="s">
        <v>351</v>
      </c>
      <c r="I62" s="9">
        <v>2019</v>
      </c>
      <c r="J62" s="12">
        <v>1962.19</v>
      </c>
      <c r="K62" s="9" t="s">
        <v>324</v>
      </c>
      <c r="L62" s="9" t="s">
        <v>325</v>
      </c>
      <c r="M62" s="9" t="s">
        <v>45</v>
      </c>
      <c r="N62" s="9" t="s">
        <v>330</v>
      </c>
    </row>
    <row r="63" spans="1:14" s="11" customFormat="1" x14ac:dyDescent="0.3">
      <c r="A63" s="9" t="s">
        <v>435</v>
      </c>
      <c r="B63" s="9" t="s">
        <v>436</v>
      </c>
      <c r="C63" s="9" t="s">
        <v>321</v>
      </c>
      <c r="D63" s="10">
        <v>43600</v>
      </c>
      <c r="E63" s="9" t="s">
        <v>319</v>
      </c>
      <c r="F63" s="9" t="s">
        <v>322</v>
      </c>
      <c r="G63" s="9" t="s">
        <v>351</v>
      </c>
      <c r="H63" s="9" t="s">
        <v>351</v>
      </c>
      <c r="I63" s="9">
        <v>2019</v>
      </c>
      <c r="J63" s="12">
        <v>1032.4100000000001</v>
      </c>
      <c r="K63" s="9" t="s">
        <v>324</v>
      </c>
      <c r="L63" s="9" t="s">
        <v>325</v>
      </c>
      <c r="M63" s="9" t="s">
        <v>45</v>
      </c>
      <c r="N63" s="9" t="s">
        <v>330</v>
      </c>
    </row>
    <row r="64" spans="1:14" x14ac:dyDescent="0.3">
      <c r="A64" s="9" t="s">
        <v>470</v>
      </c>
      <c r="B64" s="9" t="s">
        <v>471</v>
      </c>
      <c r="C64" s="9" t="s">
        <v>321</v>
      </c>
      <c r="D64" s="10">
        <v>38385</v>
      </c>
      <c r="E64" s="9" t="s">
        <v>478</v>
      </c>
      <c r="F64" s="9" t="s">
        <v>322</v>
      </c>
      <c r="G64" s="9" t="s">
        <v>474</v>
      </c>
      <c r="H64" s="21" t="s">
        <v>472</v>
      </c>
      <c r="I64" s="9">
        <v>2019</v>
      </c>
      <c r="J64" s="12">
        <v>3004.56</v>
      </c>
      <c r="K64" s="9" t="s">
        <v>324</v>
      </c>
      <c r="L64" s="9" t="s">
        <v>495</v>
      </c>
      <c r="M64" s="9" t="s">
        <v>45</v>
      </c>
      <c r="N64" s="9" t="s">
        <v>326</v>
      </c>
    </row>
    <row r="65" spans="1:14" x14ac:dyDescent="0.3">
      <c r="A65" s="9" t="s">
        <v>342</v>
      </c>
      <c r="B65" s="9" t="s">
        <v>328</v>
      </c>
      <c r="C65" s="9" t="s">
        <v>321</v>
      </c>
      <c r="D65" s="10">
        <v>43517</v>
      </c>
      <c r="E65" s="9" t="s">
        <v>319</v>
      </c>
      <c r="F65" s="9" t="s">
        <v>322</v>
      </c>
      <c r="G65" s="9" t="s">
        <v>209</v>
      </c>
      <c r="H65" s="9" t="s">
        <v>343</v>
      </c>
      <c r="I65" s="9">
        <v>2019</v>
      </c>
      <c r="J65" s="12">
        <v>1965</v>
      </c>
      <c r="K65" s="9" t="s">
        <v>324</v>
      </c>
      <c r="L65" s="9" t="s">
        <v>325</v>
      </c>
      <c r="M65" s="9" t="s">
        <v>45</v>
      </c>
      <c r="N65" s="9" t="s">
        <v>330</v>
      </c>
    </row>
    <row r="66" spans="1:14" s="11" customFormat="1" x14ac:dyDescent="0.3">
      <c r="A66" s="9" t="s">
        <v>365</v>
      </c>
      <c r="B66" s="9" t="s">
        <v>366</v>
      </c>
      <c r="C66" s="9" t="s">
        <v>321</v>
      </c>
      <c r="D66" s="10" t="s">
        <v>367</v>
      </c>
      <c r="E66" s="9" t="s">
        <v>319</v>
      </c>
      <c r="F66" s="9" t="s">
        <v>322</v>
      </c>
      <c r="G66" s="9" t="s">
        <v>52</v>
      </c>
      <c r="H66" s="9" t="s">
        <v>364</v>
      </c>
      <c r="I66" s="9">
        <v>2019</v>
      </c>
      <c r="J66" s="12">
        <v>527.55999999999995</v>
      </c>
      <c r="K66" s="9" t="s">
        <v>324</v>
      </c>
      <c r="L66" s="9" t="s">
        <v>325</v>
      </c>
      <c r="M66" s="9" t="s">
        <v>45</v>
      </c>
      <c r="N66" s="9" t="s">
        <v>326</v>
      </c>
    </row>
    <row r="67" spans="1:14" s="16" customFormat="1" x14ac:dyDescent="0.3">
      <c r="A67" s="9" t="s">
        <v>368</v>
      </c>
      <c r="B67" s="9" t="s">
        <v>369</v>
      </c>
      <c r="C67" s="9" t="s">
        <v>321</v>
      </c>
      <c r="D67" s="10">
        <v>43517</v>
      </c>
      <c r="E67" s="9" t="s">
        <v>319</v>
      </c>
      <c r="F67" s="9" t="s">
        <v>322</v>
      </c>
      <c r="G67" s="9" t="s">
        <v>52</v>
      </c>
      <c r="H67" s="9" t="s">
        <v>364</v>
      </c>
      <c r="I67" s="9">
        <v>2019</v>
      </c>
      <c r="J67" s="12">
        <v>1732</v>
      </c>
      <c r="K67" s="9" t="s">
        <v>324</v>
      </c>
      <c r="L67" s="9" t="s">
        <v>325</v>
      </c>
      <c r="M67" s="9" t="s">
        <v>45</v>
      </c>
      <c r="N67" s="9" t="s">
        <v>330</v>
      </c>
    </row>
    <row r="68" spans="1:14" s="16" customFormat="1" x14ac:dyDescent="0.3">
      <c r="A68" s="9" t="s">
        <v>488</v>
      </c>
      <c r="B68" s="9" t="s">
        <v>27</v>
      </c>
      <c r="C68" s="9" t="s">
        <v>321</v>
      </c>
      <c r="D68" s="9"/>
      <c r="E68" s="9"/>
      <c r="F68" s="9" t="s">
        <v>322</v>
      </c>
      <c r="G68" s="9" t="s">
        <v>52</v>
      </c>
      <c r="H68" s="21" t="s">
        <v>364</v>
      </c>
      <c r="I68" s="9">
        <v>2019</v>
      </c>
      <c r="J68" s="9"/>
      <c r="K68" s="9" t="s">
        <v>324</v>
      </c>
      <c r="L68" s="9" t="s">
        <v>494</v>
      </c>
      <c r="M68" s="9" t="s">
        <v>45</v>
      </c>
      <c r="N68" s="9" t="s">
        <v>326</v>
      </c>
    </row>
    <row r="69" spans="1:14" s="16" customFormat="1" x14ac:dyDescent="0.3">
      <c r="A69" s="9" t="s">
        <v>318</v>
      </c>
      <c r="B69" s="9" t="s">
        <v>320</v>
      </c>
      <c r="C69" s="9" t="s">
        <v>321</v>
      </c>
      <c r="D69" s="10">
        <v>43088</v>
      </c>
      <c r="E69" s="9" t="s">
        <v>319</v>
      </c>
      <c r="F69" s="9" t="s">
        <v>322</v>
      </c>
      <c r="G69" s="9" t="s">
        <v>203</v>
      </c>
      <c r="H69" s="9" t="s">
        <v>323</v>
      </c>
      <c r="I69" s="9">
        <v>2019</v>
      </c>
      <c r="J69" s="12">
        <v>2709</v>
      </c>
      <c r="K69" s="9" t="s">
        <v>324</v>
      </c>
      <c r="L69" s="9" t="s">
        <v>325</v>
      </c>
      <c r="M69" s="9" t="s">
        <v>45</v>
      </c>
      <c r="N69" s="9" t="s">
        <v>326</v>
      </c>
    </row>
    <row r="70" spans="1:14" s="11" customFormat="1" x14ac:dyDescent="0.3">
      <c r="A70" s="9" t="s">
        <v>338</v>
      </c>
      <c r="B70" s="9" t="s">
        <v>339</v>
      </c>
      <c r="C70" s="9" t="s">
        <v>321</v>
      </c>
      <c r="D70" s="10">
        <v>43209</v>
      </c>
      <c r="E70" s="9" t="s">
        <v>319</v>
      </c>
      <c r="F70" s="9" t="s">
        <v>322</v>
      </c>
      <c r="G70" s="9" t="s">
        <v>203</v>
      </c>
      <c r="H70" s="9" t="s">
        <v>323</v>
      </c>
      <c r="I70" s="9">
        <v>2019</v>
      </c>
      <c r="J70" s="12">
        <v>4959</v>
      </c>
      <c r="K70" s="9" t="s">
        <v>324</v>
      </c>
      <c r="L70" s="9" t="s">
        <v>325</v>
      </c>
      <c r="M70" s="9" t="s">
        <v>45</v>
      </c>
      <c r="N70" s="9" t="s">
        <v>330</v>
      </c>
    </row>
    <row r="71" spans="1:14" s="11" customFormat="1" x14ac:dyDescent="0.3">
      <c r="A71" s="5" t="s">
        <v>400</v>
      </c>
      <c r="B71" s="5" t="s">
        <v>401</v>
      </c>
      <c r="C71" s="5" t="s">
        <v>321</v>
      </c>
      <c r="D71" s="6">
        <v>43191</v>
      </c>
      <c r="E71" s="5" t="s">
        <v>334</v>
      </c>
      <c r="F71" s="5" t="s">
        <v>322</v>
      </c>
      <c r="G71" s="5" t="s">
        <v>203</v>
      </c>
      <c r="H71" s="5" t="s">
        <v>323</v>
      </c>
      <c r="I71" s="5">
        <v>2019</v>
      </c>
      <c r="J71" s="7">
        <v>300</v>
      </c>
      <c r="K71" s="5" t="s">
        <v>324</v>
      </c>
      <c r="L71" s="5" t="s">
        <v>325</v>
      </c>
      <c r="M71" s="5" t="s">
        <v>45</v>
      </c>
      <c r="N71" s="5" t="s">
        <v>358</v>
      </c>
    </row>
    <row r="72" spans="1:14" s="11" customFormat="1" x14ac:dyDescent="0.3">
      <c r="A72" s="9" t="s">
        <v>402</v>
      </c>
      <c r="B72" s="9" t="s">
        <v>401</v>
      </c>
      <c r="C72" s="9" t="s">
        <v>321</v>
      </c>
      <c r="D72" s="10">
        <v>43191</v>
      </c>
      <c r="E72" s="9" t="s">
        <v>334</v>
      </c>
      <c r="F72" s="9" t="s">
        <v>322</v>
      </c>
      <c r="G72" s="9" t="s">
        <v>203</v>
      </c>
      <c r="H72" s="9" t="s">
        <v>323</v>
      </c>
      <c r="I72" s="9">
        <v>2019</v>
      </c>
      <c r="J72" s="12">
        <v>300</v>
      </c>
      <c r="K72" s="9" t="s">
        <v>324</v>
      </c>
      <c r="L72" s="9" t="s">
        <v>325</v>
      </c>
      <c r="M72" s="9" t="s">
        <v>45</v>
      </c>
      <c r="N72" s="9" t="s">
        <v>358</v>
      </c>
    </row>
    <row r="73" spans="1:14" s="26" customFormat="1" x14ac:dyDescent="0.3">
      <c r="A73" s="9" t="s">
        <v>403</v>
      </c>
      <c r="B73" s="9" t="s">
        <v>404</v>
      </c>
      <c r="C73" s="9" t="s">
        <v>321</v>
      </c>
      <c r="D73" s="10">
        <v>43191</v>
      </c>
      <c r="E73" s="9" t="s">
        <v>334</v>
      </c>
      <c r="F73" s="9" t="s">
        <v>322</v>
      </c>
      <c r="G73" s="9" t="s">
        <v>203</v>
      </c>
      <c r="H73" s="9" t="s">
        <v>323</v>
      </c>
      <c r="I73" s="9">
        <v>2019</v>
      </c>
      <c r="J73" s="12">
        <v>250</v>
      </c>
      <c r="K73" s="9" t="s">
        <v>324</v>
      </c>
      <c r="L73" s="9" t="s">
        <v>325</v>
      </c>
      <c r="M73" s="9" t="s">
        <v>45</v>
      </c>
      <c r="N73" s="9" t="s">
        <v>358</v>
      </c>
    </row>
    <row r="74" spans="1:14" s="26" customFormat="1" x14ac:dyDescent="0.3">
      <c r="A74" s="9" t="s">
        <v>405</v>
      </c>
      <c r="B74" s="9" t="s">
        <v>519</v>
      </c>
      <c r="C74" s="9" t="s">
        <v>321</v>
      </c>
      <c r="D74" s="10">
        <v>36251</v>
      </c>
      <c r="E74" s="9" t="s">
        <v>334</v>
      </c>
      <c r="F74" s="9" t="s">
        <v>322</v>
      </c>
      <c r="G74" s="9" t="s">
        <v>203</v>
      </c>
      <c r="H74" s="21" t="s">
        <v>323</v>
      </c>
      <c r="I74" s="9">
        <v>2019</v>
      </c>
      <c r="J74" s="12">
        <f>(12892/2)/5</f>
        <v>1289.2</v>
      </c>
      <c r="K74" s="9" t="s">
        <v>324</v>
      </c>
      <c r="L74" s="9" t="s">
        <v>325</v>
      </c>
      <c r="M74" s="9" t="s">
        <v>45</v>
      </c>
      <c r="N74" s="9" t="s">
        <v>337</v>
      </c>
    </row>
    <row r="75" spans="1:14" s="26" customFormat="1" x14ac:dyDescent="0.3">
      <c r="A75" s="9" t="s">
        <v>406</v>
      </c>
      <c r="B75" s="9" t="s">
        <v>407</v>
      </c>
      <c r="C75" s="9" t="s">
        <v>321</v>
      </c>
      <c r="D75" s="10">
        <v>43191</v>
      </c>
      <c r="E75" s="9" t="s">
        <v>334</v>
      </c>
      <c r="F75" s="9" t="s">
        <v>322</v>
      </c>
      <c r="G75" s="9" t="s">
        <v>203</v>
      </c>
      <c r="H75" s="9" t="s">
        <v>323</v>
      </c>
      <c r="I75" s="9">
        <v>2019</v>
      </c>
      <c r="J75" s="12">
        <v>250</v>
      </c>
      <c r="K75" s="9" t="s">
        <v>324</v>
      </c>
      <c r="L75" s="9" t="s">
        <v>325</v>
      </c>
      <c r="M75" s="9" t="s">
        <v>45</v>
      </c>
      <c r="N75" s="9" t="s">
        <v>358</v>
      </c>
    </row>
    <row r="76" spans="1:14" s="26" customFormat="1" x14ac:dyDescent="0.3">
      <c r="A76" s="9" t="s">
        <v>408</v>
      </c>
      <c r="B76" s="9" t="s">
        <v>409</v>
      </c>
      <c r="C76" s="9" t="s">
        <v>321</v>
      </c>
      <c r="D76" s="10">
        <v>43191</v>
      </c>
      <c r="E76" s="9" t="s">
        <v>334</v>
      </c>
      <c r="F76" s="9" t="s">
        <v>322</v>
      </c>
      <c r="G76" s="9" t="s">
        <v>203</v>
      </c>
      <c r="H76" s="9" t="s">
        <v>323</v>
      </c>
      <c r="I76" s="9">
        <v>2019</v>
      </c>
      <c r="J76" s="12">
        <v>250</v>
      </c>
      <c r="K76" s="9" t="s">
        <v>324</v>
      </c>
      <c r="L76" s="9" t="s">
        <v>325</v>
      </c>
      <c r="M76" s="9" t="s">
        <v>45</v>
      </c>
      <c r="N76" s="9" t="s">
        <v>358</v>
      </c>
    </row>
    <row r="77" spans="1:14" s="26" customFormat="1" x14ac:dyDescent="0.3">
      <c r="A77" s="9" t="s">
        <v>410</v>
      </c>
      <c r="B77" s="9" t="s">
        <v>409</v>
      </c>
      <c r="C77" s="9" t="s">
        <v>321</v>
      </c>
      <c r="D77" s="10">
        <v>43191</v>
      </c>
      <c r="E77" s="9" t="s">
        <v>334</v>
      </c>
      <c r="F77" s="9" t="s">
        <v>322</v>
      </c>
      <c r="G77" s="9" t="s">
        <v>203</v>
      </c>
      <c r="H77" s="9" t="s">
        <v>323</v>
      </c>
      <c r="I77" s="9">
        <v>2019</v>
      </c>
      <c r="J77" s="12">
        <v>250</v>
      </c>
      <c r="K77" s="9" t="s">
        <v>324</v>
      </c>
      <c r="L77" s="9" t="s">
        <v>325</v>
      </c>
      <c r="M77" s="9" t="s">
        <v>45</v>
      </c>
      <c r="N77" s="9" t="s">
        <v>358</v>
      </c>
    </row>
    <row r="78" spans="1:14" s="11" customFormat="1" x14ac:dyDescent="0.3">
      <c r="A78" s="5" t="s">
        <v>411</v>
      </c>
      <c r="B78" s="5" t="s">
        <v>412</v>
      </c>
      <c r="C78" s="5" t="s">
        <v>321</v>
      </c>
      <c r="D78" s="6">
        <v>43191</v>
      </c>
      <c r="E78" s="5" t="s">
        <v>334</v>
      </c>
      <c r="F78" s="5" t="s">
        <v>322</v>
      </c>
      <c r="G78" s="5" t="s">
        <v>203</v>
      </c>
      <c r="H78" s="5" t="s">
        <v>323</v>
      </c>
      <c r="I78" s="5">
        <v>2019</v>
      </c>
      <c r="J78" s="7">
        <v>250</v>
      </c>
      <c r="K78" s="5" t="s">
        <v>324</v>
      </c>
      <c r="L78" s="5" t="s">
        <v>325</v>
      </c>
      <c r="M78" s="5" t="s">
        <v>45</v>
      </c>
      <c r="N78" s="5" t="s">
        <v>358</v>
      </c>
    </row>
    <row r="79" spans="1:14" s="11" customFormat="1" x14ac:dyDescent="0.3">
      <c r="A79" s="9" t="s">
        <v>413</v>
      </c>
      <c r="B79" s="9" t="s">
        <v>414</v>
      </c>
      <c r="C79" s="9" t="s">
        <v>321</v>
      </c>
      <c r="D79" s="10">
        <v>43191</v>
      </c>
      <c r="E79" s="9" t="s">
        <v>334</v>
      </c>
      <c r="F79" s="9" t="s">
        <v>322</v>
      </c>
      <c r="G79" s="9" t="s">
        <v>51</v>
      </c>
      <c r="H79" s="21" t="s">
        <v>357</v>
      </c>
      <c r="I79" s="9">
        <v>2019</v>
      </c>
      <c r="J79" s="12">
        <v>250</v>
      </c>
      <c r="K79" s="9" t="s">
        <v>324</v>
      </c>
      <c r="L79" s="9" t="s">
        <v>325</v>
      </c>
      <c r="M79" s="9" t="s">
        <v>45</v>
      </c>
      <c r="N79" s="9" t="s">
        <v>358</v>
      </c>
    </row>
    <row r="80" spans="1:14" s="11" customFormat="1" x14ac:dyDescent="0.3">
      <c r="A80" s="9" t="s">
        <v>415</v>
      </c>
      <c r="B80" s="9" t="s">
        <v>536</v>
      </c>
      <c r="C80" s="9" t="s">
        <v>321</v>
      </c>
      <c r="D80" s="10">
        <v>43191</v>
      </c>
      <c r="E80" s="9" t="s">
        <v>334</v>
      </c>
      <c r="F80" s="9" t="s">
        <v>322</v>
      </c>
      <c r="G80" s="9" t="s">
        <v>51</v>
      </c>
      <c r="H80" s="21" t="s">
        <v>357</v>
      </c>
      <c r="I80" s="9">
        <v>2019</v>
      </c>
      <c r="J80" s="12">
        <v>250</v>
      </c>
      <c r="K80" s="9" t="s">
        <v>324</v>
      </c>
      <c r="L80" s="9" t="s">
        <v>325</v>
      </c>
      <c r="M80" s="9" t="s">
        <v>45</v>
      </c>
      <c r="N80" s="9" t="s">
        <v>358</v>
      </c>
    </row>
    <row r="81" spans="1:14" s="11" customFormat="1" x14ac:dyDescent="0.3">
      <c r="A81" s="9" t="s">
        <v>417</v>
      </c>
      <c r="B81" s="9" t="s">
        <v>536</v>
      </c>
      <c r="C81" s="9" t="s">
        <v>321</v>
      </c>
      <c r="D81" s="10">
        <v>43191</v>
      </c>
      <c r="E81" s="9" t="s">
        <v>334</v>
      </c>
      <c r="F81" s="9" t="s">
        <v>322</v>
      </c>
      <c r="G81" s="9" t="s">
        <v>51</v>
      </c>
      <c r="H81" s="21" t="s">
        <v>357</v>
      </c>
      <c r="I81" s="9">
        <v>2019</v>
      </c>
      <c r="J81" s="12">
        <v>250</v>
      </c>
      <c r="K81" s="9" t="s">
        <v>324</v>
      </c>
      <c r="L81" s="9" t="s">
        <v>325</v>
      </c>
      <c r="M81" s="9" t="s">
        <v>45</v>
      </c>
      <c r="N81" s="9" t="s">
        <v>358</v>
      </c>
    </row>
    <row r="82" spans="1:14" s="11" customFormat="1" x14ac:dyDescent="0.3">
      <c r="A82" s="9" t="s">
        <v>419</v>
      </c>
      <c r="B82" s="9" t="s">
        <v>418</v>
      </c>
      <c r="C82" s="9" t="s">
        <v>321</v>
      </c>
      <c r="D82" s="10">
        <v>43191</v>
      </c>
      <c r="E82" s="9" t="s">
        <v>334</v>
      </c>
      <c r="F82" s="9" t="s">
        <v>322</v>
      </c>
      <c r="G82" s="9" t="s">
        <v>51</v>
      </c>
      <c r="H82" s="21" t="s">
        <v>357</v>
      </c>
      <c r="I82" s="9">
        <v>2019</v>
      </c>
      <c r="J82" s="12">
        <v>250</v>
      </c>
      <c r="K82" s="9" t="s">
        <v>324</v>
      </c>
      <c r="L82" s="9" t="s">
        <v>325</v>
      </c>
      <c r="M82" s="9" t="s">
        <v>45</v>
      </c>
      <c r="N82" s="9" t="s">
        <v>358</v>
      </c>
    </row>
    <row r="83" spans="1:14" s="11" customFormat="1" x14ac:dyDescent="0.3">
      <c r="A83" s="9" t="s">
        <v>421</v>
      </c>
      <c r="B83" s="9" t="s">
        <v>422</v>
      </c>
      <c r="C83" s="9" t="s">
        <v>321</v>
      </c>
      <c r="D83" s="10">
        <v>36251</v>
      </c>
      <c r="E83" s="9" t="s">
        <v>334</v>
      </c>
      <c r="F83" s="9" t="s">
        <v>322</v>
      </c>
      <c r="G83" s="9" t="s">
        <v>203</v>
      </c>
      <c r="H83" s="9" t="s">
        <v>323</v>
      </c>
      <c r="I83" s="9">
        <v>2019</v>
      </c>
      <c r="J83" s="12">
        <f>(12892/2)/5</f>
        <v>1289.2</v>
      </c>
      <c r="K83" s="9" t="s">
        <v>324</v>
      </c>
      <c r="L83" s="9" t="s">
        <v>325</v>
      </c>
      <c r="M83" s="9" t="s">
        <v>45</v>
      </c>
      <c r="N83" s="9" t="s">
        <v>337</v>
      </c>
    </row>
    <row r="84" spans="1:14" s="11" customFormat="1" x14ac:dyDescent="0.3">
      <c r="A84" s="9" t="s">
        <v>423</v>
      </c>
      <c r="B84" s="9" t="s">
        <v>424</v>
      </c>
      <c r="C84" s="9" t="s">
        <v>321</v>
      </c>
      <c r="D84" s="10">
        <v>36251</v>
      </c>
      <c r="E84" s="9" t="s">
        <v>334</v>
      </c>
      <c r="F84" s="9" t="s">
        <v>322</v>
      </c>
      <c r="G84" s="9" t="s">
        <v>203</v>
      </c>
      <c r="H84" s="9" t="s">
        <v>323</v>
      </c>
      <c r="I84" s="9">
        <v>2019</v>
      </c>
      <c r="J84" s="12">
        <f>(12892/2)/5</f>
        <v>1289.2</v>
      </c>
      <c r="K84" s="9" t="s">
        <v>324</v>
      </c>
      <c r="L84" s="9" t="s">
        <v>325</v>
      </c>
      <c r="M84" s="9" t="s">
        <v>45</v>
      </c>
      <c r="N84" s="9" t="s">
        <v>337</v>
      </c>
    </row>
    <row r="85" spans="1:14" s="11" customFormat="1" x14ac:dyDescent="0.3">
      <c r="A85" s="9" t="s">
        <v>425</v>
      </c>
      <c r="B85" s="9" t="s">
        <v>426</v>
      </c>
      <c r="C85" s="9" t="s">
        <v>321</v>
      </c>
      <c r="D85" s="10">
        <v>36251</v>
      </c>
      <c r="E85" s="9" t="s">
        <v>334</v>
      </c>
      <c r="F85" s="9" t="s">
        <v>322</v>
      </c>
      <c r="G85" s="9" t="s">
        <v>203</v>
      </c>
      <c r="H85" s="9" t="s">
        <v>323</v>
      </c>
      <c r="I85" s="9">
        <v>2019</v>
      </c>
      <c r="J85" s="12">
        <f>(12892/2)/5</f>
        <v>1289.2</v>
      </c>
      <c r="K85" s="9" t="s">
        <v>324</v>
      </c>
      <c r="L85" s="9" t="s">
        <v>325</v>
      </c>
      <c r="M85" s="9" t="s">
        <v>45</v>
      </c>
      <c r="N85" s="9" t="s">
        <v>337</v>
      </c>
    </row>
    <row r="86" spans="1:14" s="11" customFormat="1" x14ac:dyDescent="0.3">
      <c r="A86" s="5"/>
      <c r="B86" s="5" t="s">
        <v>463</v>
      </c>
      <c r="C86" s="5" t="s">
        <v>321</v>
      </c>
      <c r="D86" s="6">
        <v>40994</v>
      </c>
      <c r="E86" s="5" t="s">
        <v>464</v>
      </c>
      <c r="F86" s="5" t="s">
        <v>322</v>
      </c>
      <c r="G86" s="5" t="s">
        <v>465</v>
      </c>
      <c r="H86" s="5" t="s">
        <v>343</v>
      </c>
      <c r="I86" s="5">
        <v>2019</v>
      </c>
      <c r="J86" s="7">
        <v>2192.11</v>
      </c>
      <c r="K86" s="5" t="s">
        <v>324</v>
      </c>
      <c r="L86" s="5" t="s">
        <v>325</v>
      </c>
      <c r="M86" s="5" t="s">
        <v>45</v>
      </c>
      <c r="N86" s="5" t="s">
        <v>337</v>
      </c>
    </row>
    <row r="87" spans="1:14" s="11" customFormat="1" x14ac:dyDescent="0.3">
      <c r="A87" s="5" t="s">
        <v>359</v>
      </c>
      <c r="B87" s="5" t="s">
        <v>360</v>
      </c>
      <c r="C87" s="5" t="s">
        <v>321</v>
      </c>
      <c r="D87" s="6">
        <v>43244</v>
      </c>
      <c r="E87" s="5" t="s">
        <v>319</v>
      </c>
      <c r="F87" s="5" t="s">
        <v>322</v>
      </c>
      <c r="G87" s="5" t="s">
        <v>57</v>
      </c>
      <c r="H87" s="5" t="s">
        <v>361</v>
      </c>
      <c r="I87" s="5">
        <v>2019</v>
      </c>
      <c r="J87" s="7">
        <f>1160.5/3</f>
        <v>386.83333333333331</v>
      </c>
      <c r="K87" s="5" t="s">
        <v>324</v>
      </c>
      <c r="L87" s="5" t="s">
        <v>325</v>
      </c>
      <c r="M87" s="5" t="s">
        <v>45</v>
      </c>
      <c r="N87" s="5" t="s">
        <v>326</v>
      </c>
    </row>
    <row r="88" spans="1:14" s="11" customFormat="1" x14ac:dyDescent="0.3">
      <c r="A88" s="5" t="s">
        <v>427</v>
      </c>
      <c r="B88" s="5" t="s">
        <v>366</v>
      </c>
      <c r="C88" s="5" t="s">
        <v>321</v>
      </c>
      <c r="D88" s="6" t="s">
        <v>367</v>
      </c>
      <c r="E88" s="5" t="s">
        <v>319</v>
      </c>
      <c r="F88" s="5" t="s">
        <v>322</v>
      </c>
      <c r="G88" s="5" t="s">
        <v>57</v>
      </c>
      <c r="H88" s="5" t="s">
        <v>361</v>
      </c>
      <c r="I88" s="5">
        <v>2019</v>
      </c>
      <c r="J88" s="7">
        <v>527.55999999999995</v>
      </c>
      <c r="K88" s="5" t="s">
        <v>324</v>
      </c>
      <c r="L88" s="5" t="s">
        <v>325</v>
      </c>
      <c r="M88" s="5" t="s">
        <v>45</v>
      </c>
      <c r="N88" s="5" t="s">
        <v>326</v>
      </c>
    </row>
    <row r="89" spans="1:14" s="11" customFormat="1" x14ac:dyDescent="0.3">
      <c r="A89" s="9" t="s">
        <v>520</v>
      </c>
      <c r="B89" s="9" t="s">
        <v>503</v>
      </c>
      <c r="C89" s="9"/>
      <c r="D89" s="9"/>
      <c r="E89" s="9"/>
      <c r="F89" s="9"/>
      <c r="G89" s="9" t="s">
        <v>57</v>
      </c>
      <c r="H89" s="21" t="s">
        <v>521</v>
      </c>
      <c r="I89" s="9"/>
      <c r="J89" s="9"/>
      <c r="K89" s="9"/>
      <c r="L89" s="9" t="s">
        <v>511</v>
      </c>
      <c r="M89" s="9" t="s">
        <v>45</v>
      </c>
      <c r="N89" s="9" t="s">
        <v>326</v>
      </c>
    </row>
    <row r="90" spans="1:14" s="11" customFormat="1" x14ac:dyDescent="0.3">
      <c r="A90" s="9" t="s">
        <v>524</v>
      </c>
      <c r="B90" s="9" t="s">
        <v>525</v>
      </c>
      <c r="C90" s="9"/>
      <c r="D90" s="9"/>
      <c r="E90" s="9"/>
      <c r="F90" s="9"/>
      <c r="G90" s="9" t="s">
        <v>57</v>
      </c>
      <c r="H90" s="21" t="s">
        <v>521</v>
      </c>
      <c r="I90" s="9"/>
      <c r="J90" s="9"/>
      <c r="K90" s="9"/>
      <c r="L90" s="9" t="s">
        <v>511</v>
      </c>
      <c r="M90" s="9" t="s">
        <v>45</v>
      </c>
      <c r="N90" s="9" t="s">
        <v>326</v>
      </c>
    </row>
    <row r="91" spans="1:14" s="11" customFormat="1" x14ac:dyDescent="0.3">
      <c r="A91" s="5"/>
      <c r="B91" s="5" t="s">
        <v>363</v>
      </c>
      <c r="C91" s="5" t="s">
        <v>321</v>
      </c>
      <c r="D91" s="6">
        <v>43244</v>
      </c>
      <c r="E91" s="5" t="s">
        <v>319</v>
      </c>
      <c r="F91" s="5" t="s">
        <v>322</v>
      </c>
      <c r="G91" s="5" t="s">
        <v>59</v>
      </c>
      <c r="H91" s="5"/>
      <c r="I91" s="5"/>
      <c r="J91" s="7">
        <f>1160.5/3</f>
        <v>386.83333333333331</v>
      </c>
      <c r="K91" s="5" t="s">
        <v>324</v>
      </c>
      <c r="L91" s="5" t="s">
        <v>325</v>
      </c>
      <c r="M91" s="5" t="s">
        <v>45</v>
      </c>
      <c r="N91" s="5" t="s">
        <v>326</v>
      </c>
    </row>
    <row r="92" spans="1:14" s="11" customFormat="1" x14ac:dyDescent="0.3">
      <c r="A92" s="23" t="s">
        <v>450</v>
      </c>
      <c r="B92" s="23" t="s">
        <v>451</v>
      </c>
      <c r="C92" s="23" t="s">
        <v>321</v>
      </c>
      <c r="D92" s="24" t="s">
        <v>452</v>
      </c>
      <c r="E92" s="23" t="s">
        <v>334</v>
      </c>
      <c r="F92" s="23" t="s">
        <v>322</v>
      </c>
      <c r="G92" s="23" t="s">
        <v>453</v>
      </c>
      <c r="H92" s="23" t="s">
        <v>454</v>
      </c>
      <c r="I92" s="23">
        <v>2019</v>
      </c>
      <c r="J92" s="25">
        <v>3244.74</v>
      </c>
      <c r="K92" s="23" t="s">
        <v>324</v>
      </c>
      <c r="L92" s="23" t="s">
        <v>325</v>
      </c>
      <c r="M92" s="23" t="s">
        <v>45</v>
      </c>
      <c r="N92" s="23" t="s">
        <v>358</v>
      </c>
    </row>
    <row r="93" spans="1:14" x14ac:dyDescent="0.3">
      <c r="A93" s="23" t="s">
        <v>455</v>
      </c>
      <c r="B93" s="23" t="s">
        <v>456</v>
      </c>
      <c r="C93" s="23" t="s">
        <v>321</v>
      </c>
      <c r="D93" s="24">
        <v>40613</v>
      </c>
      <c r="E93" s="23" t="s">
        <v>334</v>
      </c>
      <c r="F93" s="23" t="s">
        <v>322</v>
      </c>
      <c r="G93" s="23" t="s">
        <v>453</v>
      </c>
      <c r="H93" s="23" t="s">
        <v>454</v>
      </c>
      <c r="I93" s="23">
        <v>2019</v>
      </c>
      <c r="J93" s="25">
        <v>4470.96</v>
      </c>
      <c r="K93" s="23" t="s">
        <v>324</v>
      </c>
      <c r="L93" s="23" t="s">
        <v>325</v>
      </c>
      <c r="M93" s="23" t="s">
        <v>45</v>
      </c>
      <c r="N93" s="23" t="s">
        <v>337</v>
      </c>
    </row>
    <row r="94" spans="1:14" x14ac:dyDescent="0.3">
      <c r="A94" s="23" t="s">
        <v>457</v>
      </c>
      <c r="B94" s="23" t="s">
        <v>458</v>
      </c>
      <c r="C94" s="23" t="s">
        <v>321</v>
      </c>
      <c r="D94" s="24">
        <v>43191</v>
      </c>
      <c r="E94" s="23" t="s">
        <v>319</v>
      </c>
      <c r="F94" s="23" t="s">
        <v>322</v>
      </c>
      <c r="G94" s="23" t="s">
        <v>453</v>
      </c>
      <c r="H94" s="23" t="s">
        <v>454</v>
      </c>
      <c r="I94" s="23">
        <v>2019</v>
      </c>
      <c r="J94" s="25">
        <v>200</v>
      </c>
      <c r="K94" s="23" t="s">
        <v>324</v>
      </c>
      <c r="L94" s="23" t="s">
        <v>325</v>
      </c>
      <c r="M94" s="23" t="s">
        <v>45</v>
      </c>
      <c r="N94" s="23" t="s">
        <v>358</v>
      </c>
    </row>
    <row r="95" spans="1:14" x14ac:dyDescent="0.3">
      <c r="A95" s="23" t="s">
        <v>459</v>
      </c>
      <c r="B95" s="23" t="s">
        <v>458</v>
      </c>
      <c r="C95" s="23" t="s">
        <v>321</v>
      </c>
      <c r="D95" s="24">
        <v>43191</v>
      </c>
      <c r="E95" s="23" t="s">
        <v>319</v>
      </c>
      <c r="F95" s="23" t="s">
        <v>322</v>
      </c>
      <c r="G95" s="23" t="s">
        <v>453</v>
      </c>
      <c r="H95" s="23" t="s">
        <v>454</v>
      </c>
      <c r="I95" s="23">
        <v>2019</v>
      </c>
      <c r="J95" s="25">
        <v>200</v>
      </c>
      <c r="K95" s="23" t="s">
        <v>324</v>
      </c>
      <c r="L95" s="23" t="s">
        <v>325</v>
      </c>
      <c r="M95" s="23" t="s">
        <v>45</v>
      </c>
      <c r="N95" s="23" t="s">
        <v>358</v>
      </c>
    </row>
    <row r="96" spans="1:14" x14ac:dyDescent="0.3">
      <c r="A96" s="23" t="s">
        <v>460</v>
      </c>
      <c r="B96" s="23" t="s">
        <v>461</v>
      </c>
      <c r="C96" s="23" t="s">
        <v>321</v>
      </c>
      <c r="D96" s="24">
        <v>43191</v>
      </c>
      <c r="E96" s="23" t="s">
        <v>334</v>
      </c>
      <c r="F96" s="23" t="s">
        <v>322</v>
      </c>
      <c r="G96" s="23" t="s">
        <v>453</v>
      </c>
      <c r="H96" s="23" t="s">
        <v>454</v>
      </c>
      <c r="I96" s="23">
        <v>2019</v>
      </c>
      <c r="J96" s="25">
        <v>550</v>
      </c>
      <c r="K96" s="23" t="s">
        <v>324</v>
      </c>
      <c r="L96" s="23" t="s">
        <v>325</v>
      </c>
      <c r="M96" s="23" t="s">
        <v>45</v>
      </c>
      <c r="N96" s="23" t="s">
        <v>358</v>
      </c>
    </row>
    <row r="97" spans="1:14" s="11" customFormat="1" x14ac:dyDescent="0.3">
      <c r="A97" s="9" t="s">
        <v>327</v>
      </c>
      <c r="B97" s="9" t="s">
        <v>328</v>
      </c>
      <c r="C97" s="9" t="s">
        <v>321</v>
      </c>
      <c r="D97" s="10">
        <v>43517</v>
      </c>
      <c r="E97" s="9" t="s">
        <v>319</v>
      </c>
      <c r="F97" s="9" t="s">
        <v>322</v>
      </c>
      <c r="G97" s="9" t="s">
        <v>46</v>
      </c>
      <c r="H97" s="9" t="s">
        <v>329</v>
      </c>
      <c r="I97" s="9">
        <v>2019</v>
      </c>
      <c r="J97" s="12">
        <v>1965</v>
      </c>
      <c r="K97" s="9" t="s">
        <v>324</v>
      </c>
      <c r="L97" s="9" t="s">
        <v>325</v>
      </c>
      <c r="M97" s="9" t="s">
        <v>45</v>
      </c>
      <c r="N97" s="9" t="s">
        <v>330</v>
      </c>
    </row>
    <row r="98" spans="1:14" s="11" customFormat="1" x14ac:dyDescent="0.3">
      <c r="A98" s="9" t="s">
        <v>331</v>
      </c>
      <c r="B98" s="9" t="s">
        <v>332</v>
      </c>
      <c r="C98" s="9" t="s">
        <v>321</v>
      </c>
      <c r="D98" s="10" t="s">
        <v>333</v>
      </c>
      <c r="E98" s="9" t="s">
        <v>334</v>
      </c>
      <c r="F98" s="9" t="s">
        <v>322</v>
      </c>
      <c r="G98" s="9" t="s">
        <v>335</v>
      </c>
      <c r="H98" s="9" t="s">
        <v>336</v>
      </c>
      <c r="I98" s="9">
        <v>2019</v>
      </c>
      <c r="J98" s="12">
        <f>5598*0.25</f>
        <v>1399.5</v>
      </c>
      <c r="K98" s="9" t="s">
        <v>324</v>
      </c>
      <c r="L98" s="9" t="s">
        <v>325</v>
      </c>
      <c r="M98" s="9" t="s">
        <v>45</v>
      </c>
      <c r="N98" s="9" t="s">
        <v>337</v>
      </c>
    </row>
    <row r="99" spans="1:14" s="11" customFormat="1" x14ac:dyDescent="0.3">
      <c r="A99" s="9" t="s">
        <v>372</v>
      </c>
      <c r="B99" s="9" t="s">
        <v>332</v>
      </c>
      <c r="C99" s="9" t="s">
        <v>321</v>
      </c>
      <c r="D99" s="10">
        <v>37811</v>
      </c>
      <c r="E99" s="9" t="s">
        <v>334</v>
      </c>
      <c r="F99" s="9" t="s">
        <v>322</v>
      </c>
      <c r="G99" s="9" t="s">
        <v>51</v>
      </c>
      <c r="H99" s="21" t="s">
        <v>357</v>
      </c>
      <c r="I99" s="9">
        <v>2019</v>
      </c>
      <c r="J99" s="12">
        <v>1399.5</v>
      </c>
      <c r="K99" s="9" t="s">
        <v>324</v>
      </c>
      <c r="L99" s="9" t="s">
        <v>325</v>
      </c>
      <c r="M99" s="9" t="s">
        <v>45</v>
      </c>
      <c r="N99" s="9" t="s">
        <v>358</v>
      </c>
    </row>
    <row r="100" spans="1:14" s="11" customFormat="1" x14ac:dyDescent="0.3">
      <c r="A100" s="9" t="s">
        <v>373</v>
      </c>
      <c r="B100" s="9" t="s">
        <v>328</v>
      </c>
      <c r="C100" s="9" t="s">
        <v>321</v>
      </c>
      <c r="D100" s="10">
        <v>43517</v>
      </c>
      <c r="E100" s="9" t="s">
        <v>319</v>
      </c>
      <c r="F100" s="9" t="s">
        <v>322</v>
      </c>
      <c r="G100" s="9" t="s">
        <v>529</v>
      </c>
      <c r="H100" s="9" t="s">
        <v>374</v>
      </c>
      <c r="I100" s="9">
        <v>2019</v>
      </c>
      <c r="J100" s="12">
        <v>1965</v>
      </c>
      <c r="K100" s="9" t="s">
        <v>324</v>
      </c>
      <c r="L100" s="9" t="s">
        <v>325</v>
      </c>
      <c r="M100" s="9" t="s">
        <v>45</v>
      </c>
      <c r="N100" s="9" t="s">
        <v>330</v>
      </c>
    </row>
    <row r="101" spans="1:14" s="11" customFormat="1" x14ac:dyDescent="0.3">
      <c r="A101" s="9" t="s">
        <v>340</v>
      </c>
      <c r="B101" s="9" t="s">
        <v>328</v>
      </c>
      <c r="C101" s="9" t="s">
        <v>321</v>
      </c>
      <c r="D101" s="10">
        <v>43517</v>
      </c>
      <c r="E101" s="9" t="s">
        <v>319</v>
      </c>
      <c r="F101" s="9" t="s">
        <v>322</v>
      </c>
      <c r="G101" s="9" t="s">
        <v>47</v>
      </c>
      <c r="H101" s="9" t="s">
        <v>341</v>
      </c>
      <c r="I101" s="9">
        <v>2019</v>
      </c>
      <c r="J101" s="12">
        <v>1965</v>
      </c>
      <c r="K101" s="9" t="s">
        <v>324</v>
      </c>
      <c r="L101" s="9" t="s">
        <v>325</v>
      </c>
      <c r="M101" s="9" t="s">
        <v>45</v>
      </c>
      <c r="N101" s="9" t="s">
        <v>330</v>
      </c>
    </row>
    <row r="102" spans="1:14" s="11" customFormat="1" x14ac:dyDescent="0.3">
      <c r="A102" s="9" t="s">
        <v>437</v>
      </c>
      <c r="B102" s="9" t="s">
        <v>328</v>
      </c>
      <c r="C102" s="9" t="s">
        <v>321</v>
      </c>
      <c r="D102" s="10">
        <v>43517</v>
      </c>
      <c r="E102" s="9" t="s">
        <v>319</v>
      </c>
      <c r="F102" s="9" t="s">
        <v>322</v>
      </c>
      <c r="G102" s="9" t="s">
        <v>44</v>
      </c>
      <c r="H102" s="9" t="s">
        <v>438</v>
      </c>
      <c r="I102" s="9">
        <v>2019</v>
      </c>
      <c r="J102" s="12">
        <v>1965</v>
      </c>
      <c r="K102" s="9" t="s">
        <v>324</v>
      </c>
      <c r="L102" s="9" t="s">
        <v>325</v>
      </c>
      <c r="M102" s="9" t="s">
        <v>45</v>
      </c>
      <c r="N102" s="9" t="s">
        <v>330</v>
      </c>
    </row>
    <row r="103" spans="1:14" s="11" customFormat="1" x14ac:dyDescent="0.3">
      <c r="A103" s="9" t="s">
        <v>531</v>
      </c>
      <c r="B103" s="9" t="s">
        <v>484</v>
      </c>
      <c r="C103" s="9" t="s">
        <v>321</v>
      </c>
      <c r="D103" s="9"/>
      <c r="E103" s="9"/>
      <c r="F103" s="9"/>
      <c r="G103" s="9" t="s">
        <v>53</v>
      </c>
      <c r="H103" s="9"/>
      <c r="I103" s="9"/>
      <c r="J103" s="9"/>
      <c r="K103" s="9"/>
      <c r="L103" s="9"/>
      <c r="M103" s="9" t="s">
        <v>45</v>
      </c>
      <c r="N103" s="9"/>
    </row>
    <row r="104" spans="1:14" s="11" customFormat="1" x14ac:dyDescent="0.3">
      <c r="A104" s="9" t="s">
        <v>533</v>
      </c>
      <c r="B104" s="9" t="s">
        <v>503</v>
      </c>
      <c r="C104" s="9" t="s">
        <v>321</v>
      </c>
      <c r="D104" s="9"/>
      <c r="E104" s="9"/>
      <c r="F104" s="9"/>
      <c r="G104" s="9" t="s">
        <v>47</v>
      </c>
      <c r="H104" s="21" t="s">
        <v>341</v>
      </c>
      <c r="I104" s="9"/>
      <c r="J104" s="9"/>
      <c r="K104" s="9"/>
      <c r="L104" s="9"/>
      <c r="M104" s="9" t="s">
        <v>45</v>
      </c>
      <c r="N104" s="9"/>
    </row>
    <row r="105" spans="1:14" s="11" customFormat="1" x14ac:dyDescent="0.3">
      <c r="A105" s="9" t="s">
        <v>532</v>
      </c>
      <c r="B105" s="9" t="s">
        <v>27</v>
      </c>
      <c r="C105" s="9" t="s">
        <v>321</v>
      </c>
      <c r="D105" s="9"/>
      <c r="E105" s="9"/>
      <c r="F105" s="9"/>
      <c r="G105" s="9" t="s">
        <v>47</v>
      </c>
      <c r="H105" s="21" t="s">
        <v>341</v>
      </c>
      <c r="I105" s="9"/>
      <c r="J105" s="9"/>
      <c r="K105" s="9"/>
      <c r="L105" s="9"/>
      <c r="M105" s="9" t="s">
        <v>45</v>
      </c>
      <c r="N105" s="9"/>
    </row>
    <row r="106" spans="1:14" s="11" customFormat="1" x14ac:dyDescent="0.3">
      <c r="A106" s="29" t="s">
        <v>534</v>
      </c>
      <c r="B106" s="29" t="s">
        <v>503</v>
      </c>
      <c r="C106" s="9" t="s">
        <v>321</v>
      </c>
      <c r="D106" s="29"/>
      <c r="E106" s="29"/>
      <c r="F106" s="29"/>
      <c r="G106" s="29" t="s">
        <v>49</v>
      </c>
      <c r="H106" s="30" t="s">
        <v>347</v>
      </c>
      <c r="I106" s="29"/>
      <c r="J106" s="29"/>
      <c r="K106" s="29"/>
      <c r="L106" s="29"/>
      <c r="M106" s="9" t="s">
        <v>45</v>
      </c>
      <c r="N106" s="29"/>
    </row>
    <row r="107" spans="1:14" s="11" customFormat="1" x14ac:dyDescent="0.3">
      <c r="A107" s="9" t="s">
        <v>535</v>
      </c>
      <c r="B107" s="9" t="s">
        <v>328</v>
      </c>
      <c r="C107" s="9" t="s">
        <v>321</v>
      </c>
      <c r="D107" s="9"/>
      <c r="E107" s="9"/>
      <c r="F107" s="9"/>
      <c r="G107" s="9" t="s">
        <v>50</v>
      </c>
      <c r="H107" s="21" t="s">
        <v>361</v>
      </c>
      <c r="I107" s="9"/>
      <c r="J107" s="9"/>
      <c r="K107" s="9"/>
      <c r="L107" s="9"/>
      <c r="M107" s="9" t="s">
        <v>45</v>
      </c>
      <c r="N107" s="9"/>
    </row>
    <row r="108" spans="1:14" s="11" customFormat="1" x14ac:dyDescent="0.3">
      <c r="A108" s="9" t="s">
        <v>537</v>
      </c>
      <c r="B108" s="9" t="s">
        <v>538</v>
      </c>
      <c r="C108" s="9" t="s">
        <v>321</v>
      </c>
      <c r="D108" s="9"/>
      <c r="E108" s="9"/>
      <c r="F108" s="9"/>
      <c r="G108" s="9" t="s">
        <v>51</v>
      </c>
      <c r="H108" s="21" t="s">
        <v>357</v>
      </c>
      <c r="I108" s="9"/>
      <c r="J108" s="9"/>
      <c r="K108" s="9"/>
      <c r="L108" s="9"/>
      <c r="M108" s="9" t="s">
        <v>45</v>
      </c>
      <c r="N108" s="9"/>
    </row>
    <row r="109" spans="1:14" s="11" customFormat="1" x14ac:dyDescent="0.3">
      <c r="A109" s="9" t="s">
        <v>543</v>
      </c>
      <c r="B109" s="9" t="s">
        <v>27</v>
      </c>
      <c r="C109" s="9" t="s">
        <v>321</v>
      </c>
      <c r="D109" s="9"/>
      <c r="E109" s="9"/>
      <c r="F109" s="9"/>
      <c r="G109" s="9" t="s">
        <v>51</v>
      </c>
      <c r="H109" s="21" t="s">
        <v>357</v>
      </c>
      <c r="I109" s="9"/>
      <c r="J109" s="9"/>
      <c r="K109" s="9"/>
      <c r="L109" s="9"/>
      <c r="M109" s="9" t="s">
        <v>45</v>
      </c>
      <c r="N109" s="9"/>
    </row>
    <row r="110" spans="1:14" s="11" customFormat="1" x14ac:dyDescent="0.3">
      <c r="A110" s="9" t="s">
        <v>544</v>
      </c>
      <c r="B110" s="9" t="s">
        <v>503</v>
      </c>
      <c r="C110" s="9" t="s">
        <v>321</v>
      </c>
      <c r="D110" s="9"/>
      <c r="E110" s="9"/>
      <c r="F110" s="9"/>
      <c r="G110" s="9" t="s">
        <v>51</v>
      </c>
      <c r="H110" s="21" t="s">
        <v>357</v>
      </c>
      <c r="I110" s="9"/>
      <c r="J110" s="9"/>
      <c r="K110" s="9"/>
      <c r="L110" s="9"/>
      <c r="M110" s="9" t="s">
        <v>45</v>
      </c>
      <c r="N110" s="9"/>
    </row>
    <row r="111" spans="1:14" x14ac:dyDescent="0.3">
      <c r="A111" s="9" t="s">
        <v>545</v>
      </c>
      <c r="B111" s="9" t="s">
        <v>27</v>
      </c>
      <c r="C111" s="9" t="s">
        <v>321</v>
      </c>
      <c r="D111" s="9"/>
      <c r="E111" s="9"/>
      <c r="F111" s="9"/>
      <c r="G111" s="9" t="s">
        <v>547</v>
      </c>
      <c r="H111" s="21" t="s">
        <v>468</v>
      </c>
      <c r="I111" s="9"/>
      <c r="J111" s="9"/>
      <c r="K111" s="9"/>
      <c r="L111" s="9"/>
      <c r="M111" s="9" t="s">
        <v>45</v>
      </c>
      <c r="N111" s="9"/>
    </row>
    <row r="112" spans="1:14" x14ac:dyDescent="0.3">
      <c r="A112" s="9" t="s">
        <v>546</v>
      </c>
      <c r="B112" s="9" t="s">
        <v>503</v>
      </c>
      <c r="C112" s="9" t="s">
        <v>321</v>
      </c>
      <c r="D112" s="9"/>
      <c r="E112" s="9"/>
      <c r="F112" s="9"/>
      <c r="G112" s="9" t="s">
        <v>547</v>
      </c>
      <c r="H112" s="21" t="s">
        <v>468</v>
      </c>
      <c r="I112" s="9"/>
      <c r="J112" s="9"/>
      <c r="K112" s="9"/>
      <c r="L112" s="9"/>
      <c r="M112" s="9" t="s">
        <v>45</v>
      </c>
      <c r="N112" s="9"/>
    </row>
    <row r="113" spans="1:14" x14ac:dyDescent="0.3">
      <c r="A113" s="9" t="s">
        <v>548</v>
      </c>
      <c r="B113" s="9" t="s">
        <v>503</v>
      </c>
      <c r="C113" s="9" t="s">
        <v>321</v>
      </c>
      <c r="D113" s="9"/>
      <c r="E113" s="9"/>
      <c r="F113" s="9"/>
      <c r="G113" s="9" t="s">
        <v>262</v>
      </c>
      <c r="H113" s="21" t="s">
        <v>468</v>
      </c>
      <c r="I113" s="9"/>
      <c r="J113" s="9"/>
      <c r="K113" s="9"/>
      <c r="L113" s="9"/>
      <c r="M113" s="9" t="s">
        <v>45</v>
      </c>
      <c r="N113" s="9"/>
    </row>
    <row r="114" spans="1:14" x14ac:dyDescent="0.3">
      <c r="A114" s="9" t="s">
        <v>550</v>
      </c>
      <c r="B114" s="9" t="s">
        <v>27</v>
      </c>
      <c r="C114" s="9" t="s">
        <v>321</v>
      </c>
      <c r="D114" s="9"/>
      <c r="E114" s="9"/>
      <c r="F114" s="9"/>
      <c r="G114" s="9" t="s">
        <v>552</v>
      </c>
      <c r="H114" s="21" t="s">
        <v>374</v>
      </c>
      <c r="I114" s="9"/>
      <c r="J114" s="9"/>
      <c r="K114" s="9"/>
      <c r="L114" s="9"/>
      <c r="M114" s="9" t="s">
        <v>45</v>
      </c>
      <c r="N114" s="9"/>
    </row>
    <row r="115" spans="1:14" x14ac:dyDescent="0.3">
      <c r="A115" s="9" t="s">
        <v>551</v>
      </c>
      <c r="B115" s="9" t="s">
        <v>503</v>
      </c>
      <c r="C115" s="9" t="s">
        <v>321</v>
      </c>
      <c r="D115" s="9"/>
      <c r="E115" s="9"/>
      <c r="F115" s="9"/>
      <c r="G115" s="9" t="s">
        <v>552</v>
      </c>
      <c r="H115" s="21" t="s">
        <v>374</v>
      </c>
      <c r="I115" s="9"/>
      <c r="J115" s="9"/>
      <c r="K115" s="9"/>
      <c r="L115" s="9"/>
      <c r="M115" s="9" t="s">
        <v>45</v>
      </c>
      <c r="N115" s="9"/>
    </row>
    <row r="116" spans="1:14" x14ac:dyDescent="0.3">
      <c r="A116" s="9" t="s">
        <v>553</v>
      </c>
      <c r="B116" s="9" t="s">
        <v>484</v>
      </c>
      <c r="C116" s="9" t="s">
        <v>321</v>
      </c>
      <c r="D116" s="9"/>
      <c r="E116" s="9"/>
      <c r="F116" s="9"/>
      <c r="G116" s="9" t="s">
        <v>554</v>
      </c>
      <c r="H116" s="21" t="s">
        <v>492</v>
      </c>
      <c r="I116" s="9"/>
      <c r="J116" s="9"/>
      <c r="K116" s="9"/>
      <c r="L116" s="9"/>
      <c r="M116" s="9" t="s">
        <v>45</v>
      </c>
      <c r="N116" s="9"/>
    </row>
    <row r="117" spans="1:14" x14ac:dyDescent="0.3">
      <c r="A117" s="9" t="s">
        <v>555</v>
      </c>
      <c r="B117" s="9" t="s">
        <v>328</v>
      </c>
      <c r="C117" s="9" t="s">
        <v>321</v>
      </c>
      <c r="D117" s="9"/>
      <c r="E117" s="9"/>
      <c r="F117" s="9"/>
      <c r="G117" s="9" t="s">
        <v>554</v>
      </c>
      <c r="H117" s="21" t="s">
        <v>492</v>
      </c>
      <c r="I117" s="9"/>
      <c r="J117" s="9"/>
      <c r="K117" s="9"/>
      <c r="L117" s="9"/>
      <c r="M117" s="9" t="s">
        <v>45</v>
      </c>
      <c r="N117" s="9"/>
    </row>
    <row r="118" spans="1:14" x14ac:dyDescent="0.3">
      <c r="A118" s="9" t="s">
        <v>558</v>
      </c>
      <c r="B118" s="9" t="s">
        <v>484</v>
      </c>
      <c r="C118" s="9" t="s">
        <v>321</v>
      </c>
      <c r="D118" s="9"/>
      <c r="E118" s="9"/>
      <c r="F118" s="9"/>
      <c r="G118" s="9" t="s">
        <v>559</v>
      </c>
      <c r="H118" s="5"/>
      <c r="I118" s="9"/>
      <c r="J118" s="9"/>
      <c r="K118" s="9"/>
      <c r="L118" s="9"/>
      <c r="M118" s="9" t="s">
        <v>45</v>
      </c>
      <c r="N118" s="9"/>
    </row>
    <row r="119" spans="1:14" x14ac:dyDescent="0.3">
      <c r="A119" s="9" t="s">
        <v>563</v>
      </c>
      <c r="B119" s="9" t="s">
        <v>27</v>
      </c>
      <c r="C119" s="9" t="s">
        <v>321</v>
      </c>
      <c r="D119" s="9"/>
      <c r="E119" s="9"/>
      <c r="F119" s="9"/>
      <c r="G119" s="9" t="s">
        <v>44</v>
      </c>
      <c r="H119" s="21" t="s">
        <v>438</v>
      </c>
      <c r="I119" s="9"/>
      <c r="J119" s="9"/>
      <c r="K119" s="9"/>
      <c r="L119" s="9"/>
      <c r="M119" s="9" t="s">
        <v>45</v>
      </c>
      <c r="N119" s="9"/>
    </row>
    <row r="120" spans="1:14" x14ac:dyDescent="0.3">
      <c r="A120" s="9" t="s">
        <v>564</v>
      </c>
      <c r="B120" s="9" t="s">
        <v>503</v>
      </c>
      <c r="C120" s="9" t="s">
        <v>321</v>
      </c>
      <c r="D120" s="9"/>
      <c r="E120" s="9"/>
      <c r="F120" s="9"/>
      <c r="G120" s="9" t="s">
        <v>44</v>
      </c>
      <c r="H120" s="21" t="s">
        <v>438</v>
      </c>
      <c r="I120" s="9"/>
      <c r="J120" s="9"/>
      <c r="K120" s="9"/>
      <c r="L120" s="9"/>
      <c r="M120" s="9" t="s">
        <v>45</v>
      </c>
      <c r="N120" s="9"/>
    </row>
    <row r="121" spans="1:14" x14ac:dyDescent="0.3">
      <c r="A121" s="9" t="s">
        <v>569</v>
      </c>
      <c r="B121" s="9" t="s">
        <v>503</v>
      </c>
      <c r="C121" s="9" t="s">
        <v>321</v>
      </c>
      <c r="D121" s="9"/>
      <c r="E121" s="9"/>
      <c r="F121" s="9"/>
      <c r="G121" s="9" t="s">
        <v>234</v>
      </c>
      <c r="H121" s="21" t="s">
        <v>570</v>
      </c>
      <c r="I121" s="9"/>
      <c r="J121" s="9"/>
      <c r="K121" s="9"/>
      <c r="L121" s="9"/>
      <c r="M121" s="9" t="s">
        <v>45</v>
      </c>
      <c r="N121" s="9"/>
    </row>
    <row r="122" spans="1:14" x14ac:dyDescent="0.3">
      <c r="A122" s="9" t="s">
        <v>571</v>
      </c>
      <c r="B122" s="9" t="s">
        <v>503</v>
      </c>
      <c r="C122" s="9" t="s">
        <v>321</v>
      </c>
      <c r="D122" s="9"/>
      <c r="E122" s="9"/>
      <c r="F122" s="9"/>
      <c r="G122" s="9" t="s">
        <v>232</v>
      </c>
      <c r="H122" s="21" t="s">
        <v>570</v>
      </c>
      <c r="I122" s="9"/>
      <c r="J122" s="9"/>
      <c r="K122" s="9"/>
      <c r="L122" s="9"/>
      <c r="M122" s="9" t="s">
        <v>45</v>
      </c>
      <c r="N122" s="9"/>
    </row>
    <row r="123" spans="1:14" x14ac:dyDescent="0.3">
      <c r="A123" s="9" t="s">
        <v>572</v>
      </c>
      <c r="B123" s="9" t="s">
        <v>503</v>
      </c>
      <c r="C123" s="9" t="s">
        <v>321</v>
      </c>
      <c r="D123" s="9"/>
      <c r="E123" s="9"/>
      <c r="F123" s="9"/>
      <c r="G123" s="9" t="s">
        <v>453</v>
      </c>
      <c r="H123" s="21" t="s">
        <v>570</v>
      </c>
      <c r="I123" s="9"/>
      <c r="J123" s="9"/>
      <c r="K123" s="9"/>
      <c r="L123" s="9"/>
      <c r="M123" s="9" t="s">
        <v>45</v>
      </c>
      <c r="N123" s="9"/>
    </row>
    <row r="124" spans="1:14" x14ac:dyDescent="0.3">
      <c r="A124" s="9" t="s">
        <v>573</v>
      </c>
      <c r="B124" s="9" t="s">
        <v>503</v>
      </c>
      <c r="C124" s="9" t="s">
        <v>321</v>
      </c>
      <c r="D124" s="9"/>
      <c r="E124" s="9"/>
      <c r="F124" s="9"/>
      <c r="G124" s="9" t="s">
        <v>226</v>
      </c>
      <c r="H124" s="21" t="s">
        <v>570</v>
      </c>
      <c r="I124" s="9"/>
      <c r="J124" s="9"/>
      <c r="K124" s="9"/>
      <c r="L124" s="9"/>
      <c r="M124" s="9" t="s">
        <v>45</v>
      </c>
      <c r="N124" s="9"/>
    </row>
    <row r="125" spans="1:14" x14ac:dyDescent="0.3">
      <c r="A125" s="9" t="s">
        <v>574</v>
      </c>
      <c r="B125" s="9" t="s">
        <v>458</v>
      </c>
      <c r="C125" s="9" t="s">
        <v>321</v>
      </c>
      <c r="D125" s="9"/>
      <c r="E125" s="9"/>
      <c r="F125" s="9"/>
      <c r="G125" s="9" t="s">
        <v>59</v>
      </c>
      <c r="H125" s="21" t="s">
        <v>518</v>
      </c>
      <c r="I125" s="9"/>
      <c r="J125" s="9"/>
      <c r="K125" s="9"/>
      <c r="L125" s="9"/>
      <c r="M125" s="9" t="s">
        <v>45</v>
      </c>
      <c r="N125" s="9"/>
    </row>
    <row r="126" spans="1:14" x14ac:dyDescent="0.3">
      <c r="A126" s="9" t="s">
        <v>576</v>
      </c>
      <c r="B126" s="9" t="s">
        <v>503</v>
      </c>
      <c r="C126" s="9" t="s">
        <v>321</v>
      </c>
      <c r="D126" s="9"/>
      <c r="E126" s="9"/>
      <c r="F126" s="9"/>
      <c r="G126" s="9" t="s">
        <v>58</v>
      </c>
      <c r="H126" s="21" t="s">
        <v>378</v>
      </c>
      <c r="I126" s="9"/>
      <c r="J126" s="9"/>
      <c r="K126" s="9"/>
      <c r="L126" s="9"/>
      <c r="M126" s="9" t="s">
        <v>45</v>
      </c>
      <c r="N126" s="9"/>
    </row>
  </sheetData>
  <autoFilter ref="A10:N126" xr:uid="{04DAC1AB-1F66-4CD9-A81C-BDF25DEC2E00}">
    <sortState xmlns:xlrd2="http://schemas.microsoft.com/office/spreadsheetml/2017/richdata2" ref="A11:N103">
      <sortCondition ref="G10:G102"/>
    </sortState>
  </autoFilter>
  <phoneticPr fontId="3" type="noConversion"/>
  <pageMargins left="0.7" right="0.7" top="0.75" bottom="0.75" header="0.3" footer="0.3"/>
  <pageSetup paperSize="9" scale="44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C58E1C-0872-45E6-82DE-6479007BE60D}">
  <dimension ref="B11"/>
  <sheetViews>
    <sheetView workbookViewId="0">
      <selection activeCell="E24" sqref="E24"/>
    </sheetView>
  </sheetViews>
  <sheetFormatPr defaultRowHeight="14.4" x14ac:dyDescent="0.3"/>
  <sheetData>
    <row r="11" spans="2:2" x14ac:dyDescent="0.3">
      <c r="B11" t="s">
        <v>489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44395952F137846ABF2003A497B7A82" ma:contentTypeVersion="12" ma:contentTypeDescription="Create a new document." ma:contentTypeScope="" ma:versionID="5c0594f86eb6ee0898e62e130c330f94">
  <xsd:schema xmlns:xsd="http://www.w3.org/2001/XMLSchema" xmlns:xs="http://www.w3.org/2001/XMLSchema" xmlns:p="http://schemas.microsoft.com/office/2006/metadata/properties" xmlns:ns3="24374d3a-c6ba-4e11-b929-6c3858db3aa3" xmlns:ns4="a1f827ad-fb6b-448b-983b-a5b67b58b36c" targetNamespace="http://schemas.microsoft.com/office/2006/metadata/properties" ma:root="true" ma:fieldsID="8f3da20a152c36d89f172f7038de5a16" ns3:_="" ns4:_="">
    <xsd:import namespace="24374d3a-c6ba-4e11-b929-6c3858db3aa3"/>
    <xsd:import namespace="a1f827ad-fb6b-448b-983b-a5b67b58b36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374d3a-c6ba-4e11-b929-6c3858db3a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f827ad-fb6b-448b-983b-a5b67b58b36c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7C700F3-E16A-43B4-9D96-2B3169C2542D}">
  <ds:schemaRefs>
    <ds:schemaRef ds:uri="http://schemas.microsoft.com/office/infopath/2007/PartnerControls"/>
    <ds:schemaRef ds:uri="http://schemas.openxmlformats.org/package/2006/metadata/core-properties"/>
    <ds:schemaRef ds:uri="http://purl.org/dc/dcmitype/"/>
    <ds:schemaRef ds:uri="http://purl.org/dc/elements/1.1/"/>
    <ds:schemaRef ds:uri="http://schemas.microsoft.com/office/2006/documentManagement/types"/>
    <ds:schemaRef ds:uri="http://www.w3.org/XML/1998/namespace"/>
    <ds:schemaRef ds:uri="24374d3a-c6ba-4e11-b929-6c3858db3aa3"/>
    <ds:schemaRef ds:uri="a1f827ad-fb6b-448b-983b-a5b67b58b36c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91D7F6F6-FA69-435F-A9F1-1C33D39482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4374d3a-c6ba-4e11-b929-6c3858db3aa3"/>
    <ds:schemaRef ds:uri="a1f827ad-fb6b-448b-983b-a5b67b58b36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1DABCD0-0D0E-463C-8693-B303B88BB00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Minor Asset List</vt:lpstr>
      <vt:lpstr>2020 2021</vt:lpstr>
      <vt:lpstr>Minor Old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Khathu Madzivha</dc:creator>
  <cp:lastModifiedBy>Khathu Madzivha</cp:lastModifiedBy>
  <cp:lastPrinted>2021-04-30T10:18:02Z</cp:lastPrinted>
  <dcterms:created xsi:type="dcterms:W3CDTF">2020-02-19T09:24:24Z</dcterms:created>
  <dcterms:modified xsi:type="dcterms:W3CDTF">2023-07-06T09:36:55Z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0x010100F44395952F137846ABF2003A497B7A82</vt:lpwstr>
  </property>
</Properties>
</file>